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fopex\Desktop\"/>
    </mc:Choice>
  </mc:AlternateContent>
  <bookViews>
    <workbookView xWindow="0" yWindow="0" windowWidth="0" windowHeight="0"/>
  </bookViews>
  <sheets>
    <sheet name="Rekapitulace stavby" sheetId="1" r:id="rId1"/>
    <sheet name="01-01 - Stavebně konstruk..." sheetId="2" r:id="rId2"/>
    <sheet name="01-07 - PS 1.02 - Vertiká..." sheetId="3" r:id="rId3"/>
    <sheet name="02-01 - Architektonicko s..." sheetId="4" r:id="rId4"/>
    <sheet name="02-02 - Stavebně konstruk..." sheetId="5" r:id="rId5"/>
    <sheet name="02-03 - Zařízení zdravotn..." sheetId="6" r:id="rId6"/>
    <sheet name="02-04 - Zařízení pro vytá..." sheetId="7" r:id="rId7"/>
    <sheet name="02-05 - Zařízení vzduchot..." sheetId="8" r:id="rId8"/>
    <sheet name="02-06 - Zařízení elektron..." sheetId="9" r:id="rId9"/>
    <sheet name="02-07 - Zařízení silnopro..." sheetId="10" r:id="rId10"/>
    <sheet name="02-09 - PS 2.01 - Technol..." sheetId="11" r:id="rId11"/>
    <sheet name="03-01 - Architektonicko-s..." sheetId="12" r:id="rId12"/>
    <sheet name="03-02 - Stavebně konstruk..." sheetId="13" r:id="rId13"/>
    <sheet name="03-04 - Zařízení Silnopro..." sheetId="14" r:id="rId14"/>
    <sheet name="03-05 - Zařízení elektron..." sheetId="15" r:id="rId15"/>
    <sheet name="01 - Panely a konstrukce" sheetId="16" r:id="rId16"/>
    <sheet name="02 - Rozvaděče a kabely" sheetId="17" r:id="rId17"/>
    <sheet name="03 - Ostatní zřízení" sheetId="18" r:id="rId18"/>
    <sheet name="04-01 - Komunikace" sheetId="19" r:id="rId19"/>
    <sheet name="04-02 - Sanace pláně" sheetId="20" r:id="rId20"/>
    <sheet name="06 - IO 02 - Areálová kan..." sheetId="21" r:id="rId21"/>
    <sheet name="07 - IO 04 - Akumulace a ..." sheetId="22" r:id="rId22"/>
    <sheet name="08 - IO 05 - Přípojka NN ..." sheetId="23" r:id="rId23"/>
    <sheet name="09 - IO 06 - Přeložka CETIN" sheetId="24" r:id="rId24"/>
    <sheet name="10 - IO 07 - Areálové roz..." sheetId="25" r:id="rId25"/>
    <sheet name="11 - Vedlejší náklady" sheetId="26" r:id="rId26"/>
    <sheet name="Seznam figur" sheetId="27" r:id="rId27"/>
  </sheets>
  <definedNames>
    <definedName name="_xlnm.Print_Area" localSheetId="0">'Rekapitulace stavby'!$D$4:$AO$76,'Rekapitulace stavby'!$C$82:$AQ$126</definedName>
    <definedName name="_xlnm.Print_Titles" localSheetId="0">'Rekapitulace stavby'!$92:$92</definedName>
    <definedName name="_xlnm._FilterDatabase" localSheetId="1" hidden="1">'01-01 - Stavebně konstruk...'!$C$123:$K$231</definedName>
    <definedName name="_xlnm.Print_Area" localSheetId="1">'01-01 - Stavebně konstruk...'!$C$4:$J$76,'01-01 - Stavebně konstruk...'!$C$82:$J$103,'01-01 - Stavebně konstruk...'!$C$109:$J$231</definedName>
    <definedName name="_xlnm.Print_Titles" localSheetId="1">'01-01 - Stavebně konstruk...'!$123:$123</definedName>
    <definedName name="_xlnm._FilterDatabase" localSheetId="2" hidden="1">'01-07 - PS 1.02 - Vertiká...'!$C$120:$K$125</definedName>
    <definedName name="_xlnm.Print_Area" localSheetId="2">'01-07 - PS 1.02 - Vertiká...'!$C$4:$J$76,'01-07 - PS 1.02 - Vertiká...'!$C$82:$J$100,'01-07 - PS 1.02 - Vertiká...'!$C$106:$J$125</definedName>
    <definedName name="_xlnm.Print_Titles" localSheetId="2">'01-07 - PS 1.02 - Vertiká...'!$120:$120</definedName>
    <definedName name="_xlnm._FilterDatabase" localSheetId="3" hidden="1">'02-01 - Architektonicko s...'!$C$141:$K$1241</definedName>
    <definedName name="_xlnm.Print_Area" localSheetId="3">'02-01 - Architektonicko s...'!$C$4:$J$76,'02-01 - Architektonicko s...'!$C$82:$J$121,'02-01 - Architektonicko s...'!$C$127:$J$1241</definedName>
    <definedName name="_xlnm.Print_Titles" localSheetId="3">'02-01 - Architektonicko s...'!$141:$141</definedName>
    <definedName name="_xlnm._FilterDatabase" localSheetId="4" hidden="1">'02-02 - Stavebně konstruk...'!$C$125:$K$384</definedName>
    <definedName name="_xlnm.Print_Area" localSheetId="4">'02-02 - Stavebně konstruk...'!$C$4:$J$76,'02-02 - Stavebně konstruk...'!$C$82:$J$105,'02-02 - Stavebně konstruk...'!$C$111:$J$384</definedName>
    <definedName name="_xlnm.Print_Titles" localSheetId="4">'02-02 - Stavebně konstruk...'!$125:$125</definedName>
    <definedName name="_xlnm._FilterDatabase" localSheetId="5" hidden="1">'02-03 - Zařízení zdravotn...'!$C$125:$K$250</definedName>
    <definedName name="_xlnm.Print_Area" localSheetId="5">'02-03 - Zařízení zdravotn...'!$C$4:$J$76,'02-03 - Zařízení zdravotn...'!$C$82:$J$105,'02-03 - Zařízení zdravotn...'!$C$111:$J$250</definedName>
    <definedName name="_xlnm.Print_Titles" localSheetId="5">'02-03 - Zařízení zdravotn...'!$125:$125</definedName>
    <definedName name="_xlnm._FilterDatabase" localSheetId="6" hidden="1">'02-04 - Zařízení pro vytá...'!$C$130:$K$394</definedName>
    <definedName name="_xlnm.Print_Area" localSheetId="6">'02-04 - Zařízení pro vytá...'!$C$4:$J$76,'02-04 - Zařízení pro vytá...'!$C$82:$J$110,'02-04 - Zařízení pro vytá...'!$C$116:$J$394</definedName>
    <definedName name="_xlnm.Print_Titles" localSheetId="6">'02-04 - Zařízení pro vytá...'!$130:$130</definedName>
    <definedName name="_xlnm._FilterDatabase" localSheetId="7" hidden="1">'02-05 - Zařízení vzduchot...'!$C$155:$K$409</definedName>
    <definedName name="_xlnm.Print_Area" localSheetId="7">'02-05 - Zařízení vzduchot...'!$C$4:$J$76,'02-05 - Zařízení vzduchot...'!$C$82:$J$135,'02-05 - Zařízení vzduchot...'!$C$141:$J$409</definedName>
    <definedName name="_xlnm.Print_Titles" localSheetId="7">'02-05 - Zařízení vzduchot...'!$155:$155</definedName>
    <definedName name="_xlnm._FilterDatabase" localSheetId="8" hidden="1">'02-06 - Zařízení elektron...'!$C$127:$K$229</definedName>
    <definedName name="_xlnm.Print_Area" localSheetId="8">'02-06 - Zařízení elektron...'!$C$4:$J$76,'02-06 - Zařízení elektron...'!$C$82:$J$107,'02-06 - Zařízení elektron...'!$C$113:$J$229</definedName>
    <definedName name="_xlnm.Print_Titles" localSheetId="8">'02-06 - Zařízení elektron...'!$127:$127</definedName>
    <definedName name="_xlnm._FilterDatabase" localSheetId="9" hidden="1">'02-07 - Zařízení silnopro...'!$C$125:$K$254</definedName>
    <definedName name="_xlnm.Print_Area" localSheetId="9">'02-07 - Zařízení silnopro...'!$C$4:$J$76,'02-07 - Zařízení silnopro...'!$C$82:$J$105,'02-07 - Zařízení silnopro...'!$C$111:$J$254</definedName>
    <definedName name="_xlnm.Print_Titles" localSheetId="9">'02-07 - Zařízení silnopro...'!$125:$125</definedName>
    <definedName name="_xlnm._FilterDatabase" localSheetId="10" hidden="1">'02-09 - PS 2.01 - Technol...'!$C$120:$K$147</definedName>
    <definedName name="_xlnm.Print_Area" localSheetId="10">'02-09 - PS 2.01 - Technol...'!$C$4:$J$76,'02-09 - PS 2.01 - Technol...'!$C$82:$J$100,'02-09 - PS 2.01 - Technol...'!$C$106:$J$147</definedName>
    <definedName name="_xlnm.Print_Titles" localSheetId="10">'02-09 - PS 2.01 - Technol...'!$120:$120</definedName>
    <definedName name="_xlnm._FilterDatabase" localSheetId="11" hidden="1">'03-01 - Architektonicko-s...'!$C$131:$K$250</definedName>
    <definedName name="_xlnm.Print_Area" localSheetId="11">'03-01 - Architektonicko-s...'!$C$4:$J$76,'03-01 - Architektonicko-s...'!$C$82:$J$111,'03-01 - Architektonicko-s...'!$C$117:$J$250</definedName>
    <definedName name="_xlnm.Print_Titles" localSheetId="11">'03-01 - Architektonicko-s...'!$131:$131</definedName>
    <definedName name="_xlnm._FilterDatabase" localSheetId="12" hidden="1">'03-02 - Stavebně konstruk...'!$C$125:$K$230</definedName>
    <definedName name="_xlnm.Print_Area" localSheetId="12">'03-02 - Stavebně konstruk...'!$C$4:$J$76,'03-02 - Stavebně konstruk...'!$C$82:$J$105,'03-02 - Stavebně konstruk...'!$C$111:$J$230</definedName>
    <definedName name="_xlnm.Print_Titles" localSheetId="12">'03-02 - Stavebně konstruk...'!$125:$125</definedName>
    <definedName name="_xlnm._FilterDatabase" localSheetId="13" hidden="1">'03-04 - Zařízení Silnopro...'!$C$123:$K$168</definedName>
    <definedName name="_xlnm.Print_Area" localSheetId="13">'03-04 - Zařízení Silnopro...'!$C$4:$J$76,'03-04 - Zařízení Silnopro...'!$C$82:$J$103,'03-04 - Zařízení Silnopro...'!$C$109:$J$168</definedName>
    <definedName name="_xlnm.Print_Titles" localSheetId="13">'03-04 - Zařízení Silnopro...'!$123:$123</definedName>
    <definedName name="_xlnm._FilterDatabase" localSheetId="14" hidden="1">'03-05 - Zařízení elektron...'!$C$123:$K$142</definedName>
    <definedName name="_xlnm.Print_Area" localSheetId="14">'03-05 - Zařízení elektron...'!$C$4:$J$76,'03-05 - Zařízení elektron...'!$C$82:$J$103,'03-05 - Zařízení elektron...'!$C$109:$J$142</definedName>
    <definedName name="_xlnm.Print_Titles" localSheetId="14">'03-05 - Zařízení elektron...'!$123:$123</definedName>
    <definedName name="_xlnm._FilterDatabase" localSheetId="15" hidden="1">'01 - Panely a konstrukce'!$C$125:$K$152</definedName>
    <definedName name="_xlnm.Print_Area" localSheetId="15">'01 - Panely a konstrukce'!$C$4:$J$76,'01 - Panely a konstrukce'!$C$82:$J$103,'01 - Panely a konstrukce'!$C$109:$J$152</definedName>
    <definedName name="_xlnm.Print_Titles" localSheetId="15">'01 - Panely a konstrukce'!$125:$125</definedName>
    <definedName name="_xlnm._FilterDatabase" localSheetId="16" hidden="1">'02 - Rozvaděče a kabely'!$C$125:$K$167</definedName>
    <definedName name="_xlnm.Print_Area" localSheetId="16">'02 - Rozvaděče a kabely'!$C$4:$J$76,'02 - Rozvaděče a kabely'!$C$82:$J$103,'02 - Rozvaděče a kabely'!$C$109:$J$167</definedName>
    <definedName name="_xlnm.Print_Titles" localSheetId="16">'02 - Rozvaděče a kabely'!$125:$125</definedName>
    <definedName name="_xlnm._FilterDatabase" localSheetId="17" hidden="1">'03 - Ostatní zřízení'!$C$126:$K$169</definedName>
    <definedName name="_xlnm.Print_Area" localSheetId="17">'03 - Ostatní zřízení'!$C$4:$J$76,'03 - Ostatní zřízení'!$C$82:$J$104,'03 - Ostatní zřízení'!$C$110:$J$169</definedName>
    <definedName name="_xlnm.Print_Titles" localSheetId="17">'03 - Ostatní zřízení'!$126:$126</definedName>
    <definedName name="_xlnm._FilterDatabase" localSheetId="18" hidden="1">'04-01 - Komunikace'!$C$124:$K$179</definedName>
    <definedName name="_xlnm.Print_Area" localSheetId="18">'04-01 - Komunikace'!$C$4:$J$76,'04-01 - Komunikace'!$C$82:$J$104,'04-01 - Komunikace'!$C$110:$J$179</definedName>
    <definedName name="_xlnm.Print_Titles" localSheetId="18">'04-01 - Komunikace'!$124:$124</definedName>
    <definedName name="_xlnm._FilterDatabase" localSheetId="19" hidden="1">'04-02 - Sanace pláně'!$C$121:$K$131</definedName>
    <definedName name="_xlnm.Print_Area" localSheetId="19">'04-02 - Sanace pláně'!$C$4:$J$76,'04-02 - Sanace pláně'!$C$82:$J$101,'04-02 - Sanace pláně'!$C$107:$J$131</definedName>
    <definedName name="_xlnm.Print_Titles" localSheetId="19">'04-02 - Sanace pláně'!$121:$121</definedName>
    <definedName name="_xlnm._FilterDatabase" localSheetId="20" hidden="1">'06 - IO 02 - Areálová kan...'!$C$121:$K$176</definedName>
    <definedName name="_xlnm.Print_Area" localSheetId="20">'06 - IO 02 - Areálová kan...'!$C$4:$J$76,'06 - IO 02 - Areálová kan...'!$C$82:$J$103,'06 - IO 02 - Areálová kan...'!$C$109:$J$176</definedName>
    <definedName name="_xlnm.Print_Titles" localSheetId="20">'06 - IO 02 - Areálová kan...'!$121:$121</definedName>
    <definedName name="_xlnm._FilterDatabase" localSheetId="21" hidden="1">'07 - IO 04 - Akumulace a ...'!$C$117:$K$163</definedName>
    <definedName name="_xlnm.Print_Area" localSheetId="21">'07 - IO 04 - Akumulace a ...'!$C$4:$J$76,'07 - IO 04 - Akumulace a ...'!$C$82:$J$99,'07 - IO 04 - Akumulace a ...'!$C$105:$J$163</definedName>
    <definedName name="_xlnm.Print_Titles" localSheetId="21">'07 - IO 04 - Akumulace a ...'!$117:$117</definedName>
    <definedName name="_xlnm._FilterDatabase" localSheetId="22" hidden="1">'08 - IO 05 - Přípojka NN ...'!$C$118:$K$145</definedName>
    <definedName name="_xlnm.Print_Area" localSheetId="22">'08 - IO 05 - Přípojka NN ...'!$C$4:$J$76,'08 - IO 05 - Přípojka NN ...'!$C$82:$J$100,'08 - IO 05 - Přípojka NN ...'!$C$106:$J$145</definedName>
    <definedName name="_xlnm.Print_Titles" localSheetId="22">'08 - IO 05 - Přípojka NN ...'!$118:$118</definedName>
    <definedName name="_xlnm._FilterDatabase" localSheetId="23" hidden="1">'09 - IO 06 - Přeložka CETIN'!$C$118:$K$136</definedName>
    <definedName name="_xlnm.Print_Area" localSheetId="23">'09 - IO 06 - Přeložka CETIN'!$C$4:$J$76,'09 - IO 06 - Přeložka CETIN'!$C$82:$J$100,'09 - IO 06 - Přeložka CETIN'!$C$106:$J$136</definedName>
    <definedName name="_xlnm.Print_Titles" localSheetId="23">'09 - IO 06 - Přeložka CETIN'!$118:$118</definedName>
    <definedName name="_xlnm._FilterDatabase" localSheetId="24" hidden="1">'10 - IO 07 - Areálové roz...'!$C$118:$K$135</definedName>
    <definedName name="_xlnm.Print_Area" localSheetId="24">'10 - IO 07 - Areálové roz...'!$C$4:$J$76,'10 - IO 07 - Areálové roz...'!$C$82:$J$100,'10 - IO 07 - Areálové roz...'!$C$106:$J$135</definedName>
    <definedName name="_xlnm.Print_Titles" localSheetId="24">'10 - IO 07 - Areálové roz...'!$118:$118</definedName>
    <definedName name="_xlnm._FilterDatabase" localSheetId="25" hidden="1">'11 - Vedlejší náklady'!$C$118:$K$127</definedName>
    <definedName name="_xlnm.Print_Area" localSheetId="25">'11 - Vedlejší náklady'!$C$4:$J$76,'11 - Vedlejší náklady'!$C$82:$J$100,'11 - Vedlejší náklady'!$C$106:$J$127</definedName>
    <definedName name="_xlnm.Print_Titles" localSheetId="25">'11 - Vedlejší náklady'!$118:$118</definedName>
    <definedName name="_xlnm.Print_Area" localSheetId="26">'Seznam figur'!$C$4:$G$1102</definedName>
    <definedName name="_xlnm.Print_Titles" localSheetId="26">'Seznam figur'!$9:$9</definedName>
  </definedNames>
  <calcPr/>
</workbook>
</file>

<file path=xl/calcChain.xml><?xml version="1.0" encoding="utf-8"?>
<calcChain xmlns="http://schemas.openxmlformats.org/spreadsheetml/2006/main">
  <c i="27" l="1" r="D7"/>
  <c i="26" r="J37"/>
  <c r="J36"/>
  <c i="1" r="AY125"/>
  <c i="26" r="J35"/>
  <c i="1" r="AX125"/>
  <c i="26" r="BI127"/>
  <c r="BH127"/>
  <c r="BG127"/>
  <c r="BF127"/>
  <c r="T127"/>
  <c r="R127"/>
  <c r="P127"/>
  <c r="BI126"/>
  <c r="BH126"/>
  <c r="BG126"/>
  <c r="BF126"/>
  <c r="T126"/>
  <c r="R126"/>
  <c r="P126"/>
  <c r="BI124"/>
  <c r="BH124"/>
  <c r="BG124"/>
  <c r="BF124"/>
  <c r="T124"/>
  <c r="T123"/>
  <c r="R124"/>
  <c r="R123"/>
  <c r="P124"/>
  <c r="P123"/>
  <c r="BI122"/>
  <c r="BH122"/>
  <c r="BG122"/>
  <c r="BF122"/>
  <c r="T122"/>
  <c r="R122"/>
  <c r="P122"/>
  <c r="BI121"/>
  <c r="BH121"/>
  <c r="BG121"/>
  <c r="BF121"/>
  <c r="T121"/>
  <c r="R121"/>
  <c r="P121"/>
  <c r="J116"/>
  <c r="J115"/>
  <c r="F115"/>
  <c r="F113"/>
  <c r="E111"/>
  <c r="J92"/>
  <c r="J91"/>
  <c r="F91"/>
  <c r="F89"/>
  <c r="E87"/>
  <c r="J18"/>
  <c r="E18"/>
  <c r="F116"/>
  <c r="J17"/>
  <c r="J12"/>
  <c r="J89"/>
  <c r="E7"/>
  <c r="E109"/>
  <c i="25" r="J37"/>
  <c r="J36"/>
  <c i="1" r="AY124"/>
  <c i="25" r="J35"/>
  <c i="1" r="AX124"/>
  <c i="25"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29"/>
  <c r="BH129"/>
  <c r="BG129"/>
  <c r="BF129"/>
  <c r="T129"/>
  <c r="R129"/>
  <c r="P129"/>
  <c r="BI128"/>
  <c r="BH128"/>
  <c r="BG128"/>
  <c r="BF128"/>
  <c r="T128"/>
  <c r="R128"/>
  <c r="P128"/>
  <c r="BI127"/>
  <c r="BH127"/>
  <c r="BG127"/>
  <c r="BF127"/>
  <c r="T127"/>
  <c r="R127"/>
  <c r="P127"/>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J116"/>
  <c r="J115"/>
  <c r="F115"/>
  <c r="F113"/>
  <c r="E111"/>
  <c r="J92"/>
  <c r="J91"/>
  <c r="F91"/>
  <c r="F89"/>
  <c r="E87"/>
  <c r="J18"/>
  <c r="E18"/>
  <c r="F116"/>
  <c r="J17"/>
  <c r="J12"/>
  <c r="J113"/>
  <c r="E7"/>
  <c r="E109"/>
  <c i="24" r="J37"/>
  <c r="J36"/>
  <c i="1" r="AY123"/>
  <c i="24" r="J35"/>
  <c i="1" r="AX123"/>
  <c i="24" r="BI136"/>
  <c r="BH136"/>
  <c r="BG136"/>
  <c r="BF136"/>
  <c r="T136"/>
  <c r="R136"/>
  <c r="P136"/>
  <c r="BI135"/>
  <c r="BH135"/>
  <c r="BG135"/>
  <c r="BF135"/>
  <c r="T135"/>
  <c r="R135"/>
  <c r="P135"/>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J116"/>
  <c r="J115"/>
  <c r="F115"/>
  <c r="F113"/>
  <c r="E111"/>
  <c r="J92"/>
  <c r="J91"/>
  <c r="F91"/>
  <c r="F89"/>
  <c r="E87"/>
  <c r="J18"/>
  <c r="E18"/>
  <c r="F116"/>
  <c r="J17"/>
  <c r="J12"/>
  <c r="J113"/>
  <c r="E7"/>
  <c r="E109"/>
  <c i="23" r="J37"/>
  <c r="J36"/>
  <c i="1" r="AY122"/>
  <c i="23" r="J35"/>
  <c i="1" r="AX122"/>
  <c i="23"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J116"/>
  <c r="J115"/>
  <c r="F115"/>
  <c r="F113"/>
  <c r="E111"/>
  <c r="J92"/>
  <c r="J91"/>
  <c r="F91"/>
  <c r="F89"/>
  <c r="E87"/>
  <c r="J18"/>
  <c r="E18"/>
  <c r="F92"/>
  <c r="J17"/>
  <c r="J12"/>
  <c r="J113"/>
  <c r="E7"/>
  <c r="E109"/>
  <c i="22" r="J37"/>
  <c r="J36"/>
  <c i="1" r="AY121"/>
  <c i="22" r="J35"/>
  <c i="1" r="AX121"/>
  <c i="22"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BI126"/>
  <c r="BH126"/>
  <c r="BG126"/>
  <c r="BF126"/>
  <c r="T126"/>
  <c r="R126"/>
  <c r="P126"/>
  <c r="BI122"/>
  <c r="BH122"/>
  <c r="BG122"/>
  <c r="BF122"/>
  <c r="T122"/>
  <c r="R122"/>
  <c r="P122"/>
  <c r="BI120"/>
  <c r="BH120"/>
  <c r="BG120"/>
  <c r="BF120"/>
  <c r="T120"/>
  <c r="R120"/>
  <c r="P120"/>
  <c r="J115"/>
  <c r="J114"/>
  <c r="F114"/>
  <c r="F112"/>
  <c r="E110"/>
  <c r="J92"/>
  <c r="J91"/>
  <c r="F91"/>
  <c r="F89"/>
  <c r="E87"/>
  <c r="J18"/>
  <c r="E18"/>
  <c r="F92"/>
  <c r="J17"/>
  <c r="J12"/>
  <c r="J89"/>
  <c r="E7"/>
  <c r="E108"/>
  <c i="21" r="J37"/>
  <c r="J36"/>
  <c i="1" r="AY120"/>
  <c i="21" r="J35"/>
  <c i="1" r="AX120"/>
  <c i="21"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8"/>
  <c r="BH168"/>
  <c r="BG168"/>
  <c r="BF168"/>
  <c r="T168"/>
  <c r="T167"/>
  <c r="R168"/>
  <c r="R167"/>
  <c r="P168"/>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5"/>
  <c r="BH155"/>
  <c r="BG155"/>
  <c r="BF155"/>
  <c r="T155"/>
  <c r="R155"/>
  <c r="P155"/>
  <c r="BI154"/>
  <c r="BH154"/>
  <c r="BG154"/>
  <c r="BF154"/>
  <c r="T154"/>
  <c r="R154"/>
  <c r="P154"/>
  <c r="BI152"/>
  <c r="BH152"/>
  <c r="BG152"/>
  <c r="BF152"/>
  <c r="T152"/>
  <c r="R152"/>
  <c r="P152"/>
  <c r="BI151"/>
  <c r="BH151"/>
  <c r="BG151"/>
  <c r="BF151"/>
  <c r="T151"/>
  <c r="R151"/>
  <c r="P151"/>
  <c r="BI149"/>
  <c r="BH149"/>
  <c r="BG149"/>
  <c r="BF149"/>
  <c r="T149"/>
  <c r="R149"/>
  <c r="P149"/>
  <c r="BI148"/>
  <c r="BH148"/>
  <c r="BG148"/>
  <c r="BF148"/>
  <c r="T148"/>
  <c r="R148"/>
  <c r="P148"/>
  <c r="BI145"/>
  <c r="BH145"/>
  <c r="BG145"/>
  <c r="BF145"/>
  <c r="T145"/>
  <c r="T144"/>
  <c r="R145"/>
  <c r="R144"/>
  <c r="P145"/>
  <c r="P144"/>
  <c r="BI143"/>
  <c r="BH143"/>
  <c r="BG143"/>
  <c r="BF143"/>
  <c r="T143"/>
  <c r="R143"/>
  <c r="P143"/>
  <c r="BI142"/>
  <c r="BH142"/>
  <c r="BG142"/>
  <c r="BF142"/>
  <c r="T142"/>
  <c r="R142"/>
  <c r="P142"/>
  <c r="BI139"/>
  <c r="BH139"/>
  <c r="BG139"/>
  <c r="BF139"/>
  <c r="T139"/>
  <c r="R139"/>
  <c r="P139"/>
  <c r="BI137"/>
  <c r="BH137"/>
  <c r="BG137"/>
  <c r="BF137"/>
  <c r="T137"/>
  <c r="R137"/>
  <c r="P137"/>
  <c r="BI135"/>
  <c r="BH135"/>
  <c r="BG135"/>
  <c r="BF135"/>
  <c r="T135"/>
  <c r="R135"/>
  <c r="P135"/>
  <c r="BI132"/>
  <c r="BH132"/>
  <c r="BG132"/>
  <c r="BF132"/>
  <c r="T132"/>
  <c r="R132"/>
  <c r="P132"/>
  <c r="BI130"/>
  <c r="BH130"/>
  <c r="BG130"/>
  <c r="BF130"/>
  <c r="T130"/>
  <c r="R130"/>
  <c r="P130"/>
  <c r="BI126"/>
  <c r="BH126"/>
  <c r="BG126"/>
  <c r="BF126"/>
  <c r="T126"/>
  <c r="R126"/>
  <c r="P126"/>
  <c r="BI124"/>
  <c r="BH124"/>
  <c r="BG124"/>
  <c r="BF124"/>
  <c r="T124"/>
  <c r="R124"/>
  <c r="P124"/>
  <c r="J119"/>
  <c r="J118"/>
  <c r="F118"/>
  <c r="F116"/>
  <c r="E114"/>
  <c r="J92"/>
  <c r="J91"/>
  <c r="F91"/>
  <c r="F89"/>
  <c r="E87"/>
  <c r="J18"/>
  <c r="E18"/>
  <c r="F92"/>
  <c r="J17"/>
  <c r="J12"/>
  <c r="J116"/>
  <c r="E7"/>
  <c r="E85"/>
  <c i="20" r="J39"/>
  <c r="J38"/>
  <c i="1" r="AY119"/>
  <c i="20" r="J37"/>
  <c i="1" r="AX119"/>
  <c i="20" r="BI131"/>
  <c r="BH131"/>
  <c r="BG131"/>
  <c r="BF131"/>
  <c r="T131"/>
  <c r="R131"/>
  <c r="P131"/>
  <c r="BI130"/>
  <c r="BH130"/>
  <c r="BG130"/>
  <c r="BF130"/>
  <c r="T130"/>
  <c r="R130"/>
  <c r="P130"/>
  <c r="BI128"/>
  <c r="BH128"/>
  <c r="BG128"/>
  <c r="BF128"/>
  <c r="T128"/>
  <c r="R128"/>
  <c r="P128"/>
  <c r="BI126"/>
  <c r="BH126"/>
  <c r="BG126"/>
  <c r="BF126"/>
  <c r="T126"/>
  <c r="R126"/>
  <c r="P126"/>
  <c r="BI125"/>
  <c r="BH125"/>
  <c r="BG125"/>
  <c r="BF125"/>
  <c r="T125"/>
  <c r="R125"/>
  <c r="P125"/>
  <c r="BI124"/>
  <c r="BH124"/>
  <c r="BG124"/>
  <c r="BF124"/>
  <c r="T124"/>
  <c r="R124"/>
  <c r="P124"/>
  <c r="J119"/>
  <c r="J118"/>
  <c r="F118"/>
  <c r="F116"/>
  <c r="E114"/>
  <c r="J94"/>
  <c r="J93"/>
  <c r="F93"/>
  <c r="F91"/>
  <c r="E89"/>
  <c r="J20"/>
  <c r="E20"/>
  <c r="F119"/>
  <c r="J19"/>
  <c r="J14"/>
  <c r="J116"/>
  <c r="E7"/>
  <c r="E110"/>
  <c i="19" r="J39"/>
  <c r="J38"/>
  <c i="1" r="AY118"/>
  <c i="19" r="J37"/>
  <c i="1" r="AX118"/>
  <c i="19" r="BI179"/>
  <c r="BH179"/>
  <c r="BG179"/>
  <c r="BF179"/>
  <c r="T179"/>
  <c r="T178"/>
  <c r="R179"/>
  <c r="R178"/>
  <c r="P179"/>
  <c r="P178"/>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59"/>
  <c r="BH159"/>
  <c r="BG159"/>
  <c r="BF159"/>
  <c r="T159"/>
  <c r="R159"/>
  <c r="P159"/>
  <c r="BI156"/>
  <c r="BH156"/>
  <c r="BG156"/>
  <c r="BF156"/>
  <c r="T156"/>
  <c r="R156"/>
  <c r="P156"/>
  <c r="BI153"/>
  <c r="BH153"/>
  <c r="BG153"/>
  <c r="BF153"/>
  <c r="T153"/>
  <c r="R153"/>
  <c r="P153"/>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8"/>
  <c r="BH138"/>
  <c r="BG138"/>
  <c r="BF138"/>
  <c r="T138"/>
  <c r="R138"/>
  <c r="P138"/>
  <c r="BI136"/>
  <c r="BH136"/>
  <c r="BG136"/>
  <c r="BF136"/>
  <c r="T136"/>
  <c r="R136"/>
  <c r="P136"/>
  <c r="BI133"/>
  <c r="BH133"/>
  <c r="BG133"/>
  <c r="BF133"/>
  <c r="T133"/>
  <c r="R133"/>
  <c r="P133"/>
  <c r="BI132"/>
  <c r="BH132"/>
  <c r="BG132"/>
  <c r="BF132"/>
  <c r="T132"/>
  <c r="R132"/>
  <c r="P132"/>
  <c r="BI130"/>
  <c r="BH130"/>
  <c r="BG130"/>
  <c r="BF130"/>
  <c r="T130"/>
  <c r="R130"/>
  <c r="P130"/>
  <c r="BI129"/>
  <c r="BH129"/>
  <c r="BG129"/>
  <c r="BF129"/>
  <c r="T129"/>
  <c r="R129"/>
  <c r="P129"/>
  <c r="BI127"/>
  <c r="BH127"/>
  <c r="BG127"/>
  <c r="BF127"/>
  <c r="T127"/>
  <c r="R127"/>
  <c r="P127"/>
  <c r="J122"/>
  <c r="J121"/>
  <c r="F121"/>
  <c r="F119"/>
  <c r="E117"/>
  <c r="J94"/>
  <c r="J93"/>
  <c r="F93"/>
  <c r="F91"/>
  <c r="E89"/>
  <c r="J20"/>
  <c r="E20"/>
  <c r="F122"/>
  <c r="J19"/>
  <c r="J14"/>
  <c r="J119"/>
  <c r="E7"/>
  <c r="E113"/>
  <c i="18" r="J41"/>
  <c r="J40"/>
  <c i="1" r="AY116"/>
  <c i="18" r="J39"/>
  <c i="1" r="AX116"/>
  <c i="18"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J124"/>
  <c r="J123"/>
  <c r="F123"/>
  <c r="F121"/>
  <c r="E119"/>
  <c r="J96"/>
  <c r="J95"/>
  <c r="F95"/>
  <c r="F93"/>
  <c r="E91"/>
  <c r="J22"/>
  <c r="E22"/>
  <c r="F124"/>
  <c r="J21"/>
  <c r="J16"/>
  <c r="J121"/>
  <c r="E7"/>
  <c r="E113"/>
  <c i="17" r="J41"/>
  <c r="J40"/>
  <c i="1" r="AY115"/>
  <c i="17" r="J39"/>
  <c i="1" r="AX115"/>
  <c i="17"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J123"/>
  <c r="J122"/>
  <c r="F122"/>
  <c r="F120"/>
  <c r="E118"/>
  <c r="J96"/>
  <c r="J95"/>
  <c r="F95"/>
  <c r="F93"/>
  <c r="E91"/>
  <c r="J22"/>
  <c r="E22"/>
  <c r="F123"/>
  <c r="J21"/>
  <c r="J16"/>
  <c r="J120"/>
  <c r="E7"/>
  <c r="E112"/>
  <c i="16" r="J41"/>
  <c r="J40"/>
  <c i="1" r="AY114"/>
  <c i="16" r="J39"/>
  <c i="1" r="AX114"/>
  <c i="16"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J123"/>
  <c r="J122"/>
  <c r="F122"/>
  <c r="F120"/>
  <c r="E118"/>
  <c r="J96"/>
  <c r="J95"/>
  <c r="F95"/>
  <c r="F93"/>
  <c r="E91"/>
  <c r="J22"/>
  <c r="E22"/>
  <c r="F123"/>
  <c r="J21"/>
  <c r="J16"/>
  <c r="J93"/>
  <c r="E7"/>
  <c r="E112"/>
  <c i="15" r="J39"/>
  <c r="J38"/>
  <c i="1" r="AY111"/>
  <c i="15" r="J37"/>
  <c i="1" r="AX111"/>
  <c i="15"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BI127"/>
  <c r="BH127"/>
  <c r="BG127"/>
  <c r="BF127"/>
  <c r="T127"/>
  <c r="R127"/>
  <c r="P127"/>
  <c r="BI126"/>
  <c r="BH126"/>
  <c r="BG126"/>
  <c r="BF126"/>
  <c r="T126"/>
  <c r="R126"/>
  <c r="P126"/>
  <c r="J121"/>
  <c r="J120"/>
  <c r="F120"/>
  <c r="F118"/>
  <c r="E116"/>
  <c r="J94"/>
  <c r="J93"/>
  <c r="F93"/>
  <c r="F91"/>
  <c r="E89"/>
  <c r="J20"/>
  <c r="E20"/>
  <c r="F94"/>
  <c r="J19"/>
  <c r="J14"/>
  <c r="J91"/>
  <c r="E7"/>
  <c r="E112"/>
  <c i="14" r="J39"/>
  <c r="J38"/>
  <c i="1" r="AY110"/>
  <c i="14" r="J37"/>
  <c i="1" r="AX110"/>
  <c i="14" r="BI168"/>
  <c r="BH168"/>
  <c r="BG168"/>
  <c r="BF168"/>
  <c r="T168"/>
  <c r="R168"/>
  <c r="P168"/>
  <c r="BI167"/>
  <c r="BH167"/>
  <c r="BG167"/>
  <c r="BF167"/>
  <c r="T167"/>
  <c r="R167"/>
  <c r="P167"/>
  <c r="BI166"/>
  <c r="BH166"/>
  <c r="BG166"/>
  <c r="BF166"/>
  <c r="T166"/>
  <c r="R166"/>
  <c r="P166"/>
  <c r="BI165"/>
  <c r="BH165"/>
  <c r="BG165"/>
  <c r="BF165"/>
  <c r="T165"/>
  <c r="R165"/>
  <c r="P165"/>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1"/>
  <c r="J120"/>
  <c r="F120"/>
  <c r="F118"/>
  <c r="E116"/>
  <c r="J94"/>
  <c r="J93"/>
  <c r="F93"/>
  <c r="F91"/>
  <c r="E89"/>
  <c r="J20"/>
  <c r="E20"/>
  <c r="F121"/>
  <c r="J19"/>
  <c r="J14"/>
  <c r="J118"/>
  <c r="E7"/>
  <c r="E112"/>
  <c i="13" r="J39"/>
  <c r="J38"/>
  <c i="1" r="AY109"/>
  <c i="13" r="J37"/>
  <c i="1" r="AX109"/>
  <c i="13" r="BI230"/>
  <c r="BH230"/>
  <c r="BG230"/>
  <c r="BF230"/>
  <c r="T230"/>
  <c r="T229"/>
  <c r="R230"/>
  <c r="R229"/>
  <c r="P230"/>
  <c r="P229"/>
  <c r="BI227"/>
  <c r="BH227"/>
  <c r="BG227"/>
  <c r="BF227"/>
  <c r="T227"/>
  <c r="T226"/>
  <c r="R227"/>
  <c r="R226"/>
  <c r="P227"/>
  <c r="P226"/>
  <c r="BI224"/>
  <c r="BH224"/>
  <c r="BG224"/>
  <c r="BF224"/>
  <c r="T224"/>
  <c r="T223"/>
  <c r="R224"/>
  <c r="R223"/>
  <c r="P224"/>
  <c r="P223"/>
  <c r="BI219"/>
  <c r="BH219"/>
  <c r="BG219"/>
  <c r="BF219"/>
  <c r="T219"/>
  <c r="R219"/>
  <c r="P219"/>
  <c r="BI216"/>
  <c r="BH216"/>
  <c r="BG216"/>
  <c r="BF216"/>
  <c r="T216"/>
  <c r="R216"/>
  <c r="P216"/>
  <c r="BI215"/>
  <c r="BH215"/>
  <c r="BG215"/>
  <c r="BF215"/>
  <c r="T215"/>
  <c r="R215"/>
  <c r="P215"/>
  <c r="BI207"/>
  <c r="BH207"/>
  <c r="BG207"/>
  <c r="BF207"/>
  <c r="T207"/>
  <c r="R207"/>
  <c r="P207"/>
  <c r="BI201"/>
  <c r="BH201"/>
  <c r="BG201"/>
  <c r="BF201"/>
  <c r="T201"/>
  <c r="R201"/>
  <c r="P201"/>
  <c r="BI197"/>
  <c r="BH197"/>
  <c r="BG197"/>
  <c r="BF197"/>
  <c r="T197"/>
  <c r="R197"/>
  <c r="P197"/>
  <c r="BI188"/>
  <c r="BH188"/>
  <c r="BG188"/>
  <c r="BF188"/>
  <c r="T188"/>
  <c r="R188"/>
  <c r="P188"/>
  <c r="BI187"/>
  <c r="BH187"/>
  <c r="BG187"/>
  <c r="BF187"/>
  <c r="T187"/>
  <c r="R187"/>
  <c r="P187"/>
  <c r="BI175"/>
  <c r="BH175"/>
  <c r="BG175"/>
  <c r="BF175"/>
  <c r="T175"/>
  <c r="R175"/>
  <c r="P175"/>
  <c r="BI164"/>
  <c r="BH164"/>
  <c r="BG164"/>
  <c r="BF164"/>
  <c r="T164"/>
  <c r="R164"/>
  <c r="P164"/>
  <c r="BI162"/>
  <c r="BH162"/>
  <c r="BG162"/>
  <c r="BF162"/>
  <c r="T162"/>
  <c r="R162"/>
  <c r="P162"/>
  <c r="BI160"/>
  <c r="BH160"/>
  <c r="BG160"/>
  <c r="BF160"/>
  <c r="T160"/>
  <c r="R160"/>
  <c r="P160"/>
  <c r="BI159"/>
  <c r="BH159"/>
  <c r="BG159"/>
  <c r="BF159"/>
  <c r="T159"/>
  <c r="R159"/>
  <c r="P159"/>
  <c r="BI158"/>
  <c r="BH158"/>
  <c r="BG158"/>
  <c r="BF158"/>
  <c r="T158"/>
  <c r="R158"/>
  <c r="P158"/>
  <c r="BI156"/>
  <c r="BH156"/>
  <c r="BG156"/>
  <c r="BF156"/>
  <c r="T156"/>
  <c r="R156"/>
  <c r="P156"/>
  <c r="BI155"/>
  <c r="BH155"/>
  <c r="BG155"/>
  <c r="BF155"/>
  <c r="T155"/>
  <c r="R155"/>
  <c r="P155"/>
  <c r="BI149"/>
  <c r="BH149"/>
  <c r="BG149"/>
  <c r="BF149"/>
  <c r="T149"/>
  <c r="R149"/>
  <c r="P149"/>
  <c r="BI146"/>
  <c r="BH146"/>
  <c r="BG146"/>
  <c r="BF146"/>
  <c r="T146"/>
  <c r="R146"/>
  <c r="P146"/>
  <c r="BI137"/>
  <c r="BH137"/>
  <c r="BG137"/>
  <c r="BF137"/>
  <c r="T137"/>
  <c r="R137"/>
  <c r="P137"/>
  <c r="BI131"/>
  <c r="BH131"/>
  <c r="BG131"/>
  <c r="BF131"/>
  <c r="T131"/>
  <c r="R131"/>
  <c r="P131"/>
  <c r="BI128"/>
  <c r="BH128"/>
  <c r="BG128"/>
  <c r="BF128"/>
  <c r="T128"/>
  <c r="R128"/>
  <c r="P128"/>
  <c r="J123"/>
  <c r="J122"/>
  <c r="F122"/>
  <c r="F120"/>
  <c r="E118"/>
  <c r="J94"/>
  <c r="J93"/>
  <c r="F93"/>
  <c r="F91"/>
  <c r="E89"/>
  <c r="J20"/>
  <c r="E20"/>
  <c r="F123"/>
  <c r="J19"/>
  <c r="J14"/>
  <c r="J120"/>
  <c r="E7"/>
  <c r="E85"/>
  <c i="12" r="J39"/>
  <c r="J38"/>
  <c i="1" r="AY108"/>
  <c i="12" r="J37"/>
  <c i="1" r="AX108"/>
  <c i="12" r="BI250"/>
  <c r="BH250"/>
  <c r="BG250"/>
  <c r="BF250"/>
  <c r="T250"/>
  <c r="T249"/>
  <c r="R250"/>
  <c r="R249"/>
  <c r="P250"/>
  <c r="P249"/>
  <c r="BI245"/>
  <c r="BH245"/>
  <c r="BG245"/>
  <c r="BF245"/>
  <c r="T245"/>
  <c r="T244"/>
  <c r="R245"/>
  <c r="R244"/>
  <c r="P245"/>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5"/>
  <c r="BH235"/>
  <c r="BG235"/>
  <c r="BF235"/>
  <c r="T235"/>
  <c r="R235"/>
  <c r="P235"/>
  <c r="BI234"/>
  <c r="BH234"/>
  <c r="BG234"/>
  <c r="BF234"/>
  <c r="T234"/>
  <c r="R234"/>
  <c r="P234"/>
  <c r="BI232"/>
  <c r="BH232"/>
  <c r="BG232"/>
  <c r="BF232"/>
  <c r="T232"/>
  <c r="R232"/>
  <c r="P232"/>
  <c r="BI229"/>
  <c r="BH229"/>
  <c r="BG229"/>
  <c r="BF229"/>
  <c r="T229"/>
  <c r="R229"/>
  <c r="P229"/>
  <c r="BI226"/>
  <c r="BH226"/>
  <c r="BG226"/>
  <c r="BF226"/>
  <c r="T226"/>
  <c r="R226"/>
  <c r="P226"/>
  <c r="BI223"/>
  <c r="BH223"/>
  <c r="BG223"/>
  <c r="BF223"/>
  <c r="T223"/>
  <c r="R223"/>
  <c r="P223"/>
  <c r="BI221"/>
  <c r="BH221"/>
  <c r="BG221"/>
  <c r="BF221"/>
  <c r="T221"/>
  <c r="R221"/>
  <c r="P221"/>
  <c r="BI219"/>
  <c r="BH219"/>
  <c r="BG219"/>
  <c r="BF219"/>
  <c r="T219"/>
  <c r="R219"/>
  <c r="P219"/>
  <c r="BI217"/>
  <c r="BH217"/>
  <c r="BG217"/>
  <c r="BF217"/>
  <c r="T217"/>
  <c r="R217"/>
  <c r="P217"/>
  <c r="BI212"/>
  <c r="BH212"/>
  <c r="BG212"/>
  <c r="BF212"/>
  <c r="T212"/>
  <c r="R212"/>
  <c r="P212"/>
  <c r="BI210"/>
  <c r="BH210"/>
  <c r="BG210"/>
  <c r="BF210"/>
  <c r="T210"/>
  <c r="R210"/>
  <c r="P210"/>
  <c r="BI206"/>
  <c r="BH206"/>
  <c r="BG206"/>
  <c r="BF206"/>
  <c r="T206"/>
  <c r="R206"/>
  <c r="P206"/>
  <c r="BI204"/>
  <c r="BH204"/>
  <c r="BG204"/>
  <c r="BF204"/>
  <c r="T204"/>
  <c r="R204"/>
  <c r="P204"/>
  <c r="BI201"/>
  <c r="BH201"/>
  <c r="BG201"/>
  <c r="BF201"/>
  <c r="T201"/>
  <c r="R201"/>
  <c r="P201"/>
  <c r="BI199"/>
  <c r="BH199"/>
  <c r="BG199"/>
  <c r="BF199"/>
  <c r="T199"/>
  <c r="R199"/>
  <c r="P199"/>
  <c r="BI197"/>
  <c r="BH197"/>
  <c r="BG197"/>
  <c r="BF197"/>
  <c r="T197"/>
  <c r="T196"/>
  <c r="R197"/>
  <c r="R196"/>
  <c r="P197"/>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4"/>
  <c r="BH184"/>
  <c r="BG184"/>
  <c r="BF184"/>
  <c r="T184"/>
  <c r="R184"/>
  <c r="P184"/>
  <c r="BI183"/>
  <c r="BH183"/>
  <c r="BG183"/>
  <c r="BF183"/>
  <c r="T183"/>
  <c r="R183"/>
  <c r="P183"/>
  <c r="BI178"/>
  <c r="BH178"/>
  <c r="BG178"/>
  <c r="BF178"/>
  <c r="T178"/>
  <c r="R178"/>
  <c r="P178"/>
  <c r="BI173"/>
  <c r="BH173"/>
  <c r="BG173"/>
  <c r="BF173"/>
  <c r="T173"/>
  <c r="R173"/>
  <c r="P173"/>
  <c r="BI168"/>
  <c r="BH168"/>
  <c r="BG168"/>
  <c r="BF168"/>
  <c r="T168"/>
  <c r="R168"/>
  <c r="P168"/>
  <c r="BI167"/>
  <c r="BH167"/>
  <c r="BG167"/>
  <c r="BF167"/>
  <c r="T167"/>
  <c r="R167"/>
  <c r="P167"/>
  <c r="BI164"/>
  <c r="BH164"/>
  <c r="BG164"/>
  <c r="BF164"/>
  <c r="T164"/>
  <c r="R164"/>
  <c r="P164"/>
  <c r="BI161"/>
  <c r="BH161"/>
  <c r="BG161"/>
  <c r="BF161"/>
  <c r="T161"/>
  <c r="R161"/>
  <c r="P161"/>
  <c r="BI160"/>
  <c r="BH160"/>
  <c r="BG160"/>
  <c r="BF160"/>
  <c r="T160"/>
  <c r="R160"/>
  <c r="P160"/>
  <c r="BI158"/>
  <c r="BH158"/>
  <c r="BG158"/>
  <c r="BF158"/>
  <c r="T158"/>
  <c r="R158"/>
  <c r="P158"/>
  <c r="BI157"/>
  <c r="BH157"/>
  <c r="BG157"/>
  <c r="BF157"/>
  <c r="T157"/>
  <c r="R157"/>
  <c r="P157"/>
  <c r="BI154"/>
  <c r="BH154"/>
  <c r="BG154"/>
  <c r="BF154"/>
  <c r="T154"/>
  <c r="R154"/>
  <c r="P154"/>
  <c r="BI152"/>
  <c r="BH152"/>
  <c r="BG152"/>
  <c r="BF152"/>
  <c r="T152"/>
  <c r="R152"/>
  <c r="P152"/>
  <c r="BI151"/>
  <c r="BH151"/>
  <c r="BG151"/>
  <c r="BF151"/>
  <c r="T151"/>
  <c r="R151"/>
  <c r="P151"/>
  <c r="BI149"/>
  <c r="BH149"/>
  <c r="BG149"/>
  <c r="BF149"/>
  <c r="T149"/>
  <c r="R149"/>
  <c r="P149"/>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0"/>
  <c r="BH140"/>
  <c r="BG140"/>
  <c r="BF140"/>
  <c r="T140"/>
  <c r="R140"/>
  <c r="P140"/>
  <c r="BI134"/>
  <c r="BH134"/>
  <c r="BG134"/>
  <c r="BF134"/>
  <c r="T134"/>
  <c r="T133"/>
  <c r="R134"/>
  <c r="R133"/>
  <c r="P134"/>
  <c r="P133"/>
  <c r="J129"/>
  <c r="J128"/>
  <c r="F128"/>
  <c r="F126"/>
  <c r="E124"/>
  <c r="J94"/>
  <c r="J93"/>
  <c r="F93"/>
  <c r="F91"/>
  <c r="E89"/>
  <c r="J20"/>
  <c r="E20"/>
  <c r="F94"/>
  <c r="J19"/>
  <c r="J14"/>
  <c r="J91"/>
  <c r="E7"/>
  <c r="E85"/>
  <c i="11" r="J39"/>
  <c r="J38"/>
  <c i="1" r="AY106"/>
  <c i="11" r="J37"/>
  <c i="1" r="AX106"/>
  <c i="11"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J118"/>
  <c r="J117"/>
  <c r="F117"/>
  <c r="F115"/>
  <c r="E113"/>
  <c r="J94"/>
  <c r="J93"/>
  <c r="F93"/>
  <c r="F91"/>
  <c r="E89"/>
  <c r="J20"/>
  <c r="E20"/>
  <c r="F118"/>
  <c r="J19"/>
  <c r="J14"/>
  <c r="J91"/>
  <c r="E7"/>
  <c r="E109"/>
  <c i="10" r="J39"/>
  <c r="J38"/>
  <c i="1" r="AY105"/>
  <c i="10" r="J37"/>
  <c i="1" r="AX105"/>
  <c i="10" r="BI254"/>
  <c r="BH254"/>
  <c r="BG254"/>
  <c r="BF254"/>
  <c r="T254"/>
  <c r="R254"/>
  <c r="P254"/>
  <c r="BI253"/>
  <c r="BH253"/>
  <c r="BG253"/>
  <c r="BF253"/>
  <c r="T253"/>
  <c r="R253"/>
  <c r="P253"/>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5"/>
  <c r="BH245"/>
  <c r="BG245"/>
  <c r="BF245"/>
  <c r="T245"/>
  <c r="R245"/>
  <c r="P245"/>
  <c r="BI244"/>
  <c r="BH244"/>
  <c r="BG244"/>
  <c r="BF244"/>
  <c r="T244"/>
  <c r="R244"/>
  <c r="P244"/>
  <c r="BI243"/>
  <c r="BH243"/>
  <c r="BG243"/>
  <c r="BF243"/>
  <c r="T243"/>
  <c r="R243"/>
  <c r="P243"/>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J123"/>
  <c r="J122"/>
  <c r="F122"/>
  <c r="F120"/>
  <c r="E118"/>
  <c r="J94"/>
  <c r="J93"/>
  <c r="F93"/>
  <c r="F91"/>
  <c r="E89"/>
  <c r="J20"/>
  <c r="E20"/>
  <c r="F94"/>
  <c r="J19"/>
  <c r="J14"/>
  <c r="J91"/>
  <c r="E7"/>
  <c r="E114"/>
  <c i="9" r="J39"/>
  <c r="J38"/>
  <c i="1" r="AY104"/>
  <c i="9" r="J37"/>
  <c i="1" r="AX104"/>
  <c i="9"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J125"/>
  <c r="J124"/>
  <c r="F124"/>
  <c r="F122"/>
  <c r="E120"/>
  <c r="J94"/>
  <c r="J93"/>
  <c r="F93"/>
  <c r="F91"/>
  <c r="E89"/>
  <c r="J20"/>
  <c r="E20"/>
  <c r="F125"/>
  <c r="J19"/>
  <c r="J14"/>
  <c r="J122"/>
  <c r="E7"/>
  <c r="E116"/>
  <c i="8" r="J39"/>
  <c r="J38"/>
  <c i="1" r="AY103"/>
  <c i="8" r="J37"/>
  <c i="1" r="AX103"/>
  <c i="8"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3"/>
  <c r="BH403"/>
  <c r="BG403"/>
  <c r="BF403"/>
  <c r="T403"/>
  <c r="R403"/>
  <c r="P403"/>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4"/>
  <c r="BH394"/>
  <c r="BG394"/>
  <c r="BF394"/>
  <c r="T394"/>
  <c r="T393"/>
  <c r="R394"/>
  <c r="R393"/>
  <c r="P394"/>
  <c r="P393"/>
  <c r="BI392"/>
  <c r="BH392"/>
  <c r="BG392"/>
  <c r="BF392"/>
  <c r="T392"/>
  <c r="R392"/>
  <c r="P392"/>
  <c r="BI390"/>
  <c r="BH390"/>
  <c r="BG390"/>
  <c r="BF390"/>
  <c r="T390"/>
  <c r="R390"/>
  <c r="P390"/>
  <c r="BI388"/>
  <c r="BH388"/>
  <c r="BG388"/>
  <c r="BF388"/>
  <c r="T388"/>
  <c r="R388"/>
  <c r="P388"/>
  <c r="BI387"/>
  <c r="BH387"/>
  <c r="BG387"/>
  <c r="BF387"/>
  <c r="T387"/>
  <c r="R387"/>
  <c r="P387"/>
  <c r="BI386"/>
  <c r="BH386"/>
  <c r="BG386"/>
  <c r="BF386"/>
  <c r="T386"/>
  <c r="R386"/>
  <c r="P386"/>
  <c r="BI384"/>
  <c r="BH384"/>
  <c r="BG384"/>
  <c r="BF384"/>
  <c r="T384"/>
  <c r="R384"/>
  <c r="P384"/>
  <c r="BI382"/>
  <c r="BH382"/>
  <c r="BG382"/>
  <c r="BF382"/>
  <c r="T382"/>
  <c r="R382"/>
  <c r="P382"/>
  <c r="BI381"/>
  <c r="BH381"/>
  <c r="BG381"/>
  <c r="BF381"/>
  <c r="T381"/>
  <c r="R381"/>
  <c r="P381"/>
  <c r="BI379"/>
  <c r="BH379"/>
  <c r="BG379"/>
  <c r="BF379"/>
  <c r="T379"/>
  <c r="R379"/>
  <c r="P379"/>
  <c r="BI378"/>
  <c r="BH378"/>
  <c r="BG378"/>
  <c r="BF378"/>
  <c r="T378"/>
  <c r="R378"/>
  <c r="P378"/>
  <c r="BI377"/>
  <c r="BH377"/>
  <c r="BG377"/>
  <c r="BF377"/>
  <c r="T377"/>
  <c r="R377"/>
  <c r="P377"/>
  <c r="BI376"/>
  <c r="BH376"/>
  <c r="BG376"/>
  <c r="BF376"/>
  <c r="T376"/>
  <c r="R376"/>
  <c r="P376"/>
  <c r="BI375"/>
  <c r="BH375"/>
  <c r="BG375"/>
  <c r="BF375"/>
  <c r="T375"/>
  <c r="R375"/>
  <c r="P375"/>
  <c r="BI374"/>
  <c r="BH374"/>
  <c r="BG374"/>
  <c r="BF374"/>
  <c r="T374"/>
  <c r="R374"/>
  <c r="P374"/>
  <c r="BI372"/>
  <c r="BH372"/>
  <c r="BG372"/>
  <c r="BF372"/>
  <c r="T372"/>
  <c r="R372"/>
  <c r="P372"/>
  <c r="BI370"/>
  <c r="BH370"/>
  <c r="BG370"/>
  <c r="BF370"/>
  <c r="T370"/>
  <c r="R370"/>
  <c r="P370"/>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2"/>
  <c r="BH362"/>
  <c r="BG362"/>
  <c r="BF362"/>
  <c r="T362"/>
  <c r="R362"/>
  <c r="P362"/>
  <c r="BI361"/>
  <c r="BH361"/>
  <c r="BG361"/>
  <c r="BF361"/>
  <c r="T361"/>
  <c r="R361"/>
  <c r="P361"/>
  <c r="BI359"/>
  <c r="BH359"/>
  <c r="BG359"/>
  <c r="BF359"/>
  <c r="T359"/>
  <c r="R359"/>
  <c r="P359"/>
  <c r="BI358"/>
  <c r="BH358"/>
  <c r="BG358"/>
  <c r="BF358"/>
  <c r="T358"/>
  <c r="R358"/>
  <c r="P358"/>
  <c r="BI357"/>
  <c r="BH357"/>
  <c r="BG357"/>
  <c r="BF357"/>
  <c r="T357"/>
  <c r="R357"/>
  <c r="P357"/>
  <c r="BI356"/>
  <c r="BH356"/>
  <c r="BG356"/>
  <c r="BF356"/>
  <c r="T356"/>
  <c r="R356"/>
  <c r="P356"/>
  <c r="BI355"/>
  <c r="BH355"/>
  <c r="BG355"/>
  <c r="BF355"/>
  <c r="T355"/>
  <c r="R355"/>
  <c r="P355"/>
  <c r="BI353"/>
  <c r="BH353"/>
  <c r="BG353"/>
  <c r="BF353"/>
  <c r="T353"/>
  <c r="R353"/>
  <c r="P353"/>
  <c r="BI351"/>
  <c r="BH351"/>
  <c r="BG351"/>
  <c r="BF351"/>
  <c r="T351"/>
  <c r="R351"/>
  <c r="P351"/>
  <c r="BI349"/>
  <c r="BH349"/>
  <c r="BG349"/>
  <c r="BF349"/>
  <c r="T349"/>
  <c r="R349"/>
  <c r="P349"/>
  <c r="BI348"/>
  <c r="BH348"/>
  <c r="BG348"/>
  <c r="BF348"/>
  <c r="T348"/>
  <c r="R348"/>
  <c r="P348"/>
  <c r="BI346"/>
  <c r="BH346"/>
  <c r="BG346"/>
  <c r="BF346"/>
  <c r="T346"/>
  <c r="R346"/>
  <c r="P346"/>
  <c r="BI344"/>
  <c r="BH344"/>
  <c r="BG344"/>
  <c r="BF344"/>
  <c r="T344"/>
  <c r="R344"/>
  <c r="P344"/>
  <c r="BI343"/>
  <c r="BH343"/>
  <c r="BG343"/>
  <c r="BF343"/>
  <c r="T343"/>
  <c r="R343"/>
  <c r="P343"/>
  <c r="BI342"/>
  <c r="BH342"/>
  <c r="BG342"/>
  <c r="BF342"/>
  <c r="T342"/>
  <c r="R342"/>
  <c r="P342"/>
  <c r="BI341"/>
  <c r="BH341"/>
  <c r="BG341"/>
  <c r="BF341"/>
  <c r="T341"/>
  <c r="R341"/>
  <c r="P341"/>
  <c r="BI340"/>
  <c r="BH340"/>
  <c r="BG340"/>
  <c r="BF340"/>
  <c r="T340"/>
  <c r="R340"/>
  <c r="P340"/>
  <c r="BI338"/>
  <c r="BH338"/>
  <c r="BG338"/>
  <c r="BF338"/>
  <c r="T338"/>
  <c r="R338"/>
  <c r="P338"/>
  <c r="BI336"/>
  <c r="BH336"/>
  <c r="BG336"/>
  <c r="BF336"/>
  <c r="T336"/>
  <c r="R336"/>
  <c r="P336"/>
  <c r="BI335"/>
  <c r="BH335"/>
  <c r="BG335"/>
  <c r="BF335"/>
  <c r="T335"/>
  <c r="R335"/>
  <c r="P335"/>
  <c r="BI333"/>
  <c r="BH333"/>
  <c r="BG333"/>
  <c r="BF333"/>
  <c r="T333"/>
  <c r="R333"/>
  <c r="P333"/>
  <c r="BI331"/>
  <c r="BH331"/>
  <c r="BG331"/>
  <c r="BF331"/>
  <c r="T331"/>
  <c r="R331"/>
  <c r="P331"/>
  <c r="BI330"/>
  <c r="BH330"/>
  <c r="BG330"/>
  <c r="BF330"/>
  <c r="T330"/>
  <c r="R330"/>
  <c r="P330"/>
  <c r="BI329"/>
  <c r="BH329"/>
  <c r="BG329"/>
  <c r="BF329"/>
  <c r="T329"/>
  <c r="R329"/>
  <c r="P329"/>
  <c r="BI327"/>
  <c r="BH327"/>
  <c r="BG327"/>
  <c r="BF327"/>
  <c r="T327"/>
  <c r="R327"/>
  <c r="P327"/>
  <c r="BI326"/>
  <c r="BH326"/>
  <c r="BG326"/>
  <c r="BF326"/>
  <c r="T326"/>
  <c r="R326"/>
  <c r="P326"/>
  <c r="BI325"/>
  <c r="BH325"/>
  <c r="BG325"/>
  <c r="BF325"/>
  <c r="T325"/>
  <c r="R325"/>
  <c r="P325"/>
  <c r="BI323"/>
  <c r="BH323"/>
  <c r="BG323"/>
  <c r="BF323"/>
  <c r="T323"/>
  <c r="R323"/>
  <c r="P323"/>
  <c r="BI321"/>
  <c r="BH321"/>
  <c r="BG321"/>
  <c r="BF321"/>
  <c r="T321"/>
  <c r="R321"/>
  <c r="P321"/>
  <c r="BI320"/>
  <c r="BH320"/>
  <c r="BG320"/>
  <c r="BF320"/>
  <c r="T320"/>
  <c r="R320"/>
  <c r="P320"/>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2"/>
  <c r="BH312"/>
  <c r="BG312"/>
  <c r="BF312"/>
  <c r="T312"/>
  <c r="R312"/>
  <c r="P312"/>
  <c r="BI310"/>
  <c r="BH310"/>
  <c r="BG310"/>
  <c r="BF310"/>
  <c r="T310"/>
  <c r="R310"/>
  <c r="P310"/>
  <c r="BI308"/>
  <c r="BH308"/>
  <c r="BG308"/>
  <c r="BF308"/>
  <c r="T308"/>
  <c r="R308"/>
  <c r="P308"/>
  <c r="BI307"/>
  <c r="BH307"/>
  <c r="BG307"/>
  <c r="BF307"/>
  <c r="T307"/>
  <c r="R307"/>
  <c r="P307"/>
  <c r="BI305"/>
  <c r="BH305"/>
  <c r="BG305"/>
  <c r="BF305"/>
  <c r="T305"/>
  <c r="R305"/>
  <c r="P305"/>
  <c r="BI303"/>
  <c r="BH303"/>
  <c r="BG303"/>
  <c r="BF303"/>
  <c r="T303"/>
  <c r="R303"/>
  <c r="P303"/>
  <c r="BI301"/>
  <c r="BH301"/>
  <c r="BG301"/>
  <c r="BF301"/>
  <c r="T301"/>
  <c r="R301"/>
  <c r="P301"/>
  <c r="BI300"/>
  <c r="BH300"/>
  <c r="BG300"/>
  <c r="BF300"/>
  <c r="T300"/>
  <c r="R300"/>
  <c r="P300"/>
  <c r="BI298"/>
  <c r="BH298"/>
  <c r="BG298"/>
  <c r="BF298"/>
  <c r="T298"/>
  <c r="R298"/>
  <c r="P298"/>
  <c r="BI297"/>
  <c r="BH297"/>
  <c r="BG297"/>
  <c r="BF297"/>
  <c r="T297"/>
  <c r="R297"/>
  <c r="P297"/>
  <c r="BI296"/>
  <c r="BH296"/>
  <c r="BG296"/>
  <c r="BF296"/>
  <c r="T296"/>
  <c r="R296"/>
  <c r="P296"/>
  <c r="BI295"/>
  <c r="BH295"/>
  <c r="BG295"/>
  <c r="BF295"/>
  <c r="T295"/>
  <c r="R295"/>
  <c r="P295"/>
  <c r="BI293"/>
  <c r="BH293"/>
  <c r="BG293"/>
  <c r="BF293"/>
  <c r="T293"/>
  <c r="R293"/>
  <c r="P293"/>
  <c r="BI291"/>
  <c r="BH291"/>
  <c r="BG291"/>
  <c r="BF291"/>
  <c r="T291"/>
  <c r="R291"/>
  <c r="P291"/>
  <c r="BI289"/>
  <c r="BH289"/>
  <c r="BG289"/>
  <c r="BF289"/>
  <c r="T289"/>
  <c r="R289"/>
  <c r="P289"/>
  <c r="BI288"/>
  <c r="BH288"/>
  <c r="BG288"/>
  <c r="BF288"/>
  <c r="T288"/>
  <c r="R288"/>
  <c r="P288"/>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7"/>
  <c r="BH277"/>
  <c r="BG277"/>
  <c r="BF277"/>
  <c r="T277"/>
  <c r="R277"/>
  <c r="P277"/>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7"/>
  <c r="BH267"/>
  <c r="BG267"/>
  <c r="BF267"/>
  <c r="T267"/>
  <c r="R267"/>
  <c r="P267"/>
  <c r="BI266"/>
  <c r="BH266"/>
  <c r="BG266"/>
  <c r="BF266"/>
  <c r="T266"/>
  <c r="R266"/>
  <c r="P266"/>
  <c r="BI264"/>
  <c r="BH264"/>
  <c r="BG264"/>
  <c r="BF264"/>
  <c r="T264"/>
  <c r="R264"/>
  <c r="P264"/>
  <c r="BI263"/>
  <c r="BH263"/>
  <c r="BG263"/>
  <c r="BF263"/>
  <c r="T263"/>
  <c r="R263"/>
  <c r="P263"/>
  <c r="BI261"/>
  <c r="BH261"/>
  <c r="BG261"/>
  <c r="BF261"/>
  <c r="T261"/>
  <c r="R261"/>
  <c r="P261"/>
  <c r="BI259"/>
  <c r="BH259"/>
  <c r="BG259"/>
  <c r="BF259"/>
  <c r="T259"/>
  <c r="R259"/>
  <c r="P259"/>
  <c r="BI257"/>
  <c r="BH257"/>
  <c r="BG257"/>
  <c r="BF257"/>
  <c r="T257"/>
  <c r="R257"/>
  <c r="P257"/>
  <c r="BI256"/>
  <c r="BH256"/>
  <c r="BG256"/>
  <c r="BF256"/>
  <c r="T256"/>
  <c r="R256"/>
  <c r="P256"/>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7"/>
  <c r="BH247"/>
  <c r="BG247"/>
  <c r="BF247"/>
  <c r="T247"/>
  <c r="R247"/>
  <c r="P247"/>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3"/>
  <c r="BH233"/>
  <c r="BG233"/>
  <c r="BF233"/>
  <c r="T233"/>
  <c r="R233"/>
  <c r="P233"/>
  <c r="BI231"/>
  <c r="BH231"/>
  <c r="BG231"/>
  <c r="BF231"/>
  <c r="T231"/>
  <c r="R231"/>
  <c r="P231"/>
  <c r="BI229"/>
  <c r="BH229"/>
  <c r="BG229"/>
  <c r="BF229"/>
  <c r="T229"/>
  <c r="R229"/>
  <c r="P229"/>
  <c r="BI228"/>
  <c r="BH228"/>
  <c r="BG228"/>
  <c r="BF228"/>
  <c r="T228"/>
  <c r="R228"/>
  <c r="P228"/>
  <c r="BI226"/>
  <c r="BH226"/>
  <c r="BG226"/>
  <c r="BF226"/>
  <c r="T226"/>
  <c r="R226"/>
  <c r="P226"/>
  <c r="BI225"/>
  <c r="BH225"/>
  <c r="BG225"/>
  <c r="BF225"/>
  <c r="T225"/>
  <c r="R225"/>
  <c r="P225"/>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5"/>
  <c r="BH215"/>
  <c r="BG215"/>
  <c r="BF215"/>
  <c r="T215"/>
  <c r="R215"/>
  <c r="P215"/>
  <c r="BI213"/>
  <c r="BH213"/>
  <c r="BG213"/>
  <c r="BF213"/>
  <c r="T213"/>
  <c r="R213"/>
  <c r="P213"/>
  <c r="BI212"/>
  <c r="BH212"/>
  <c r="BG212"/>
  <c r="BF212"/>
  <c r="T212"/>
  <c r="R212"/>
  <c r="P212"/>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2"/>
  <c r="BH202"/>
  <c r="BG202"/>
  <c r="BF202"/>
  <c r="T202"/>
  <c r="R202"/>
  <c r="P202"/>
  <c r="BI200"/>
  <c r="BH200"/>
  <c r="BG200"/>
  <c r="BF200"/>
  <c r="T200"/>
  <c r="R200"/>
  <c r="P200"/>
  <c r="BI199"/>
  <c r="BH199"/>
  <c r="BG199"/>
  <c r="BF199"/>
  <c r="T199"/>
  <c r="R199"/>
  <c r="P199"/>
  <c r="BI198"/>
  <c r="BH198"/>
  <c r="BG198"/>
  <c r="BF198"/>
  <c r="T198"/>
  <c r="R198"/>
  <c r="P198"/>
  <c r="BI196"/>
  <c r="BH196"/>
  <c r="BG196"/>
  <c r="BF196"/>
  <c r="T196"/>
  <c r="R196"/>
  <c r="P196"/>
  <c r="BI195"/>
  <c r="BH195"/>
  <c r="BG195"/>
  <c r="BF195"/>
  <c r="T195"/>
  <c r="R195"/>
  <c r="P195"/>
  <c r="BI194"/>
  <c r="BH194"/>
  <c r="BG194"/>
  <c r="BF194"/>
  <c r="T194"/>
  <c r="R194"/>
  <c r="P194"/>
  <c r="BI193"/>
  <c r="BH193"/>
  <c r="BG193"/>
  <c r="BF193"/>
  <c r="T193"/>
  <c r="R193"/>
  <c r="P193"/>
  <c r="BI191"/>
  <c r="BH191"/>
  <c r="BG191"/>
  <c r="BF191"/>
  <c r="T191"/>
  <c r="R191"/>
  <c r="P191"/>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J153"/>
  <c r="J152"/>
  <c r="F152"/>
  <c r="F150"/>
  <c r="E148"/>
  <c r="J94"/>
  <c r="J93"/>
  <c r="F93"/>
  <c r="F91"/>
  <c r="E89"/>
  <c r="J20"/>
  <c r="E20"/>
  <c r="F153"/>
  <c r="J19"/>
  <c r="J14"/>
  <c r="J150"/>
  <c r="E7"/>
  <c r="E144"/>
  <c i="7" r="J39"/>
  <c r="J38"/>
  <c i="1" r="AY102"/>
  <c i="7" r="J37"/>
  <c i="1" r="AX102"/>
  <c i="7"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BI389"/>
  <c r="BH389"/>
  <c r="BG389"/>
  <c r="BF389"/>
  <c r="T389"/>
  <c r="R389"/>
  <c r="P389"/>
  <c r="BI388"/>
  <c r="BH388"/>
  <c r="BG388"/>
  <c r="BF388"/>
  <c r="T388"/>
  <c r="R388"/>
  <c r="P388"/>
  <c r="BI387"/>
  <c r="BH387"/>
  <c r="BG387"/>
  <c r="BF387"/>
  <c r="T387"/>
  <c r="R387"/>
  <c r="P387"/>
  <c r="BI386"/>
  <c r="BH386"/>
  <c r="BG386"/>
  <c r="BF386"/>
  <c r="T386"/>
  <c r="R386"/>
  <c r="P386"/>
  <c r="BI385"/>
  <c r="BH385"/>
  <c r="BG385"/>
  <c r="BF385"/>
  <c r="T385"/>
  <c r="R385"/>
  <c r="P385"/>
  <c r="BI384"/>
  <c r="BH384"/>
  <c r="BG384"/>
  <c r="BF384"/>
  <c r="T384"/>
  <c r="R384"/>
  <c r="P384"/>
  <c r="BI383"/>
  <c r="BH383"/>
  <c r="BG383"/>
  <c r="BF383"/>
  <c r="T383"/>
  <c r="R383"/>
  <c r="P383"/>
  <c r="BI382"/>
  <c r="BH382"/>
  <c r="BG382"/>
  <c r="BF382"/>
  <c r="T382"/>
  <c r="R382"/>
  <c r="P382"/>
  <c r="BI381"/>
  <c r="BH381"/>
  <c r="BG381"/>
  <c r="BF381"/>
  <c r="T381"/>
  <c r="R381"/>
  <c r="P381"/>
  <c r="BI380"/>
  <c r="BH380"/>
  <c r="BG380"/>
  <c r="BF380"/>
  <c r="T380"/>
  <c r="R380"/>
  <c r="P380"/>
  <c r="BI379"/>
  <c r="BH379"/>
  <c r="BG379"/>
  <c r="BF379"/>
  <c r="T379"/>
  <c r="R379"/>
  <c r="P379"/>
  <c r="BI378"/>
  <c r="BH378"/>
  <c r="BG378"/>
  <c r="BF378"/>
  <c r="T378"/>
  <c r="R378"/>
  <c r="P378"/>
  <c r="BI376"/>
  <c r="BH376"/>
  <c r="BG376"/>
  <c r="BF376"/>
  <c r="T376"/>
  <c r="R376"/>
  <c r="P376"/>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61"/>
  <c r="BH361"/>
  <c r="BG361"/>
  <c r="BF361"/>
  <c r="T361"/>
  <c r="R361"/>
  <c r="P361"/>
  <c r="BI360"/>
  <c r="BH360"/>
  <c r="BG360"/>
  <c r="BF360"/>
  <c r="T360"/>
  <c r="R360"/>
  <c r="P360"/>
  <c r="BI359"/>
  <c r="BH359"/>
  <c r="BG359"/>
  <c r="BF359"/>
  <c r="T359"/>
  <c r="R359"/>
  <c r="P359"/>
  <c r="BI358"/>
  <c r="BH358"/>
  <c r="BG358"/>
  <c r="BF358"/>
  <c r="T358"/>
  <c r="R358"/>
  <c r="P358"/>
  <c r="BI357"/>
  <c r="BH357"/>
  <c r="BG357"/>
  <c r="BF357"/>
  <c r="T357"/>
  <c r="R357"/>
  <c r="P357"/>
  <c r="BI356"/>
  <c r="BH356"/>
  <c r="BG356"/>
  <c r="BF356"/>
  <c r="T356"/>
  <c r="R356"/>
  <c r="P356"/>
  <c r="BI355"/>
  <c r="BH355"/>
  <c r="BG355"/>
  <c r="BF355"/>
  <c r="T355"/>
  <c r="R355"/>
  <c r="P355"/>
  <c r="BI354"/>
  <c r="BH354"/>
  <c r="BG354"/>
  <c r="BF354"/>
  <c r="T354"/>
  <c r="R354"/>
  <c r="P354"/>
  <c r="BI353"/>
  <c r="BH353"/>
  <c r="BG353"/>
  <c r="BF353"/>
  <c r="T353"/>
  <c r="R353"/>
  <c r="P353"/>
  <c r="BI352"/>
  <c r="BH352"/>
  <c r="BG352"/>
  <c r="BF352"/>
  <c r="T352"/>
  <c r="R352"/>
  <c r="P352"/>
  <c r="BI350"/>
  <c r="BH350"/>
  <c r="BG350"/>
  <c r="BF350"/>
  <c r="T350"/>
  <c r="R350"/>
  <c r="P350"/>
  <c r="BI349"/>
  <c r="BH349"/>
  <c r="BG349"/>
  <c r="BF349"/>
  <c r="T349"/>
  <c r="R349"/>
  <c r="P349"/>
  <c r="BI348"/>
  <c r="BH348"/>
  <c r="BG348"/>
  <c r="BF348"/>
  <c r="T348"/>
  <c r="R348"/>
  <c r="P348"/>
  <c r="BI347"/>
  <c r="BH347"/>
  <c r="BG347"/>
  <c r="BF347"/>
  <c r="T347"/>
  <c r="R347"/>
  <c r="P347"/>
  <c r="BI345"/>
  <c r="BH345"/>
  <c r="BG345"/>
  <c r="BF345"/>
  <c r="T345"/>
  <c r="R345"/>
  <c r="P345"/>
  <c r="BI343"/>
  <c r="BH343"/>
  <c r="BG343"/>
  <c r="BF343"/>
  <c r="T343"/>
  <c r="R343"/>
  <c r="P343"/>
  <c r="BI342"/>
  <c r="BH342"/>
  <c r="BG342"/>
  <c r="BF342"/>
  <c r="T342"/>
  <c r="R342"/>
  <c r="P342"/>
  <c r="BI341"/>
  <c r="BH341"/>
  <c r="BG341"/>
  <c r="BF341"/>
  <c r="T341"/>
  <c r="R341"/>
  <c r="P341"/>
  <c r="BI340"/>
  <c r="BH340"/>
  <c r="BG340"/>
  <c r="BF340"/>
  <c r="T340"/>
  <c r="R340"/>
  <c r="P340"/>
  <c r="BI338"/>
  <c r="BH338"/>
  <c r="BG338"/>
  <c r="BF338"/>
  <c r="T338"/>
  <c r="R338"/>
  <c r="P338"/>
  <c r="BI336"/>
  <c r="BH336"/>
  <c r="BG336"/>
  <c r="BF336"/>
  <c r="T336"/>
  <c r="R336"/>
  <c r="P336"/>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6"/>
  <c r="BH326"/>
  <c r="BG326"/>
  <c r="BF326"/>
  <c r="T326"/>
  <c r="R326"/>
  <c r="P326"/>
  <c r="BI325"/>
  <c r="BH325"/>
  <c r="BG325"/>
  <c r="BF325"/>
  <c r="T325"/>
  <c r="R325"/>
  <c r="P325"/>
  <c r="BI323"/>
  <c r="BH323"/>
  <c r="BG323"/>
  <c r="BF323"/>
  <c r="T323"/>
  <c r="R323"/>
  <c r="P323"/>
  <c r="BI322"/>
  <c r="BH322"/>
  <c r="BG322"/>
  <c r="BF322"/>
  <c r="T322"/>
  <c r="R322"/>
  <c r="P322"/>
  <c r="BI321"/>
  <c r="BH321"/>
  <c r="BG321"/>
  <c r="BF321"/>
  <c r="T321"/>
  <c r="R321"/>
  <c r="P321"/>
  <c r="BI320"/>
  <c r="BH320"/>
  <c r="BG320"/>
  <c r="BF320"/>
  <c r="T320"/>
  <c r="R320"/>
  <c r="P320"/>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7"/>
  <c r="BH297"/>
  <c r="BG297"/>
  <c r="BF297"/>
  <c r="T297"/>
  <c r="R297"/>
  <c r="P297"/>
  <c r="BI295"/>
  <c r="BH295"/>
  <c r="BG295"/>
  <c r="BF295"/>
  <c r="T295"/>
  <c r="R295"/>
  <c r="P295"/>
  <c r="BI294"/>
  <c r="BH294"/>
  <c r="BG294"/>
  <c r="BF294"/>
  <c r="T294"/>
  <c r="R294"/>
  <c r="P294"/>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6"/>
  <c r="BH286"/>
  <c r="BG286"/>
  <c r="BF286"/>
  <c r="T286"/>
  <c r="R286"/>
  <c r="P286"/>
  <c r="BI284"/>
  <c r="BH284"/>
  <c r="BG284"/>
  <c r="BF284"/>
  <c r="T284"/>
  <c r="R284"/>
  <c r="P284"/>
  <c r="BI283"/>
  <c r="BH283"/>
  <c r="BG283"/>
  <c r="BF283"/>
  <c r="T283"/>
  <c r="R283"/>
  <c r="P283"/>
  <c r="BI282"/>
  <c r="BH282"/>
  <c r="BG282"/>
  <c r="BF282"/>
  <c r="T282"/>
  <c r="R282"/>
  <c r="P282"/>
  <c r="BI281"/>
  <c r="BH281"/>
  <c r="BG281"/>
  <c r="BF281"/>
  <c r="T281"/>
  <c r="R281"/>
  <c r="P281"/>
  <c r="BI279"/>
  <c r="BH279"/>
  <c r="BG279"/>
  <c r="BF279"/>
  <c r="T279"/>
  <c r="R279"/>
  <c r="P279"/>
  <c r="BI278"/>
  <c r="BH278"/>
  <c r="BG278"/>
  <c r="BF278"/>
  <c r="T278"/>
  <c r="R278"/>
  <c r="P278"/>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1"/>
  <c r="BH231"/>
  <c r="BG231"/>
  <c r="BF231"/>
  <c r="T231"/>
  <c r="R231"/>
  <c r="P231"/>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6"/>
  <c r="BH206"/>
  <c r="BG206"/>
  <c r="BF206"/>
  <c r="T206"/>
  <c r="R206"/>
  <c r="P206"/>
  <c r="BI204"/>
  <c r="BH204"/>
  <c r="BG204"/>
  <c r="BF204"/>
  <c r="T204"/>
  <c r="R204"/>
  <c r="P204"/>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2"/>
  <c r="BH192"/>
  <c r="BG192"/>
  <c r="BF192"/>
  <c r="T192"/>
  <c r="R192"/>
  <c r="P192"/>
  <c r="BI191"/>
  <c r="BH191"/>
  <c r="BG191"/>
  <c r="BF191"/>
  <c r="T191"/>
  <c r="R191"/>
  <c r="P191"/>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8"/>
  <c r="BH168"/>
  <c r="BG168"/>
  <c r="BF168"/>
  <c r="T168"/>
  <c r="R168"/>
  <c r="P168"/>
  <c r="BI167"/>
  <c r="BH167"/>
  <c r="BG167"/>
  <c r="BF167"/>
  <c r="T167"/>
  <c r="R167"/>
  <c r="P167"/>
  <c r="BI166"/>
  <c r="BH166"/>
  <c r="BG166"/>
  <c r="BF166"/>
  <c r="T166"/>
  <c r="R166"/>
  <c r="P166"/>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8"/>
  <c r="BH158"/>
  <c r="BG158"/>
  <c r="BF158"/>
  <c r="T158"/>
  <c r="R158"/>
  <c r="P158"/>
  <c r="BI157"/>
  <c r="BH157"/>
  <c r="BG157"/>
  <c r="BF157"/>
  <c r="T157"/>
  <c r="R157"/>
  <c r="P157"/>
  <c r="BI155"/>
  <c r="BH155"/>
  <c r="BG155"/>
  <c r="BF155"/>
  <c r="T155"/>
  <c r="R155"/>
  <c r="P155"/>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3"/>
  <c r="BH133"/>
  <c r="BG133"/>
  <c r="BF133"/>
  <c r="T133"/>
  <c r="T132"/>
  <c r="R133"/>
  <c r="R132"/>
  <c r="P133"/>
  <c r="P132"/>
  <c r="J128"/>
  <c r="J127"/>
  <c r="F127"/>
  <c r="F125"/>
  <c r="E123"/>
  <c r="J94"/>
  <c r="J93"/>
  <c r="F93"/>
  <c r="F91"/>
  <c r="E89"/>
  <c r="J20"/>
  <c r="E20"/>
  <c r="F128"/>
  <c r="J19"/>
  <c r="J14"/>
  <c r="J125"/>
  <c r="E7"/>
  <c r="E119"/>
  <c i="6" r="J39"/>
  <c r="J38"/>
  <c i="1" r="AY101"/>
  <c i="6" r="J37"/>
  <c i="1" r="AX101"/>
  <c i="6" r="BI250"/>
  <c r="BH250"/>
  <c r="BG250"/>
  <c r="BF250"/>
  <c r="T250"/>
  <c r="R250"/>
  <c r="P250"/>
  <c r="BI249"/>
  <c r="BH249"/>
  <c r="BG249"/>
  <c r="BF249"/>
  <c r="T249"/>
  <c r="R249"/>
  <c r="P249"/>
  <c r="BI247"/>
  <c r="BH247"/>
  <c r="BG247"/>
  <c r="BF247"/>
  <c r="T247"/>
  <c r="T246"/>
  <c r="R247"/>
  <c r="R246"/>
  <c r="P247"/>
  <c r="P246"/>
  <c r="BI245"/>
  <c r="BH245"/>
  <c r="BG245"/>
  <c r="BF245"/>
  <c r="T245"/>
  <c r="R245"/>
  <c r="P245"/>
  <c r="BI244"/>
  <c r="BH244"/>
  <c r="BG244"/>
  <c r="BF244"/>
  <c r="T244"/>
  <c r="R244"/>
  <c r="P244"/>
  <c r="BI243"/>
  <c r="BH243"/>
  <c r="BG243"/>
  <c r="BF243"/>
  <c r="T243"/>
  <c r="R243"/>
  <c r="P243"/>
  <c r="BI242"/>
  <c r="BH242"/>
  <c r="BG242"/>
  <c r="BF242"/>
  <c r="T242"/>
  <c r="R242"/>
  <c r="P242"/>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1"/>
  <c r="BH161"/>
  <c r="BG161"/>
  <c r="BF161"/>
  <c r="T161"/>
  <c r="R161"/>
  <c r="P161"/>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J123"/>
  <c r="J122"/>
  <c r="F122"/>
  <c r="F120"/>
  <c r="E118"/>
  <c r="J94"/>
  <c r="J93"/>
  <c r="F93"/>
  <c r="F91"/>
  <c r="E89"/>
  <c r="J20"/>
  <c r="E20"/>
  <c r="F94"/>
  <c r="J19"/>
  <c r="J14"/>
  <c r="J91"/>
  <c r="E7"/>
  <c r="E85"/>
  <c i="5" r="J39"/>
  <c r="J38"/>
  <c i="1" r="AY100"/>
  <c i="5" r="J37"/>
  <c i="1" r="AX100"/>
  <c i="5" r="BI384"/>
  <c r="BH384"/>
  <c r="BG384"/>
  <c r="BF384"/>
  <c r="T384"/>
  <c r="R384"/>
  <c r="P384"/>
  <c r="BI383"/>
  <c r="BH383"/>
  <c r="BG383"/>
  <c r="BF383"/>
  <c r="T383"/>
  <c r="R383"/>
  <c r="P383"/>
  <c r="BI381"/>
  <c r="BH381"/>
  <c r="BG381"/>
  <c r="BF381"/>
  <c r="T381"/>
  <c r="R381"/>
  <c r="P381"/>
  <c r="BI380"/>
  <c r="BH380"/>
  <c r="BG380"/>
  <c r="BF380"/>
  <c r="T380"/>
  <c r="R380"/>
  <c r="P380"/>
  <c r="BI379"/>
  <c r="BH379"/>
  <c r="BG379"/>
  <c r="BF379"/>
  <c r="T379"/>
  <c r="R379"/>
  <c r="P379"/>
  <c r="BI378"/>
  <c r="BH378"/>
  <c r="BG378"/>
  <c r="BF378"/>
  <c r="T378"/>
  <c r="R378"/>
  <c r="P378"/>
  <c r="BI377"/>
  <c r="BH377"/>
  <c r="BG377"/>
  <c r="BF377"/>
  <c r="T377"/>
  <c r="R377"/>
  <c r="P377"/>
  <c r="BI376"/>
  <c r="BH376"/>
  <c r="BG376"/>
  <c r="BF376"/>
  <c r="T376"/>
  <c r="R376"/>
  <c r="P376"/>
  <c r="BI375"/>
  <c r="BH375"/>
  <c r="BG375"/>
  <c r="BF375"/>
  <c r="T375"/>
  <c r="R375"/>
  <c r="P375"/>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61"/>
  <c r="BH361"/>
  <c r="BG361"/>
  <c r="BF361"/>
  <c r="T361"/>
  <c r="R361"/>
  <c r="P361"/>
  <c r="BI359"/>
  <c r="BH359"/>
  <c r="BG359"/>
  <c r="BF359"/>
  <c r="T359"/>
  <c r="T358"/>
  <c r="R359"/>
  <c r="R358"/>
  <c r="P359"/>
  <c r="P358"/>
  <c r="BI342"/>
  <c r="BH342"/>
  <c r="BG342"/>
  <c r="BF342"/>
  <c r="T342"/>
  <c r="R342"/>
  <c r="P342"/>
  <c r="BI339"/>
  <c r="BH339"/>
  <c r="BG339"/>
  <c r="BF339"/>
  <c r="T339"/>
  <c r="R339"/>
  <c r="P339"/>
  <c r="BI336"/>
  <c r="BH336"/>
  <c r="BG336"/>
  <c r="BF336"/>
  <c r="T336"/>
  <c r="R336"/>
  <c r="P336"/>
  <c r="BI332"/>
  <c r="BH332"/>
  <c r="BG332"/>
  <c r="BF332"/>
  <c r="T332"/>
  <c r="R332"/>
  <c r="P332"/>
  <c r="BI328"/>
  <c r="BH328"/>
  <c r="BG328"/>
  <c r="BF328"/>
  <c r="T328"/>
  <c r="R328"/>
  <c r="P328"/>
  <c r="BI326"/>
  <c r="BH326"/>
  <c r="BG326"/>
  <c r="BF326"/>
  <c r="T326"/>
  <c r="R326"/>
  <c r="P326"/>
  <c r="BI323"/>
  <c r="BH323"/>
  <c r="BG323"/>
  <c r="BF323"/>
  <c r="T323"/>
  <c r="R323"/>
  <c r="P323"/>
  <c r="BI321"/>
  <c r="BH321"/>
  <c r="BG321"/>
  <c r="BF321"/>
  <c r="T321"/>
  <c r="R321"/>
  <c r="P321"/>
  <c r="BI313"/>
  <c r="BH313"/>
  <c r="BG313"/>
  <c r="BF313"/>
  <c r="T313"/>
  <c r="R313"/>
  <c r="P313"/>
  <c r="BI304"/>
  <c r="BH304"/>
  <c r="BG304"/>
  <c r="BF304"/>
  <c r="T304"/>
  <c r="R304"/>
  <c r="P304"/>
  <c r="BI294"/>
  <c r="BH294"/>
  <c r="BG294"/>
  <c r="BF294"/>
  <c r="T294"/>
  <c r="R294"/>
  <c r="P294"/>
  <c r="BI292"/>
  <c r="BH292"/>
  <c r="BG292"/>
  <c r="BF292"/>
  <c r="T292"/>
  <c r="R292"/>
  <c r="P292"/>
  <c r="BI290"/>
  <c r="BH290"/>
  <c r="BG290"/>
  <c r="BF290"/>
  <c r="T290"/>
  <c r="R290"/>
  <c r="P290"/>
  <c r="BI286"/>
  <c r="BH286"/>
  <c r="BG286"/>
  <c r="BF286"/>
  <c r="T286"/>
  <c r="R286"/>
  <c r="P286"/>
  <c r="BI283"/>
  <c r="BH283"/>
  <c r="BG283"/>
  <c r="BF283"/>
  <c r="T283"/>
  <c r="R283"/>
  <c r="P283"/>
  <c r="BI282"/>
  <c r="BH282"/>
  <c r="BG282"/>
  <c r="BF282"/>
  <c r="T282"/>
  <c r="R282"/>
  <c r="P282"/>
  <c r="BI281"/>
  <c r="BH281"/>
  <c r="BG281"/>
  <c r="BF281"/>
  <c r="T281"/>
  <c r="R281"/>
  <c r="P281"/>
  <c r="BI273"/>
  <c r="BH273"/>
  <c r="BG273"/>
  <c r="BF273"/>
  <c r="T273"/>
  <c r="R273"/>
  <c r="P273"/>
  <c r="BI272"/>
  <c r="BH272"/>
  <c r="BG272"/>
  <c r="BF272"/>
  <c r="T272"/>
  <c r="R272"/>
  <c r="P272"/>
  <c r="BI271"/>
  <c r="BH271"/>
  <c r="BG271"/>
  <c r="BF271"/>
  <c r="T271"/>
  <c r="R271"/>
  <c r="P271"/>
  <c r="BI270"/>
  <c r="BH270"/>
  <c r="BG270"/>
  <c r="BF270"/>
  <c r="T270"/>
  <c r="R270"/>
  <c r="P270"/>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3"/>
  <c r="BH253"/>
  <c r="BG253"/>
  <c r="BF253"/>
  <c r="T253"/>
  <c r="R253"/>
  <c r="P253"/>
  <c r="BI252"/>
  <c r="BH252"/>
  <c r="BG252"/>
  <c r="BF252"/>
  <c r="T252"/>
  <c r="R252"/>
  <c r="P252"/>
  <c r="BI249"/>
  <c r="BH249"/>
  <c r="BG249"/>
  <c r="BF249"/>
  <c r="T249"/>
  <c r="R249"/>
  <c r="P249"/>
  <c r="BI236"/>
  <c r="BH236"/>
  <c r="BG236"/>
  <c r="BF236"/>
  <c r="T236"/>
  <c r="R236"/>
  <c r="P236"/>
  <c r="BI226"/>
  <c r="BH226"/>
  <c r="BG226"/>
  <c r="BF226"/>
  <c r="T226"/>
  <c r="R226"/>
  <c r="P226"/>
  <c r="BI225"/>
  <c r="BH225"/>
  <c r="BG225"/>
  <c r="BF225"/>
  <c r="T225"/>
  <c r="R225"/>
  <c r="P225"/>
  <c r="BI224"/>
  <c r="BH224"/>
  <c r="BG224"/>
  <c r="BF224"/>
  <c r="T224"/>
  <c r="R224"/>
  <c r="P224"/>
  <c r="BI223"/>
  <c r="BH223"/>
  <c r="BG223"/>
  <c r="BF223"/>
  <c r="T223"/>
  <c r="R223"/>
  <c r="P223"/>
  <c r="BI197"/>
  <c r="BH197"/>
  <c r="BG197"/>
  <c r="BF197"/>
  <c r="T197"/>
  <c r="R197"/>
  <c r="P197"/>
  <c r="BI169"/>
  <c r="BH169"/>
  <c r="BG169"/>
  <c r="BF169"/>
  <c r="T169"/>
  <c r="R169"/>
  <c r="P169"/>
  <c r="BI162"/>
  <c r="BH162"/>
  <c r="BG162"/>
  <c r="BF162"/>
  <c r="T162"/>
  <c r="R162"/>
  <c r="P162"/>
  <c r="BI156"/>
  <c r="BH156"/>
  <c r="BG156"/>
  <c r="BF156"/>
  <c r="T156"/>
  <c r="R156"/>
  <c r="P156"/>
  <c r="BI155"/>
  <c r="BH155"/>
  <c r="BG155"/>
  <c r="BF155"/>
  <c r="T155"/>
  <c r="R155"/>
  <c r="P155"/>
  <c r="BI141"/>
  <c r="BH141"/>
  <c r="BG141"/>
  <c r="BF141"/>
  <c r="T141"/>
  <c r="R141"/>
  <c r="P141"/>
  <c r="BI128"/>
  <c r="BH128"/>
  <c r="BG128"/>
  <c r="BF128"/>
  <c r="T128"/>
  <c r="R128"/>
  <c r="P128"/>
  <c r="J123"/>
  <c r="J122"/>
  <c r="F122"/>
  <c r="F120"/>
  <c r="E118"/>
  <c r="J94"/>
  <c r="J93"/>
  <c r="F93"/>
  <c r="F91"/>
  <c r="E89"/>
  <c r="J20"/>
  <c r="E20"/>
  <c r="F123"/>
  <c r="J19"/>
  <c r="J14"/>
  <c r="J91"/>
  <c r="E7"/>
  <c r="E114"/>
  <c i="4" r="J39"/>
  <c r="J38"/>
  <c i="1" r="AY99"/>
  <c i="4" r="J37"/>
  <c i="1" r="AX99"/>
  <c i="4" r="BI1241"/>
  <c r="BH1241"/>
  <c r="BG1241"/>
  <c r="BF1241"/>
  <c r="T1241"/>
  <c r="R1241"/>
  <c r="P1241"/>
  <c r="BI1239"/>
  <c r="BH1239"/>
  <c r="BG1239"/>
  <c r="BF1239"/>
  <c r="T1239"/>
  <c r="R1239"/>
  <c r="P1239"/>
  <c r="BI1235"/>
  <c r="BH1235"/>
  <c r="BG1235"/>
  <c r="BF1235"/>
  <c r="T1235"/>
  <c r="R1235"/>
  <c r="P1235"/>
  <c r="BI1232"/>
  <c r="BH1232"/>
  <c r="BG1232"/>
  <c r="BF1232"/>
  <c r="T1232"/>
  <c r="R1232"/>
  <c r="P1232"/>
  <c r="BI1230"/>
  <c r="BH1230"/>
  <c r="BG1230"/>
  <c r="BF1230"/>
  <c r="T1230"/>
  <c r="R1230"/>
  <c r="P1230"/>
  <c r="BI1227"/>
  <c r="BH1227"/>
  <c r="BG1227"/>
  <c r="BF1227"/>
  <c r="T1227"/>
  <c r="R1227"/>
  <c r="P1227"/>
  <c r="BI1225"/>
  <c r="BH1225"/>
  <c r="BG1225"/>
  <c r="BF1225"/>
  <c r="T1225"/>
  <c r="R1225"/>
  <c r="P1225"/>
  <c r="BI1221"/>
  <c r="BH1221"/>
  <c r="BG1221"/>
  <c r="BF1221"/>
  <c r="T1221"/>
  <c r="R1221"/>
  <c r="P1221"/>
  <c r="BI1204"/>
  <c r="BH1204"/>
  <c r="BG1204"/>
  <c r="BF1204"/>
  <c r="T1204"/>
  <c r="R1204"/>
  <c r="P1204"/>
  <c r="BI1202"/>
  <c r="BH1202"/>
  <c r="BG1202"/>
  <c r="BF1202"/>
  <c r="T1202"/>
  <c r="R1202"/>
  <c r="P1202"/>
  <c r="BI1200"/>
  <c r="BH1200"/>
  <c r="BG1200"/>
  <c r="BF1200"/>
  <c r="T1200"/>
  <c r="R1200"/>
  <c r="P1200"/>
  <c r="BI1198"/>
  <c r="BH1198"/>
  <c r="BG1198"/>
  <c r="BF1198"/>
  <c r="T1198"/>
  <c r="R1198"/>
  <c r="P1198"/>
  <c r="BI1195"/>
  <c r="BH1195"/>
  <c r="BG1195"/>
  <c r="BF1195"/>
  <c r="T1195"/>
  <c r="R1195"/>
  <c r="P1195"/>
  <c r="BI1193"/>
  <c r="BH1193"/>
  <c r="BG1193"/>
  <c r="BF1193"/>
  <c r="T1193"/>
  <c r="R1193"/>
  <c r="P1193"/>
  <c r="BI1190"/>
  <c r="BH1190"/>
  <c r="BG1190"/>
  <c r="BF1190"/>
  <c r="T1190"/>
  <c r="R1190"/>
  <c r="P1190"/>
  <c r="BI1188"/>
  <c r="BH1188"/>
  <c r="BG1188"/>
  <c r="BF1188"/>
  <c r="T1188"/>
  <c r="R1188"/>
  <c r="P1188"/>
  <c r="BI1186"/>
  <c r="BH1186"/>
  <c r="BG1186"/>
  <c r="BF1186"/>
  <c r="T1186"/>
  <c r="R1186"/>
  <c r="P1186"/>
  <c r="BI1184"/>
  <c r="BH1184"/>
  <c r="BG1184"/>
  <c r="BF1184"/>
  <c r="T1184"/>
  <c r="R1184"/>
  <c r="P1184"/>
  <c r="BI1178"/>
  <c r="BH1178"/>
  <c r="BG1178"/>
  <c r="BF1178"/>
  <c r="T1178"/>
  <c r="R1178"/>
  <c r="P1178"/>
  <c r="BI1174"/>
  <c r="BH1174"/>
  <c r="BG1174"/>
  <c r="BF1174"/>
  <c r="T1174"/>
  <c r="R1174"/>
  <c r="P1174"/>
  <c r="BI1172"/>
  <c r="BH1172"/>
  <c r="BG1172"/>
  <c r="BF1172"/>
  <c r="T1172"/>
  <c r="R1172"/>
  <c r="P1172"/>
  <c r="BI1170"/>
  <c r="BH1170"/>
  <c r="BG1170"/>
  <c r="BF1170"/>
  <c r="T1170"/>
  <c r="R1170"/>
  <c r="P1170"/>
  <c r="BI1165"/>
  <c r="BH1165"/>
  <c r="BG1165"/>
  <c r="BF1165"/>
  <c r="T1165"/>
  <c r="R1165"/>
  <c r="P1165"/>
  <c r="BI1161"/>
  <c r="BH1161"/>
  <c r="BG1161"/>
  <c r="BF1161"/>
  <c r="T1161"/>
  <c r="R1161"/>
  <c r="P1161"/>
  <c r="BI1150"/>
  <c r="BH1150"/>
  <c r="BG1150"/>
  <c r="BF1150"/>
  <c r="T1150"/>
  <c r="R1150"/>
  <c r="P1150"/>
  <c r="BI1140"/>
  <c r="BH1140"/>
  <c r="BG1140"/>
  <c r="BF1140"/>
  <c r="T1140"/>
  <c r="R1140"/>
  <c r="P1140"/>
  <c r="BI1135"/>
  <c r="BH1135"/>
  <c r="BG1135"/>
  <c r="BF1135"/>
  <c r="T1135"/>
  <c r="R1135"/>
  <c r="P1135"/>
  <c r="BI1131"/>
  <c r="BH1131"/>
  <c r="BG1131"/>
  <c r="BF1131"/>
  <c r="T1131"/>
  <c r="R1131"/>
  <c r="P1131"/>
  <c r="BI1129"/>
  <c r="BH1129"/>
  <c r="BG1129"/>
  <c r="BF1129"/>
  <c r="T1129"/>
  <c r="R1129"/>
  <c r="P1129"/>
  <c r="BI1128"/>
  <c r="BH1128"/>
  <c r="BG1128"/>
  <c r="BF1128"/>
  <c r="T1128"/>
  <c r="R1128"/>
  <c r="P1128"/>
  <c r="BI1124"/>
  <c r="BH1124"/>
  <c r="BG1124"/>
  <c r="BF1124"/>
  <c r="T1124"/>
  <c r="R1124"/>
  <c r="P1124"/>
  <c r="BI1117"/>
  <c r="BH1117"/>
  <c r="BG1117"/>
  <c r="BF1117"/>
  <c r="T1117"/>
  <c r="R1117"/>
  <c r="P1117"/>
  <c r="BI1111"/>
  <c r="BH1111"/>
  <c r="BG1111"/>
  <c r="BF1111"/>
  <c r="T1111"/>
  <c r="R1111"/>
  <c r="P1111"/>
  <c r="BI1109"/>
  <c r="BH1109"/>
  <c r="BG1109"/>
  <c r="BF1109"/>
  <c r="T1109"/>
  <c r="R1109"/>
  <c r="P1109"/>
  <c r="BI1089"/>
  <c r="BH1089"/>
  <c r="BG1089"/>
  <c r="BF1089"/>
  <c r="T1089"/>
  <c r="R1089"/>
  <c r="P1089"/>
  <c r="BI1088"/>
  <c r="BH1088"/>
  <c r="BG1088"/>
  <c r="BF1088"/>
  <c r="T1088"/>
  <c r="R1088"/>
  <c r="P1088"/>
  <c r="BI1087"/>
  <c r="BH1087"/>
  <c r="BG1087"/>
  <c r="BF1087"/>
  <c r="T1087"/>
  <c r="R1087"/>
  <c r="P1087"/>
  <c r="BI1086"/>
  <c r="BH1086"/>
  <c r="BG1086"/>
  <c r="BF1086"/>
  <c r="T1086"/>
  <c r="R1086"/>
  <c r="P1086"/>
  <c r="BI1085"/>
  <c r="BH1085"/>
  <c r="BG1085"/>
  <c r="BF1085"/>
  <c r="T1085"/>
  <c r="R1085"/>
  <c r="P1085"/>
  <c r="BI1084"/>
  <c r="BH1084"/>
  <c r="BG1084"/>
  <c r="BF1084"/>
  <c r="T1084"/>
  <c r="R1084"/>
  <c r="P1084"/>
  <c r="BI1083"/>
  <c r="BH1083"/>
  <c r="BG1083"/>
  <c r="BF1083"/>
  <c r="T1083"/>
  <c r="R1083"/>
  <c r="P1083"/>
  <c r="BI1082"/>
  <c r="BH1082"/>
  <c r="BG1082"/>
  <c r="BF1082"/>
  <c r="T1082"/>
  <c r="R1082"/>
  <c r="P1082"/>
  <c r="BI1081"/>
  <c r="BH1081"/>
  <c r="BG1081"/>
  <c r="BF1081"/>
  <c r="T1081"/>
  <c r="R1081"/>
  <c r="P1081"/>
  <c r="BI1080"/>
  <c r="BH1080"/>
  <c r="BG1080"/>
  <c r="BF1080"/>
  <c r="T1080"/>
  <c r="R1080"/>
  <c r="P1080"/>
  <c r="BI1079"/>
  <c r="BH1079"/>
  <c r="BG1079"/>
  <c r="BF1079"/>
  <c r="T1079"/>
  <c r="R1079"/>
  <c r="P1079"/>
  <c r="BI1078"/>
  <c r="BH1078"/>
  <c r="BG1078"/>
  <c r="BF1078"/>
  <c r="T1078"/>
  <c r="R1078"/>
  <c r="P1078"/>
  <c r="BI1077"/>
  <c r="BH1077"/>
  <c r="BG1077"/>
  <c r="BF1077"/>
  <c r="T1077"/>
  <c r="R1077"/>
  <c r="P1077"/>
  <c r="BI1076"/>
  <c r="BH1076"/>
  <c r="BG1076"/>
  <c r="BF1076"/>
  <c r="T1076"/>
  <c r="R1076"/>
  <c r="P1076"/>
  <c r="BI1075"/>
  <c r="BH1075"/>
  <c r="BG1075"/>
  <c r="BF1075"/>
  <c r="T1075"/>
  <c r="R1075"/>
  <c r="P1075"/>
  <c r="BI1074"/>
  <c r="BH1074"/>
  <c r="BG1074"/>
  <c r="BF1074"/>
  <c r="T1074"/>
  <c r="R1074"/>
  <c r="P1074"/>
  <c r="BI1073"/>
  <c r="BH1073"/>
  <c r="BG1073"/>
  <c r="BF1073"/>
  <c r="T1073"/>
  <c r="R1073"/>
  <c r="P1073"/>
  <c r="BI1072"/>
  <c r="BH1072"/>
  <c r="BG1072"/>
  <c r="BF1072"/>
  <c r="T1072"/>
  <c r="R1072"/>
  <c r="P1072"/>
  <c r="BI1071"/>
  <c r="BH1071"/>
  <c r="BG1071"/>
  <c r="BF1071"/>
  <c r="T1071"/>
  <c r="R1071"/>
  <c r="P1071"/>
  <c r="BI1070"/>
  <c r="BH1070"/>
  <c r="BG1070"/>
  <c r="BF1070"/>
  <c r="T1070"/>
  <c r="R1070"/>
  <c r="P1070"/>
  <c r="BI1069"/>
  <c r="BH1069"/>
  <c r="BG1069"/>
  <c r="BF1069"/>
  <c r="T1069"/>
  <c r="R1069"/>
  <c r="P1069"/>
  <c r="BI1068"/>
  <c r="BH1068"/>
  <c r="BG1068"/>
  <c r="BF1068"/>
  <c r="T1068"/>
  <c r="R1068"/>
  <c r="P1068"/>
  <c r="BI1067"/>
  <c r="BH1067"/>
  <c r="BG1067"/>
  <c r="BF1067"/>
  <c r="T1067"/>
  <c r="R1067"/>
  <c r="P1067"/>
  <c r="BI1066"/>
  <c r="BH1066"/>
  <c r="BG1066"/>
  <c r="BF1066"/>
  <c r="T1066"/>
  <c r="R1066"/>
  <c r="P1066"/>
  <c r="BI1065"/>
  <c r="BH1065"/>
  <c r="BG1065"/>
  <c r="BF1065"/>
  <c r="T1065"/>
  <c r="R1065"/>
  <c r="P1065"/>
  <c r="BI1063"/>
  <c r="BH1063"/>
  <c r="BG1063"/>
  <c r="BF1063"/>
  <c r="T1063"/>
  <c r="R1063"/>
  <c r="P1063"/>
  <c r="BI1062"/>
  <c r="BH1062"/>
  <c r="BG1062"/>
  <c r="BF1062"/>
  <c r="T1062"/>
  <c r="R1062"/>
  <c r="P1062"/>
  <c r="BI1061"/>
  <c r="BH1061"/>
  <c r="BG1061"/>
  <c r="BF1061"/>
  <c r="T1061"/>
  <c r="R1061"/>
  <c r="P1061"/>
  <c r="BI1060"/>
  <c r="BH1060"/>
  <c r="BG1060"/>
  <c r="BF1060"/>
  <c r="T1060"/>
  <c r="R1060"/>
  <c r="P1060"/>
  <c r="BI1059"/>
  <c r="BH1059"/>
  <c r="BG1059"/>
  <c r="BF1059"/>
  <c r="T1059"/>
  <c r="R1059"/>
  <c r="P1059"/>
  <c r="BI1058"/>
  <c r="BH1058"/>
  <c r="BG1058"/>
  <c r="BF1058"/>
  <c r="T1058"/>
  <c r="R1058"/>
  <c r="P1058"/>
  <c r="BI1057"/>
  <c r="BH1057"/>
  <c r="BG1057"/>
  <c r="BF1057"/>
  <c r="T1057"/>
  <c r="R1057"/>
  <c r="P1057"/>
  <c r="BI1056"/>
  <c r="BH1056"/>
  <c r="BG1056"/>
  <c r="BF1056"/>
  <c r="T1056"/>
  <c r="R1056"/>
  <c r="P1056"/>
  <c r="BI1055"/>
  <c r="BH1055"/>
  <c r="BG1055"/>
  <c r="BF1055"/>
  <c r="T1055"/>
  <c r="R1055"/>
  <c r="P1055"/>
  <c r="BI1054"/>
  <c r="BH1054"/>
  <c r="BG1054"/>
  <c r="BF1054"/>
  <c r="T1054"/>
  <c r="R1054"/>
  <c r="P1054"/>
  <c r="BI1053"/>
  <c r="BH1053"/>
  <c r="BG1053"/>
  <c r="BF1053"/>
  <c r="T1053"/>
  <c r="R1053"/>
  <c r="P1053"/>
  <c r="BI1052"/>
  <c r="BH1052"/>
  <c r="BG1052"/>
  <c r="BF1052"/>
  <c r="T1052"/>
  <c r="R1052"/>
  <c r="P1052"/>
  <c r="BI1051"/>
  <c r="BH1051"/>
  <c r="BG1051"/>
  <c r="BF1051"/>
  <c r="T1051"/>
  <c r="R1051"/>
  <c r="P1051"/>
  <c r="BI1049"/>
  <c r="BH1049"/>
  <c r="BG1049"/>
  <c r="BF1049"/>
  <c r="T1049"/>
  <c r="R1049"/>
  <c r="P1049"/>
  <c r="BI1041"/>
  <c r="BH1041"/>
  <c r="BG1041"/>
  <c r="BF1041"/>
  <c r="T1041"/>
  <c r="R1041"/>
  <c r="P1041"/>
  <c r="BI1031"/>
  <c r="BH1031"/>
  <c r="BG1031"/>
  <c r="BF1031"/>
  <c r="T1031"/>
  <c r="R1031"/>
  <c r="P1031"/>
  <c r="BI1028"/>
  <c r="BH1028"/>
  <c r="BG1028"/>
  <c r="BF1028"/>
  <c r="T1028"/>
  <c r="R1028"/>
  <c r="P1028"/>
  <c r="BI1022"/>
  <c r="BH1022"/>
  <c r="BG1022"/>
  <c r="BF1022"/>
  <c r="T1022"/>
  <c r="R1022"/>
  <c r="P1022"/>
  <c r="BI1014"/>
  <c r="BH1014"/>
  <c r="BG1014"/>
  <c r="BF1014"/>
  <c r="T1014"/>
  <c r="R1014"/>
  <c r="P1014"/>
  <c r="BI1012"/>
  <c r="BH1012"/>
  <c r="BG1012"/>
  <c r="BF1012"/>
  <c r="T1012"/>
  <c r="R1012"/>
  <c r="P1012"/>
  <c r="BI1009"/>
  <c r="BH1009"/>
  <c r="BG1009"/>
  <c r="BF1009"/>
  <c r="T1009"/>
  <c r="R1009"/>
  <c r="P1009"/>
  <c r="BI1007"/>
  <c r="BH1007"/>
  <c r="BG1007"/>
  <c r="BF1007"/>
  <c r="T1007"/>
  <c r="R1007"/>
  <c r="P1007"/>
  <c r="BI1005"/>
  <c r="BH1005"/>
  <c r="BG1005"/>
  <c r="BF1005"/>
  <c r="T1005"/>
  <c r="R1005"/>
  <c r="P1005"/>
  <c r="BI980"/>
  <c r="BH980"/>
  <c r="BG980"/>
  <c r="BF980"/>
  <c r="T980"/>
  <c r="R980"/>
  <c r="P980"/>
  <c r="BI978"/>
  <c r="BH978"/>
  <c r="BG978"/>
  <c r="BF978"/>
  <c r="T978"/>
  <c r="R978"/>
  <c r="P978"/>
  <c r="BI962"/>
  <c r="BH962"/>
  <c r="BG962"/>
  <c r="BF962"/>
  <c r="T962"/>
  <c r="R962"/>
  <c r="P962"/>
  <c r="BI960"/>
  <c r="BH960"/>
  <c r="BG960"/>
  <c r="BF960"/>
  <c r="T960"/>
  <c r="T959"/>
  <c r="R960"/>
  <c r="R959"/>
  <c r="P960"/>
  <c r="P959"/>
  <c r="BI958"/>
  <c r="BH958"/>
  <c r="BG958"/>
  <c r="BF958"/>
  <c r="T958"/>
  <c r="R958"/>
  <c r="P958"/>
  <c r="BI952"/>
  <c r="BH952"/>
  <c r="BG952"/>
  <c r="BF952"/>
  <c r="T952"/>
  <c r="R952"/>
  <c r="P952"/>
  <c r="BI946"/>
  <c r="BH946"/>
  <c r="BG946"/>
  <c r="BF946"/>
  <c r="T946"/>
  <c r="R946"/>
  <c r="P946"/>
  <c r="BI942"/>
  <c r="BH942"/>
  <c r="BG942"/>
  <c r="BF942"/>
  <c r="T942"/>
  <c r="R942"/>
  <c r="P942"/>
  <c r="BI940"/>
  <c r="BH940"/>
  <c r="BG940"/>
  <c r="BF940"/>
  <c r="T940"/>
  <c r="R940"/>
  <c r="P940"/>
  <c r="BI936"/>
  <c r="BH936"/>
  <c r="BG936"/>
  <c r="BF936"/>
  <c r="T936"/>
  <c r="R936"/>
  <c r="P936"/>
  <c r="BI932"/>
  <c r="BH932"/>
  <c r="BG932"/>
  <c r="BF932"/>
  <c r="T932"/>
  <c r="R932"/>
  <c r="P932"/>
  <c r="BI920"/>
  <c r="BH920"/>
  <c r="BG920"/>
  <c r="BF920"/>
  <c r="T920"/>
  <c r="R920"/>
  <c r="P920"/>
  <c r="BI917"/>
  <c r="BH917"/>
  <c r="BG917"/>
  <c r="BF917"/>
  <c r="T917"/>
  <c r="R917"/>
  <c r="P917"/>
  <c r="BI914"/>
  <c r="BH914"/>
  <c r="BG914"/>
  <c r="BF914"/>
  <c r="T914"/>
  <c r="R914"/>
  <c r="P914"/>
  <c r="BI899"/>
  <c r="BH899"/>
  <c r="BG899"/>
  <c r="BF899"/>
  <c r="T899"/>
  <c r="R899"/>
  <c r="P899"/>
  <c r="BI884"/>
  <c r="BH884"/>
  <c r="BG884"/>
  <c r="BF884"/>
  <c r="T884"/>
  <c r="R884"/>
  <c r="P884"/>
  <c r="BI882"/>
  <c r="BH882"/>
  <c r="BG882"/>
  <c r="BF882"/>
  <c r="T882"/>
  <c r="R882"/>
  <c r="P882"/>
  <c r="BI878"/>
  <c r="BH878"/>
  <c r="BG878"/>
  <c r="BF878"/>
  <c r="T878"/>
  <c r="R878"/>
  <c r="P878"/>
  <c r="BI874"/>
  <c r="BH874"/>
  <c r="BG874"/>
  <c r="BF874"/>
  <c r="T874"/>
  <c r="R874"/>
  <c r="P874"/>
  <c r="BI869"/>
  <c r="BH869"/>
  <c r="BG869"/>
  <c r="BF869"/>
  <c r="T869"/>
  <c r="R869"/>
  <c r="P869"/>
  <c r="BI860"/>
  <c r="BH860"/>
  <c r="BG860"/>
  <c r="BF860"/>
  <c r="T860"/>
  <c r="R860"/>
  <c r="P860"/>
  <c r="BI858"/>
  <c r="BH858"/>
  <c r="BG858"/>
  <c r="BF858"/>
  <c r="T858"/>
  <c r="R858"/>
  <c r="P858"/>
  <c r="BI854"/>
  <c r="BH854"/>
  <c r="BG854"/>
  <c r="BF854"/>
  <c r="T854"/>
  <c r="R854"/>
  <c r="P854"/>
  <c r="BI851"/>
  <c r="BH851"/>
  <c r="BG851"/>
  <c r="BF851"/>
  <c r="T851"/>
  <c r="R851"/>
  <c r="P851"/>
  <c r="BI849"/>
  <c r="BH849"/>
  <c r="BG849"/>
  <c r="BF849"/>
  <c r="T849"/>
  <c r="R849"/>
  <c r="P849"/>
  <c r="BI844"/>
  <c r="BH844"/>
  <c r="BG844"/>
  <c r="BF844"/>
  <c r="T844"/>
  <c r="R844"/>
  <c r="P844"/>
  <c r="BI842"/>
  <c r="BH842"/>
  <c r="BG842"/>
  <c r="BF842"/>
  <c r="T842"/>
  <c r="R842"/>
  <c r="P842"/>
  <c r="BI838"/>
  <c r="BH838"/>
  <c r="BG838"/>
  <c r="BF838"/>
  <c r="T838"/>
  <c r="R838"/>
  <c r="P838"/>
  <c r="BI830"/>
  <c r="BH830"/>
  <c r="BG830"/>
  <c r="BF830"/>
  <c r="T830"/>
  <c r="R830"/>
  <c r="P830"/>
  <c r="BI825"/>
  <c r="BH825"/>
  <c r="BG825"/>
  <c r="BF825"/>
  <c r="T825"/>
  <c r="R825"/>
  <c r="P825"/>
  <c r="BI821"/>
  <c r="BH821"/>
  <c r="BG821"/>
  <c r="BF821"/>
  <c r="T821"/>
  <c r="R821"/>
  <c r="P821"/>
  <c r="BI817"/>
  <c r="BH817"/>
  <c r="BG817"/>
  <c r="BF817"/>
  <c r="T817"/>
  <c r="R817"/>
  <c r="P817"/>
  <c r="BI813"/>
  <c r="BH813"/>
  <c r="BG813"/>
  <c r="BF813"/>
  <c r="T813"/>
  <c r="R813"/>
  <c r="P813"/>
  <c r="BI808"/>
  <c r="BH808"/>
  <c r="BG808"/>
  <c r="BF808"/>
  <c r="T808"/>
  <c r="R808"/>
  <c r="P808"/>
  <c r="BI803"/>
  <c r="BH803"/>
  <c r="BG803"/>
  <c r="BF803"/>
  <c r="T803"/>
  <c r="R803"/>
  <c r="P803"/>
  <c r="BI799"/>
  <c r="BH799"/>
  <c r="BG799"/>
  <c r="BF799"/>
  <c r="T799"/>
  <c r="R799"/>
  <c r="P799"/>
  <c r="BI797"/>
  <c r="BH797"/>
  <c r="BG797"/>
  <c r="BF797"/>
  <c r="T797"/>
  <c r="R797"/>
  <c r="P797"/>
  <c r="BI790"/>
  <c r="BH790"/>
  <c r="BG790"/>
  <c r="BF790"/>
  <c r="T790"/>
  <c r="R790"/>
  <c r="P790"/>
  <c r="BI785"/>
  <c r="BH785"/>
  <c r="BG785"/>
  <c r="BF785"/>
  <c r="T785"/>
  <c r="R785"/>
  <c r="P785"/>
  <c r="BI770"/>
  <c r="BH770"/>
  <c r="BG770"/>
  <c r="BF770"/>
  <c r="T770"/>
  <c r="R770"/>
  <c r="P770"/>
  <c r="BI756"/>
  <c r="BH756"/>
  <c r="BG756"/>
  <c r="BF756"/>
  <c r="T756"/>
  <c r="R756"/>
  <c r="P756"/>
  <c r="BI743"/>
  <c r="BH743"/>
  <c r="BG743"/>
  <c r="BF743"/>
  <c r="T743"/>
  <c r="R743"/>
  <c r="P743"/>
  <c r="BI731"/>
  <c r="BH731"/>
  <c r="BG731"/>
  <c r="BF731"/>
  <c r="T731"/>
  <c r="R731"/>
  <c r="P731"/>
  <c r="BI716"/>
  <c r="BH716"/>
  <c r="BG716"/>
  <c r="BF716"/>
  <c r="T716"/>
  <c r="R716"/>
  <c r="P716"/>
  <c r="BI703"/>
  <c r="BH703"/>
  <c r="BG703"/>
  <c r="BF703"/>
  <c r="T703"/>
  <c r="R703"/>
  <c r="P703"/>
  <c r="BI701"/>
  <c r="BH701"/>
  <c r="BG701"/>
  <c r="BF701"/>
  <c r="T701"/>
  <c r="R701"/>
  <c r="P701"/>
  <c r="BI691"/>
  <c r="BH691"/>
  <c r="BG691"/>
  <c r="BF691"/>
  <c r="T691"/>
  <c r="R691"/>
  <c r="P691"/>
  <c r="BI676"/>
  <c r="BH676"/>
  <c r="BG676"/>
  <c r="BF676"/>
  <c r="T676"/>
  <c r="R676"/>
  <c r="P676"/>
  <c r="BI662"/>
  <c r="BH662"/>
  <c r="BG662"/>
  <c r="BF662"/>
  <c r="T662"/>
  <c r="R662"/>
  <c r="P662"/>
  <c r="BI660"/>
  <c r="BH660"/>
  <c r="BG660"/>
  <c r="BF660"/>
  <c r="T660"/>
  <c r="T659"/>
  <c r="R660"/>
  <c r="R659"/>
  <c r="P660"/>
  <c r="P659"/>
  <c r="BI658"/>
  <c r="BH658"/>
  <c r="BG658"/>
  <c r="BF658"/>
  <c r="T658"/>
  <c r="R658"/>
  <c r="P658"/>
  <c r="BI657"/>
  <c r="BH657"/>
  <c r="BG657"/>
  <c r="BF657"/>
  <c r="T657"/>
  <c r="R657"/>
  <c r="P657"/>
  <c r="BI656"/>
  <c r="BH656"/>
  <c r="BG656"/>
  <c r="BF656"/>
  <c r="T656"/>
  <c r="R656"/>
  <c r="P656"/>
  <c r="BI654"/>
  <c r="BH654"/>
  <c r="BG654"/>
  <c r="BF654"/>
  <c r="T654"/>
  <c r="R654"/>
  <c r="P654"/>
  <c r="BI653"/>
  <c r="BH653"/>
  <c r="BG653"/>
  <c r="BF653"/>
  <c r="T653"/>
  <c r="R653"/>
  <c r="P653"/>
  <c r="BI652"/>
  <c r="BH652"/>
  <c r="BG652"/>
  <c r="BF652"/>
  <c r="T652"/>
  <c r="R652"/>
  <c r="P652"/>
  <c r="BI651"/>
  <c r="BH651"/>
  <c r="BG651"/>
  <c r="BF651"/>
  <c r="T651"/>
  <c r="R651"/>
  <c r="P651"/>
  <c r="BI650"/>
  <c r="BH650"/>
  <c r="BG650"/>
  <c r="BF650"/>
  <c r="T650"/>
  <c r="R650"/>
  <c r="P650"/>
  <c r="BI649"/>
  <c r="BH649"/>
  <c r="BG649"/>
  <c r="BF649"/>
  <c r="T649"/>
  <c r="R649"/>
  <c r="P649"/>
  <c r="BI647"/>
  <c r="BH647"/>
  <c r="BG647"/>
  <c r="BF647"/>
  <c r="T647"/>
  <c r="R647"/>
  <c r="P647"/>
  <c r="BI645"/>
  <c r="BH645"/>
  <c r="BG645"/>
  <c r="BF645"/>
  <c r="T645"/>
  <c r="R645"/>
  <c r="P645"/>
  <c r="BI641"/>
  <c r="BH641"/>
  <c r="BG641"/>
  <c r="BF641"/>
  <c r="T641"/>
  <c r="R641"/>
  <c r="P641"/>
  <c r="BI610"/>
  <c r="BH610"/>
  <c r="BG610"/>
  <c r="BF610"/>
  <c r="T610"/>
  <c r="R610"/>
  <c r="P610"/>
  <c r="BI594"/>
  <c r="BH594"/>
  <c r="BG594"/>
  <c r="BF594"/>
  <c r="T594"/>
  <c r="R594"/>
  <c r="P594"/>
  <c r="BI563"/>
  <c r="BH563"/>
  <c r="BG563"/>
  <c r="BF563"/>
  <c r="T563"/>
  <c r="R563"/>
  <c r="P563"/>
  <c r="BI560"/>
  <c r="BH560"/>
  <c r="BG560"/>
  <c r="BF560"/>
  <c r="T560"/>
  <c r="R560"/>
  <c r="P560"/>
  <c r="BI547"/>
  <c r="BH547"/>
  <c r="BG547"/>
  <c r="BF547"/>
  <c r="T547"/>
  <c r="R547"/>
  <c r="P547"/>
  <c r="BI538"/>
  <c r="BH538"/>
  <c r="BG538"/>
  <c r="BF538"/>
  <c r="T538"/>
  <c r="R538"/>
  <c r="P538"/>
  <c r="BI535"/>
  <c r="BH535"/>
  <c r="BG535"/>
  <c r="BF535"/>
  <c r="T535"/>
  <c r="R535"/>
  <c r="P535"/>
  <c r="BI529"/>
  <c r="BH529"/>
  <c r="BG529"/>
  <c r="BF529"/>
  <c r="T529"/>
  <c r="R529"/>
  <c r="P529"/>
  <c r="BI525"/>
  <c r="BH525"/>
  <c r="BG525"/>
  <c r="BF525"/>
  <c r="T525"/>
  <c r="R525"/>
  <c r="P525"/>
  <c r="BI511"/>
  <c r="BH511"/>
  <c r="BG511"/>
  <c r="BF511"/>
  <c r="T511"/>
  <c r="R511"/>
  <c r="P511"/>
  <c r="BI510"/>
  <c r="BH510"/>
  <c r="BG510"/>
  <c r="BF510"/>
  <c r="T510"/>
  <c r="R510"/>
  <c r="P510"/>
  <c r="BI509"/>
  <c r="BH509"/>
  <c r="BG509"/>
  <c r="BF509"/>
  <c r="T509"/>
  <c r="R509"/>
  <c r="P509"/>
  <c r="BI507"/>
  <c r="BH507"/>
  <c r="BG507"/>
  <c r="BF507"/>
  <c r="T507"/>
  <c r="R507"/>
  <c r="P507"/>
  <c r="BI506"/>
  <c r="BH506"/>
  <c r="BG506"/>
  <c r="BF506"/>
  <c r="T506"/>
  <c r="R506"/>
  <c r="P506"/>
  <c r="BI505"/>
  <c r="BH505"/>
  <c r="BG505"/>
  <c r="BF505"/>
  <c r="T505"/>
  <c r="R505"/>
  <c r="P505"/>
  <c r="BI503"/>
  <c r="BH503"/>
  <c r="BG503"/>
  <c r="BF503"/>
  <c r="T503"/>
  <c r="R503"/>
  <c r="P503"/>
  <c r="BI501"/>
  <c r="BH501"/>
  <c r="BG501"/>
  <c r="BF501"/>
  <c r="T501"/>
  <c r="R501"/>
  <c r="P501"/>
  <c r="BI496"/>
  <c r="BH496"/>
  <c r="BG496"/>
  <c r="BF496"/>
  <c r="T496"/>
  <c r="R496"/>
  <c r="P496"/>
  <c r="BI492"/>
  <c r="BH492"/>
  <c r="BG492"/>
  <c r="BF492"/>
  <c r="T492"/>
  <c r="R492"/>
  <c r="P492"/>
  <c r="BI486"/>
  <c r="BH486"/>
  <c r="BG486"/>
  <c r="BF486"/>
  <c r="T486"/>
  <c r="R486"/>
  <c r="P486"/>
  <c r="BI472"/>
  <c r="BH472"/>
  <c r="BG472"/>
  <c r="BF472"/>
  <c r="T472"/>
  <c r="R472"/>
  <c r="P472"/>
  <c r="BI461"/>
  <c r="BH461"/>
  <c r="BG461"/>
  <c r="BF461"/>
  <c r="T461"/>
  <c r="R461"/>
  <c r="P461"/>
  <c r="BI445"/>
  <c r="BH445"/>
  <c r="BG445"/>
  <c r="BF445"/>
  <c r="T445"/>
  <c r="R445"/>
  <c r="P445"/>
  <c r="BI434"/>
  <c r="BH434"/>
  <c r="BG434"/>
  <c r="BF434"/>
  <c r="T434"/>
  <c r="R434"/>
  <c r="P434"/>
  <c r="BI430"/>
  <c r="BH430"/>
  <c r="BG430"/>
  <c r="BF430"/>
  <c r="T430"/>
  <c r="R430"/>
  <c r="P430"/>
  <c r="BI420"/>
  <c r="BH420"/>
  <c r="BG420"/>
  <c r="BF420"/>
  <c r="T420"/>
  <c r="R420"/>
  <c r="P420"/>
  <c r="BI418"/>
  <c r="BH418"/>
  <c r="BG418"/>
  <c r="BF418"/>
  <c r="T418"/>
  <c r="R418"/>
  <c r="P418"/>
  <c r="BI411"/>
  <c r="BH411"/>
  <c r="BG411"/>
  <c r="BF411"/>
  <c r="T411"/>
  <c r="R411"/>
  <c r="P411"/>
  <c r="BI405"/>
  <c r="BH405"/>
  <c r="BG405"/>
  <c r="BF405"/>
  <c r="T405"/>
  <c r="R405"/>
  <c r="P405"/>
  <c r="BI404"/>
  <c r="BH404"/>
  <c r="BG404"/>
  <c r="BF404"/>
  <c r="T404"/>
  <c r="R404"/>
  <c r="P404"/>
  <c r="BI356"/>
  <c r="BH356"/>
  <c r="BG356"/>
  <c r="BF356"/>
  <c r="T356"/>
  <c r="R356"/>
  <c r="P356"/>
  <c r="BI355"/>
  <c r="BH355"/>
  <c r="BG355"/>
  <c r="BF355"/>
  <c r="T355"/>
  <c r="R355"/>
  <c r="P355"/>
  <c r="BI352"/>
  <c r="BH352"/>
  <c r="BG352"/>
  <c r="BF352"/>
  <c r="T352"/>
  <c r="R352"/>
  <c r="P352"/>
  <c r="BI350"/>
  <c r="BH350"/>
  <c r="BG350"/>
  <c r="BF350"/>
  <c r="T350"/>
  <c r="R350"/>
  <c r="P350"/>
  <c r="BI345"/>
  <c r="BH345"/>
  <c r="BG345"/>
  <c r="BF345"/>
  <c r="T345"/>
  <c r="R345"/>
  <c r="P345"/>
  <c r="BI338"/>
  <c r="BH338"/>
  <c r="BG338"/>
  <c r="BF338"/>
  <c r="T338"/>
  <c r="R338"/>
  <c r="P338"/>
  <c r="BI333"/>
  <c r="BH333"/>
  <c r="BG333"/>
  <c r="BF333"/>
  <c r="T333"/>
  <c r="R333"/>
  <c r="P333"/>
  <c r="BI329"/>
  <c r="BH329"/>
  <c r="BG329"/>
  <c r="BF329"/>
  <c r="T329"/>
  <c r="R329"/>
  <c r="P329"/>
  <c r="BI327"/>
  <c r="BH327"/>
  <c r="BG327"/>
  <c r="BF327"/>
  <c r="T327"/>
  <c r="R327"/>
  <c r="P327"/>
  <c r="BI324"/>
  <c r="BH324"/>
  <c r="BG324"/>
  <c r="BF324"/>
  <c r="T324"/>
  <c r="R324"/>
  <c r="P324"/>
  <c r="BI322"/>
  <c r="BH322"/>
  <c r="BG322"/>
  <c r="BF322"/>
  <c r="T322"/>
  <c r="R322"/>
  <c r="P322"/>
  <c r="BI319"/>
  <c r="BH319"/>
  <c r="BG319"/>
  <c r="BF319"/>
  <c r="T319"/>
  <c r="R319"/>
  <c r="P319"/>
  <c r="BI317"/>
  <c r="BH317"/>
  <c r="BG317"/>
  <c r="BF317"/>
  <c r="T317"/>
  <c r="R317"/>
  <c r="P317"/>
  <c r="BI312"/>
  <c r="BH312"/>
  <c r="BG312"/>
  <c r="BF312"/>
  <c r="T312"/>
  <c r="R312"/>
  <c r="P312"/>
  <c r="BI308"/>
  <c r="BH308"/>
  <c r="BG308"/>
  <c r="BF308"/>
  <c r="T308"/>
  <c r="R308"/>
  <c r="P308"/>
  <c r="BI306"/>
  <c r="BH306"/>
  <c r="BG306"/>
  <c r="BF306"/>
  <c r="T306"/>
  <c r="R306"/>
  <c r="P306"/>
  <c r="BI302"/>
  <c r="BH302"/>
  <c r="BG302"/>
  <c r="BF302"/>
  <c r="T302"/>
  <c r="R302"/>
  <c r="P302"/>
  <c r="BI300"/>
  <c r="BH300"/>
  <c r="BG300"/>
  <c r="BF300"/>
  <c r="T300"/>
  <c r="R300"/>
  <c r="P300"/>
  <c r="BI298"/>
  <c r="BH298"/>
  <c r="BG298"/>
  <c r="BF298"/>
  <c r="T298"/>
  <c r="R298"/>
  <c r="P298"/>
  <c r="BI296"/>
  <c r="BH296"/>
  <c r="BG296"/>
  <c r="BF296"/>
  <c r="T296"/>
  <c r="R296"/>
  <c r="P296"/>
  <c r="BI290"/>
  <c r="BH290"/>
  <c r="BG290"/>
  <c r="BF290"/>
  <c r="T290"/>
  <c r="R290"/>
  <c r="P290"/>
  <c r="BI287"/>
  <c r="BH287"/>
  <c r="BG287"/>
  <c r="BF287"/>
  <c r="T287"/>
  <c r="R287"/>
  <c r="P287"/>
  <c r="BI284"/>
  <c r="BH284"/>
  <c r="BG284"/>
  <c r="BF284"/>
  <c r="T284"/>
  <c r="R284"/>
  <c r="P284"/>
  <c r="BI283"/>
  <c r="BH283"/>
  <c r="BG283"/>
  <c r="BF283"/>
  <c r="T283"/>
  <c r="R283"/>
  <c r="P283"/>
  <c r="BI257"/>
  <c r="BH257"/>
  <c r="BG257"/>
  <c r="BF257"/>
  <c r="T257"/>
  <c r="R257"/>
  <c r="P257"/>
  <c r="BI242"/>
  <c r="BH242"/>
  <c r="BG242"/>
  <c r="BF242"/>
  <c r="T242"/>
  <c r="R242"/>
  <c r="P242"/>
  <c r="BI213"/>
  <c r="BH213"/>
  <c r="BG213"/>
  <c r="BF213"/>
  <c r="T213"/>
  <c r="R213"/>
  <c r="P213"/>
  <c r="BI207"/>
  <c r="BH207"/>
  <c r="BG207"/>
  <c r="BF207"/>
  <c r="T207"/>
  <c r="R207"/>
  <c r="P207"/>
  <c r="BI199"/>
  <c r="BH199"/>
  <c r="BG199"/>
  <c r="BF199"/>
  <c r="T199"/>
  <c r="R199"/>
  <c r="P199"/>
  <c r="BI150"/>
  <c r="BH150"/>
  <c r="BG150"/>
  <c r="BF150"/>
  <c r="T150"/>
  <c r="R150"/>
  <c r="P150"/>
  <c r="BI148"/>
  <c r="BH148"/>
  <c r="BG148"/>
  <c r="BF148"/>
  <c r="T148"/>
  <c r="R148"/>
  <c r="P148"/>
  <c r="BI144"/>
  <c r="BH144"/>
  <c r="BG144"/>
  <c r="BF144"/>
  <c r="T144"/>
  <c r="R144"/>
  <c r="P144"/>
  <c r="J139"/>
  <c r="J138"/>
  <c r="F138"/>
  <c r="F136"/>
  <c r="E134"/>
  <c r="J94"/>
  <c r="J93"/>
  <c r="F93"/>
  <c r="F91"/>
  <c r="E89"/>
  <c r="J20"/>
  <c r="E20"/>
  <c r="F94"/>
  <c r="J19"/>
  <c r="J14"/>
  <c r="J136"/>
  <c r="E7"/>
  <c r="E130"/>
  <c i="3" r="J39"/>
  <c r="J38"/>
  <c i="1" r="AY97"/>
  <c i="3" r="J37"/>
  <c i="1" r="AX97"/>
  <c i="3" r="BI125"/>
  <c r="BH125"/>
  <c r="BG125"/>
  <c r="BF125"/>
  <c r="T125"/>
  <c r="R125"/>
  <c r="P125"/>
  <c r="BI123"/>
  <c r="BH123"/>
  <c r="BG123"/>
  <c r="BF123"/>
  <c r="T123"/>
  <c r="R123"/>
  <c r="P123"/>
  <c r="J118"/>
  <c r="J117"/>
  <c r="F117"/>
  <c r="F115"/>
  <c r="E113"/>
  <c r="J94"/>
  <c r="J93"/>
  <c r="F93"/>
  <c r="F91"/>
  <c r="E89"/>
  <c r="J20"/>
  <c r="E20"/>
  <c r="F118"/>
  <c r="J19"/>
  <c r="J14"/>
  <c r="J91"/>
  <c r="E7"/>
  <c r="E109"/>
  <c i="2" r="J39"/>
  <c r="J38"/>
  <c i="1" r="AY96"/>
  <c i="2" r="J37"/>
  <c i="1" r="AX96"/>
  <c i="2" r="BI231"/>
  <c r="BH231"/>
  <c r="BG231"/>
  <c r="BF231"/>
  <c r="T231"/>
  <c r="T230"/>
  <c r="R231"/>
  <c r="R230"/>
  <c r="P231"/>
  <c r="P230"/>
  <c r="BI223"/>
  <c r="BH223"/>
  <c r="BG223"/>
  <c r="BF223"/>
  <c r="T223"/>
  <c r="R223"/>
  <c r="P223"/>
  <c r="BI216"/>
  <c r="BH216"/>
  <c r="BG216"/>
  <c r="BF216"/>
  <c r="T216"/>
  <c r="R216"/>
  <c r="P216"/>
  <c r="BI215"/>
  <c r="BH215"/>
  <c r="BG215"/>
  <c r="BF215"/>
  <c r="T215"/>
  <c r="R215"/>
  <c r="P215"/>
  <c r="BI212"/>
  <c r="BH212"/>
  <c r="BG212"/>
  <c r="BF212"/>
  <c r="T212"/>
  <c r="R212"/>
  <c r="P212"/>
  <c r="BI211"/>
  <c r="BH211"/>
  <c r="BG211"/>
  <c r="BF211"/>
  <c r="T211"/>
  <c r="R211"/>
  <c r="P211"/>
  <c r="BI200"/>
  <c r="BH200"/>
  <c r="BG200"/>
  <c r="BF200"/>
  <c r="T200"/>
  <c r="R200"/>
  <c r="P200"/>
  <c r="BI189"/>
  <c r="BH189"/>
  <c r="BG189"/>
  <c r="BF189"/>
  <c r="T189"/>
  <c r="R189"/>
  <c r="P189"/>
  <c r="BI182"/>
  <c r="BH182"/>
  <c r="BG182"/>
  <c r="BF182"/>
  <c r="T182"/>
  <c r="R182"/>
  <c r="P182"/>
  <c r="BI166"/>
  <c r="BH166"/>
  <c r="BG166"/>
  <c r="BF166"/>
  <c r="T166"/>
  <c r="R166"/>
  <c r="P166"/>
  <c r="BI165"/>
  <c r="BH165"/>
  <c r="BG165"/>
  <c r="BF165"/>
  <c r="T165"/>
  <c r="R165"/>
  <c r="P165"/>
  <c r="BI154"/>
  <c r="BH154"/>
  <c r="BG154"/>
  <c r="BF154"/>
  <c r="T154"/>
  <c r="R154"/>
  <c r="P154"/>
  <c r="BI148"/>
  <c r="BH148"/>
  <c r="BG148"/>
  <c r="BF148"/>
  <c r="T148"/>
  <c r="R148"/>
  <c r="P148"/>
  <c r="BI135"/>
  <c r="BH135"/>
  <c r="BG135"/>
  <c r="BF135"/>
  <c r="T135"/>
  <c r="R135"/>
  <c r="P135"/>
  <c r="BI134"/>
  <c r="BH134"/>
  <c r="BG134"/>
  <c r="BF134"/>
  <c r="T134"/>
  <c r="R134"/>
  <c r="P134"/>
  <c r="BI131"/>
  <c r="BH131"/>
  <c r="BG131"/>
  <c r="BF131"/>
  <c r="T131"/>
  <c r="R131"/>
  <c r="P131"/>
  <c r="BI126"/>
  <c r="BH126"/>
  <c r="BG126"/>
  <c r="BF126"/>
  <c r="T126"/>
  <c r="R126"/>
  <c r="P126"/>
  <c r="J121"/>
  <c r="J120"/>
  <c r="F120"/>
  <c r="F118"/>
  <c r="E116"/>
  <c r="J94"/>
  <c r="J93"/>
  <c r="F93"/>
  <c r="F91"/>
  <c r="E89"/>
  <c r="J20"/>
  <c r="E20"/>
  <c r="F94"/>
  <c r="J19"/>
  <c r="J14"/>
  <c r="J91"/>
  <c r="E7"/>
  <c r="E85"/>
  <c i="1" r="L90"/>
  <c r="AM90"/>
  <c r="AM89"/>
  <c r="L89"/>
  <c r="AM87"/>
  <c r="L87"/>
  <c r="L85"/>
  <c r="L84"/>
  <c i="2" r="J200"/>
  <c r="J216"/>
  <c r="J154"/>
  <c r="BK131"/>
  <c i="1" r="AS98"/>
  <c i="4" r="BK1087"/>
  <c r="J1066"/>
  <c r="J940"/>
  <c r="BK716"/>
  <c r="J501"/>
  <c r="BK296"/>
  <c r="BK1170"/>
  <c r="BK1079"/>
  <c r="BK1012"/>
  <c r="J844"/>
  <c r="BK657"/>
  <c r="J355"/>
  <c r="BK284"/>
  <c r="BK1131"/>
  <c r="BK1065"/>
  <c r="J1049"/>
  <c r="J799"/>
  <c r="J594"/>
  <c r="BK492"/>
  <c r="BK283"/>
  <c r="BK1190"/>
  <c r="J1079"/>
  <c r="BK980"/>
  <c r="BK756"/>
  <c r="BK610"/>
  <c r="J338"/>
  <c r="J1225"/>
  <c r="J1117"/>
  <c r="BK1059"/>
  <c r="J838"/>
  <c r="J653"/>
  <c r="BK509"/>
  <c r="J296"/>
  <c r="BK1184"/>
  <c r="J1077"/>
  <c r="BK817"/>
  <c r="J511"/>
  <c r="BK420"/>
  <c r="J1241"/>
  <c r="J1230"/>
  <c r="BK1186"/>
  <c r="J1060"/>
  <c r="J942"/>
  <c r="J874"/>
  <c r="BK770"/>
  <c r="BK538"/>
  <c r="BK287"/>
  <c r="BK1195"/>
  <c r="BK1069"/>
  <c r="J980"/>
  <c r="J860"/>
  <c r="BK743"/>
  <c r="J306"/>
  <c i="5" r="J375"/>
  <c r="J226"/>
  <c r="J368"/>
  <c r="BK281"/>
  <c r="J376"/>
  <c r="J272"/>
  <c r="BK369"/>
  <c r="BK283"/>
  <c r="J155"/>
  <c r="BK262"/>
  <c r="J365"/>
  <c r="BK313"/>
  <c r="J379"/>
  <c r="J292"/>
  <c r="J162"/>
  <c r="J367"/>
  <c r="BK270"/>
  <c i="6" r="BK226"/>
  <c r="BK202"/>
  <c r="J181"/>
  <c r="J148"/>
  <c r="BK228"/>
  <c r="BK181"/>
  <c r="J239"/>
  <c r="J218"/>
  <c r="BK189"/>
  <c r="J140"/>
  <c r="J222"/>
  <c r="J183"/>
  <c r="J128"/>
  <c r="J214"/>
  <c r="BK180"/>
  <c r="J157"/>
  <c r="J219"/>
  <c r="J206"/>
  <c r="J186"/>
  <c r="J159"/>
  <c r="J134"/>
  <c r="J240"/>
  <c r="J207"/>
  <c r="BK173"/>
  <c r="J135"/>
  <c r="J249"/>
  <c r="BK231"/>
  <c r="BK187"/>
  <c r="BK172"/>
  <c r="BK146"/>
  <c i="7" r="J384"/>
  <c r="BK369"/>
  <c r="BK345"/>
  <c r="BK313"/>
  <c r="J284"/>
  <c r="J235"/>
  <c r="BK192"/>
  <c r="BK166"/>
  <c r="BK381"/>
  <c r="BK362"/>
  <c r="J322"/>
  <c r="BK282"/>
  <c r="BK242"/>
  <c r="BK216"/>
  <c r="BK194"/>
  <c r="BK160"/>
  <c r="J394"/>
  <c r="BK366"/>
  <c r="J313"/>
  <c r="BK286"/>
  <c r="J252"/>
  <c r="J216"/>
  <c r="J155"/>
  <c r="BK138"/>
  <c r="BK325"/>
  <c r="BK303"/>
  <c r="BK264"/>
  <c r="BK239"/>
  <c r="BK206"/>
  <c r="J170"/>
  <c r="J138"/>
  <c r="J372"/>
  <c r="BK334"/>
  <c r="BK291"/>
  <c r="J260"/>
  <c r="J231"/>
  <c r="BK191"/>
  <c r="BK162"/>
  <c r="BK142"/>
  <c r="J368"/>
  <c r="J353"/>
  <c r="J317"/>
  <c r="J263"/>
  <c r="BK234"/>
  <c r="J182"/>
  <c r="J153"/>
  <c r="BK387"/>
  <c r="BK360"/>
  <c r="J325"/>
  <c r="J270"/>
  <c r="BK238"/>
  <c r="J200"/>
  <c r="J142"/>
  <c r="J333"/>
  <c r="BK301"/>
  <c r="J249"/>
  <c r="J214"/>
  <c r="BK195"/>
  <c r="J146"/>
  <c i="8" r="BK396"/>
  <c r="BK353"/>
  <c r="BK303"/>
  <c r="BK259"/>
  <c r="J218"/>
  <c r="J165"/>
  <c r="BK379"/>
  <c r="BK355"/>
  <c r="BK327"/>
  <c r="BK289"/>
  <c r="BK224"/>
  <c r="BK171"/>
  <c r="J366"/>
  <c r="BK336"/>
  <c r="BK293"/>
  <c r="BK239"/>
  <c r="BK205"/>
  <c r="J176"/>
  <c r="J372"/>
  <c r="J348"/>
  <c r="J296"/>
  <c r="BK261"/>
  <c r="J205"/>
  <c r="BK187"/>
  <c r="BK402"/>
  <c r="J379"/>
  <c r="BK366"/>
  <c r="J331"/>
  <c r="J261"/>
  <c r="J204"/>
  <c r="J180"/>
  <c r="J406"/>
  <c r="J378"/>
  <c r="J357"/>
  <c r="BK285"/>
  <c r="J225"/>
  <c r="BK204"/>
  <c r="BK404"/>
  <c r="J319"/>
  <c r="J285"/>
  <c r="J247"/>
  <c r="BK228"/>
  <c r="BK165"/>
  <c r="BK401"/>
  <c r="J336"/>
  <c r="BK269"/>
  <c r="BK218"/>
  <c r="J178"/>
  <c i="9" r="BK216"/>
  <c r="BK181"/>
  <c r="BK143"/>
  <c r="BK225"/>
  <c r="J184"/>
  <c r="J146"/>
  <c r="J210"/>
  <c r="J176"/>
  <c r="J152"/>
  <c r="J224"/>
  <c r="BK183"/>
  <c r="BK154"/>
  <c r="J139"/>
  <c r="J213"/>
  <c r="BK157"/>
  <c r="J215"/>
  <c r="BK178"/>
  <c r="BK213"/>
  <c r="J172"/>
  <c r="BK149"/>
  <c r="J198"/>
  <c r="BK171"/>
  <c r="BK132"/>
  <c i="10" r="J207"/>
  <c r="BK163"/>
  <c r="J243"/>
  <c r="J222"/>
  <c r="J203"/>
  <c r="J183"/>
  <c r="J231"/>
  <c r="J187"/>
  <c r="BK161"/>
  <c r="BK144"/>
  <c r="BK244"/>
  <c r="BK201"/>
  <c r="J169"/>
  <c r="J131"/>
  <c r="BK231"/>
  <c r="BK189"/>
  <c r="BK173"/>
  <c r="J239"/>
  <c r="BK202"/>
  <c r="BK171"/>
  <c r="J254"/>
  <c r="BK229"/>
  <c r="J177"/>
  <c r="BK136"/>
  <c i="11" r="BK132"/>
  <c r="J130"/>
  <c r="J139"/>
  <c r="BK128"/>
  <c r="BK142"/>
  <c r="BK141"/>
  <c i="12" r="BK229"/>
  <c r="BK240"/>
  <c r="J199"/>
  <c r="BK152"/>
  <c r="J229"/>
  <c r="J190"/>
  <c r="J194"/>
  <c r="BK151"/>
  <c r="BK146"/>
  <c r="J238"/>
  <c r="BK164"/>
  <c i="13" r="J227"/>
  <c r="BK158"/>
  <c r="BK159"/>
  <c r="BK155"/>
  <c r="J187"/>
  <c r="J215"/>
  <c i="14" r="J159"/>
  <c r="J130"/>
  <c r="J129"/>
  <c r="BK136"/>
  <c r="J147"/>
  <c r="J135"/>
  <c r="BK143"/>
  <c r="BK141"/>
  <c r="J162"/>
  <c r="J128"/>
  <c i="15" r="BK138"/>
  <c r="J135"/>
  <c r="J142"/>
  <c i="16" r="BK150"/>
  <c r="J147"/>
  <c r="J142"/>
  <c r="J151"/>
  <c r="J129"/>
  <c r="BK139"/>
  <c i="17" r="BK161"/>
  <c r="BK132"/>
  <c r="BK142"/>
  <c r="BK146"/>
  <c r="BK163"/>
  <c r="J156"/>
  <c r="BK141"/>
  <c r="BK137"/>
  <c r="BK138"/>
  <c r="J161"/>
  <c r="J139"/>
  <c i="18" r="BK149"/>
  <c r="J150"/>
  <c r="BK137"/>
  <c r="J151"/>
  <c r="BK131"/>
  <c r="J141"/>
  <c r="J130"/>
  <c r="BK165"/>
  <c r="BK159"/>
  <c i="19" r="BK136"/>
  <c r="J156"/>
  <c r="J132"/>
  <c r="BK169"/>
  <c r="J159"/>
  <c i="20" r="BK128"/>
  <c r="BK126"/>
  <c i="21" r="J163"/>
  <c r="BK171"/>
  <c r="J175"/>
  <c r="BK142"/>
  <c r="BK151"/>
  <c r="J151"/>
  <c r="BK160"/>
  <c r="J159"/>
  <c r="BK148"/>
  <c i="22" r="BK157"/>
  <c r="J157"/>
  <c r="J162"/>
  <c r="J149"/>
  <c r="BK140"/>
  <c r="J147"/>
  <c r="J161"/>
  <c i="23" r="J125"/>
  <c r="J137"/>
  <c r="J130"/>
  <c r="BK129"/>
  <c r="J144"/>
  <c i="24" r="BK136"/>
  <c r="J136"/>
  <c r="J131"/>
  <c r="J123"/>
  <c i="25" r="J135"/>
  <c r="J124"/>
  <c i="26" r="J122"/>
  <c r="BK122"/>
  <c i="2" r="J231"/>
  <c r="J212"/>
  <c i="1" r="AS95"/>
  <c i="2" r="BK134"/>
  <c i="3" r="J123"/>
  <c i="4" r="BK1077"/>
  <c r="J1059"/>
  <c r="BK842"/>
  <c r="BK505"/>
  <c r="J324"/>
  <c r="J1190"/>
  <c r="BK1086"/>
  <c r="BK1049"/>
  <c r="BK1009"/>
  <c r="BK785"/>
  <c r="BK560"/>
  <c r="J418"/>
  <c r="J1227"/>
  <c r="BK1124"/>
  <c r="BK1061"/>
  <c r="J1014"/>
  <c r="BK830"/>
  <c r="J656"/>
  <c r="BK445"/>
  <c r="BK298"/>
  <c r="BK1161"/>
  <c r="J1072"/>
  <c r="BK962"/>
  <c r="J701"/>
  <c r="BK511"/>
  <c r="BK242"/>
  <c r="J1150"/>
  <c r="BK1068"/>
  <c r="BK960"/>
  <c r="J691"/>
  <c r="J525"/>
  <c r="BK338"/>
  <c r="J1186"/>
  <c r="BK1072"/>
  <c r="BK874"/>
  <c r="J547"/>
  <c r="BK355"/>
  <c r="BK1239"/>
  <c r="BK1227"/>
  <c r="J1184"/>
  <c r="J1075"/>
  <c r="J1005"/>
  <c r="J884"/>
  <c r="J797"/>
  <c r="J503"/>
  <c r="BK308"/>
  <c r="J150"/>
  <c r="BK1080"/>
  <c r="J1031"/>
  <c r="BK932"/>
  <c r="BK797"/>
  <c r="BK333"/>
  <c i="5" r="J260"/>
  <c r="BK375"/>
  <c r="BK362"/>
  <c r="J261"/>
  <c r="J369"/>
  <c r="BK294"/>
  <c r="J328"/>
  <c r="J257"/>
  <c r="BK364"/>
  <c r="J374"/>
  <c r="J326"/>
  <c r="BK236"/>
  <c r="J361"/>
  <c r="J273"/>
  <c r="BK383"/>
  <c r="BK336"/>
  <c r="J259"/>
  <c i="6" r="J244"/>
  <c r="J197"/>
  <c r="J151"/>
  <c r="J213"/>
  <c r="BK164"/>
  <c r="BK233"/>
  <c r="J215"/>
  <c r="BK191"/>
  <c r="BK149"/>
  <c r="J226"/>
  <c r="J204"/>
  <c r="BK153"/>
  <c r="J233"/>
  <c r="J193"/>
  <c r="J166"/>
  <c r="J141"/>
  <c r="J212"/>
  <c r="BK195"/>
  <c r="BK179"/>
  <c r="J139"/>
  <c r="J247"/>
  <c r="BK213"/>
  <c r="J174"/>
  <c r="BK145"/>
  <c r="BK250"/>
  <c r="BK234"/>
  <c r="J189"/>
  <c r="BK159"/>
  <c r="BK147"/>
  <c i="7" r="J390"/>
  <c r="BK359"/>
  <c r="J316"/>
  <c r="J294"/>
  <c r="J243"/>
  <c r="J222"/>
  <c r="J179"/>
  <c r="J136"/>
  <c r="BK367"/>
  <c r="J338"/>
  <c r="J310"/>
  <c r="BK258"/>
  <c r="J220"/>
  <c r="J196"/>
  <c r="BK161"/>
  <c r="J141"/>
  <c r="BK356"/>
  <c r="BK310"/>
  <c r="BK275"/>
  <c r="J245"/>
  <c r="BK215"/>
  <c r="BK172"/>
  <c r="J357"/>
  <c r="BK319"/>
  <c r="BK295"/>
  <c r="BK268"/>
  <c r="BK246"/>
  <c r="BK180"/>
  <c r="BK151"/>
  <c r="J386"/>
  <c r="J349"/>
  <c r="BK306"/>
  <c r="BK274"/>
  <c r="BK254"/>
  <c r="BK214"/>
  <c r="J190"/>
  <c r="J178"/>
  <c r="BK143"/>
  <c r="J376"/>
  <c r="BK358"/>
  <c r="J326"/>
  <c r="J289"/>
  <c r="BK228"/>
  <c r="BK177"/>
  <c r="BK146"/>
  <c r="BK379"/>
  <c r="J355"/>
  <c r="BK318"/>
  <c r="BK260"/>
  <c r="J215"/>
  <c r="BK185"/>
  <c r="BK139"/>
  <c r="BK315"/>
  <c r="J273"/>
  <c r="BK236"/>
  <c r="J209"/>
  <c r="BK182"/>
  <c r="J139"/>
  <c i="8" r="J384"/>
  <c r="BK321"/>
  <c r="J288"/>
  <c r="J245"/>
  <c r="BK216"/>
  <c r="J170"/>
  <c r="BK390"/>
  <c r="J342"/>
  <c r="BK315"/>
  <c r="BK237"/>
  <c r="J186"/>
  <c r="J374"/>
  <c r="BK340"/>
  <c r="J308"/>
  <c r="J269"/>
  <c r="BK236"/>
  <c r="BK193"/>
  <c r="J172"/>
  <c r="J356"/>
  <c r="BK317"/>
  <c r="BK280"/>
  <c r="J241"/>
  <c r="BK195"/>
  <c r="BK403"/>
  <c r="BK374"/>
  <c r="J353"/>
  <c r="J295"/>
  <c r="J267"/>
  <c r="BK220"/>
  <c r="BK184"/>
  <c r="J402"/>
  <c r="J368"/>
  <c r="J323"/>
  <c r="BK270"/>
  <c r="J242"/>
  <c r="BK186"/>
  <c r="BK382"/>
  <c r="J282"/>
  <c r="J254"/>
  <c r="BK235"/>
  <c r="BK177"/>
  <c r="BK408"/>
  <c r="BK394"/>
  <c r="BK286"/>
  <c r="BK251"/>
  <c r="J202"/>
  <c r="J169"/>
  <c i="9" r="J204"/>
  <c r="BK175"/>
  <c r="BK130"/>
  <c r="J218"/>
  <c r="BK168"/>
  <c r="J142"/>
  <c r="J130"/>
  <c r="BK185"/>
  <c r="J148"/>
  <c r="BK214"/>
  <c r="BK182"/>
  <c r="J151"/>
  <c r="J225"/>
  <c r="BK188"/>
  <c r="BK135"/>
  <c r="J195"/>
  <c r="BK144"/>
  <c r="J209"/>
  <c r="BK169"/>
  <c r="BK139"/>
  <c r="BK196"/>
  <c r="J160"/>
  <c i="10" r="BK236"/>
  <c r="BK177"/>
  <c r="BK133"/>
  <c r="J230"/>
  <c r="J200"/>
  <c r="J181"/>
  <c r="J227"/>
  <c r="BK199"/>
  <c r="J172"/>
  <c r="BK159"/>
  <c r="J139"/>
  <c r="J229"/>
  <c r="J189"/>
  <c r="J142"/>
  <c r="J238"/>
  <c r="BK212"/>
  <c r="BK190"/>
  <c r="BK140"/>
  <c r="BK218"/>
  <c r="BK182"/>
  <c r="BK131"/>
  <c r="BK235"/>
  <c r="BK179"/>
  <c r="BK155"/>
  <c i="11" r="BK124"/>
  <c r="J127"/>
  <c r="J134"/>
  <c r="BK129"/>
  <c r="BK140"/>
  <c r="BK143"/>
  <c i="12" r="J212"/>
  <c r="BK226"/>
  <c r="BK167"/>
  <c r="BK237"/>
  <c r="J206"/>
  <c r="BK134"/>
  <c r="BK210"/>
  <c r="BK154"/>
  <c r="J178"/>
  <c r="BK168"/>
  <c r="J240"/>
  <c r="BK197"/>
  <c r="BK238"/>
  <c r="BK217"/>
  <c i="13" r="BK162"/>
  <c r="BK187"/>
  <c r="BK197"/>
  <c r="BK207"/>
  <c r="J159"/>
  <c r="J207"/>
  <c i="14" r="J167"/>
  <c r="BK159"/>
  <c r="J126"/>
  <c r="BK135"/>
  <c r="J141"/>
  <c r="J132"/>
  <c r="BK163"/>
  <c r="J136"/>
  <c r="BK138"/>
  <c i="15" r="J137"/>
  <c r="J126"/>
  <c r="BK129"/>
  <c r="BK137"/>
  <c i="16" r="J144"/>
  <c r="BK135"/>
  <c r="J138"/>
  <c r="BK148"/>
  <c r="J145"/>
  <c r="BK145"/>
  <c i="17" r="BK166"/>
  <c r="J133"/>
  <c r="BK134"/>
  <c r="J140"/>
  <c r="BK158"/>
  <c r="J165"/>
  <c r="J158"/>
  <c r="J159"/>
  <c r="J166"/>
  <c r="BK147"/>
  <c i="18" r="BK163"/>
  <c r="J145"/>
  <c r="BK151"/>
  <c r="J166"/>
  <c r="BK129"/>
  <c r="BK169"/>
  <c r="BK133"/>
  <c r="BK168"/>
  <c r="BK150"/>
  <c r="BK147"/>
  <c i="19" r="BK133"/>
  <c r="J172"/>
  <c r="BK143"/>
  <c r="BK166"/>
  <c r="BK156"/>
  <c r="J169"/>
  <c i="20" r="BK124"/>
  <c r="J131"/>
  <c i="21" r="BK170"/>
  <c r="J172"/>
  <c r="J160"/>
  <c r="BK149"/>
  <c r="J164"/>
  <c r="J124"/>
  <c r="BK143"/>
  <c r="J149"/>
  <c r="BK157"/>
  <c i="22" r="BK147"/>
  <c r="J135"/>
  <c r="BK144"/>
  <c r="BK152"/>
  <c r="BK155"/>
  <c r="J138"/>
  <c r="J155"/>
  <c r="BK149"/>
  <c r="BK146"/>
  <c r="BK126"/>
  <c i="23" r="J129"/>
  <c r="BK132"/>
  <c r="BK142"/>
  <c r="J124"/>
  <c r="BK128"/>
  <c r="J134"/>
  <c i="24" r="BK135"/>
  <c r="J135"/>
  <c r="J124"/>
  <c r="BK124"/>
  <c i="25" r="J132"/>
  <c r="BK128"/>
  <c r="BK133"/>
  <c r="J131"/>
  <c i="26" r="BK121"/>
  <c i="2" r="BK223"/>
  <c r="BK215"/>
  <c r="J215"/>
  <c r="BK200"/>
  <c r="J126"/>
  <c i="3" r="BK125"/>
  <c r="BK123"/>
  <c i="4" r="J1069"/>
  <c r="BK899"/>
  <c r="BK813"/>
  <c r="J651"/>
  <c r="J345"/>
  <c r="J1193"/>
  <c r="BK1089"/>
  <c r="BK1076"/>
  <c r="BK920"/>
  <c r="J817"/>
  <c r="J649"/>
  <c r="J420"/>
  <c r="BK319"/>
  <c r="BK1200"/>
  <c r="J1087"/>
  <c r="J1057"/>
  <c r="BK917"/>
  <c r="BK676"/>
  <c r="J538"/>
  <c r="J404"/>
  <c r="BK1193"/>
  <c r="J1081"/>
  <c r="BK1022"/>
  <c r="BK860"/>
  <c r="J652"/>
  <c r="J430"/>
  <c r="BK144"/>
  <c r="BK1109"/>
  <c r="BK1060"/>
  <c r="J842"/>
  <c r="BK658"/>
  <c r="BK411"/>
  <c r="BK213"/>
  <c r="J1086"/>
  <c r="J1065"/>
  <c r="J849"/>
  <c r="BK461"/>
  <c r="J242"/>
  <c r="J1235"/>
  <c r="J1188"/>
  <c r="J1080"/>
  <c r="BK1007"/>
  <c r="BK844"/>
  <c r="BK647"/>
  <c r="J319"/>
  <c r="J257"/>
  <c r="J1129"/>
  <c r="J1041"/>
  <c r="J899"/>
  <c r="BK525"/>
  <c r="J308"/>
  <c i="5" r="J321"/>
  <c r="J197"/>
  <c r="J370"/>
  <c r="J258"/>
  <c r="BK367"/>
  <c r="BK224"/>
  <c r="J286"/>
  <c r="BK156"/>
  <c r="J141"/>
  <c r="J336"/>
  <c r="BK252"/>
  <c r="J372"/>
  <c r="J323"/>
  <c r="BK384"/>
  <c r="J362"/>
  <c r="BK273"/>
  <c r="BK162"/>
  <c i="6" r="J217"/>
  <c r="J199"/>
  <c r="BK161"/>
  <c r="BK238"/>
  <c r="J194"/>
  <c r="BK148"/>
  <c r="J234"/>
  <c r="BK220"/>
  <c r="BK192"/>
  <c r="BK136"/>
  <c r="BK206"/>
  <c r="BK171"/>
  <c r="J137"/>
  <c r="BK204"/>
  <c r="J179"/>
  <c r="J144"/>
  <c r="BK224"/>
  <c r="BK209"/>
  <c r="J188"/>
  <c r="BK155"/>
  <c r="J132"/>
  <c r="BK235"/>
  <c r="BK183"/>
  <c r="J167"/>
  <c r="J138"/>
  <c r="BK247"/>
  <c r="BK230"/>
  <c r="BK178"/>
  <c r="BK167"/>
  <c r="J142"/>
  <c i="7" r="J382"/>
  <c r="J356"/>
  <c r="J314"/>
  <c r="J253"/>
  <c r="J229"/>
  <c r="J194"/>
  <c r="BK173"/>
  <c r="BK383"/>
  <c r="BK342"/>
  <c r="BK321"/>
  <c r="BK279"/>
  <c r="J239"/>
  <c r="BK208"/>
  <c r="J181"/>
  <c r="BK149"/>
  <c r="J381"/>
  <c r="BK348"/>
  <c r="J306"/>
  <c r="J259"/>
  <c r="J221"/>
  <c r="J185"/>
  <c r="J145"/>
  <c r="BK384"/>
  <c r="BK328"/>
  <c r="J292"/>
  <c r="J261"/>
  <c r="J211"/>
  <c r="J160"/>
  <c r="J133"/>
  <c r="J369"/>
  <c r="BK312"/>
  <c r="J279"/>
  <c r="BK241"/>
  <c r="J210"/>
  <c r="J183"/>
  <c r="BK150"/>
  <c r="J389"/>
  <c r="J360"/>
  <c r="J334"/>
  <c r="BK292"/>
  <c r="J256"/>
  <c r="BK209"/>
  <c r="BK167"/>
  <c r="J383"/>
  <c r="BK361"/>
  <c r="BK331"/>
  <c r="J286"/>
  <c r="BK248"/>
  <c r="BK201"/>
  <c r="J164"/>
  <c r="BK336"/>
  <c r="BK307"/>
  <c r="BK257"/>
  <c r="J233"/>
  <c r="BK204"/>
  <c r="J171"/>
  <c r="J135"/>
  <c i="8" r="J329"/>
  <c r="BK291"/>
  <c r="BK256"/>
  <c r="J233"/>
  <c r="J198"/>
  <c r="BK158"/>
  <c r="BK370"/>
  <c r="BK341"/>
  <c r="BK318"/>
  <c r="J250"/>
  <c r="BK190"/>
  <c r="J403"/>
  <c r="BK348"/>
  <c r="J318"/>
  <c r="J280"/>
  <c r="BK244"/>
  <c r="J208"/>
  <c r="BK178"/>
  <c r="BK400"/>
  <c r="BK331"/>
  <c r="J293"/>
  <c r="BK252"/>
  <c r="BK208"/>
  <c r="BK179"/>
  <c r="J386"/>
  <c r="BK342"/>
  <c r="J281"/>
  <c r="BK222"/>
  <c r="BK199"/>
  <c r="BK173"/>
  <c r="J396"/>
  <c r="BK365"/>
  <c r="BK316"/>
  <c r="J266"/>
  <c r="BK241"/>
  <c r="J206"/>
  <c r="J376"/>
  <c r="BK312"/>
  <c r="BK264"/>
  <c r="J243"/>
  <c r="BK206"/>
  <c r="BK162"/>
  <c r="J392"/>
  <c r="BK300"/>
  <c r="J237"/>
  <c r="BK180"/>
  <c i="9" r="J219"/>
  <c r="J194"/>
  <c r="J169"/>
  <c r="J131"/>
  <c r="BK215"/>
  <c r="BK164"/>
  <c r="BK133"/>
  <c r="J208"/>
  <c r="J164"/>
  <c r="J137"/>
  <c r="BK209"/>
  <c r="J161"/>
  <c r="J153"/>
  <c r="J138"/>
  <c r="J180"/>
  <c r="J133"/>
  <c r="J199"/>
  <c r="J167"/>
  <c r="J220"/>
  <c r="J185"/>
  <c r="J166"/>
  <c r="BK137"/>
  <c r="J182"/>
  <c r="J159"/>
  <c i="10" r="BK247"/>
  <c r="BK191"/>
  <c r="J143"/>
  <c r="J225"/>
  <c r="J211"/>
  <c r="J194"/>
  <c r="BK170"/>
  <c r="J204"/>
  <c r="BK188"/>
  <c r="J162"/>
  <c r="J149"/>
  <c r="J249"/>
  <c r="BK203"/>
  <c r="BK181"/>
  <c r="BK146"/>
  <c r="J237"/>
  <c r="J226"/>
  <c r="BK193"/>
  <c r="J167"/>
  <c r="J223"/>
  <c r="J190"/>
  <c r="BK154"/>
  <c r="BK251"/>
  <c r="J209"/>
  <c r="J158"/>
  <c r="BK139"/>
  <c i="11" r="J147"/>
  <c r="J124"/>
  <c r="J138"/>
  <c r="BK138"/>
  <c r="J135"/>
  <c r="J129"/>
  <c i="12" r="BK241"/>
  <c r="J189"/>
  <c r="J223"/>
  <c r="BK161"/>
  <c r="BK219"/>
  <c r="J154"/>
  <c r="BK201"/>
  <c r="BK145"/>
  <c r="J134"/>
  <c r="J239"/>
  <c r="J191"/>
  <c r="BK234"/>
  <c r="BK199"/>
  <c r="J161"/>
  <c r="J157"/>
  <c i="13" r="BK160"/>
  <c r="J188"/>
  <c r="BK137"/>
  <c r="J230"/>
  <c r="J149"/>
  <c r="BK149"/>
  <c r="J162"/>
  <c i="14" r="J160"/>
  <c r="J138"/>
  <c r="BK134"/>
  <c r="BK154"/>
  <c r="J153"/>
  <c r="J127"/>
  <c r="BK153"/>
  <c r="BK137"/>
  <c r="J154"/>
  <c i="15" r="BK134"/>
  <c r="J133"/>
  <c r="J141"/>
  <c r="J130"/>
  <c i="16" r="BK143"/>
  <c r="BK132"/>
  <c r="J150"/>
  <c r="J143"/>
  <c r="BK140"/>
  <c r="BK137"/>
  <c i="17" r="BK164"/>
  <c r="J154"/>
  <c r="BK131"/>
  <c r="J138"/>
  <c r="J144"/>
  <c r="J164"/>
  <c r="BK157"/>
  <c r="BK162"/>
  <c r="J135"/>
  <c r="J155"/>
  <c i="18" r="BK157"/>
  <c r="J157"/>
  <c r="J129"/>
  <c r="BK134"/>
  <c r="BK130"/>
  <c r="BK136"/>
  <c r="J149"/>
  <c r="BK161"/>
  <c r="BK160"/>
  <c i="19" r="BK147"/>
  <c r="BK171"/>
  <c r="BK179"/>
  <c r="J130"/>
  <c r="J153"/>
  <c r="J143"/>
  <c i="20" r="J124"/>
  <c r="J126"/>
  <c i="21" r="J166"/>
  <c r="BK163"/>
  <c r="BK130"/>
  <c r="BK155"/>
  <c r="BK159"/>
  <c r="J152"/>
  <c r="J170"/>
  <c r="BK168"/>
  <c r="J142"/>
  <c i="22" r="BK133"/>
  <c r="J141"/>
  <c r="BK129"/>
  <c r="J129"/>
  <c r="J146"/>
  <c r="BK154"/>
  <c r="BK160"/>
  <c i="23" r="BK125"/>
  <c r="BK143"/>
  <c r="BK130"/>
  <c r="J123"/>
  <c r="BK131"/>
  <c r="J128"/>
  <c i="24" r="BK133"/>
  <c r="J125"/>
  <c r="BK122"/>
  <c i="25" r="J134"/>
  <c r="BK122"/>
  <c r="J121"/>
  <c i="26" r="BK124"/>
  <c i="2" r="J148"/>
  <c r="J182"/>
  <c r="BK166"/>
  <c r="BK154"/>
  <c r="J135"/>
  <c i="4" r="J1124"/>
  <c r="BK1051"/>
  <c r="BK882"/>
  <c r="J731"/>
  <c r="J660"/>
  <c r="BK434"/>
  <c r="J1200"/>
  <c r="J1161"/>
  <c r="BK1078"/>
  <c r="BK958"/>
  <c r="J830"/>
  <c r="BK651"/>
  <c r="J496"/>
  <c r="J290"/>
  <c r="BK1178"/>
  <c r="J1089"/>
  <c r="J1058"/>
  <c r="J936"/>
  <c r="J785"/>
  <c r="BK641"/>
  <c r="J411"/>
  <c r="J144"/>
  <c r="BK1088"/>
  <c r="BK1063"/>
  <c r="J914"/>
  <c r="BK654"/>
  <c r="BK350"/>
  <c r="J1204"/>
  <c r="J1085"/>
  <c r="J1051"/>
  <c r="J825"/>
  <c r="BK594"/>
  <c r="J405"/>
  <c r="BK148"/>
  <c r="BK1081"/>
  <c r="J958"/>
  <c r="BK652"/>
  <c r="BK496"/>
  <c r="J322"/>
  <c r="J1239"/>
  <c r="BK1202"/>
  <c r="BK1111"/>
  <c r="BK1058"/>
  <c r="J917"/>
  <c r="J858"/>
  <c r="BK662"/>
  <c r="J492"/>
  <c r="BK306"/>
  <c r="J199"/>
  <c r="BK1075"/>
  <c r="J960"/>
  <c r="J851"/>
  <c r="BK653"/>
  <c r="BK302"/>
  <c i="5" r="BK373"/>
  <c r="BK155"/>
  <c r="BK363"/>
  <c r="BK226"/>
  <c r="BK365"/>
  <c r="J283"/>
  <c r="J373"/>
  <c r="J256"/>
  <c r="J313"/>
  <c r="BK371"/>
  <c r="BK332"/>
  <c r="BK197"/>
  <c r="J371"/>
  <c r="BK282"/>
  <c r="J384"/>
  <c r="BK366"/>
  <c r="BK261"/>
  <c i="6" r="J227"/>
  <c r="BK207"/>
  <c r="J176"/>
  <c r="J146"/>
  <c r="BK225"/>
  <c r="J171"/>
  <c r="J231"/>
  <c r="BK217"/>
  <c r="BK165"/>
  <c r="BK244"/>
  <c r="J216"/>
  <c r="J172"/>
  <c r="BK132"/>
  <c r="BK221"/>
  <c r="J170"/>
  <c r="J147"/>
  <c r="BK227"/>
  <c r="BK199"/>
  <c r="J177"/>
  <c r="BK137"/>
  <c r="BK128"/>
  <c r="J225"/>
  <c r="BK205"/>
  <c r="BK143"/>
  <c r="J250"/>
  <c r="BK239"/>
  <c r="BK197"/>
  <c r="BK157"/>
  <c r="J129"/>
  <c i="7" r="BK349"/>
  <c r="J321"/>
  <c r="BK261"/>
  <c r="BK244"/>
  <c r="J223"/>
  <c r="BK188"/>
  <c r="J148"/>
  <c r="J370"/>
  <c r="J332"/>
  <c r="J318"/>
  <c r="BK270"/>
  <c r="J227"/>
  <c r="BK197"/>
  <c r="J173"/>
  <c r="J144"/>
  <c r="BK378"/>
  <c r="BK343"/>
  <c r="BK299"/>
  <c r="J264"/>
  <c r="BK220"/>
  <c r="BK178"/>
  <c r="BK144"/>
  <c r="BK376"/>
  <c r="BK327"/>
  <c r="BK308"/>
  <c r="J258"/>
  <c r="BK221"/>
  <c r="J172"/>
  <c r="J387"/>
  <c r="J359"/>
  <c r="BK316"/>
  <c r="BK276"/>
  <c r="J257"/>
  <c r="BK224"/>
  <c r="BK186"/>
  <c r="BK171"/>
  <c r="J380"/>
  <c r="BK347"/>
  <c r="BK302"/>
  <c r="BK259"/>
  <c r="BK227"/>
  <c r="J184"/>
  <c r="J147"/>
  <c r="J373"/>
  <c r="J343"/>
  <c r="BK294"/>
  <c r="BK262"/>
  <c r="BK210"/>
  <c r="BK183"/>
  <c r="BK332"/>
  <c r="J291"/>
  <c r="J238"/>
  <c r="J208"/>
  <c r="J163"/>
  <c i="8" r="BK356"/>
  <c r="J297"/>
  <c r="J272"/>
  <c r="J235"/>
  <c r="BK181"/>
  <c r="BK392"/>
  <c r="BK349"/>
  <c r="BK329"/>
  <c r="J305"/>
  <c r="BK247"/>
  <c r="J159"/>
  <c r="BK357"/>
  <c r="BK323"/>
  <c r="J284"/>
  <c r="BK245"/>
  <c r="J210"/>
  <c r="J187"/>
  <c r="J404"/>
  <c r="J361"/>
  <c r="BK310"/>
  <c r="J253"/>
  <c r="J209"/>
  <c r="J193"/>
  <c r="BK164"/>
  <c r="BK387"/>
  <c r="BK368"/>
  <c r="J340"/>
  <c r="J289"/>
  <c r="BK242"/>
  <c r="J188"/>
  <c r="BK160"/>
  <c r="J377"/>
  <c r="J330"/>
  <c r="J298"/>
  <c r="J257"/>
  <c r="J224"/>
  <c r="J184"/>
  <c r="BK384"/>
  <c r="J314"/>
  <c r="J252"/>
  <c r="J212"/>
  <c r="J163"/>
  <c r="J407"/>
  <c r="BK376"/>
  <c r="BK272"/>
  <c r="J229"/>
  <c r="J171"/>
  <c i="9" r="BK212"/>
  <c r="J187"/>
  <c r="J168"/>
  <c r="BK222"/>
  <c r="BK189"/>
  <c r="BK161"/>
  <c r="J226"/>
  <c r="J189"/>
  <c r="BK158"/>
  <c r="BK217"/>
  <c r="BK159"/>
  <c r="J147"/>
  <c r="J216"/>
  <c r="J190"/>
  <c r="BK152"/>
  <c r="BK202"/>
  <c r="BK160"/>
  <c r="BK190"/>
  <c r="BK179"/>
  <c r="J150"/>
  <c r="BK208"/>
  <c r="BK192"/>
  <c r="J156"/>
  <c i="10" r="J234"/>
  <c r="J171"/>
  <c r="BK145"/>
  <c r="BK237"/>
  <c r="J214"/>
  <c r="BK196"/>
  <c r="J174"/>
  <c r="J201"/>
  <c r="BK167"/>
  <c r="BK153"/>
  <c r="BK138"/>
  <c r="J245"/>
  <c r="J195"/>
  <c r="J160"/>
  <c r="J251"/>
  <c r="BK230"/>
  <c r="BK206"/>
  <c r="BK156"/>
  <c r="J130"/>
  <c r="BK208"/>
  <c r="J165"/>
  <c r="BK254"/>
  <c r="BK245"/>
  <c r="J191"/>
  <c r="BK157"/>
  <c i="11" r="J146"/>
  <c r="J140"/>
  <c r="J144"/>
  <c r="J123"/>
  <c r="BK144"/>
  <c r="BK135"/>
  <c r="BK123"/>
  <c i="12" r="BK192"/>
  <c r="J234"/>
  <c r="J168"/>
  <c r="BK142"/>
  <c r="J201"/>
  <c r="J245"/>
  <c r="J197"/>
  <c r="J152"/>
  <c r="J158"/>
  <c r="BK243"/>
  <c r="J192"/>
  <c i="13" r="J197"/>
  <c r="J137"/>
  <c r="J146"/>
  <c r="J131"/>
  <c r="BK131"/>
  <c r="J128"/>
  <c r="BK146"/>
  <c i="14" r="BK148"/>
  <c r="BK168"/>
  <c r="J145"/>
  <c r="BK160"/>
  <c r="BK127"/>
  <c r="J144"/>
  <c r="BK129"/>
  <c r="BK151"/>
  <c r="J143"/>
  <c r="BK166"/>
  <c r="J134"/>
  <c i="15" r="BK126"/>
  <c r="BK127"/>
  <c r="J134"/>
  <c i="16" r="BK146"/>
  <c r="J152"/>
  <c r="BK144"/>
  <c r="BK133"/>
  <c r="BK134"/>
  <c i="17" r="J163"/>
  <c r="BK135"/>
  <c r="BK150"/>
  <c r="BK167"/>
  <c r="BK152"/>
  <c r="J147"/>
  <c r="J153"/>
  <c r="J129"/>
  <c r="BK153"/>
  <c i="18" r="BK167"/>
  <c r="BK148"/>
  <c r="J155"/>
  <c r="J139"/>
  <c r="J154"/>
  <c r="BK155"/>
  <c r="J147"/>
  <c r="J132"/>
  <c r="J138"/>
  <c r="J148"/>
  <c r="J142"/>
  <c i="19" r="BK139"/>
  <c r="J170"/>
  <c r="BK168"/>
  <c r="BK170"/>
  <c r="J138"/>
  <c r="J136"/>
  <c i="20" r="BK130"/>
  <c i="21" r="J174"/>
  <c r="J161"/>
  <c r="J162"/>
  <c r="J135"/>
  <c r="J137"/>
  <c r="BK175"/>
  <c r="BK164"/>
  <c r="J130"/>
  <c r="J143"/>
  <c i="22" r="J145"/>
  <c r="J144"/>
  <c r="J159"/>
  <c r="J139"/>
  <c r="BK131"/>
  <c r="BK139"/>
  <c r="J122"/>
  <c i="23" r="J135"/>
  <c r="BK123"/>
  <c r="J132"/>
  <c r="BK137"/>
  <c r="J122"/>
  <c r="BK127"/>
  <c i="24" r="BK127"/>
  <c r="BK125"/>
  <c r="J122"/>
  <c r="BK131"/>
  <c i="25" r="J123"/>
  <c r="BK124"/>
  <c r="J122"/>
  <c i="26" r="J124"/>
  <c r="J126"/>
  <c i="2" r="BK182"/>
  <c r="BK231"/>
  <c r="J131"/>
  <c r="J134"/>
  <c r="BK148"/>
  <c r="J211"/>
  <c i="3" r="J125"/>
  <c i="4" r="J1074"/>
  <c r="J1028"/>
  <c r="BK854"/>
  <c r="BK691"/>
  <c r="BK486"/>
  <c r="J302"/>
  <c r="BK1150"/>
  <c r="BK1083"/>
  <c r="BK1014"/>
  <c r="BK849"/>
  <c r="J658"/>
  <c r="J486"/>
  <c r="BK207"/>
  <c r="J1170"/>
  <c r="BK1084"/>
  <c r="BK1056"/>
  <c r="J1007"/>
  <c r="J808"/>
  <c r="J650"/>
  <c r="J507"/>
  <c r="J312"/>
  <c r="J1111"/>
  <c r="BK1067"/>
  <c r="J946"/>
  <c r="J676"/>
  <c r="BK529"/>
  <c r="J287"/>
  <c r="BK1172"/>
  <c r="BK1071"/>
  <c r="BK1005"/>
  <c r="J790"/>
  <c r="J645"/>
  <c r="BK322"/>
  <c r="BK1140"/>
  <c r="J1071"/>
  <c r="J854"/>
  <c r="J563"/>
  <c r="BK472"/>
  <c r="BK1241"/>
  <c r="BK1230"/>
  <c r="BK1174"/>
  <c r="J1063"/>
  <c r="BK1041"/>
  <c r="BK914"/>
  <c r="J803"/>
  <c r="BK506"/>
  <c r="BK317"/>
  <c r="J213"/>
  <c r="J1135"/>
  <c r="J1061"/>
  <c r="BK978"/>
  <c r="BK858"/>
  <c r="J560"/>
  <c r="BK329"/>
  <c i="5" r="BK380"/>
  <c r="BK225"/>
  <c r="J359"/>
  <c r="BK169"/>
  <c r="J342"/>
  <c r="BK374"/>
  <c r="J294"/>
  <c r="BK223"/>
  <c r="BK256"/>
  <c r="J281"/>
  <c r="J156"/>
  <c r="J332"/>
  <c r="J223"/>
  <c r="BK381"/>
  <c r="BK286"/>
  <c r="J224"/>
  <c i="6" r="BK212"/>
  <c r="BK194"/>
  <c r="BK154"/>
  <c r="J245"/>
  <c r="J184"/>
  <c r="BK142"/>
  <c r="J229"/>
  <c r="J209"/>
  <c r="J180"/>
  <c r="BK133"/>
  <c r="J192"/>
  <c r="J169"/>
  <c r="J243"/>
  <c r="BK186"/>
  <c r="BK158"/>
  <c r="J242"/>
  <c r="BK201"/>
  <c r="BK185"/>
  <c r="J150"/>
  <c r="BK130"/>
  <c r="J232"/>
  <c r="BK208"/>
  <c r="J165"/>
  <c r="BK131"/>
  <c r="J236"/>
  <c r="J182"/>
  <c r="J155"/>
  <c i="7" r="BK394"/>
  <c r="J378"/>
  <c r="J305"/>
  <c r="J275"/>
  <c r="J272"/>
  <c r="J269"/>
  <c r="J266"/>
  <c r="J262"/>
  <c r="BK249"/>
  <c r="J228"/>
  <c r="BK190"/>
  <c r="J157"/>
  <c r="J374"/>
  <c r="BK354"/>
  <c r="J327"/>
  <c r="J302"/>
  <c r="BK247"/>
  <c r="BK219"/>
  <c r="J191"/>
  <c r="J158"/>
  <c r="BK392"/>
  <c r="J364"/>
  <c r="BK333"/>
  <c r="BK273"/>
  <c r="J237"/>
  <c r="BK200"/>
  <c r="BK153"/>
  <c r="BK389"/>
  <c r="J331"/>
  <c r="J304"/>
  <c r="BK271"/>
  <c r="J234"/>
  <c r="BK199"/>
  <c r="J152"/>
  <c r="J392"/>
  <c r="J354"/>
  <c r="BK297"/>
  <c r="BK269"/>
  <c r="J248"/>
  <c r="J225"/>
  <c r="J197"/>
  <c r="BK155"/>
  <c r="J391"/>
  <c r="J363"/>
  <c r="BK340"/>
  <c r="J297"/>
  <c r="BK252"/>
  <c r="BK202"/>
  <c r="BK158"/>
  <c r="BK145"/>
  <c r="BK372"/>
  <c r="J350"/>
  <c r="BK322"/>
  <c r="BK283"/>
  <c r="J202"/>
  <c r="J367"/>
  <c r="BK323"/>
  <c r="BK304"/>
  <c r="J254"/>
  <c r="BK226"/>
  <c r="BK175"/>
  <c r="BK136"/>
  <c i="8" r="BK381"/>
  <c r="BK314"/>
  <c r="BK281"/>
  <c r="BK243"/>
  <c r="J199"/>
  <c r="J162"/>
  <c r="J375"/>
  <c r="BK335"/>
  <c r="J321"/>
  <c r="BK277"/>
  <c r="J164"/>
  <c r="BK361"/>
  <c r="J335"/>
  <c r="BK305"/>
  <c r="J263"/>
  <c r="J215"/>
  <c r="BK406"/>
  <c r="J364"/>
  <c r="BK320"/>
  <c r="BK284"/>
  <c r="J213"/>
  <c r="BK185"/>
  <c r="J382"/>
  <c r="J370"/>
  <c r="J343"/>
  <c r="J291"/>
  <c r="BK229"/>
  <c r="J195"/>
  <c r="BK170"/>
  <c r="J390"/>
  <c r="BK364"/>
  <c r="BK325"/>
  <c r="J256"/>
  <c r="BK188"/>
  <c r="J401"/>
  <c r="J317"/>
  <c r="J307"/>
  <c r="BK263"/>
  <c r="J239"/>
  <c r="BK172"/>
  <c r="BK407"/>
  <c r="BK351"/>
  <c r="J259"/>
  <c r="BK207"/>
  <c i="9" r="J227"/>
  <c r="BK195"/>
  <c r="J170"/>
  <c r="J229"/>
  <c r="J217"/>
  <c r="BK166"/>
  <c r="J140"/>
  <c r="J197"/>
  <c r="BK163"/>
  <c r="BK134"/>
  <c r="BK210"/>
  <c r="J178"/>
  <c r="BK146"/>
  <c r="J206"/>
  <c r="J165"/>
  <c r="J223"/>
  <c r="J201"/>
  <c r="BK170"/>
  <c r="BK218"/>
  <c r="J183"/>
  <c r="J155"/>
  <c r="BK205"/>
  <c r="BK180"/>
  <c r="BK155"/>
  <c i="10" r="BK248"/>
  <c r="BK205"/>
  <c r="J134"/>
  <c r="J235"/>
  <c r="J208"/>
  <c r="BK195"/>
  <c r="BK175"/>
  <c r="J221"/>
  <c r="J180"/>
  <c r="J157"/>
  <c r="J133"/>
  <c r="BK223"/>
  <c r="BK187"/>
  <c r="J132"/>
  <c r="BK220"/>
  <c r="J198"/>
  <c r="BK180"/>
  <c r="BK148"/>
  <c r="BK222"/>
  <c r="BK194"/>
  <c r="BK158"/>
  <c r="BK253"/>
  <c r="BK224"/>
  <c r="BK183"/>
  <c r="BK149"/>
  <c i="11" r="J125"/>
  <c r="J128"/>
  <c r="BK130"/>
  <c r="BK126"/>
  <c r="BK139"/>
  <c r="J132"/>
  <c i="12" r="J204"/>
  <c r="BK212"/>
  <c r="BK158"/>
  <c r="J235"/>
  <c r="J195"/>
  <c r="J250"/>
  <c r="BK193"/>
  <c r="BK140"/>
  <c r="BK173"/>
  <c r="J241"/>
  <c r="BK221"/>
  <c r="J142"/>
  <c r="J193"/>
  <c r="J151"/>
  <c i="13" r="BK216"/>
  <c r="J201"/>
  <c r="J160"/>
  <c r="J164"/>
  <c r="J158"/>
  <c r="BK128"/>
  <c i="14" r="BK155"/>
  <c r="J150"/>
  <c r="BK128"/>
  <c r="BK131"/>
  <c r="J157"/>
  <c r="BK158"/>
  <c r="J168"/>
  <c r="J146"/>
  <c r="J142"/>
  <c r="BK152"/>
  <c i="15" r="J138"/>
  <c r="BK135"/>
  <c r="BK130"/>
  <c i="16" r="BK152"/>
  <c r="J140"/>
  <c r="J146"/>
  <c r="BK129"/>
  <c r="J149"/>
  <c r="J134"/>
  <c r="J130"/>
  <c i="17" r="J157"/>
  <c r="BK156"/>
  <c r="J141"/>
  <c r="J137"/>
  <c r="BK128"/>
  <c r="J142"/>
  <c r="J167"/>
  <c r="J132"/>
  <c r="BK160"/>
  <c r="BK143"/>
  <c i="18" r="J137"/>
  <c r="J167"/>
  <c r="BK145"/>
  <c r="BK132"/>
  <c r="J136"/>
  <c r="BK139"/>
  <c r="BK135"/>
  <c r="J158"/>
  <c r="J134"/>
  <c r="J135"/>
  <c i="19" r="J168"/>
  <c r="J127"/>
  <c r="BK159"/>
  <c r="J147"/>
  <c r="J129"/>
  <c r="BK127"/>
  <c i="21" r="BK166"/>
  <c r="BK172"/>
  <c r="J148"/>
  <c r="J132"/>
  <c r="BK161"/>
  <c r="J171"/>
  <c r="J176"/>
  <c r="BK137"/>
  <c i="22" r="BK162"/>
  <c r="BK138"/>
  <c r="BK158"/>
  <c r="J120"/>
  <c r="BK143"/>
  <c r="BK142"/>
  <c r="J140"/>
  <c r="BK159"/>
  <c i="23" r="J126"/>
  <c r="J127"/>
  <c r="J145"/>
  <c r="BK122"/>
  <c r="BK141"/>
  <c r="BK134"/>
  <c i="24" r="J127"/>
  <c r="J129"/>
  <c r="J130"/>
  <c i="25" r="J128"/>
  <c r="BK127"/>
  <c r="J127"/>
  <c r="BK121"/>
  <c i="2" r="BK216"/>
  <c r="J165"/>
  <c r="J166"/>
  <c r="BK212"/>
  <c r="BK135"/>
  <c r="J36"/>
  <c i="4" r="J1178"/>
  <c r="BK1117"/>
  <c r="BK1055"/>
  <c r="BK952"/>
  <c r="BK799"/>
  <c r="BK645"/>
  <c r="J472"/>
  <c r="BK324"/>
  <c r="BK1129"/>
  <c r="J1062"/>
  <c r="J952"/>
  <c r="J756"/>
  <c r="BK563"/>
  <c r="BK356"/>
  <c r="J1198"/>
  <c r="J1083"/>
  <c r="BK1066"/>
  <c r="BK940"/>
  <c r="BK660"/>
  <c r="J434"/>
  <c r="BK257"/>
  <c r="J1165"/>
  <c r="J1076"/>
  <c r="BK1052"/>
  <c r="J703"/>
  <c r="J610"/>
  <c r="BK501"/>
  <c r="J1174"/>
  <c r="J1078"/>
  <c r="J1012"/>
  <c r="BK790"/>
  <c r="J535"/>
  <c r="J329"/>
  <c r="BK1232"/>
  <c r="BK1198"/>
  <c r="BK1082"/>
  <c r="J1022"/>
  <c r="BK869"/>
  <c r="BK838"/>
  <c r="J654"/>
  <c r="J352"/>
  <c r="J298"/>
  <c r="J1221"/>
  <c r="BK1062"/>
  <c r="BK942"/>
  <c r="BK825"/>
  <c r="J461"/>
  <c i="5" r="J380"/>
  <c r="BK328"/>
  <c r="J249"/>
  <c r="J363"/>
  <c r="J262"/>
  <c r="BK368"/>
  <c r="J271"/>
  <c r="BK377"/>
  <c r="J169"/>
  <c r="BK361"/>
  <c r="BK271"/>
  <c r="J381"/>
  <c r="J339"/>
  <c r="J236"/>
  <c r="J377"/>
  <c r="J304"/>
  <c r="BK258"/>
  <c i="6" r="J237"/>
  <c r="J208"/>
  <c r="BK188"/>
  <c r="BK141"/>
  <c r="BK211"/>
  <c r="BK166"/>
  <c r="J238"/>
  <c r="J210"/>
  <c r="J158"/>
  <c r="BK232"/>
  <c r="BK210"/>
  <c r="J175"/>
  <c r="J145"/>
  <c r="BK215"/>
  <c r="J191"/>
  <c r="J163"/>
  <c r="BK236"/>
  <c r="BK214"/>
  <c r="BK193"/>
  <c r="BK169"/>
  <c r="BK245"/>
  <c r="BK222"/>
  <c r="BK182"/>
  <c r="BK139"/>
  <c r="BK249"/>
  <c r="J205"/>
  <c r="BK176"/>
  <c r="J153"/>
  <c i="7" r="BK391"/>
  <c r="BK370"/>
  <c r="J328"/>
  <c r="J299"/>
  <c r="BK245"/>
  <c r="J226"/>
  <c r="BK181"/>
  <c r="BK163"/>
  <c r="J365"/>
  <c r="J336"/>
  <c r="J320"/>
  <c r="J265"/>
  <c r="BK235"/>
  <c r="BK211"/>
  <c r="J174"/>
  <c r="BK135"/>
  <c r="J371"/>
  <c r="BK353"/>
  <c r="BK289"/>
  <c r="J255"/>
  <c r="BK213"/>
  <c r="J161"/>
  <c r="J143"/>
  <c r="BK350"/>
  <c r="J312"/>
  <c r="J288"/>
  <c r="BK256"/>
  <c r="J217"/>
  <c r="J176"/>
  <c r="J150"/>
  <c r="J385"/>
  <c r="J340"/>
  <c r="BK305"/>
  <c r="BK265"/>
  <c r="J246"/>
  <c r="J212"/>
  <c r="BK184"/>
  <c r="BK152"/>
  <c r="BK390"/>
  <c r="J348"/>
  <c r="J300"/>
  <c r="J276"/>
  <c r="J251"/>
  <c r="BK198"/>
  <c r="BK176"/>
  <c r="BK385"/>
  <c r="BK364"/>
  <c r="J341"/>
  <c r="J315"/>
  <c r="J278"/>
  <c r="J247"/>
  <c r="J177"/>
  <c r="J352"/>
  <c r="J311"/>
  <c r="J271"/>
  <c r="J241"/>
  <c r="BK223"/>
  <c r="BK147"/>
  <c i="8" r="J405"/>
  <c r="J338"/>
  <c r="BK273"/>
  <c r="BK250"/>
  <c r="J222"/>
  <c r="J179"/>
  <c r="BK386"/>
  <c r="BK358"/>
  <c r="BK326"/>
  <c r="BK298"/>
  <c r="BK233"/>
  <c r="BK405"/>
  <c r="BK346"/>
  <c r="J327"/>
  <c r="BK283"/>
  <c r="BK249"/>
  <c r="BK200"/>
  <c r="BK163"/>
  <c r="BK359"/>
  <c r="BK307"/>
  <c r="J275"/>
  <c r="J226"/>
  <c r="BK196"/>
  <c r="J400"/>
  <c r="BK378"/>
  <c r="J365"/>
  <c r="J301"/>
  <c r="J274"/>
  <c r="BK215"/>
  <c r="BK174"/>
  <c r="J398"/>
  <c r="BK372"/>
  <c r="J326"/>
  <c r="J303"/>
  <c r="J249"/>
  <c r="J207"/>
  <c r="J174"/>
  <c r="J355"/>
  <c r="J316"/>
  <c r="J273"/>
  <c r="BK257"/>
  <c r="BK226"/>
  <c r="J408"/>
  <c r="J387"/>
  <c r="BK275"/>
  <c r="BK238"/>
  <c r="J196"/>
  <c r="J160"/>
  <c i="9" r="BK201"/>
  <c r="J179"/>
  <c r="J134"/>
  <c r="BK224"/>
  <c r="J175"/>
  <c r="J154"/>
  <c r="BK136"/>
  <c r="BK186"/>
  <c r="BK138"/>
  <c r="BK187"/>
  <c r="BK148"/>
  <c r="J228"/>
  <c r="J196"/>
  <c r="BK151"/>
  <c r="J214"/>
  <c r="BK191"/>
  <c r="BK141"/>
  <c r="BK194"/>
  <c r="BK174"/>
  <c r="J141"/>
  <c r="J202"/>
  <c r="BK177"/>
  <c r="J136"/>
  <c i="10" r="BK210"/>
  <c r="J159"/>
  <c r="BK239"/>
  <c r="J213"/>
  <c r="J199"/>
  <c r="BK178"/>
  <c r="J156"/>
  <c r="J197"/>
  <c r="J166"/>
  <c r="BK150"/>
  <c r="BK128"/>
  <c r="BK225"/>
  <c r="J173"/>
  <c r="J140"/>
  <c r="J236"/>
  <c r="BK207"/>
  <c r="J186"/>
  <c r="J138"/>
  <c r="J219"/>
  <c r="J192"/>
  <c r="BK143"/>
  <c r="BK234"/>
  <c r="J188"/>
  <c r="BK142"/>
  <c i="11" r="J133"/>
  <c r="BK134"/>
  <c r="BK147"/>
  <c r="J141"/>
  <c r="BK137"/>
  <c r="J131"/>
  <c i="12" r="J243"/>
  <c r="J149"/>
  <c r="BK194"/>
  <c r="BK250"/>
  <c r="J217"/>
  <c r="BK178"/>
  <c r="J242"/>
  <c r="BK157"/>
  <c r="BK184"/>
  <c r="J160"/>
  <c r="J237"/>
  <c r="BK147"/>
  <c r="BK206"/>
  <c r="J173"/>
  <c r="BK160"/>
  <c i="13" r="J219"/>
  <c r="BK219"/>
  <c r="BK175"/>
  <c r="J156"/>
  <c r="BK201"/>
  <c r="J155"/>
  <c i="14" r="BK157"/>
  <c r="BK162"/>
  <c r="BK142"/>
  <c r="BK156"/>
  <c r="BK161"/>
  <c r="J133"/>
  <c r="BK130"/>
  <c r="J161"/>
  <c r="J165"/>
  <c r="J131"/>
  <c r="BK150"/>
  <c i="15" r="BK139"/>
  <c r="BK133"/>
  <c r="J129"/>
  <c i="16" r="J148"/>
  <c r="BK142"/>
  <c r="BK128"/>
  <c r="BK149"/>
  <c r="J141"/>
  <c r="J132"/>
  <c i="17" r="J149"/>
  <c r="J152"/>
  <c r="J128"/>
  <c r="J134"/>
  <c r="J143"/>
  <c r="J160"/>
  <c r="BK129"/>
  <c r="BK139"/>
  <c r="J162"/>
  <c r="BK144"/>
  <c i="18" r="J160"/>
  <c r="J162"/>
  <c r="BK142"/>
  <c r="J156"/>
  <c r="J163"/>
  <c r="BK166"/>
  <c r="J169"/>
  <c r="J146"/>
  <c r="BK158"/>
  <c r="J153"/>
  <c i="19" r="BK167"/>
  <c r="BK129"/>
  <c r="BK145"/>
  <c r="BK138"/>
  <c r="J139"/>
  <c r="BK130"/>
  <c i="20" r="J125"/>
  <c i="21" r="BK176"/>
  <c r="BK162"/>
  <c r="J145"/>
  <c r="J165"/>
  <c r="BK124"/>
  <c r="J154"/>
  <c r="BK126"/>
  <c r="BK135"/>
  <c i="22" r="J152"/>
  <c r="J158"/>
  <c r="BK120"/>
  <c r="BK153"/>
  <c r="J160"/>
  <c r="J156"/>
  <c r="J126"/>
  <c r="J131"/>
  <c r="J154"/>
  <c r="J150"/>
  <c r="J148"/>
  <c r="J142"/>
  <c r="J133"/>
  <c i="23" r="BK139"/>
  <c r="BK145"/>
  <c r="J139"/>
  <c r="J142"/>
  <c r="J141"/>
  <c r="BK126"/>
  <c r="J131"/>
  <c i="24" r="J121"/>
  <c r="BK129"/>
  <c r="BK123"/>
  <c i="25" r="BK135"/>
  <c r="BK132"/>
  <c r="BK129"/>
  <c i="26" r="BK126"/>
  <c i="2" r="BK165"/>
  <c i="1" r="AS117"/>
  <c r="AS112"/>
  <c i="2" r="J189"/>
  <c i="4" r="BK1073"/>
  <c r="J962"/>
  <c r="BK821"/>
  <c r="J662"/>
  <c r="J445"/>
  <c r="J1172"/>
  <c r="BK1085"/>
  <c r="BK1031"/>
  <c r="BK946"/>
  <c r="J821"/>
  <c r="J506"/>
  <c r="BK352"/>
  <c r="J148"/>
  <c r="BK1128"/>
  <c r="J1055"/>
  <c r="J920"/>
  <c r="J716"/>
  <c r="BK547"/>
  <c r="BK405"/>
  <c r="BK150"/>
  <c r="J1131"/>
  <c r="BK1074"/>
  <c r="J869"/>
  <c r="J641"/>
  <c r="J356"/>
  <c r="J207"/>
  <c r="BK1135"/>
  <c r="BK1070"/>
  <c r="J932"/>
  <c r="BK649"/>
  <c r="BK507"/>
  <c r="BK300"/>
  <c r="J1084"/>
  <c r="J1053"/>
  <c r="J743"/>
  <c r="J509"/>
  <c r="J350"/>
  <c r="BK199"/>
  <c r="J1232"/>
  <c r="J1195"/>
  <c r="J1052"/>
  <c r="J882"/>
  <c r="BK808"/>
  <c r="BK650"/>
  <c r="BK327"/>
  <c r="J1202"/>
  <c r="J1073"/>
  <c r="J1009"/>
  <c r="BK803"/>
  <c r="BK430"/>
  <c r="J300"/>
  <c i="5" r="BK253"/>
  <c r="BK372"/>
  <c r="J270"/>
  <c r="BK378"/>
  <c r="BK321"/>
  <c r="J366"/>
  <c r="BK259"/>
  <c r="BK323"/>
  <c r="BK376"/>
  <c r="BK339"/>
  <c r="BK257"/>
  <c r="BK128"/>
  <c r="BK290"/>
  <c r="BK370"/>
  <c r="BK292"/>
  <c r="J252"/>
  <c i="6" r="J230"/>
  <c r="J211"/>
  <c r="BK170"/>
  <c r="J130"/>
  <c r="J202"/>
  <c r="J161"/>
  <c r="BK237"/>
  <c r="J224"/>
  <c r="J185"/>
  <c r="J143"/>
  <c r="J221"/>
  <c r="J195"/>
  <c r="J164"/>
  <c r="BK223"/>
  <c r="BK174"/>
  <c r="J156"/>
  <c r="BK229"/>
  <c r="J203"/>
  <c r="J187"/>
  <c r="J154"/>
  <c r="BK129"/>
  <c r="J223"/>
  <c r="BK184"/>
  <c r="J149"/>
  <c r="BK134"/>
  <c r="BK242"/>
  <c r="BK203"/>
  <c r="BK175"/>
  <c r="J131"/>
  <c i="7" r="J379"/>
  <c r="BK352"/>
  <c r="J319"/>
  <c r="J282"/>
  <c r="BK240"/>
  <c r="J204"/>
  <c r="BK174"/>
  <c r="BK388"/>
  <c r="BK363"/>
  <c r="BK329"/>
  <c r="J267"/>
  <c r="J224"/>
  <c r="J201"/>
  <c r="BK164"/>
  <c r="J388"/>
  <c r="J362"/>
  <c r="J307"/>
  <c r="BK272"/>
  <c r="BK233"/>
  <c r="J188"/>
  <c r="J151"/>
  <c r="BK373"/>
  <c r="BK314"/>
  <c r="BK267"/>
  <c r="BK225"/>
  <c r="J187"/>
  <c r="BK157"/>
  <c r="J393"/>
  <c r="BK374"/>
  <c r="BK317"/>
  <c r="BK288"/>
  <c r="BK250"/>
  <c r="BK229"/>
  <c r="J206"/>
  <c r="J180"/>
  <c r="J140"/>
  <c r="J361"/>
  <c r="J342"/>
  <c r="J301"/>
  <c r="J274"/>
  <c r="BK237"/>
  <c r="J192"/>
  <c r="J149"/>
  <c r="BK380"/>
  <c r="BK357"/>
  <c r="J330"/>
  <c r="J290"/>
  <c r="J250"/>
  <c r="J186"/>
  <c r="J358"/>
  <c r="J329"/>
  <c r="J308"/>
  <c r="J268"/>
  <c r="BK231"/>
  <c r="J199"/>
  <c r="J166"/>
  <c r="BK133"/>
  <c i="8" r="BK375"/>
  <c r="J310"/>
  <c r="BK271"/>
  <c r="BK209"/>
  <c r="BK176"/>
  <c r="BK397"/>
  <c r="J362"/>
  <c r="BK308"/>
  <c r="J271"/>
  <c r="J161"/>
  <c r="J358"/>
  <c r="BK330"/>
  <c r="BK296"/>
  <c r="J277"/>
  <c r="J228"/>
  <c r="BK191"/>
  <c r="BK167"/>
  <c r="BK367"/>
  <c r="J333"/>
  <c r="J300"/>
  <c r="BK267"/>
  <c r="J231"/>
  <c r="J190"/>
  <c r="J158"/>
  <c r="BK377"/>
  <c r="J359"/>
  <c r="J315"/>
  <c r="J283"/>
  <c r="BK213"/>
  <c r="J167"/>
  <c r="J394"/>
  <c r="J346"/>
  <c r="BK319"/>
  <c r="BK282"/>
  <c r="BK231"/>
  <c r="J194"/>
  <c r="BK161"/>
  <c r="BK338"/>
  <c r="BK297"/>
  <c r="J244"/>
  <c r="BK210"/>
  <c r="J409"/>
  <c r="BK362"/>
  <c r="BK274"/>
  <c r="J236"/>
  <c r="J181"/>
  <c i="9" r="J222"/>
  <c r="J191"/>
  <c r="BK140"/>
  <c r="BK219"/>
  <c r="J177"/>
  <c r="BK156"/>
  <c r="BK220"/>
  <c r="J192"/>
  <c r="BK142"/>
  <c r="BK226"/>
  <c r="BK199"/>
  <c r="J158"/>
  <c r="J144"/>
  <c r="BK200"/>
  <c r="J143"/>
  <c r="BK204"/>
  <c r="J171"/>
  <c r="BK227"/>
  <c r="J200"/>
  <c r="J181"/>
  <c r="J157"/>
  <c r="BK206"/>
  <c r="J163"/>
  <c r="BK147"/>
  <c i="10" r="J215"/>
  <c r="BK169"/>
  <c r="J248"/>
  <c r="J220"/>
  <c r="BK204"/>
  <c r="BK186"/>
  <c r="J164"/>
  <c r="J202"/>
  <c r="BK176"/>
  <c r="J151"/>
  <c r="BK233"/>
  <c r="J193"/>
  <c r="J176"/>
  <c r="J135"/>
  <c r="J232"/>
  <c r="BK209"/>
  <c r="J178"/>
  <c r="BK137"/>
  <c r="BK216"/>
  <c r="J179"/>
  <c r="J150"/>
  <c r="BK217"/>
  <c r="J161"/>
  <c r="J147"/>
  <c i="11" r="J142"/>
  <c r="BK136"/>
  <c r="BK146"/>
  <c r="J126"/>
  <c r="BK127"/>
  <c r="BK125"/>
  <c i="12" r="J221"/>
  <c r="BK245"/>
  <c r="J184"/>
  <c r="BK242"/>
  <c r="J210"/>
  <c r="J145"/>
  <c r="BK232"/>
  <c r="J164"/>
  <c r="BK144"/>
  <c r="BK149"/>
  <c r="BK235"/>
  <c r="J183"/>
  <c r="J232"/>
  <c r="BK204"/>
  <c r="BK189"/>
  <c i="13" r="J175"/>
  <c r="BK164"/>
  <c r="BK215"/>
  <c r="BK230"/>
  <c r="BK156"/>
  <c i="14" r="BK132"/>
  <c r="J140"/>
  <c r="J148"/>
  <c r="J166"/>
  <c r="J163"/>
  <c r="J137"/>
  <c r="J158"/>
  <c r="BK147"/>
  <c r="BK126"/>
  <c r="BK145"/>
  <c i="15" r="BK131"/>
  <c r="BK142"/>
  <c r="BK136"/>
  <c r="J131"/>
  <c i="16" r="J128"/>
  <c r="BK147"/>
  <c r="J135"/>
  <c r="BK131"/>
  <c r="J131"/>
  <c r="BK130"/>
  <c i="17" r="BK148"/>
  <c r="BK145"/>
  <c r="BK165"/>
  <c r="BK130"/>
  <c r="BK154"/>
  <c r="J150"/>
  <c r="BK155"/>
  <c r="J130"/>
  <c r="J146"/>
  <c i="18" r="BK156"/>
  <c r="J168"/>
  <c r="J159"/>
  <c r="BK138"/>
  <c r="BK153"/>
  <c r="J140"/>
  <c r="BK146"/>
  <c r="BK140"/>
  <c r="BK164"/>
  <c r="BK144"/>
  <c i="19" r="BK132"/>
  <c r="BK153"/>
  <c r="J167"/>
  <c r="J166"/>
  <c r="J179"/>
  <c i="20" r="BK125"/>
  <c r="J128"/>
  <c i="21" r="J173"/>
  <c r="J168"/>
  <c r="J126"/>
  <c r="J155"/>
  <c r="J158"/>
  <c r="BK132"/>
  <c r="BK152"/>
  <c r="BK145"/>
  <c i="22" r="BK148"/>
  <c r="BK145"/>
  <c r="BK141"/>
  <c r="J153"/>
  <c r="J143"/>
  <c r="BK135"/>
  <c i="23" r="BK136"/>
  <c r="BK124"/>
  <c r="J143"/>
  <c r="BK140"/>
  <c r="J140"/>
  <c i="24" r="BK134"/>
  <c r="BK130"/>
  <c r="BK128"/>
  <c r="J134"/>
  <c i="25" r="BK125"/>
  <c r="BK131"/>
  <c r="BK123"/>
  <c i="26" r="J127"/>
  <c r="BK127"/>
  <c i="2" r="J223"/>
  <c r="BK211"/>
  <c r="BK189"/>
  <c r="BK126"/>
  <c i="1" r="AT113"/>
  <c i="4" r="J1070"/>
  <c r="J978"/>
  <c r="BK703"/>
  <c r="BK510"/>
  <c r="BK312"/>
  <c r="BK1188"/>
  <c r="J1128"/>
  <c r="J1067"/>
  <c r="BK878"/>
  <c r="J770"/>
  <c r="J529"/>
  <c r="BK345"/>
  <c r="BK1204"/>
  <c r="J1068"/>
  <c r="BK1053"/>
  <c r="BK884"/>
  <c r="BK701"/>
  <c r="J510"/>
  <c r="J333"/>
  <c r="J1109"/>
  <c r="BK1057"/>
  <c r="J813"/>
  <c r="BK535"/>
  <c r="J327"/>
  <c r="BK1221"/>
  <c r="J1088"/>
  <c r="J1054"/>
  <c r="BK731"/>
  <c r="J647"/>
  <c r="J505"/>
  <c r="BK290"/>
  <c r="J1082"/>
  <c r="BK1028"/>
  <c r="BK656"/>
  <c r="BK503"/>
  <c r="J317"/>
  <c r="BK1235"/>
  <c r="BK1225"/>
  <c r="J1140"/>
  <c r="J1056"/>
  <c r="BK936"/>
  <c r="BK851"/>
  <c r="J657"/>
  <c r="BK418"/>
  <c r="J284"/>
  <c r="BK1165"/>
  <c r="BK1054"/>
  <c r="J878"/>
  <c r="BK404"/>
  <c r="J283"/>
  <c i="5" r="J290"/>
  <c r="BK379"/>
  <c r="BK304"/>
  <c r="J128"/>
  <c r="BK359"/>
  <c r="J225"/>
  <c r="BK326"/>
  <c r="J378"/>
  <c r="J253"/>
  <c r="BK342"/>
  <c r="BK260"/>
  <c r="BK141"/>
  <c r="J364"/>
  <c r="BK272"/>
  <c r="J383"/>
  <c r="J282"/>
  <c r="BK249"/>
  <c i="6" r="BK219"/>
  <c r="J201"/>
  <c r="J168"/>
  <c r="BK138"/>
  <c r="BK198"/>
  <c r="BK144"/>
  <c r="J228"/>
  <c r="BK196"/>
  <c r="BK177"/>
  <c r="BK135"/>
  <c r="BK218"/>
  <c r="BK190"/>
  <c r="BK156"/>
  <c r="J235"/>
  <c r="J198"/>
  <c r="BK168"/>
  <c r="BK140"/>
  <c r="BK216"/>
  <c r="J196"/>
  <c r="BK163"/>
  <c r="J136"/>
  <c r="BK243"/>
  <c r="J220"/>
  <c r="J178"/>
  <c r="BK151"/>
  <c r="J133"/>
  <c r="BK240"/>
  <c r="J190"/>
  <c r="J173"/>
  <c r="BK150"/>
  <c i="7" r="BK393"/>
  <c r="J366"/>
  <c r="J323"/>
  <c r="BK300"/>
  <c r="BK278"/>
  <c r="J236"/>
  <c r="J198"/>
  <c r="BK168"/>
  <c r="BK371"/>
  <c r="J347"/>
  <c r="BK326"/>
  <c r="J295"/>
  <c r="BK255"/>
  <c r="J213"/>
  <c r="J175"/>
  <c r="J137"/>
  <c r="BK368"/>
  <c r="BK330"/>
  <c r="J281"/>
  <c r="BK243"/>
  <c r="BK212"/>
  <c r="J167"/>
  <c r="BK137"/>
  <c r="BK341"/>
  <c r="J309"/>
  <c r="BK281"/>
  <c r="BK251"/>
  <c r="J219"/>
  <c r="BK179"/>
  <c r="BK148"/>
  <c r="BK382"/>
  <c r="BK320"/>
  <c r="J283"/>
  <c r="BK263"/>
  <c r="J244"/>
  <c r="BK222"/>
  <c r="J195"/>
  <c r="J168"/>
  <c r="BK386"/>
  <c r="BK355"/>
  <c r="J303"/>
  <c r="BK284"/>
  <c r="J240"/>
  <c r="BK196"/>
  <c r="J162"/>
  <c r="BK140"/>
  <c r="BK365"/>
  <c r="BK338"/>
  <c r="BK311"/>
  <c r="BK266"/>
  <c r="J242"/>
  <c r="BK170"/>
  <c r="J345"/>
  <c r="BK309"/>
  <c r="BK290"/>
  <c r="BK253"/>
  <c r="BK217"/>
  <c r="BK187"/>
  <c r="BK141"/>
  <c i="8" r="J388"/>
  <c r="J349"/>
  <c r="BK295"/>
  <c r="J270"/>
  <c r="BK225"/>
  <c r="BK194"/>
  <c r="BK398"/>
  <c r="BK343"/>
  <c r="J325"/>
  <c r="J279"/>
  <c r="BK202"/>
  <c r="J397"/>
  <c r="J344"/>
  <c r="J312"/>
  <c r="BK254"/>
  <c r="J216"/>
  <c r="J185"/>
  <c r="J381"/>
  <c r="BK344"/>
  <c r="BK301"/>
  <c r="BK279"/>
  <c r="J251"/>
  <c r="J200"/>
  <c r="J173"/>
  <c r="BK399"/>
  <c r="J367"/>
  <c r="J320"/>
  <c r="J286"/>
  <c r="BK212"/>
  <c r="BK169"/>
  <c r="BK388"/>
  <c r="J341"/>
  <c r="BK288"/>
  <c r="J264"/>
  <c r="J220"/>
  <c r="J177"/>
  <c r="J351"/>
  <c r="BK266"/>
  <c r="J238"/>
  <c r="BK198"/>
  <c r="BK409"/>
  <c r="J399"/>
  <c r="BK333"/>
  <c r="BK253"/>
  <c r="J191"/>
  <c r="BK159"/>
  <c i="9" r="J207"/>
  <c r="BK176"/>
  <c r="BK167"/>
  <c r="BK228"/>
  <c r="BK198"/>
  <c r="BK153"/>
  <c r="J132"/>
  <c r="J205"/>
  <c r="J174"/>
  <c r="BK229"/>
  <c r="BK207"/>
  <c r="BK150"/>
  <c r="J135"/>
  <c r="BK197"/>
  <c r="BK172"/>
  <c r="J212"/>
  <c r="BK184"/>
  <c r="BK223"/>
  <c r="J188"/>
  <c r="BK165"/>
  <c r="BK131"/>
  <c r="J186"/>
  <c r="J149"/>
  <c i="10" r="BK213"/>
  <c r="BK160"/>
  <c r="J241"/>
  <c r="J217"/>
  <c r="J155"/>
  <c r="BK152"/>
  <c r="J148"/>
  <c r="J144"/>
  <c r="J137"/>
  <c r="J136"/>
  <c r="BK135"/>
  <c r="BK134"/>
  <c r="BK129"/>
  <c r="J128"/>
  <c r="BK250"/>
  <c r="BK249"/>
  <c r="BK241"/>
  <c r="J233"/>
  <c r="BK232"/>
  <c r="BK226"/>
  <c r="J224"/>
  <c r="BK221"/>
  <c r="J218"/>
  <c r="J216"/>
  <c r="BK215"/>
  <c r="BK211"/>
  <c r="J210"/>
  <c r="J206"/>
  <c r="J205"/>
  <c r="BK197"/>
  <c r="J196"/>
  <c r="BK192"/>
  <c r="BK184"/>
  <c r="J182"/>
  <c r="BK174"/>
  <c r="BK172"/>
  <c r="J170"/>
  <c r="BK166"/>
  <c r="BK164"/>
  <c r="J163"/>
  <c r="J154"/>
  <c r="J152"/>
  <c r="BK147"/>
  <c r="J146"/>
  <c r="J141"/>
  <c r="BK132"/>
  <c r="BK130"/>
  <c r="J247"/>
  <c r="BK243"/>
  <c r="J240"/>
  <c r="BK238"/>
  <c r="BK214"/>
  <c r="BK185"/>
  <c r="BK165"/>
  <c r="BK141"/>
  <c r="J253"/>
  <c r="BK219"/>
  <c r="J184"/>
  <c r="BK151"/>
  <c r="J244"/>
  <c r="BK227"/>
  <c r="BK200"/>
  <c r="J185"/>
  <c r="J153"/>
  <c r="BK240"/>
  <c r="J212"/>
  <c r="J175"/>
  <c r="J129"/>
  <c r="J250"/>
  <c r="BK198"/>
  <c r="BK162"/>
  <c r="J145"/>
  <c i="11" r="J136"/>
  <c r="BK131"/>
  <c r="J143"/>
  <c r="J145"/>
  <c r="BK145"/>
  <c r="J137"/>
  <c r="BK133"/>
  <c i="12" r="BK195"/>
  <c r="J219"/>
  <c r="J146"/>
  <c r="BK191"/>
  <c r="BK239"/>
  <c r="BK183"/>
  <c r="J167"/>
  <c r="J144"/>
  <c r="J226"/>
  <c r="J140"/>
  <c r="BK223"/>
  <c r="BK190"/>
  <c r="J147"/>
  <c i="13" r="BK188"/>
  <c r="J216"/>
  <c r="BK224"/>
  <c r="J224"/>
  <c r="BK227"/>
  <c i="14" r="BK165"/>
  <c r="BK144"/>
  <c r="BK146"/>
  <c r="J155"/>
  <c r="BK167"/>
  <c r="BK140"/>
  <c r="J156"/>
  <c r="J152"/>
  <c r="BK133"/>
  <c r="J151"/>
  <c i="15" r="J139"/>
  <c r="BK141"/>
  <c r="J127"/>
  <c r="J136"/>
  <c i="16" r="BK141"/>
  <c r="BK151"/>
  <c r="J137"/>
  <c r="BK138"/>
  <c r="J139"/>
  <c r="J133"/>
  <c i="17" r="BK140"/>
  <c r="J148"/>
  <c r="BK151"/>
  <c r="BK149"/>
  <c r="J145"/>
  <c r="J131"/>
  <c r="J151"/>
  <c r="BK159"/>
  <c r="BK133"/>
  <c i="18" r="J133"/>
  <c r="J165"/>
  <c r="BK141"/>
  <c r="J161"/>
  <c r="J164"/>
  <c r="J144"/>
  <c r="BK154"/>
  <c r="J131"/>
  <c r="BK162"/>
  <c i="19" r="BK172"/>
  <c r="J145"/>
  <c r="J171"/>
  <c r="J133"/>
  <c r="BK141"/>
  <c r="J141"/>
  <c i="20" r="BK131"/>
  <c r="J130"/>
  <c i="21" r="BK165"/>
  <c r="J157"/>
  <c r="J139"/>
  <c r="BK158"/>
  <c r="BK174"/>
  <c r="BK173"/>
  <c r="BK139"/>
  <c r="BK154"/>
  <c i="22" r="BK150"/>
  <c r="BK151"/>
  <c r="BK163"/>
  <c r="J151"/>
  <c r="BK161"/>
  <c r="BK122"/>
  <c r="BK156"/>
  <c r="J163"/>
  <c i="23" r="J121"/>
  <c r="BK121"/>
  <c r="BK135"/>
  <c r="BK144"/>
  <c r="J136"/>
  <c i="24" r="J133"/>
  <c r="J128"/>
  <c r="BK121"/>
  <c i="25" r="J133"/>
  <c r="J129"/>
  <c r="BK134"/>
  <c r="J125"/>
  <c i="26" r="J121"/>
  <c i="2" l="1" r="R125"/>
  <c r="P147"/>
  <c i="4" r="R149"/>
  <c r="BK282"/>
  <c r="J282"/>
  <c r="J101"/>
  <c r="P282"/>
  <c r="T500"/>
  <c r="T655"/>
  <c r="P843"/>
  <c r="BK961"/>
  <c r="J961"/>
  <c r="J110"/>
  <c r="R1013"/>
  <c r="P1050"/>
  <c r="R1130"/>
  <c r="BK1185"/>
  <c r="J1185"/>
  <c r="J117"/>
  <c r="BK1229"/>
  <c r="J1229"/>
  <c r="J120"/>
  <c i="5" r="R127"/>
  <c r="BK248"/>
  <c r="J248"/>
  <c r="J101"/>
  <c r="P382"/>
  <c i="6" r="R152"/>
  <c r="T241"/>
  <c i="7" r="BK134"/>
  <c r="J134"/>
  <c r="J100"/>
  <c r="T232"/>
  <c r="T287"/>
  <c r="R339"/>
  <c r="T351"/>
  <c i="8" r="P168"/>
  <c r="P157"/>
  <c r="R183"/>
  <c r="P214"/>
  <c r="R223"/>
  <c r="R219"/>
  <c r="R227"/>
  <c r="T258"/>
  <c r="P290"/>
  <c r="R299"/>
  <c r="R294"/>
  <c r="T309"/>
  <c r="T306"/>
  <c r="P328"/>
  <c r="BK347"/>
  <c r="J347"/>
  <c r="J125"/>
  <c r="BK363"/>
  <c r="J363"/>
  <c r="J128"/>
  <c r="BK385"/>
  <c r="J385"/>
  <c r="J131"/>
  <c r="BK395"/>
  <c r="J395"/>
  <c r="J134"/>
  <c i="9" r="R129"/>
  <c r="R173"/>
  <c r="P203"/>
  <c r="P221"/>
  <c i="10" r="R168"/>
  <c r="R242"/>
  <c r="BK252"/>
  <c r="J252"/>
  <c r="J104"/>
  <c i="11" r="BK122"/>
  <c r="BK121"/>
  <c r="J121"/>
  <c i="12" r="R139"/>
  <c r="P148"/>
  <c r="P156"/>
  <c r="R198"/>
  <c r="T220"/>
  <c i="13" r="R163"/>
  <c i="14" r="R125"/>
  <c r="T149"/>
  <c i="15" r="T125"/>
  <c r="T132"/>
  <c i="16" r="P136"/>
  <c i="17" r="P136"/>
  <c i="18" r="P152"/>
  <c i="19" r="BK126"/>
  <c r="J126"/>
  <c r="J99"/>
  <c r="P146"/>
  <c i="20" r="R123"/>
  <c i="21" r="R123"/>
  <c r="R141"/>
  <c r="R169"/>
  <c i="22" r="P137"/>
  <c i="23" r="R120"/>
  <c r="R138"/>
  <c i="2" r="BK188"/>
  <c r="J188"/>
  <c r="J101"/>
  <c i="3" r="R122"/>
  <c r="R121"/>
  <c i="4" r="P289"/>
  <c r="BK661"/>
  <c r="J661"/>
  <c r="J106"/>
  <c r="T798"/>
  <c r="T979"/>
  <c r="R1064"/>
  <c r="T1173"/>
  <c r="T1203"/>
  <c r="T1224"/>
  <c i="5" r="R248"/>
  <c r="BK382"/>
  <c r="J382"/>
  <c r="J104"/>
  <c i="6" r="BK152"/>
  <c r="J152"/>
  <c r="J100"/>
  <c r="BK241"/>
  <c r="J241"/>
  <c r="J102"/>
  <c r="R248"/>
  <c i="7" r="P156"/>
  <c r="R207"/>
  <c r="R298"/>
  <c r="BK351"/>
  <c r="J351"/>
  <c r="J108"/>
  <c i="8" r="P175"/>
  <c r="BK203"/>
  <c r="J203"/>
  <c r="J104"/>
  <c r="P223"/>
  <c r="P219"/>
  <c r="T248"/>
  <c r="T232"/>
  <c r="T278"/>
  <c r="T262"/>
  <c r="R302"/>
  <c r="R324"/>
  <c r="R313"/>
  <c r="T328"/>
  <c r="R350"/>
  <c r="T363"/>
  <c r="T354"/>
  <c r="T385"/>
  <c r="T373"/>
  <c r="T389"/>
  <c i="9" r="P145"/>
  <c r="R162"/>
  <c r="P193"/>
  <c r="P211"/>
  <c i="10" r="R127"/>
  <c r="R228"/>
  <c r="T242"/>
  <c r="P252"/>
  <c i="11" r="T122"/>
  <c r="T121"/>
  <c i="12" r="BK139"/>
  <c r="J139"/>
  <c r="J100"/>
  <c r="R148"/>
  <c r="T156"/>
  <c r="BK198"/>
  <c r="J198"/>
  <c r="J105"/>
  <c r="R220"/>
  <c i="13" r="T127"/>
  <c r="P200"/>
  <c i="14" r="P149"/>
  <c i="15" r="P132"/>
  <c i="16" r="R136"/>
  <c i="17" r="R136"/>
  <c i="18" r="P128"/>
  <c r="P127"/>
  <c i="1" r="AU116"/>
  <c i="18" r="P143"/>
  <c i="19" r="R126"/>
  <c r="R146"/>
  <c i="21" r="BK147"/>
  <c r="J147"/>
  <c r="J100"/>
  <c i="22" r="BK119"/>
  <c r="J119"/>
  <c r="J97"/>
  <c i="23" r="P120"/>
  <c r="P138"/>
  <c i="24" r="T120"/>
  <c r="T132"/>
  <c i="25" r="P126"/>
  <c i="2" r="T188"/>
  <c i="4" r="BK149"/>
  <c r="J149"/>
  <c r="J100"/>
  <c r="P500"/>
  <c r="BK655"/>
  <c r="J655"/>
  <c r="J104"/>
  <c r="T843"/>
  <c r="T961"/>
  <c r="T1013"/>
  <c r="R1050"/>
  <c r="BK1130"/>
  <c r="J1130"/>
  <c r="J115"/>
  <c r="R1185"/>
  <c r="T1229"/>
  <c i="5" r="P168"/>
  <c r="R360"/>
  <c i="6" r="R127"/>
  <c r="T200"/>
  <c r="T248"/>
  <c i="7" r="P134"/>
  <c r="BK232"/>
  <c r="J232"/>
  <c r="J103"/>
  <c r="BK287"/>
  <c r="J287"/>
  <c r="J104"/>
  <c r="P339"/>
  <c r="R351"/>
  <c i="8" r="T168"/>
  <c r="T157"/>
  <c r="P183"/>
  <c r="BK214"/>
  <c r="J214"/>
  <c r="J105"/>
  <c r="BK248"/>
  <c r="J248"/>
  <c r="J110"/>
  <c r="P278"/>
  <c r="P262"/>
  <c r="BK299"/>
  <c r="J299"/>
  <c r="J116"/>
  <c r="T302"/>
  <c r="R328"/>
  <c r="P350"/>
  <c r="BK369"/>
  <c r="J369"/>
  <c r="J129"/>
  <c r="P389"/>
  <c i="9" r="T145"/>
  <c r="T162"/>
  <c r="T193"/>
  <c r="BK221"/>
  <c r="J221"/>
  <c r="J106"/>
  <c i="10" r="BK168"/>
  <c r="J168"/>
  <c r="J100"/>
  <c r="BK242"/>
  <c r="J242"/>
  <c r="J102"/>
  <c r="R252"/>
  <c i="12" r="BK163"/>
  <c r="J163"/>
  <c r="J103"/>
  <c r="P205"/>
  <c r="R233"/>
  <c i="13" r="T163"/>
  <c i="14" r="BK149"/>
  <c r="J149"/>
  <c r="J101"/>
  <c i="15" r="P125"/>
  <c r="R128"/>
  <c r="T140"/>
  <c i="16" r="P127"/>
  <c i="17" r="R127"/>
  <c i="18" r="BK128"/>
  <c r="J128"/>
  <c r="J101"/>
  <c r="BK143"/>
  <c r="J143"/>
  <c r="J102"/>
  <c i="19" r="P126"/>
  <c r="BK146"/>
  <c r="J146"/>
  <c r="J101"/>
  <c i="20" r="T129"/>
  <c i="21" r="P147"/>
  <c i="22" r="R119"/>
  <c i="23" r="R133"/>
  <c i="24" r="P126"/>
  <c i="25" r="BK120"/>
  <c r="J120"/>
  <c r="J97"/>
  <c r="BK130"/>
  <c r="J130"/>
  <c r="J99"/>
  <c i="2" r="R188"/>
  <c i="4" r="BK289"/>
  <c r="J289"/>
  <c r="J102"/>
  <c r="T661"/>
  <c r="R798"/>
  <c r="R979"/>
  <c r="T1064"/>
  <c r="R1173"/>
  <c r="P1203"/>
  <c r="P1224"/>
  <c i="5" r="T168"/>
  <c r="T360"/>
  <c i="6" r="T152"/>
  <c r="R241"/>
  <c i="7" r="T156"/>
  <c r="P207"/>
  <c r="P298"/>
  <c r="R346"/>
  <c r="P377"/>
  <c i="8" r="BK175"/>
  <c r="J175"/>
  <c r="J101"/>
  <c r="T214"/>
  <c r="P227"/>
  <c r="BK278"/>
  <c r="J278"/>
  <c r="J113"/>
  <c r="R334"/>
  <c r="R347"/>
  <c r="R339"/>
  <c r="R363"/>
  <c r="R354"/>
  <c r="R385"/>
  <c r="R373"/>
  <c r="R389"/>
  <c i="9" r="P129"/>
  <c r="BK173"/>
  <c r="J173"/>
  <c r="J102"/>
  <c r="T203"/>
  <c r="T221"/>
  <c i="10" r="T168"/>
  <c r="BK246"/>
  <c r="J246"/>
  <c r="J103"/>
  <c i="12" r="P139"/>
  <c r="P132"/>
  <c i="1" r="AU108"/>
  <c i="12" r="BK148"/>
  <c r="J148"/>
  <c r="J101"/>
  <c r="BK156"/>
  <c r="J156"/>
  <c r="J102"/>
  <c r="T205"/>
  <c r="T233"/>
  <c i="13" r="R127"/>
  <c r="T200"/>
  <c i="14" r="P125"/>
  <c r="R149"/>
  <c i="15" r="BK125"/>
  <c r="J125"/>
  <c r="J99"/>
  <c r="P128"/>
  <c r="BK140"/>
  <c r="J140"/>
  <c r="J102"/>
  <c i="16" r="T127"/>
  <c i="17" r="T136"/>
  <c i="18" r="R128"/>
  <c r="T143"/>
  <c i="19" r="T142"/>
  <c r="T165"/>
  <c i="20" r="BK123"/>
  <c r="J123"/>
  <c r="J99"/>
  <c i="21" r="P123"/>
  <c r="P141"/>
  <c r="BK169"/>
  <c r="J169"/>
  <c r="J102"/>
  <c i="22" r="T137"/>
  <c i="23" r="BK138"/>
  <c r="J138"/>
  <c r="J99"/>
  <c i="24" r="BK120"/>
  <c r="T126"/>
  <c i="25" r="R126"/>
  <c i="2" r="P188"/>
  <c i="3" r="BK122"/>
  <c r="J122"/>
  <c r="J99"/>
  <c i="4" r="P143"/>
  <c r="R143"/>
  <c r="T143"/>
  <c r="T289"/>
  <c r="R661"/>
  <c r="BK798"/>
  <c r="J798"/>
  <c r="J107"/>
  <c r="P979"/>
  <c r="BK1064"/>
  <c r="J1064"/>
  <c r="J114"/>
  <c r="BK1173"/>
  <c r="J1173"/>
  <c r="J116"/>
  <c r="T1185"/>
  <c r="P1229"/>
  <c i="5" r="P127"/>
  <c r="T248"/>
  <c r="R382"/>
  <c i="6" r="BK127"/>
  <c r="J127"/>
  <c r="J99"/>
  <c r="P200"/>
  <c r="BK248"/>
  <c r="J248"/>
  <c r="J104"/>
  <c i="7" r="R134"/>
  <c r="R232"/>
  <c r="R287"/>
  <c r="BK339"/>
  <c r="J339"/>
  <c r="J106"/>
  <c r="T346"/>
  <c r="BK377"/>
  <c r="J377"/>
  <c r="J109"/>
  <c i="8" r="R175"/>
  <c r="T203"/>
  <c r="T189"/>
  <c r="R248"/>
  <c r="R232"/>
  <c r="R278"/>
  <c r="R262"/>
  <c r="T299"/>
  <c r="T294"/>
  <c r="T324"/>
  <c r="T313"/>
  <c r="T334"/>
  <c r="P347"/>
  <c r="P339"/>
  <c r="P363"/>
  <c r="P354"/>
  <c r="P385"/>
  <c r="P373"/>
  <c r="R395"/>
  <c i="9" r="BK145"/>
  <c r="J145"/>
  <c r="J100"/>
  <c r="BK162"/>
  <c r="J162"/>
  <c r="J101"/>
  <c r="BK193"/>
  <c r="J193"/>
  <c r="J103"/>
  <c r="BK211"/>
  <c r="J211"/>
  <c r="J105"/>
  <c i="10" r="P127"/>
  <c r="P228"/>
  <c r="R246"/>
  <c i="11" r="P122"/>
  <c r="P121"/>
  <c i="1" r="AU106"/>
  <c i="12" r="T139"/>
  <c r="T148"/>
  <c r="R156"/>
  <c r="R205"/>
  <c r="BK233"/>
  <c r="J233"/>
  <c r="J108"/>
  <c i="13" r="P163"/>
  <c i="14" r="P139"/>
  <c r="BK164"/>
  <c r="J164"/>
  <c r="J102"/>
  <c i="15" r="T128"/>
  <c i="16" r="BK127"/>
  <c r="J127"/>
  <c r="J101"/>
  <c i="17" r="BK127"/>
  <c r="J127"/>
  <c r="J101"/>
  <c i="18" r="R152"/>
  <c i="19" r="P142"/>
  <c r="BK165"/>
  <c r="J165"/>
  <c r="J102"/>
  <c i="20" r="R129"/>
  <c i="21" r="T147"/>
  <c i="22" r="R137"/>
  <c r="R118"/>
  <c i="23" r="P133"/>
  <c i="24" r="R120"/>
  <c r="P132"/>
  <c i="25" r="P120"/>
  <c r="T126"/>
  <c i="2" r="BK125"/>
  <c r="BK147"/>
  <c r="J147"/>
  <c r="J100"/>
  <c i="3" r="T122"/>
  <c r="T121"/>
  <c i="4" r="T149"/>
  <c r="T282"/>
  <c r="BK500"/>
  <c r="J500"/>
  <c r="J103"/>
  <c r="R655"/>
  <c r="BK843"/>
  <c r="J843"/>
  <c r="J108"/>
  <c r="P961"/>
  <c r="P1013"/>
  <c r="BK1050"/>
  <c r="J1050"/>
  <c r="J113"/>
  <c r="T1130"/>
  <c r="R1203"/>
  <c r="R1224"/>
  <c i="5" r="BK127"/>
  <c r="J127"/>
  <c r="J99"/>
  <c r="P248"/>
  <c r="T382"/>
  <c i="6" r="T127"/>
  <c r="T126"/>
  <c r="BK200"/>
  <c r="J200"/>
  <c r="J101"/>
  <c i="7" r="R156"/>
  <c r="T207"/>
  <c r="T298"/>
  <c r="BK346"/>
  <c r="J346"/>
  <c r="J107"/>
  <c r="T377"/>
  <c i="8" r="BK168"/>
  <c r="J168"/>
  <c r="J100"/>
  <c r="BK183"/>
  <c r="J183"/>
  <c r="J102"/>
  <c r="P203"/>
  <c r="P189"/>
  <c r="BK223"/>
  <c r="J223"/>
  <c r="J107"/>
  <c r="P248"/>
  <c r="P232"/>
  <c r="BK258"/>
  <c r="J258"/>
  <c r="J111"/>
  <c r="BK290"/>
  <c r="J290"/>
  <c r="J114"/>
  <c r="P302"/>
  <c r="R309"/>
  <c r="R306"/>
  <c r="BK328"/>
  <c r="J328"/>
  <c r="J122"/>
  <c r="BK350"/>
  <c r="J350"/>
  <c r="J126"/>
  <c r="R369"/>
  <c r="P395"/>
  <c i="9" r="T129"/>
  <c r="P173"/>
  <c r="BK203"/>
  <c r="J203"/>
  <c r="J104"/>
  <c r="T211"/>
  <c i="10" r="P168"/>
  <c r="P242"/>
  <c r="T246"/>
  <c i="11" r="R122"/>
  <c r="R121"/>
  <c i="12" r="P163"/>
  <c r="P198"/>
  <c r="P220"/>
  <c i="13" r="BK127"/>
  <c r="R200"/>
  <c i="14" r="BK125"/>
  <c r="J125"/>
  <c r="J99"/>
  <c r="R139"/>
  <c r="R164"/>
  <c i="15" r="BK128"/>
  <c r="J128"/>
  <c r="J100"/>
  <c r="P140"/>
  <c i="16" r="R127"/>
  <c i="17" r="T127"/>
  <c i="18" r="T128"/>
  <c r="R143"/>
  <c i="19" r="BK142"/>
  <c r="J142"/>
  <c r="J100"/>
  <c r="T146"/>
  <c i="20" r="T123"/>
  <c r="T122"/>
  <c i="21" r="R147"/>
  <c i="22" r="P119"/>
  <c i="23" r="BK133"/>
  <c r="J133"/>
  <c r="J98"/>
  <c i="24" r="R126"/>
  <c i="25" r="R120"/>
  <c r="R119"/>
  <c r="R130"/>
  <c i="2" r="P125"/>
  <c r="P124"/>
  <c i="1" r="AU96"/>
  <c i="2" r="R147"/>
  <c i="3" r="P122"/>
  <c r="P121"/>
  <c i="1" r="AU97"/>
  <c i="4" r="P149"/>
  <c r="R282"/>
  <c r="R500"/>
  <c r="P655"/>
  <c r="R843"/>
  <c r="R961"/>
  <c r="BK1013"/>
  <c r="J1013"/>
  <c r="J112"/>
  <c r="T1050"/>
  <c r="P1130"/>
  <c r="P1185"/>
  <c r="BK1224"/>
  <c r="J1224"/>
  <c r="J119"/>
  <c i="5" r="R168"/>
  <c r="P360"/>
  <c i="6" r="P127"/>
  <c r="R200"/>
  <c i="7" r="T134"/>
  <c r="P232"/>
  <c r="P287"/>
  <c r="P346"/>
  <c r="R377"/>
  <c i="8" r="R168"/>
  <c r="R157"/>
  <c r="T183"/>
  <c r="R214"/>
  <c r="BK227"/>
  <c r="J227"/>
  <c r="J108"/>
  <c r="R258"/>
  <c r="T290"/>
  <c r="BK302"/>
  <c r="J302"/>
  <c r="J117"/>
  <c r="P309"/>
  <c r="P306"/>
  <c r="BK324"/>
  <c r="J324"/>
  <c r="J121"/>
  <c r="BK334"/>
  <c r="J334"/>
  <c r="J123"/>
  <c r="T347"/>
  <c r="T339"/>
  <c r="P369"/>
  <c r="BK389"/>
  <c r="J389"/>
  <c r="J132"/>
  <c i="9" r="R145"/>
  <c r="P162"/>
  <c r="R193"/>
  <c r="R211"/>
  <c i="10" r="T127"/>
  <c r="T126"/>
  <c r="T228"/>
  <c r="T252"/>
  <c i="12" r="R163"/>
  <c r="T198"/>
  <c r="BK220"/>
  <c r="J220"/>
  <c r="J107"/>
  <c i="13" r="BK163"/>
  <c r="J163"/>
  <c r="J100"/>
  <c i="14" r="T125"/>
  <c r="T124"/>
  <c r="T139"/>
  <c r="T164"/>
  <c i="15" r="BK132"/>
  <c r="J132"/>
  <c r="J101"/>
  <c r="R140"/>
  <c i="16" r="BK136"/>
  <c r="J136"/>
  <c r="J102"/>
  <c i="17" r="P127"/>
  <c i="18" r="T152"/>
  <c i="19" r="R142"/>
  <c r="R165"/>
  <c i="20" r="BK129"/>
  <c r="J129"/>
  <c r="J100"/>
  <c i="21" r="BK123"/>
  <c r="J123"/>
  <c r="J97"/>
  <c r="BK141"/>
  <c r="J141"/>
  <c r="J98"/>
  <c r="T169"/>
  <c i="22" r="BK137"/>
  <c r="J137"/>
  <c r="J98"/>
  <c i="23" r="BK120"/>
  <c r="J120"/>
  <c r="J97"/>
  <c r="T138"/>
  <c i="24" r="P120"/>
  <c r="P119"/>
  <c i="1" r="AU123"/>
  <c i="24" r="BK132"/>
  <c r="J132"/>
  <c r="J99"/>
  <c i="25" r="BK126"/>
  <c r="J126"/>
  <c r="J98"/>
  <c r="T130"/>
  <c i="26" r="T120"/>
  <c i="2" r="T125"/>
  <c r="T147"/>
  <c i="4" r="BK143"/>
  <c r="J143"/>
  <c r="J99"/>
  <c r="R289"/>
  <c r="P661"/>
  <c r="P798"/>
  <c r="BK979"/>
  <c r="J979"/>
  <c r="J111"/>
  <c r="P1064"/>
  <c r="P1173"/>
  <c r="BK1203"/>
  <c r="J1203"/>
  <c r="J118"/>
  <c r="R1229"/>
  <c i="5" r="T127"/>
  <c r="T126"/>
  <c r="BK168"/>
  <c r="J168"/>
  <c r="J100"/>
  <c r="BK360"/>
  <c r="J360"/>
  <c r="J103"/>
  <c i="6" r="P152"/>
  <c r="P241"/>
  <c r="P248"/>
  <c i="7" r="BK156"/>
  <c r="J156"/>
  <c r="J101"/>
  <c r="BK207"/>
  <c r="J207"/>
  <c r="J102"/>
  <c r="BK298"/>
  <c r="J298"/>
  <c r="J105"/>
  <c r="T339"/>
  <c r="P351"/>
  <c i="8" r="T175"/>
  <c r="R203"/>
  <c r="R189"/>
  <c r="T223"/>
  <c r="T219"/>
  <c r="T227"/>
  <c r="P258"/>
  <c r="R290"/>
  <c r="P299"/>
  <c r="P294"/>
  <c r="BK309"/>
  <c r="J309"/>
  <c r="J119"/>
  <c r="P324"/>
  <c r="P313"/>
  <c r="P334"/>
  <c r="T350"/>
  <c r="T369"/>
  <c r="T395"/>
  <c i="9" r="BK129"/>
  <c r="BK128"/>
  <c r="J128"/>
  <c r="T173"/>
  <c r="R203"/>
  <c r="R221"/>
  <c i="10" r="BK127"/>
  <c r="J127"/>
  <c r="J99"/>
  <c r="BK228"/>
  <c r="J228"/>
  <c r="J101"/>
  <c r="P246"/>
  <c i="12" r="T163"/>
  <c r="BK205"/>
  <c r="J205"/>
  <c r="J106"/>
  <c r="P233"/>
  <c i="13" r="P127"/>
  <c r="P126"/>
  <c i="1" r="AU109"/>
  <c i="13" r="BK200"/>
  <c r="J200"/>
  <c r="J101"/>
  <c i="14" r="BK139"/>
  <c r="J139"/>
  <c r="J100"/>
  <c r="P164"/>
  <c i="15" r="R125"/>
  <c r="R132"/>
  <c i="16" r="T136"/>
  <c r="T126"/>
  <c i="17" r="BK136"/>
  <c r="J136"/>
  <c r="J102"/>
  <c i="18" r="BK152"/>
  <c r="J152"/>
  <c r="J103"/>
  <c i="19" r="T126"/>
  <c r="T125"/>
  <c r="P165"/>
  <c i="20" r="P123"/>
  <c r="P122"/>
  <c i="1" r="AU119"/>
  <c i="20" r="P129"/>
  <c i="21" r="T123"/>
  <c r="T122"/>
  <c r="T141"/>
  <c r="P169"/>
  <c i="22" r="T119"/>
  <c i="23" r="T120"/>
  <c r="T119"/>
  <c r="T133"/>
  <c i="24" r="BK126"/>
  <c r="J126"/>
  <c r="J98"/>
  <c r="R132"/>
  <c i="25" r="T120"/>
  <c r="T119"/>
  <c r="P130"/>
  <c i="26" r="BK120"/>
  <c r="P120"/>
  <c r="R120"/>
  <c r="BK125"/>
  <c r="J125"/>
  <c r="J99"/>
  <c r="P125"/>
  <c r="R125"/>
  <c r="T125"/>
  <c i="5" r="BK358"/>
  <c r="J358"/>
  <c r="J102"/>
  <c i="7" r="BK132"/>
  <c r="J132"/>
  <c r="J99"/>
  <c i="12" r="BK196"/>
  <c r="J196"/>
  <c r="J104"/>
  <c i="8" r="BK157"/>
  <c r="J157"/>
  <c r="J99"/>
  <c r="BK393"/>
  <c r="J393"/>
  <c r="J133"/>
  <c i="13" r="BK229"/>
  <c r="J229"/>
  <c r="J104"/>
  <c i="21" r="BK167"/>
  <c r="J167"/>
  <c r="J101"/>
  <c i="8" r="BK189"/>
  <c r="J189"/>
  <c r="J103"/>
  <c i="13" r="BK226"/>
  <c r="J226"/>
  <c r="J103"/>
  <c i="21" r="BK144"/>
  <c r="J144"/>
  <c r="J99"/>
  <c i="8" r="BK219"/>
  <c r="J219"/>
  <c r="J106"/>
  <c r="BK294"/>
  <c r="J294"/>
  <c r="J115"/>
  <c i="19" r="BK178"/>
  <c r="J178"/>
  <c r="J103"/>
  <c i="4" r="BK959"/>
  <c r="J959"/>
  <c r="J109"/>
  <c i="6" r="BK246"/>
  <c r="J246"/>
  <c r="J103"/>
  <c i="8" r="BK262"/>
  <c r="J262"/>
  <c r="J112"/>
  <c r="BK313"/>
  <c r="J313"/>
  <c r="J120"/>
  <c r="BK339"/>
  <c r="J339"/>
  <c r="J124"/>
  <c i="12" r="BK244"/>
  <c r="J244"/>
  <c r="J109"/>
  <c i="2" r="BK230"/>
  <c r="J230"/>
  <c r="J102"/>
  <c i="4" r="BK659"/>
  <c r="J659"/>
  <c r="J105"/>
  <c i="8" r="BK232"/>
  <c r="J232"/>
  <c r="J109"/>
  <c r="BK354"/>
  <c r="J354"/>
  <c r="J127"/>
  <c r="BK373"/>
  <c r="J373"/>
  <c r="J130"/>
  <c i="12" r="BK133"/>
  <c r="J133"/>
  <c r="J99"/>
  <c i="13" r="BK223"/>
  <c r="J223"/>
  <c r="J102"/>
  <c i="12" r="BK249"/>
  <c r="J249"/>
  <c r="J110"/>
  <c i="26" r="BK123"/>
  <c r="J123"/>
  <c r="J98"/>
  <c r="F92"/>
  <c r="BE124"/>
  <c r="E85"/>
  <c r="J113"/>
  <c i="25" r="BK119"/>
  <c r="J119"/>
  <c r="J96"/>
  <c i="26" r="BE122"/>
  <c r="BE127"/>
  <c r="BE126"/>
  <c r="BE121"/>
  <c i="24" r="J120"/>
  <c r="J97"/>
  <c i="25" r="BE127"/>
  <c r="E85"/>
  <c r="F92"/>
  <c r="BE125"/>
  <c r="BE132"/>
  <c r="J89"/>
  <c r="BE128"/>
  <c r="BE134"/>
  <c r="BE133"/>
  <c r="BE135"/>
  <c r="BE123"/>
  <c r="BE124"/>
  <c r="BE121"/>
  <c r="BE122"/>
  <c r="BE129"/>
  <c r="BE131"/>
  <c i="24" r="F92"/>
  <c r="BE125"/>
  <c r="E85"/>
  <c r="BE127"/>
  <c i="23" r="BK119"/>
  <c r="J119"/>
  <c i="24" r="BE128"/>
  <c r="J89"/>
  <c r="BE121"/>
  <c r="BE134"/>
  <c r="BE122"/>
  <c r="BE124"/>
  <c r="BE133"/>
  <c r="BE136"/>
  <c r="BE129"/>
  <c r="BE131"/>
  <c r="BE135"/>
  <c r="BE123"/>
  <c r="BE130"/>
  <c i="23" r="E85"/>
  <c r="BE121"/>
  <c r="BE132"/>
  <c r="BE141"/>
  <c i="22" r="BK118"/>
  <c r="J118"/>
  <c i="23" r="F116"/>
  <c r="BE135"/>
  <c r="BE137"/>
  <c r="BE142"/>
  <c r="BE122"/>
  <c r="BE123"/>
  <c r="BE124"/>
  <c r="J89"/>
  <c r="BE125"/>
  <c r="BE126"/>
  <c r="BE139"/>
  <c r="BE127"/>
  <c r="BE143"/>
  <c r="BE136"/>
  <c r="BE128"/>
  <c r="BE129"/>
  <c r="BE130"/>
  <c r="BE131"/>
  <c r="BE134"/>
  <c r="BE144"/>
  <c r="BE140"/>
  <c r="BE145"/>
  <c i="22" r="E85"/>
  <c r="F115"/>
  <c r="BE144"/>
  <c r="BE133"/>
  <c r="BE143"/>
  <c r="BE145"/>
  <c r="BE152"/>
  <c r="BE158"/>
  <c r="BE162"/>
  <c r="BE129"/>
  <c r="BE131"/>
  <c r="BE147"/>
  <c r="BE148"/>
  <c r="BE149"/>
  <c r="J112"/>
  <c r="BE151"/>
  <c r="BE157"/>
  <c r="BE159"/>
  <c r="BE142"/>
  <c i="21" r="BK122"/>
  <c r="J122"/>
  <c r="J96"/>
  <c i="22" r="BE135"/>
  <c r="BE138"/>
  <c r="BE146"/>
  <c r="BE150"/>
  <c r="BE161"/>
  <c r="BE139"/>
  <c r="BE153"/>
  <c r="BE163"/>
  <c r="BE120"/>
  <c r="BE122"/>
  <c r="BE126"/>
  <c r="BE140"/>
  <c r="BE141"/>
  <c r="BE154"/>
  <c r="BE155"/>
  <c r="BE156"/>
  <c r="BE160"/>
  <c i="21" r="E112"/>
  <c r="F119"/>
  <c r="BE160"/>
  <c r="BE165"/>
  <c r="J89"/>
  <c r="BE124"/>
  <c r="BE139"/>
  <c r="BE158"/>
  <c r="BE159"/>
  <c r="BE161"/>
  <c r="BE148"/>
  <c r="BE149"/>
  <c r="BE154"/>
  <c r="BE155"/>
  <c r="BE157"/>
  <c r="BE126"/>
  <c r="BE130"/>
  <c r="BE132"/>
  <c r="BE135"/>
  <c r="BE137"/>
  <c r="BE142"/>
  <c r="BE162"/>
  <c r="BE163"/>
  <c r="BE166"/>
  <c r="BE168"/>
  <c r="BE170"/>
  <c r="BE172"/>
  <c r="BE173"/>
  <c r="BE176"/>
  <c r="BE145"/>
  <c r="BE143"/>
  <c r="BE151"/>
  <c r="BE152"/>
  <c r="BE164"/>
  <c r="BE174"/>
  <c r="BE175"/>
  <c r="BE171"/>
  <c i="20" r="F94"/>
  <c r="BE124"/>
  <c r="J91"/>
  <c r="BE131"/>
  <c r="BE128"/>
  <c i="19" r="BK125"/>
  <c r="J125"/>
  <c r="J98"/>
  <c i="20" r="BE125"/>
  <c r="E85"/>
  <c r="BE126"/>
  <c r="BE130"/>
  <c i="19" r="BE132"/>
  <c r="E85"/>
  <c r="F94"/>
  <c r="J91"/>
  <c r="BE159"/>
  <c i="18" r="BK127"/>
  <c r="J127"/>
  <c r="J100"/>
  <c i="19" r="BE127"/>
  <c r="BE138"/>
  <c r="BE133"/>
  <c r="BE169"/>
  <c r="BE171"/>
  <c r="BE129"/>
  <c r="BE167"/>
  <c r="BE168"/>
  <c r="BE170"/>
  <c r="BE130"/>
  <c r="BE136"/>
  <c r="BE139"/>
  <c r="BE145"/>
  <c r="BE147"/>
  <c r="BE179"/>
  <c r="BE141"/>
  <c r="BE143"/>
  <c r="BE153"/>
  <c r="BE156"/>
  <c r="BE166"/>
  <c r="BE172"/>
  <c i="18" r="F96"/>
  <c r="BE129"/>
  <c r="BE130"/>
  <c r="BE133"/>
  <c r="BE148"/>
  <c r="BE151"/>
  <c r="BE156"/>
  <c r="BE157"/>
  <c r="BE169"/>
  <c r="BE136"/>
  <c r="BE140"/>
  <c r="BE144"/>
  <c r="BE145"/>
  <c r="BE163"/>
  <c r="BE166"/>
  <c r="BE137"/>
  <c r="BE138"/>
  <c r="BE142"/>
  <c r="BE155"/>
  <c r="J93"/>
  <c r="BE134"/>
  <c r="BE153"/>
  <c r="BE154"/>
  <c r="BE158"/>
  <c r="BE159"/>
  <c r="BE160"/>
  <c r="BE162"/>
  <c r="BE164"/>
  <c r="E85"/>
  <c r="BE147"/>
  <c r="BE149"/>
  <c r="BE161"/>
  <c r="BE165"/>
  <c r="BE131"/>
  <c r="BE132"/>
  <c r="BE135"/>
  <c r="BE141"/>
  <c r="BE167"/>
  <c r="BE168"/>
  <c i="17" r="BK126"/>
  <c r="J126"/>
  <c r="J100"/>
  <c i="18" r="BE139"/>
  <c r="BE146"/>
  <c r="BE150"/>
  <c i="17" r="BE129"/>
  <c r="BE131"/>
  <c r="BE135"/>
  <c r="BE156"/>
  <c r="E85"/>
  <c r="F96"/>
  <c r="BE143"/>
  <c r="BE144"/>
  <c r="BE148"/>
  <c r="BE165"/>
  <c r="BE139"/>
  <c r="BE140"/>
  <c r="BE145"/>
  <c r="BE162"/>
  <c r="BE163"/>
  <c r="BE164"/>
  <c r="BE166"/>
  <c r="BE130"/>
  <c r="BE133"/>
  <c r="BE134"/>
  <c r="BE146"/>
  <c r="BE150"/>
  <c r="BE151"/>
  <c r="BE152"/>
  <c r="BE157"/>
  <c r="BE158"/>
  <c r="BE160"/>
  <c r="BE132"/>
  <c r="BE153"/>
  <c r="BE161"/>
  <c r="BE128"/>
  <c r="BE141"/>
  <c r="BE142"/>
  <c r="BE149"/>
  <c r="BE154"/>
  <c r="BE155"/>
  <c r="BE159"/>
  <c r="BE147"/>
  <c r="J93"/>
  <c r="BE137"/>
  <c r="BE138"/>
  <c r="BE167"/>
  <c i="16" r="E85"/>
  <c r="BE146"/>
  <c r="BE147"/>
  <c r="BE128"/>
  <c r="BE132"/>
  <c r="F96"/>
  <c r="BE129"/>
  <c r="BE141"/>
  <c r="BE142"/>
  <c r="BE143"/>
  <c r="J120"/>
  <c r="BE144"/>
  <c r="BE133"/>
  <c r="BE145"/>
  <c r="BE131"/>
  <c r="BE134"/>
  <c r="BE139"/>
  <c r="BE152"/>
  <c r="BE130"/>
  <c r="BE140"/>
  <c r="BE148"/>
  <c r="BE149"/>
  <c r="BE150"/>
  <c r="BE151"/>
  <c r="BE135"/>
  <c r="BE137"/>
  <c r="BE138"/>
  <c i="15" r="F121"/>
  <c r="BE129"/>
  <c r="BE139"/>
  <c i="14" r="BK124"/>
  <c r="J124"/>
  <c i="15" r="E85"/>
  <c r="BE134"/>
  <c r="BE138"/>
  <c r="J118"/>
  <c r="BE135"/>
  <c r="BE133"/>
  <c r="BE127"/>
  <c r="BE136"/>
  <c r="BE126"/>
  <c r="BE130"/>
  <c r="BE131"/>
  <c r="BE137"/>
  <c r="BE141"/>
  <c r="BE142"/>
  <c i="14" r="F94"/>
  <c r="BE135"/>
  <c r="BE132"/>
  <c r="BE144"/>
  <c r="BE151"/>
  <c i="13" r="J127"/>
  <c r="J99"/>
  <c i="14" r="BE129"/>
  <c r="BE138"/>
  <c r="BE141"/>
  <c r="BE155"/>
  <c r="BE156"/>
  <c r="BE165"/>
  <c r="BE166"/>
  <c r="J91"/>
  <c r="BE133"/>
  <c r="BE140"/>
  <c r="BE145"/>
  <c r="BE159"/>
  <c r="E85"/>
  <c r="BE147"/>
  <c r="BE148"/>
  <c r="BE163"/>
  <c r="BE157"/>
  <c r="BE162"/>
  <c r="BE167"/>
  <c r="BE131"/>
  <c r="BE134"/>
  <c r="BE143"/>
  <c r="BE153"/>
  <c r="BE154"/>
  <c r="BE158"/>
  <c r="BE126"/>
  <c r="BE127"/>
  <c r="BE128"/>
  <c r="BE130"/>
  <c r="BE136"/>
  <c r="BE137"/>
  <c r="BE142"/>
  <c r="BE146"/>
  <c r="BE150"/>
  <c r="BE152"/>
  <c r="BE160"/>
  <c r="BE161"/>
  <c r="BE168"/>
  <c i="12" r="BK132"/>
  <c r="J132"/>
  <c r="J98"/>
  <c i="13" r="E114"/>
  <c r="BE159"/>
  <c r="BE175"/>
  <c r="BE158"/>
  <c r="BE164"/>
  <c r="BE187"/>
  <c r="BE131"/>
  <c r="BE155"/>
  <c r="BE156"/>
  <c r="BE197"/>
  <c r="BE216"/>
  <c r="BE219"/>
  <c r="F94"/>
  <c r="BE137"/>
  <c r="BE188"/>
  <c r="J91"/>
  <c r="BE146"/>
  <c r="BE201"/>
  <c r="BE227"/>
  <c r="BE207"/>
  <c r="BE160"/>
  <c r="BE162"/>
  <c r="BE215"/>
  <c r="BE224"/>
  <c r="BE230"/>
  <c r="BE128"/>
  <c r="BE149"/>
  <c i="12" r="E120"/>
  <c r="BE195"/>
  <c r="BE201"/>
  <c r="BE212"/>
  <c i="11" r="J98"/>
  <c i="12" r="J126"/>
  <c r="BE157"/>
  <c r="BE189"/>
  <c r="BE219"/>
  <c r="BE234"/>
  <c i="11" r="J122"/>
  <c r="J99"/>
  <c i="12" r="BE161"/>
  <c r="BE183"/>
  <c r="BE144"/>
  <c r="BE152"/>
  <c r="BE154"/>
  <c r="BE168"/>
  <c r="BE160"/>
  <c r="BE173"/>
  <c r="BE192"/>
  <c r="BE199"/>
  <c r="BE206"/>
  <c r="BE229"/>
  <c r="BE241"/>
  <c r="BE243"/>
  <c r="BE142"/>
  <c r="BE147"/>
  <c r="BE151"/>
  <c r="BE164"/>
  <c r="BE167"/>
  <c r="BE204"/>
  <c r="BE221"/>
  <c r="BE223"/>
  <c r="BE226"/>
  <c r="F129"/>
  <c r="BE149"/>
  <c r="BE178"/>
  <c r="BE193"/>
  <c r="BE197"/>
  <c r="BE217"/>
  <c r="BE232"/>
  <c r="BE235"/>
  <c r="BE237"/>
  <c r="BE238"/>
  <c r="BE239"/>
  <c r="BE242"/>
  <c r="BE134"/>
  <c r="BE140"/>
  <c r="BE145"/>
  <c r="BE146"/>
  <c r="BE158"/>
  <c r="BE184"/>
  <c r="BE190"/>
  <c r="BE191"/>
  <c r="BE194"/>
  <c r="BE210"/>
  <c r="BE240"/>
  <c r="BE245"/>
  <c r="BE250"/>
  <c i="11" r="BE128"/>
  <c r="BE136"/>
  <c r="BE138"/>
  <c r="BE139"/>
  <c r="BE140"/>
  <c r="BE145"/>
  <c r="E85"/>
  <c r="F94"/>
  <c r="J115"/>
  <c r="BE127"/>
  <c r="BE143"/>
  <c r="BE129"/>
  <c r="BE130"/>
  <c r="BE133"/>
  <c r="BE123"/>
  <c r="BE124"/>
  <c r="BE131"/>
  <c r="BE134"/>
  <c r="BE141"/>
  <c r="BE137"/>
  <c r="BE142"/>
  <c r="BE146"/>
  <c r="BE147"/>
  <c r="BE125"/>
  <c r="BE126"/>
  <c r="BE132"/>
  <c r="BE135"/>
  <c r="BE144"/>
  <c i="9" r="J98"/>
  <c i="10" r="F123"/>
  <c r="BE129"/>
  <c r="BE130"/>
  <c r="BE162"/>
  <c r="BE172"/>
  <c r="BE180"/>
  <c r="BE181"/>
  <c r="BE185"/>
  <c r="BE207"/>
  <c r="BE212"/>
  <c r="BE213"/>
  <c r="BE215"/>
  <c r="BE225"/>
  <c r="BE226"/>
  <c r="BE231"/>
  <c r="BE237"/>
  <c r="BE240"/>
  <c r="BE241"/>
  <c r="BE253"/>
  <c r="BE254"/>
  <c r="BE132"/>
  <c r="BE136"/>
  <c r="BE141"/>
  <c r="BE144"/>
  <c r="BE146"/>
  <c r="BE147"/>
  <c r="BE156"/>
  <c r="BE166"/>
  <c r="BE169"/>
  <c r="BE173"/>
  <c r="BE176"/>
  <c r="BE177"/>
  <c r="BE188"/>
  <c r="BE198"/>
  <c r="BE199"/>
  <c r="BE200"/>
  <c r="BE205"/>
  <c r="BE210"/>
  <c r="BE229"/>
  <c r="BE234"/>
  <c r="BE236"/>
  <c i="9" r="J129"/>
  <c r="J99"/>
  <c i="10" r="E85"/>
  <c r="J120"/>
  <c r="BE133"/>
  <c r="BE143"/>
  <c r="BE145"/>
  <c r="BE151"/>
  <c r="BE157"/>
  <c r="BE158"/>
  <c r="BE159"/>
  <c r="BE160"/>
  <c r="BE163"/>
  <c r="BE170"/>
  <c r="BE171"/>
  <c r="BE191"/>
  <c r="BE194"/>
  <c r="BE195"/>
  <c r="BE204"/>
  <c r="BE214"/>
  <c r="BE216"/>
  <c r="BE217"/>
  <c r="BE247"/>
  <c r="BE138"/>
  <c r="BE164"/>
  <c r="BE179"/>
  <c r="BE197"/>
  <c r="BE221"/>
  <c r="BE134"/>
  <c r="BE135"/>
  <c r="BE137"/>
  <c r="BE174"/>
  <c r="BE182"/>
  <c r="BE183"/>
  <c r="BE189"/>
  <c r="BE192"/>
  <c r="BE209"/>
  <c r="BE211"/>
  <c r="BE219"/>
  <c r="BE248"/>
  <c r="BE131"/>
  <c r="BE148"/>
  <c r="BE150"/>
  <c r="BE193"/>
  <c r="BE202"/>
  <c r="BE203"/>
  <c r="BE208"/>
  <c r="BE220"/>
  <c r="BE222"/>
  <c r="BE227"/>
  <c r="BE230"/>
  <c r="BE235"/>
  <c r="BE244"/>
  <c r="BE142"/>
  <c r="BE149"/>
  <c r="BE153"/>
  <c r="BE167"/>
  <c r="BE190"/>
  <c r="BE201"/>
  <c r="BE206"/>
  <c r="BE218"/>
  <c r="BE223"/>
  <c r="BE232"/>
  <c r="BE233"/>
  <c r="BE249"/>
  <c r="BE250"/>
  <c r="BE251"/>
  <c r="BE128"/>
  <c r="BE139"/>
  <c r="BE140"/>
  <c r="BE152"/>
  <c r="BE154"/>
  <c r="BE155"/>
  <c r="BE161"/>
  <c r="BE165"/>
  <c r="BE175"/>
  <c r="BE178"/>
  <c r="BE184"/>
  <c r="BE186"/>
  <c r="BE187"/>
  <c r="BE196"/>
  <c r="BE224"/>
  <c r="BE238"/>
  <c r="BE239"/>
  <c r="BE243"/>
  <c r="BE245"/>
  <c i="9" r="E85"/>
  <c r="BE138"/>
  <c r="BE164"/>
  <c r="BE178"/>
  <c r="BE195"/>
  <c r="BE133"/>
  <c r="BE134"/>
  <c r="BE142"/>
  <c r="BE153"/>
  <c r="BE158"/>
  <c r="BE160"/>
  <c r="BE161"/>
  <c r="BE191"/>
  <c r="BE202"/>
  <c r="BE229"/>
  <c r="BE151"/>
  <c r="BE157"/>
  <c r="BE163"/>
  <c r="BE177"/>
  <c r="BE181"/>
  <c r="BE186"/>
  <c r="BE190"/>
  <c r="BE205"/>
  <c r="BE207"/>
  <c r="BE217"/>
  <c i="8" r="BK306"/>
  <c r="J306"/>
  <c r="J118"/>
  <c i="9" r="F94"/>
  <c r="BE131"/>
  <c r="BE139"/>
  <c r="BE166"/>
  <c r="BE167"/>
  <c r="BE169"/>
  <c r="BE170"/>
  <c r="BE174"/>
  <c r="BE184"/>
  <c r="BE185"/>
  <c r="BE194"/>
  <c r="BE210"/>
  <c r="BE218"/>
  <c r="BE219"/>
  <c r="BE223"/>
  <c r="BE224"/>
  <c r="BE226"/>
  <c r="BE132"/>
  <c r="BE140"/>
  <c r="BE141"/>
  <c r="BE143"/>
  <c r="BE155"/>
  <c r="BE168"/>
  <c r="BE171"/>
  <c r="BE175"/>
  <c r="BE176"/>
  <c r="BE192"/>
  <c r="BE197"/>
  <c r="BE198"/>
  <c r="BE220"/>
  <c r="BE222"/>
  <c r="BE225"/>
  <c r="J91"/>
  <c r="BE130"/>
  <c r="BE135"/>
  <c r="BE144"/>
  <c r="BE146"/>
  <c r="BE154"/>
  <c r="BE165"/>
  <c r="BE196"/>
  <c r="BE200"/>
  <c r="BE201"/>
  <c r="BE206"/>
  <c r="BE214"/>
  <c r="BE215"/>
  <c r="BE216"/>
  <c r="BE137"/>
  <c r="BE149"/>
  <c r="BE179"/>
  <c r="BE180"/>
  <c r="BE182"/>
  <c r="BE187"/>
  <c r="BE204"/>
  <c r="BE208"/>
  <c r="BE209"/>
  <c r="BE212"/>
  <c r="BE213"/>
  <c r="BE227"/>
  <c r="BE136"/>
  <c r="BE147"/>
  <c r="BE148"/>
  <c r="BE150"/>
  <c r="BE152"/>
  <c r="BE156"/>
  <c r="BE159"/>
  <c r="BE172"/>
  <c r="BE183"/>
  <c r="BE188"/>
  <c r="BE189"/>
  <c r="BE199"/>
  <c r="BE228"/>
  <c i="8" r="F94"/>
  <c r="BE161"/>
  <c r="BE179"/>
  <c r="BE188"/>
  <c r="BE199"/>
  <c r="BE204"/>
  <c r="BE205"/>
  <c r="BE210"/>
  <c r="BE225"/>
  <c r="BE231"/>
  <c r="BE241"/>
  <c r="BE243"/>
  <c r="BE250"/>
  <c r="BE257"/>
  <c r="BE263"/>
  <c r="BE281"/>
  <c r="BE284"/>
  <c r="BE289"/>
  <c r="BE291"/>
  <c r="BE295"/>
  <c r="BE296"/>
  <c r="BE326"/>
  <c r="BE329"/>
  <c r="BE330"/>
  <c r="BE344"/>
  <c r="BE349"/>
  <c r="BE355"/>
  <c r="BE359"/>
  <c r="BE372"/>
  <c r="BE374"/>
  <c r="BE406"/>
  <c r="BE407"/>
  <c r="BE408"/>
  <c r="BE409"/>
  <c r="J91"/>
  <c r="BE159"/>
  <c r="BE187"/>
  <c r="BE193"/>
  <c r="BE208"/>
  <c r="BE213"/>
  <c r="BE218"/>
  <c r="BE224"/>
  <c r="BE259"/>
  <c r="BE270"/>
  <c r="BE274"/>
  <c r="BE277"/>
  <c r="BE301"/>
  <c r="BE303"/>
  <c r="BE335"/>
  <c r="BE348"/>
  <c r="BE357"/>
  <c r="BE362"/>
  <c r="BE365"/>
  <c r="BE377"/>
  <c r="BE381"/>
  <c r="BE396"/>
  <c r="BE398"/>
  <c i="7" r="BK131"/>
  <c r="J131"/>
  <c r="J98"/>
  <c i="8" r="BE171"/>
  <c r="BE191"/>
  <c r="BE198"/>
  <c r="BE200"/>
  <c r="BE212"/>
  <c r="BE216"/>
  <c r="BE238"/>
  <c r="BE252"/>
  <c r="BE279"/>
  <c r="BE280"/>
  <c r="BE310"/>
  <c r="BE312"/>
  <c r="BE331"/>
  <c r="BE343"/>
  <c r="BE351"/>
  <c r="BE358"/>
  <c r="BE162"/>
  <c r="BE163"/>
  <c r="BE164"/>
  <c r="BE178"/>
  <c r="BE185"/>
  <c r="BE186"/>
  <c r="BE190"/>
  <c r="BE215"/>
  <c r="BE236"/>
  <c r="BE239"/>
  <c r="BE254"/>
  <c r="BE256"/>
  <c r="BE272"/>
  <c r="BE293"/>
  <c r="BE305"/>
  <c r="BE307"/>
  <c r="BE308"/>
  <c r="BE321"/>
  <c r="BE323"/>
  <c r="BE327"/>
  <c r="BE333"/>
  <c r="BE336"/>
  <c r="BE375"/>
  <c r="BE376"/>
  <c r="BE397"/>
  <c r="E85"/>
  <c r="BE167"/>
  <c r="BE235"/>
  <c r="BE245"/>
  <c r="BE249"/>
  <c r="BE266"/>
  <c r="BE298"/>
  <c r="BE319"/>
  <c r="BE338"/>
  <c r="BE340"/>
  <c r="BE353"/>
  <c r="BE382"/>
  <c r="BE384"/>
  <c r="BE386"/>
  <c r="BE387"/>
  <c r="BE388"/>
  <c r="BE390"/>
  <c r="BE392"/>
  <c r="BE394"/>
  <c r="BE401"/>
  <c r="BE402"/>
  <c r="BE158"/>
  <c r="BE160"/>
  <c r="BE165"/>
  <c r="BE170"/>
  <c r="BE180"/>
  <c r="BE194"/>
  <c r="BE220"/>
  <c r="BE233"/>
  <c r="BE251"/>
  <c r="BE271"/>
  <c r="BE273"/>
  <c r="BE288"/>
  <c r="BE315"/>
  <c r="BE316"/>
  <c r="BE370"/>
  <c r="BE399"/>
  <c r="BE169"/>
  <c r="BE172"/>
  <c r="BE174"/>
  <c r="BE176"/>
  <c r="BE177"/>
  <c r="BE181"/>
  <c r="BE196"/>
  <c r="BE206"/>
  <c r="BE209"/>
  <c r="BE222"/>
  <c r="BE226"/>
  <c r="BE242"/>
  <c r="BE244"/>
  <c r="BE269"/>
  <c r="BE282"/>
  <c r="BE283"/>
  <c r="BE285"/>
  <c r="BE286"/>
  <c r="BE297"/>
  <c r="BE314"/>
  <c r="BE356"/>
  <c r="BE403"/>
  <c r="BE404"/>
  <c r="BE405"/>
  <c r="BE173"/>
  <c r="BE184"/>
  <c r="BE195"/>
  <c r="BE202"/>
  <c r="BE207"/>
  <c r="BE228"/>
  <c r="BE229"/>
  <c r="BE237"/>
  <c r="BE247"/>
  <c r="BE253"/>
  <c r="BE261"/>
  <c r="BE264"/>
  <c r="BE267"/>
  <c r="BE275"/>
  <c r="BE300"/>
  <c r="BE317"/>
  <c r="BE318"/>
  <c r="BE320"/>
  <c r="BE325"/>
  <c r="BE341"/>
  <c r="BE342"/>
  <c r="BE346"/>
  <c r="BE361"/>
  <c r="BE364"/>
  <c r="BE366"/>
  <c r="BE367"/>
  <c r="BE368"/>
  <c r="BE378"/>
  <c r="BE379"/>
  <c r="BE400"/>
  <c i="7" r="E85"/>
  <c r="BE142"/>
  <c r="BE149"/>
  <c r="BE168"/>
  <c r="BE177"/>
  <c r="BE178"/>
  <c r="BE191"/>
  <c r="BE192"/>
  <c r="BE219"/>
  <c r="BE220"/>
  <c r="BE221"/>
  <c r="BE222"/>
  <c r="BE224"/>
  <c r="BE235"/>
  <c r="BE245"/>
  <c r="BE246"/>
  <c r="BE250"/>
  <c r="BE251"/>
  <c r="BE255"/>
  <c r="BE262"/>
  <c r="BE265"/>
  <c r="BE274"/>
  <c r="BE275"/>
  <c r="BE283"/>
  <c r="BE297"/>
  <c r="BE321"/>
  <c r="BE356"/>
  <c r="BE359"/>
  <c r="BE382"/>
  <c r="BE137"/>
  <c r="BE152"/>
  <c r="BE157"/>
  <c r="BE158"/>
  <c r="BE173"/>
  <c r="BE181"/>
  <c r="BE188"/>
  <c r="BE197"/>
  <c r="BE198"/>
  <c r="BE208"/>
  <c r="BE217"/>
  <c r="BE231"/>
  <c r="BE234"/>
  <c r="BE244"/>
  <c r="BE263"/>
  <c r="BE264"/>
  <c r="BE268"/>
  <c r="BE279"/>
  <c r="BE302"/>
  <c r="BE304"/>
  <c r="BE305"/>
  <c r="BE316"/>
  <c r="BE320"/>
  <c r="BE327"/>
  <c r="BE348"/>
  <c r="BE353"/>
  <c r="BE363"/>
  <c r="BE367"/>
  <c r="BE369"/>
  <c r="BE370"/>
  <c r="BE371"/>
  <c r="BE376"/>
  <c r="BE381"/>
  <c r="BE390"/>
  <c r="J91"/>
  <c r="BE136"/>
  <c r="BE160"/>
  <c r="BE172"/>
  <c r="BE174"/>
  <c r="BE179"/>
  <c r="BE180"/>
  <c r="BE194"/>
  <c r="BE211"/>
  <c r="BE215"/>
  <c r="BE229"/>
  <c r="BE238"/>
  <c r="BE243"/>
  <c r="BE249"/>
  <c r="BE258"/>
  <c r="BE260"/>
  <c r="BE270"/>
  <c r="BE282"/>
  <c r="BE291"/>
  <c r="BE294"/>
  <c r="BE308"/>
  <c r="BE309"/>
  <c r="BE310"/>
  <c r="BE312"/>
  <c r="BE313"/>
  <c r="BE328"/>
  <c r="BE331"/>
  <c r="BE336"/>
  <c r="BE345"/>
  <c r="BE378"/>
  <c r="BE383"/>
  <c r="BE385"/>
  <c i="6" r="BK126"/>
  <c r="J126"/>
  <c r="J98"/>
  <c i="7" r="F94"/>
  <c r="BE133"/>
  <c r="BE144"/>
  <c r="BE145"/>
  <c r="BE164"/>
  <c r="BE175"/>
  <c r="BE187"/>
  <c r="BE236"/>
  <c r="BE237"/>
  <c r="BE239"/>
  <c r="BE266"/>
  <c r="BE267"/>
  <c r="BE271"/>
  <c r="BE281"/>
  <c r="BE325"/>
  <c r="BE329"/>
  <c r="BE343"/>
  <c r="BE355"/>
  <c r="BE362"/>
  <c r="BE364"/>
  <c r="BE384"/>
  <c r="BE388"/>
  <c r="BE389"/>
  <c r="BE394"/>
  <c r="BE135"/>
  <c r="BE143"/>
  <c r="BE153"/>
  <c r="BE161"/>
  <c r="BE163"/>
  <c r="BE166"/>
  <c r="BE184"/>
  <c r="BE195"/>
  <c r="BE202"/>
  <c r="BE209"/>
  <c r="BE213"/>
  <c r="BE216"/>
  <c r="BE228"/>
  <c r="BE241"/>
  <c r="BE242"/>
  <c r="BE273"/>
  <c r="BE278"/>
  <c r="BE284"/>
  <c r="BE299"/>
  <c r="BE300"/>
  <c r="BE315"/>
  <c r="BE317"/>
  <c r="BE333"/>
  <c r="BE338"/>
  <c r="BE347"/>
  <c r="BE365"/>
  <c r="BE366"/>
  <c r="BE368"/>
  <c r="BE372"/>
  <c r="BE374"/>
  <c r="BE380"/>
  <c r="BE391"/>
  <c r="BE392"/>
  <c r="BE146"/>
  <c r="BE147"/>
  <c r="BE148"/>
  <c r="BE182"/>
  <c r="BE183"/>
  <c r="BE190"/>
  <c r="BE201"/>
  <c r="BE204"/>
  <c r="BE210"/>
  <c r="BE223"/>
  <c r="BE225"/>
  <c r="BE226"/>
  <c r="BE227"/>
  <c r="BE240"/>
  <c r="BE247"/>
  <c r="BE248"/>
  <c r="BE261"/>
  <c r="BE269"/>
  <c r="BE295"/>
  <c r="BE301"/>
  <c r="BE303"/>
  <c r="BE311"/>
  <c r="BE319"/>
  <c r="BE322"/>
  <c r="BE323"/>
  <c r="BE358"/>
  <c r="BE360"/>
  <c r="BE373"/>
  <c r="BE138"/>
  <c r="BE139"/>
  <c r="BE150"/>
  <c r="BE151"/>
  <c r="BE155"/>
  <c r="BE170"/>
  <c r="BE171"/>
  <c r="BE185"/>
  <c r="BE186"/>
  <c r="BE199"/>
  <c r="BE206"/>
  <c r="BE252"/>
  <c r="BE253"/>
  <c r="BE257"/>
  <c r="BE272"/>
  <c r="BE276"/>
  <c r="BE289"/>
  <c r="BE290"/>
  <c r="BE314"/>
  <c r="BE340"/>
  <c r="BE349"/>
  <c r="BE350"/>
  <c r="BE352"/>
  <c r="BE357"/>
  <c r="BE379"/>
  <c r="BE386"/>
  <c r="BE387"/>
  <c r="BE393"/>
  <c r="BE140"/>
  <c r="BE141"/>
  <c r="BE162"/>
  <c r="BE167"/>
  <c r="BE176"/>
  <c r="BE196"/>
  <c r="BE200"/>
  <c r="BE212"/>
  <c r="BE214"/>
  <c r="BE233"/>
  <c r="BE254"/>
  <c r="BE256"/>
  <c r="BE259"/>
  <c r="BE286"/>
  <c r="BE288"/>
  <c r="BE292"/>
  <c r="BE306"/>
  <c r="BE307"/>
  <c r="BE318"/>
  <c r="BE326"/>
  <c r="BE330"/>
  <c r="BE332"/>
  <c r="BE334"/>
  <c r="BE341"/>
  <c r="BE342"/>
  <c r="BE354"/>
  <c r="BE361"/>
  <c i="6" r="BE165"/>
  <c r="BE166"/>
  <c r="BE169"/>
  <c r="BE170"/>
  <c r="BE183"/>
  <c r="BE198"/>
  <c r="BE201"/>
  <c r="BE206"/>
  <c r="BE228"/>
  <c r="BE244"/>
  <c r="BE249"/>
  <c r="BE250"/>
  <c r="F123"/>
  <c r="BE141"/>
  <c r="BE157"/>
  <c r="BE159"/>
  <c r="BE176"/>
  <c r="BE180"/>
  <c r="BE187"/>
  <c r="BE190"/>
  <c r="BE203"/>
  <c r="BE216"/>
  <c r="BE233"/>
  <c r="BE236"/>
  <c r="BE238"/>
  <c r="BE143"/>
  <c r="BE148"/>
  <c r="BE171"/>
  <c r="BE174"/>
  <c r="BE175"/>
  <c r="BE222"/>
  <c r="BE231"/>
  <c r="BE232"/>
  <c r="BE235"/>
  <c r="BE239"/>
  <c r="BE245"/>
  <c r="E114"/>
  <c r="BE134"/>
  <c r="BE135"/>
  <c r="BE146"/>
  <c r="BE150"/>
  <c r="BE151"/>
  <c r="BE154"/>
  <c r="BE184"/>
  <c r="BE189"/>
  <c r="BE195"/>
  <c r="BE196"/>
  <c r="BE209"/>
  <c r="BE210"/>
  <c r="BE211"/>
  <c r="BE217"/>
  <c r="BE139"/>
  <c r="BE142"/>
  <c r="BE147"/>
  <c r="BE149"/>
  <c r="BE161"/>
  <c r="BE167"/>
  <c r="BE185"/>
  <c r="BE188"/>
  <c r="BE193"/>
  <c r="BE197"/>
  <c r="BE202"/>
  <c r="BE230"/>
  <c r="BE237"/>
  <c i="5" r="BK126"/>
  <c r="J126"/>
  <c i="6" r="J120"/>
  <c r="BE129"/>
  <c r="BE130"/>
  <c r="BE144"/>
  <c r="BE145"/>
  <c r="BE153"/>
  <c r="BE156"/>
  <c r="BE163"/>
  <c r="BE168"/>
  <c r="BE181"/>
  <c r="BE182"/>
  <c r="BE186"/>
  <c r="BE194"/>
  <c r="BE199"/>
  <c r="BE205"/>
  <c r="BE212"/>
  <c r="BE213"/>
  <c r="BE214"/>
  <c r="BE224"/>
  <c r="BE225"/>
  <c r="BE226"/>
  <c r="BE243"/>
  <c r="BE132"/>
  <c r="BE133"/>
  <c r="BE136"/>
  <c r="BE137"/>
  <c r="BE138"/>
  <c r="BE140"/>
  <c r="BE158"/>
  <c r="BE172"/>
  <c r="BE177"/>
  <c r="BE179"/>
  <c r="BE191"/>
  <c r="BE192"/>
  <c r="BE207"/>
  <c r="BE208"/>
  <c r="BE218"/>
  <c r="BE219"/>
  <c r="BE220"/>
  <c r="BE221"/>
  <c r="BE223"/>
  <c r="BE229"/>
  <c r="BE128"/>
  <c r="BE131"/>
  <c r="BE155"/>
  <c r="BE164"/>
  <c r="BE173"/>
  <c r="BE178"/>
  <c r="BE204"/>
  <c r="BE215"/>
  <c r="BE227"/>
  <c r="BE234"/>
  <c r="BE240"/>
  <c r="BE242"/>
  <c r="BE247"/>
  <c i="4" r="BK142"/>
  <c r="J142"/>
  <c r="J98"/>
  <c i="5" r="BE225"/>
  <c r="BE226"/>
  <c r="BE256"/>
  <c r="BE323"/>
  <c r="BE381"/>
  <c r="BE383"/>
  <c r="BE384"/>
  <c r="E85"/>
  <c r="BE169"/>
  <c r="BE257"/>
  <c r="BE258"/>
  <c r="BE270"/>
  <c r="BE326"/>
  <c r="BE342"/>
  <c r="BE365"/>
  <c r="BE374"/>
  <c r="BE376"/>
  <c r="F94"/>
  <c r="BE283"/>
  <c r="BE286"/>
  <c r="BE290"/>
  <c r="BE292"/>
  <c r="BE368"/>
  <c r="BE370"/>
  <c r="BE378"/>
  <c r="BE380"/>
  <c r="BE223"/>
  <c r="BE224"/>
  <c r="BE259"/>
  <c r="BE260"/>
  <c r="BE332"/>
  <c r="BE339"/>
  <c r="BE359"/>
  <c r="BE362"/>
  <c r="BE367"/>
  <c r="BE371"/>
  <c r="BE372"/>
  <c r="BE373"/>
  <c r="BE375"/>
  <c r="BE281"/>
  <c r="BE336"/>
  <c r="BE363"/>
  <c r="BE364"/>
  <c r="BE379"/>
  <c r="J120"/>
  <c r="BE141"/>
  <c r="BE155"/>
  <c r="BE156"/>
  <c r="BE162"/>
  <c r="BE197"/>
  <c r="BE236"/>
  <c r="BE249"/>
  <c r="BE273"/>
  <c r="BE304"/>
  <c r="BE313"/>
  <c r="BE252"/>
  <c r="BE253"/>
  <c r="BE321"/>
  <c r="BE128"/>
  <c r="BE261"/>
  <c r="BE262"/>
  <c r="BE271"/>
  <c r="BE272"/>
  <c r="BE282"/>
  <c r="BE294"/>
  <c r="BE328"/>
  <c r="BE361"/>
  <c r="BE366"/>
  <c r="BE369"/>
  <c r="BE377"/>
  <c i="4" r="E85"/>
  <c r="BE284"/>
  <c r="BE355"/>
  <c r="BE472"/>
  <c r="BE496"/>
  <c r="BE505"/>
  <c r="BE506"/>
  <c r="BE509"/>
  <c r="BE511"/>
  <c r="BE651"/>
  <c r="BE691"/>
  <c r="BE701"/>
  <c r="BE716"/>
  <c r="BE785"/>
  <c r="BE808"/>
  <c r="BE869"/>
  <c r="BE1005"/>
  <c r="BE1022"/>
  <c r="BE1051"/>
  <c r="BE1056"/>
  <c r="BE1059"/>
  <c r="BE1077"/>
  <c r="BE1083"/>
  <c r="BE1084"/>
  <c r="BE1087"/>
  <c r="BE1109"/>
  <c r="BE1150"/>
  <c r="BE1188"/>
  <c r="J91"/>
  <c r="BE144"/>
  <c r="BE333"/>
  <c r="BE525"/>
  <c r="BE529"/>
  <c r="BE547"/>
  <c r="BE560"/>
  <c r="BE652"/>
  <c r="BE658"/>
  <c r="BE703"/>
  <c r="BE821"/>
  <c r="BE920"/>
  <c r="BE952"/>
  <c r="BE958"/>
  <c r="BE1031"/>
  <c r="BE1053"/>
  <c r="BE1054"/>
  <c r="BE1057"/>
  <c r="BE1065"/>
  <c r="BE1066"/>
  <c r="BE1067"/>
  <c r="BE1068"/>
  <c r="BE1069"/>
  <c r="BE1088"/>
  <c r="BE1089"/>
  <c r="BE1131"/>
  <c r="BE1170"/>
  <c r="BE1227"/>
  <c r="BE1230"/>
  <c r="BE1232"/>
  <c r="BE1235"/>
  <c r="BE1239"/>
  <c r="BE1241"/>
  <c r="F139"/>
  <c r="BE287"/>
  <c r="BE290"/>
  <c r="BE296"/>
  <c r="BE302"/>
  <c r="BE338"/>
  <c r="BE418"/>
  <c r="BE445"/>
  <c r="BE507"/>
  <c r="BE650"/>
  <c r="BE676"/>
  <c r="BE825"/>
  <c r="BE878"/>
  <c r="BE914"/>
  <c r="BE932"/>
  <c r="BE946"/>
  <c r="BE1049"/>
  <c r="BE1058"/>
  <c r="BE1061"/>
  <c r="BE1062"/>
  <c r="BE1075"/>
  <c r="BE1124"/>
  <c r="BE1129"/>
  <c r="BE312"/>
  <c r="BE327"/>
  <c r="BE420"/>
  <c r="BE430"/>
  <c r="BE461"/>
  <c r="BE486"/>
  <c r="BE654"/>
  <c r="BE656"/>
  <c r="BE662"/>
  <c r="BE803"/>
  <c r="BE817"/>
  <c r="BE884"/>
  <c r="BE1014"/>
  <c r="BE1052"/>
  <c r="BE1074"/>
  <c r="BE1128"/>
  <c r="BE1193"/>
  <c r="BE1195"/>
  <c r="BE1198"/>
  <c r="BE1200"/>
  <c r="BE1202"/>
  <c r="BE199"/>
  <c r="BE300"/>
  <c r="BE322"/>
  <c r="BE501"/>
  <c r="BE594"/>
  <c r="BE649"/>
  <c r="BE838"/>
  <c r="BE849"/>
  <c r="BE854"/>
  <c r="BE1007"/>
  <c r="BE1028"/>
  <c r="BE1060"/>
  <c r="BE1070"/>
  <c r="BE1073"/>
  <c r="BE1086"/>
  <c r="BE1172"/>
  <c r="BE1174"/>
  <c r="BE1186"/>
  <c r="BE1221"/>
  <c i="3" r="BK121"/>
  <c r="J121"/>
  <c r="J98"/>
  <c i="4" r="BE207"/>
  <c r="BE213"/>
  <c r="BE242"/>
  <c r="BE324"/>
  <c r="BE345"/>
  <c r="BE350"/>
  <c r="BE352"/>
  <c r="BE647"/>
  <c r="BE660"/>
  <c r="BE790"/>
  <c r="BE813"/>
  <c r="BE842"/>
  <c r="BE844"/>
  <c r="BE851"/>
  <c r="BE874"/>
  <c r="BE882"/>
  <c r="BE960"/>
  <c r="BE962"/>
  <c r="BE1009"/>
  <c r="BE1072"/>
  <c r="BE1079"/>
  <c r="BE1085"/>
  <c r="BE1111"/>
  <c r="BE1117"/>
  <c r="BE1135"/>
  <c r="BE1140"/>
  <c r="BE1161"/>
  <c r="BE1184"/>
  <c r="BE1225"/>
  <c r="BE257"/>
  <c r="BE308"/>
  <c r="BE317"/>
  <c r="BE404"/>
  <c r="BE405"/>
  <c r="BE434"/>
  <c r="BE503"/>
  <c r="BE510"/>
  <c r="BE538"/>
  <c r="BE653"/>
  <c r="BE731"/>
  <c r="BE743"/>
  <c r="BE797"/>
  <c r="BE858"/>
  <c r="BE899"/>
  <c r="BE936"/>
  <c r="BE940"/>
  <c r="BE978"/>
  <c r="BE980"/>
  <c r="BE1041"/>
  <c r="BE1063"/>
  <c r="BE1204"/>
  <c r="BE148"/>
  <c r="BE150"/>
  <c r="BE283"/>
  <c r="BE298"/>
  <c r="BE306"/>
  <c r="BE319"/>
  <c r="BE329"/>
  <c r="BE356"/>
  <c r="BE411"/>
  <c r="BE492"/>
  <c r="BE535"/>
  <c r="BE563"/>
  <c r="BE610"/>
  <c r="BE641"/>
  <c r="BE645"/>
  <c r="BE657"/>
  <c r="BE756"/>
  <c r="BE770"/>
  <c r="BE799"/>
  <c r="BE830"/>
  <c r="BE860"/>
  <c r="BE917"/>
  <c r="BE942"/>
  <c r="BE1012"/>
  <c r="BE1055"/>
  <c r="BE1071"/>
  <c r="BE1076"/>
  <c r="BE1078"/>
  <c r="BE1080"/>
  <c r="BE1081"/>
  <c r="BE1082"/>
  <c r="BE1165"/>
  <c r="BE1178"/>
  <c r="BE1190"/>
  <c i="3" r="F94"/>
  <c r="BE123"/>
  <c i="2" r="J125"/>
  <c r="J99"/>
  <c i="3" r="E85"/>
  <c r="J115"/>
  <c r="BE125"/>
  <c i="1" r="AN113"/>
  <c i="2" r="E112"/>
  <c r="F121"/>
  <c r="BE166"/>
  <c r="BE231"/>
  <c r="J118"/>
  <c r="BE148"/>
  <c r="BE154"/>
  <c r="BE223"/>
  <c r="BE126"/>
  <c r="BE165"/>
  <c r="BE211"/>
  <c i="1" r="AW96"/>
  <c i="2" r="BE135"/>
  <c r="BE189"/>
  <c r="BE200"/>
  <c r="BE131"/>
  <c r="BE134"/>
  <c r="BE182"/>
  <c r="BE212"/>
  <c r="BE216"/>
  <c r="BE215"/>
  <c i="3" r="F39"/>
  <c i="1" r="BD97"/>
  <c i="3" r="F37"/>
  <c i="1" r="BB97"/>
  <c i="4" r="F39"/>
  <c i="1" r="BD99"/>
  <c i="8" r="J36"/>
  <c i="1" r="AW103"/>
  <c i="11" r="F36"/>
  <c i="1" r="BA106"/>
  <c i="11" r="F37"/>
  <c i="1" r="BB106"/>
  <c i="12" r="J36"/>
  <c i="1" r="AW108"/>
  <c i="14" r="F36"/>
  <c i="1" r="BA110"/>
  <c i="15" r="F38"/>
  <c i="1" r="BC111"/>
  <c i="17" r="F39"/>
  <c i="1" r="BB115"/>
  <c i="18" r="J38"/>
  <c i="1" r="AW116"/>
  <c i="20" r="J36"/>
  <c i="1" r="AW119"/>
  <c i="20" r="F38"/>
  <c i="1" r="BC119"/>
  <c i="22" r="F36"/>
  <c i="1" r="BC121"/>
  <c i="23" r="F36"/>
  <c i="1" r="BC122"/>
  <c i="25" r="F35"/>
  <c i="1" r="BB124"/>
  <c i="3" r="J36"/>
  <c i="1" r="AW97"/>
  <c i="4" r="J36"/>
  <c i="1" r="AW99"/>
  <c i="8" r="F37"/>
  <c i="1" r="BB103"/>
  <c i="10" r="F37"/>
  <c i="1" r="BB105"/>
  <c i="13" r="J36"/>
  <c i="1" r="AW109"/>
  <c i="15" r="J36"/>
  <c i="1" r="AW111"/>
  <c i="15" r="F37"/>
  <c i="1" r="BB111"/>
  <c i="17" r="F38"/>
  <c i="1" r="BA115"/>
  <c i="18" r="F40"/>
  <c i="1" r="BC116"/>
  <c i="20" r="F37"/>
  <c i="1" r="BB119"/>
  <c i="21" r="F37"/>
  <c i="1" r="BD120"/>
  <c i="23" r="F34"/>
  <c i="1" r="BA122"/>
  <c i="23" r="J30"/>
  <c i="25" r="F37"/>
  <c i="1" r="BD124"/>
  <c i="26" r="F36"/>
  <c i="1" r="BC125"/>
  <c i="9" r="J32"/>
  <c i="1" r="AS107"/>
  <c i="3" r="F38"/>
  <c i="1" r="BC97"/>
  <c i="4" r="F38"/>
  <c i="1" r="BC99"/>
  <c i="7" r="F39"/>
  <c i="1" r="BD102"/>
  <c i="9" r="F37"/>
  <c i="1" r="BB104"/>
  <c i="11" r="F38"/>
  <c i="1" r="BC106"/>
  <c i="12" r="F37"/>
  <c i="1" r="BB108"/>
  <c i="13" r="F39"/>
  <c i="1" r="BD109"/>
  <c i="15" r="F36"/>
  <c i="1" r="BA111"/>
  <c i="16" r="F39"/>
  <c i="1" r="BB114"/>
  <c i="17" r="F41"/>
  <c i="1" r="BD115"/>
  <c i="19" r="F38"/>
  <c i="1" r="BC118"/>
  <c i="21" r="F36"/>
  <c i="1" r="BC120"/>
  <c i="22" r="F37"/>
  <c i="1" r="BD121"/>
  <c i="24" r="J34"/>
  <c i="1" r="AW123"/>
  <c i="26" r="J34"/>
  <c i="1" r="AW125"/>
  <c i="2" r="F38"/>
  <c i="1" r="BC96"/>
  <c i="5" r="J36"/>
  <c i="1" r="AW100"/>
  <c i="5" r="F38"/>
  <c i="1" r="BC100"/>
  <c i="5" r="J32"/>
  <c i="6" r="F39"/>
  <c i="1" r="BD101"/>
  <c i="6" r="J36"/>
  <c i="1" r="AW101"/>
  <c i="7" r="F37"/>
  <c i="1" r="BB102"/>
  <c i="8" r="F36"/>
  <c i="1" r="BA103"/>
  <c i="10" r="F38"/>
  <c i="1" r="BC105"/>
  <c i="13" r="F38"/>
  <c i="1" r="BC109"/>
  <c i="14" r="F38"/>
  <c i="1" r="BC110"/>
  <c i="16" r="F40"/>
  <c i="1" r="BC114"/>
  <c i="18" r="F41"/>
  <c i="1" r="BD116"/>
  <c i="19" r="F36"/>
  <c i="1" r="BA118"/>
  <c i="21" r="F35"/>
  <c i="1" r="BB120"/>
  <c i="23" r="J34"/>
  <c i="1" r="AW122"/>
  <c i="25" r="F34"/>
  <c i="1" r="BA124"/>
  <c i="3" r="F36"/>
  <c i="1" r="BA97"/>
  <c i="4" r="F36"/>
  <c i="1" r="BA99"/>
  <c i="8" r="F38"/>
  <c i="1" r="BC103"/>
  <c i="10" r="F39"/>
  <c i="1" r="BD105"/>
  <c i="13" r="F36"/>
  <c i="1" r="BA109"/>
  <c i="14" r="J36"/>
  <c i="1" r="AW110"/>
  <c i="16" r="J38"/>
  <c i="1" r="AW114"/>
  <c i="17" r="F40"/>
  <c i="1" r="BC115"/>
  <c i="19" r="F37"/>
  <c i="1" r="BB118"/>
  <c i="21" r="J34"/>
  <c i="1" r="AW120"/>
  <c i="22" r="J34"/>
  <c i="1" r="AW121"/>
  <c i="24" r="F36"/>
  <c i="1" r="BC123"/>
  <c i="25" r="F36"/>
  <c i="1" r="BC124"/>
  <c i="26" r="F34"/>
  <c i="1" r="BA125"/>
  <c i="2" r="F37"/>
  <c i="1" r="BB96"/>
  <c i="5" r="F36"/>
  <c i="1" r="BA100"/>
  <c i="6" r="F38"/>
  <c i="1" r="BC101"/>
  <c i="6" r="F37"/>
  <c i="1" r="BB101"/>
  <c i="7" r="J36"/>
  <c i="1" r="AW102"/>
  <c i="9" r="F36"/>
  <c i="1" r="BA104"/>
  <c i="9" r="J36"/>
  <c i="1" r="AW104"/>
  <c i="9" r="F38"/>
  <c i="1" r="BC104"/>
  <c i="10" r="F36"/>
  <c i="1" r="BA105"/>
  <c i="12" r="F38"/>
  <c i="1" r="BC108"/>
  <c i="14" r="F39"/>
  <c i="1" r="BD110"/>
  <c i="15" r="F39"/>
  <c i="1" r="BD111"/>
  <c i="17" r="J38"/>
  <c i="1" r="AW115"/>
  <c i="19" r="J36"/>
  <c i="1" r="AW118"/>
  <c i="21" r="F34"/>
  <c i="1" r="BA120"/>
  <c i="22" r="J30"/>
  <c i="24" r="F34"/>
  <c i="1" r="BA123"/>
  <c i="24" r="F35"/>
  <c i="1" r="BB123"/>
  <c i="26" r="F37"/>
  <c i="1" r="BD125"/>
  <c i="2" r="F36"/>
  <c i="1" r="BA96"/>
  <c i="4" r="F37"/>
  <c i="1" r="BB99"/>
  <c i="7" r="F38"/>
  <c i="1" r="BC102"/>
  <c i="9" r="F39"/>
  <c i="1" r="BD104"/>
  <c i="11" r="J36"/>
  <c i="1" r="AW106"/>
  <c i="11" r="F39"/>
  <c i="1" r="BD106"/>
  <c i="12" r="F36"/>
  <c i="1" r="BA108"/>
  <c i="13" r="F37"/>
  <c i="1" r="BB109"/>
  <c i="14" r="J32"/>
  <c i="16" r="F41"/>
  <c i="1" r="BD114"/>
  <c i="18" r="F38"/>
  <c i="1" r="BA116"/>
  <c i="20" r="F39"/>
  <c i="1" r="BD119"/>
  <c i="20" r="F36"/>
  <c i="1" r="BA119"/>
  <c i="22" r="F34"/>
  <c i="1" r="BA121"/>
  <c i="23" r="F37"/>
  <c i="1" r="BD122"/>
  <c i="24" r="F37"/>
  <c i="1" r="BD123"/>
  <c i="26" r="F35"/>
  <c i="1" r="BB125"/>
  <c i="11" r="J32"/>
  <c i="2" r="F39"/>
  <c i="1" r="BD96"/>
  <c i="5" r="F37"/>
  <c i="1" r="BB100"/>
  <c i="5" r="F39"/>
  <c i="1" r="BD100"/>
  <c i="6" r="F36"/>
  <c i="1" r="BA101"/>
  <c i="7" r="F36"/>
  <c i="1" r="BA102"/>
  <c i="8" r="F39"/>
  <c i="1" r="BD103"/>
  <c i="10" r="J36"/>
  <c i="1" r="AW105"/>
  <c i="12" r="F39"/>
  <c i="1" r="BD108"/>
  <c i="14" r="F37"/>
  <c i="1" r="BB110"/>
  <c i="16" r="F38"/>
  <c i="1" r="BA114"/>
  <c i="18" r="F39"/>
  <c i="1" r="BB116"/>
  <c i="19" r="F39"/>
  <c i="1" r="BD118"/>
  <c i="22" r="F35"/>
  <c i="1" r="BB121"/>
  <c i="23" r="F35"/>
  <c i="1" r="BB122"/>
  <c i="25" r="J34"/>
  <c i="1" r="AW124"/>
  <c i="8" l="1" r="R156"/>
  <c r="T156"/>
  <c r="P156"/>
  <c i="1" r="AU103"/>
  <c i="15" r="R124"/>
  <c i="2" r="T124"/>
  <c i="18" r="T127"/>
  <c i="9" r="T128"/>
  <c i="5" r="P126"/>
  <c i="1" r="AU100"/>
  <c i="17" r="T126"/>
  <c i="15" r="P124"/>
  <c i="1" r="AU111"/>
  <c i="20" r="R122"/>
  <c i="12" r="T132"/>
  <c i="22" r="T118"/>
  <c i="13" r="R126"/>
  <c i="17" r="R126"/>
  <c i="23" r="R119"/>
  <c i="16" r="P126"/>
  <c i="1" r="AU114"/>
  <c i="9" r="R128"/>
  <c i="2" r="R124"/>
  <c i="26" r="T119"/>
  <c i="25" r="P119"/>
  <c i="1" r="AU124"/>
  <c i="18" r="R127"/>
  <c i="4" r="R142"/>
  <c r="T142"/>
  <c i="14" r="R124"/>
  <c i="5" r="R126"/>
  <c i="26" r="R119"/>
  <c i="6" r="P126"/>
  <c i="1" r="AU101"/>
  <c i="10" r="P126"/>
  <c i="1" r="AU105"/>
  <c i="6" r="R126"/>
  <c i="23" r="P119"/>
  <c i="1" r="AU122"/>
  <c i="16" r="R126"/>
  <c i="7" r="P131"/>
  <c i="1" r="AU102"/>
  <c i="21" r="R122"/>
  <c i="26" r="BK119"/>
  <c r="J119"/>
  <c r="J96"/>
  <c i="21" r="P122"/>
  <c i="1" r="AU120"/>
  <c i="9" r="P128"/>
  <c i="1" r="AU104"/>
  <c i="7" r="T131"/>
  <c i="24" r="T119"/>
  <c i="13" r="T126"/>
  <c i="17" r="P126"/>
  <c i="1" r="AU115"/>
  <c i="12" r="R132"/>
  <c i="4" r="P142"/>
  <c i="1" r="AU99"/>
  <c i="13" r="BK126"/>
  <c r="J126"/>
  <c i="24" r="R119"/>
  <c r="BK119"/>
  <c r="J119"/>
  <c i="19" r="R125"/>
  <c i="22" r="P118"/>
  <c i="1" r="AU121"/>
  <c i="15" r="T124"/>
  <c i="26" r="P119"/>
  <c i="1" r="AU125"/>
  <c i="7" r="R131"/>
  <c i="2" r="BK124"/>
  <c r="J124"/>
  <c i="14" r="P124"/>
  <c i="1" r="AU110"/>
  <c i="19" r="P125"/>
  <c i="1" r="AU118"/>
  <c i="10" r="R126"/>
  <c i="1" r="AG106"/>
  <c r="AG104"/>
  <c i="15" r="BK124"/>
  <c r="J124"/>
  <c i="20" r="BK122"/>
  <c r="J122"/>
  <c r="J98"/>
  <c i="16" r="BK126"/>
  <c r="J126"/>
  <c r="J100"/>
  <c i="26" r="J120"/>
  <c r="J97"/>
  <c i="10" r="BK126"/>
  <c r="J126"/>
  <c r="J98"/>
  <c i="1" r="AG122"/>
  <c i="23" r="J96"/>
  <c i="1" r="AG121"/>
  <c i="22" r="J96"/>
  <c i="1" r="AG110"/>
  <c i="14" r="J98"/>
  <c i="8" r="BK156"/>
  <c r="J156"/>
  <c r="J98"/>
  <c i="1" r="AG100"/>
  <c i="5" r="J98"/>
  <c i="1" r="BC95"/>
  <c r="AY95"/>
  <c i="4" r="J35"/>
  <c i="1" r="AV99"/>
  <c r="AT99"/>
  <c i="19" r="J32"/>
  <c i="1" r="AG118"/>
  <c i="21" r="F33"/>
  <c i="1" r="AZ120"/>
  <c i="25" r="F33"/>
  <c i="1" r="AZ124"/>
  <c r="AU95"/>
  <c i="2" r="F35"/>
  <c i="1" r="AZ96"/>
  <c i="6" r="J32"/>
  <c i="1" r="AG101"/>
  <c i="7" r="F35"/>
  <c i="1" r="AZ102"/>
  <c i="11" r="F35"/>
  <c i="1" r="AZ106"/>
  <c r="BD98"/>
  <c r="BC98"/>
  <c r="AY98"/>
  <c i="12" r="J35"/>
  <c i="1" r="AV108"/>
  <c r="AT108"/>
  <c i="15" r="J35"/>
  <c i="1" r="AV111"/>
  <c r="AT111"/>
  <c i="17" r="J34"/>
  <c i="1" r="AG115"/>
  <c r="BA112"/>
  <c r="AW112"/>
  <c r="BD112"/>
  <c r="BB112"/>
  <c r="AX112"/>
  <c i="19" r="F35"/>
  <c i="1" r="AZ118"/>
  <c i="24" r="J33"/>
  <c i="1" r="AV123"/>
  <c r="AT123"/>
  <c r="AS94"/>
  <c i="4" r="J32"/>
  <c i="1" r="AG99"/>
  <c i="5" r="J35"/>
  <c i="1" r="AV100"/>
  <c r="AT100"/>
  <c r="AN100"/>
  <c i="9" r="F35"/>
  <c i="1" r="AZ104"/>
  <c i="10" r="F35"/>
  <c i="1" r="AZ105"/>
  <c i="13" r="J35"/>
  <c i="1" r="AV109"/>
  <c r="AT109"/>
  <c i="16" r="J37"/>
  <c i="1" r="AV114"/>
  <c r="AT114"/>
  <c r="BC112"/>
  <c r="AY112"/>
  <c i="18" r="J34"/>
  <c i="1" r="AG116"/>
  <c i="19" r="J35"/>
  <c i="1" r="AV118"/>
  <c r="AT118"/>
  <c i="24" r="F33"/>
  <c i="1" r="AZ123"/>
  <c i="24" r="J30"/>
  <c i="1" r="AG123"/>
  <c r="BB95"/>
  <c r="AX95"/>
  <c i="3" r="J35"/>
  <c i="1" r="AV97"/>
  <c r="AT97"/>
  <c i="6" r="J35"/>
  <c i="1" r="AV101"/>
  <c r="AT101"/>
  <c i="8" r="F35"/>
  <c i="1" r="AZ103"/>
  <c i="14" r="F35"/>
  <c i="1" r="AZ110"/>
  <c i="17" r="J37"/>
  <c i="1" r="AV115"/>
  <c r="AT115"/>
  <c r="BA117"/>
  <c r="AW117"/>
  <c i="21" r="J33"/>
  <c i="1" r="AV120"/>
  <c r="AT120"/>
  <c i="25" r="J33"/>
  <c i="1" r="AV124"/>
  <c r="AT124"/>
  <c i="13" r="J32"/>
  <c i="1" r="AG109"/>
  <c r="AU117"/>
  <c i="3" r="F35"/>
  <c i="1" r="AZ97"/>
  <c i="3" r="J32"/>
  <c i="1" r="AG97"/>
  <c i="5" r="F35"/>
  <c i="1" r="AZ100"/>
  <c i="8" r="J35"/>
  <c i="1" r="AV103"/>
  <c r="AT103"/>
  <c i="14" r="J35"/>
  <c i="1" r="AV110"/>
  <c r="AT110"/>
  <c r="AN110"/>
  <c i="18" r="J37"/>
  <c i="1" r="AV116"/>
  <c r="AT116"/>
  <c r="BD117"/>
  <c i="21" r="J30"/>
  <c i="1" r="AG120"/>
  <c i="23" r="J33"/>
  <c i="1" r="AV122"/>
  <c r="AT122"/>
  <c r="AN122"/>
  <c i="26" r="J33"/>
  <c i="1" r="AV125"/>
  <c r="AT125"/>
  <c i="4" r="F35"/>
  <c i="1" r="AZ99"/>
  <c r="BB117"/>
  <c r="AX117"/>
  <c i="22" r="J33"/>
  <c i="1" r="AV121"/>
  <c r="AT121"/>
  <c r="AN121"/>
  <c i="15" r="J32"/>
  <c i="1" r="AG111"/>
  <c r="BA95"/>
  <c r="BD95"/>
  <c i="6" r="F35"/>
  <c i="1" r="AZ101"/>
  <c i="7" r="J32"/>
  <c i="1" r="AG102"/>
  <c i="9" r="J35"/>
  <c i="1" r="AV104"/>
  <c r="AT104"/>
  <c r="AN104"/>
  <c i="10" r="J35"/>
  <c i="1" r="AV105"/>
  <c r="AT105"/>
  <c i="12" r="J32"/>
  <c i="1" r="AG108"/>
  <c i="13" r="F35"/>
  <c i="1" r="AZ109"/>
  <c i="16" r="F37"/>
  <c i="1" r="AZ114"/>
  <c i="18" r="F37"/>
  <c i="1" r="AZ116"/>
  <c i="20" r="F35"/>
  <c i="1" r="AZ119"/>
  <c i="22" r="F33"/>
  <c i="1" r="AZ121"/>
  <c i="2" r="J32"/>
  <c i="1" r="AG96"/>
  <c i="2" r="J35"/>
  <c i="1" r="AV96"/>
  <c r="AT96"/>
  <c r="AN96"/>
  <c i="7" r="J35"/>
  <c i="1" r="AV102"/>
  <c r="AT102"/>
  <c r="BB98"/>
  <c r="AX98"/>
  <c i="11" r="J35"/>
  <c i="1" r="AV106"/>
  <c r="AT106"/>
  <c r="AN106"/>
  <c r="BA98"/>
  <c r="AW98"/>
  <c i="12" r="F35"/>
  <c i="1" r="AZ108"/>
  <c i="15" r="F35"/>
  <c i="1" r="AZ111"/>
  <c i="17" r="F37"/>
  <c i="1" r="AZ115"/>
  <c r="BC117"/>
  <c r="AY117"/>
  <c i="20" r="J35"/>
  <c i="1" r="AV119"/>
  <c r="AT119"/>
  <c i="23" r="F33"/>
  <c i="1" r="AZ122"/>
  <c i="25" r="J30"/>
  <c i="1" r="AG124"/>
  <c i="26" r="F33"/>
  <c i="1" r="AZ125"/>
  <c i="15" l="1" r="J98"/>
  <c i="2" r="J98"/>
  <c i="13" r="J98"/>
  <c i="24" r="J96"/>
  <c i="1" r="AN124"/>
  <c i="25" r="J39"/>
  <c i="24" r="J39"/>
  <c i="23" r="J39"/>
  <c i="1" r="AN120"/>
  <c i="22" r="J39"/>
  <c i="21" r="J39"/>
  <c i="1" r="AN118"/>
  <c r="AN116"/>
  <c i="19" r="J41"/>
  <c i="1" r="AN115"/>
  <c i="18" r="J43"/>
  <c i="17" r="J43"/>
  <c i="15" r="J41"/>
  <c i="14" r="J41"/>
  <c i="1" r="AN108"/>
  <c i="13" r="J41"/>
  <c i="12" r="J41"/>
  <c i="11" r="J41"/>
  <c i="9" r="J41"/>
  <c i="1" r="AN102"/>
  <c r="AN101"/>
  <c i="7" r="J41"/>
  <c i="6" r="J41"/>
  <c i="1" r="AN99"/>
  <c i="5" r="J41"/>
  <c i="1" r="AN97"/>
  <c i="4" r="J41"/>
  <c i="3" r="J41"/>
  <c i="2" r="J41"/>
  <c i="1" r="AN111"/>
  <c r="AN123"/>
  <c r="AN109"/>
  <c r="AG95"/>
  <c r="AU98"/>
  <c i="26" r="J30"/>
  <c i="1" r="AG125"/>
  <c i="16" r="J34"/>
  <c i="1" r="AG114"/>
  <c r="AG112"/>
  <c i="20" r="J32"/>
  <c i="1" r="AG119"/>
  <c r="AG117"/>
  <c r="AZ95"/>
  <c r="AV95"/>
  <c r="AU112"/>
  <c r="AU107"/>
  <c i="8" r="J32"/>
  <c i="1" r="AG103"/>
  <c r="AN103"/>
  <c r="BB107"/>
  <c r="AX107"/>
  <c i="10" r="J32"/>
  <c i="1" r="AG105"/>
  <c r="BD107"/>
  <c r="AW95"/>
  <c r="AZ112"/>
  <c r="AV112"/>
  <c r="AT112"/>
  <c r="BC107"/>
  <c r="AY107"/>
  <c r="BA107"/>
  <c r="AW107"/>
  <c r="AZ98"/>
  <c r="AV98"/>
  <c r="AT98"/>
  <c r="AZ117"/>
  <c r="AV117"/>
  <c r="AT117"/>
  <c r="AN117"/>
  <c i="26" l="1" r="J39"/>
  <c i="10" r="J41"/>
  <c i="16" r="J43"/>
  <c i="20" r="J41"/>
  <c i="1" r="AN112"/>
  <c i="8" r="J41"/>
  <c i="1" r="AN114"/>
  <c r="AN125"/>
  <c r="AN105"/>
  <c r="AN119"/>
  <c r="AU94"/>
  <c r="AG107"/>
  <c r="AG98"/>
  <c r="BC94"/>
  <c r="W32"/>
  <c r="AZ107"/>
  <c r="AV107"/>
  <c r="AT107"/>
  <c r="BB94"/>
  <c r="AX94"/>
  <c r="AT95"/>
  <c r="AN95"/>
  <c r="BA94"/>
  <c r="W30"/>
  <c r="BD94"/>
  <c r="W33"/>
  <c l="1" r="AN107"/>
  <c r="AN98"/>
  <c r="AW94"/>
  <c r="AK30"/>
  <c r="AY94"/>
  <c r="AG94"/>
  <c r="AK26"/>
  <c r="AZ94"/>
  <c r="W29"/>
  <c r="W31"/>
  <c l="1" r="AV94"/>
  <c r="AK29"/>
  <c r="AK35"/>
  <c l="1" r="AT94"/>
  <c r="AN94"/>
</calcChain>
</file>

<file path=xl/sharedStrings.xml><?xml version="1.0" encoding="utf-8"?>
<sst xmlns="http://schemas.openxmlformats.org/spreadsheetml/2006/main">
  <si>
    <t>Export Komplet</t>
  </si>
  <si>
    <t/>
  </si>
  <si>
    <t>2.0</t>
  </si>
  <si>
    <t>ZAMOK</t>
  </si>
  <si>
    <t>False</t>
  </si>
  <si>
    <t>{07ffa17a-4299-4cab-a275-5dc509852172}</t>
  </si>
  <si>
    <t>0,01</t>
  </si>
  <si>
    <t>21</t>
  </si>
  <si>
    <t>12</t>
  </si>
  <si>
    <t>REKAPITULACE STAVBY</t>
  </si>
  <si>
    <t xml:space="preserve">v ---  níže se nacházejí doplnkové a pomocné údaje k sestavám  --- v</t>
  </si>
  <si>
    <t>Návod na vyplnění</t>
  </si>
  <si>
    <t>0,001</t>
  </si>
  <si>
    <t>Kód:</t>
  </si>
  <si>
    <t>2023-SR-04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</si>
  <si>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</si>
  <si>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</si>
  <si>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Konverze Vodárenské věže - výstavba větrné elektrárny Bohumín - Pudlov</t>
  </si>
  <si>
    <t>KSO:</t>
  </si>
  <si>
    <t>CC-CZ:</t>
  </si>
  <si>
    <t>Místo:</t>
  </si>
  <si>
    <t xml:space="preserve"> </t>
  </si>
  <si>
    <t>Datum:</t>
  </si>
  <si>
    <t>6. 6. 2024</t>
  </si>
  <si>
    <t>Zadavatel:</t>
  </si>
  <si>
    <t>IČ:</t>
  </si>
  <si>
    <t>Ing. Vladimír Cigánek</t>
  </si>
  <si>
    <t>DIČ:</t>
  </si>
  <si>
    <t>Uchazeč:</t>
  </si>
  <si>
    <t>Vyplň údaj</t>
  </si>
  <si>
    <t>Projektant:</t>
  </si>
  <si>
    <t>PPS Kania s.r.o.</t>
  </si>
  <si>
    <t>True</t>
  </si>
  <si>
    <t>Zpracovatel:</t>
  </si>
  <si>
    <t>kolektiv autorů</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</si>
  <si>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</si>
  <si>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</si>
  <si>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</si>
  <si>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</si>
  <si>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</si>
  <si>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</si>
  <si>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</si>
  <si>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</si>
  <si>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</si>
  <si>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</si>
  <si>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</si>
  <si>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</si>
  <si>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</si>
  <si>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</si>
  <si>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</si>
  <si>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</si>
  <si>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</si>
  <si>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</si>
  <si>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</si>
  <si>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</si>
  <si>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</si>
  <si>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</si>
  <si>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</si>
  <si>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</si>
  <si>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</si>
  <si>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</si>
  <si>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</si>
  <si>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</si>
  <si>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</si>
  <si>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</si>
  <si>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</si>
  <si>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</si>
  <si>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</si>
  <si>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</si>
  <si>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</si>
  <si>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</si>
  <si>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</si>
  <si>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</si>
  <si>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</si>
  <si>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</si>
  <si>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</si>
  <si>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</si>
  <si>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</si>
  <si>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</si>
  <si>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</si>
  <si>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01</t>
  </si>
  <si>
    <t>SO 01 - Výstavba větrné elektrárny</t>
  </si>
  <si>
    <t>STA</t>
  </si>
  <si>
    <t>1</t>
  </si>
  <si>
    <t>{362df7d8-d122-4e17-b79c-9fba0441525e}</t>
  </si>
  <si>
    <t>2</t>
  </si>
  <si>
    <t>/</t>
  </si>
  <si>
    <t>01-01</t>
  </si>
  <si>
    <t>Stavebně konstrukční řešení</t>
  </si>
  <si>
    <t>Soupis</t>
  </si>
  <si>
    <t>{1b34d04b-bda9-4a8a-988b-62bccc5139a5}</t>
  </si>
  <si>
    <t>01-07</t>
  </si>
  <si>
    <t>PS 1.02 - Vertikální komunikace - výtah</t>
  </si>
  <si>
    <t>{fb39010f-969a-4f96-8b0b-656cfd5c0f98}</t>
  </si>
  <si>
    <t>02</t>
  </si>
  <si>
    <t>SO 02 - Konverze vodárenské věže</t>
  </si>
  <si>
    <t>{16399329-b717-41e5-9d0b-9614efaaec87}</t>
  </si>
  <si>
    <t>02-01</t>
  </si>
  <si>
    <t>Architektonicko stavební část</t>
  </si>
  <si>
    <t>{6f291721-f224-4c8e-b440-3cab40a593eb}</t>
  </si>
  <si>
    <t>02-02</t>
  </si>
  <si>
    <t>Stavebně konstrukční část založení, betonové a ocelové konstrukce</t>
  </si>
  <si>
    <t>{97ecc466-1240-4482-8fa2-766f152883dc}</t>
  </si>
  <si>
    <t>02-03</t>
  </si>
  <si>
    <t>Zařízení zdravotně technických instalací</t>
  </si>
  <si>
    <t>{636580d6-7930-4b78-ab8a-65b8d8771f51}</t>
  </si>
  <si>
    <t>02-04</t>
  </si>
  <si>
    <t>Zařízení pro vytápění staveb</t>
  </si>
  <si>
    <t>{b785b944-4459-4ce2-b634-4905a069dccc}</t>
  </si>
  <si>
    <t>02-05</t>
  </si>
  <si>
    <t>Zařízení vzduchotechniky a klimatizace</t>
  </si>
  <si>
    <t>{b423ef1e-1c7d-463d-ad19-ffc174f28865}</t>
  </si>
  <si>
    <t>02-06</t>
  </si>
  <si>
    <t>Zařízení elektronické komunikace - Slaboprod a měření a regulace</t>
  </si>
  <si>
    <t>{93354d53-5bc7-42d8-9205-89b30bddcc39}</t>
  </si>
  <si>
    <t>02-07</t>
  </si>
  <si>
    <t>Zařízení silnoproudé elektrotechniky a hromosvod</t>
  </si>
  <si>
    <t>{4bb2af7d-4a6d-41d4-8a15-6196e7a1f221}</t>
  </si>
  <si>
    <t>02-09</t>
  </si>
  <si>
    <t>PS 2.01 - Technologie rezidenčního hašení</t>
  </si>
  <si>
    <t>{70bc226a-681a-49c9-bcf2-460208835eb2}</t>
  </si>
  <si>
    <t>03</t>
  </si>
  <si>
    <t>SO 03 - Přístřešek pro FVE</t>
  </si>
  <si>
    <t>{c64355e9-4427-4e1b-9e96-36d0e6f259c9}</t>
  </si>
  <si>
    <t>03-01</t>
  </si>
  <si>
    <t>Architektonicko-stavební řešení</t>
  </si>
  <si>
    <t>{4ac27e53-23d6-4f47-bbcf-84990c4e9fa2}</t>
  </si>
  <si>
    <t>03-02</t>
  </si>
  <si>
    <t>{7af923a8-8e96-43f2-aeeb-6c7e67914665}</t>
  </si>
  <si>
    <t>03-04</t>
  </si>
  <si>
    <t>Zařízení Silnoproudé elektrotechniky a hromosvod</t>
  </si>
  <si>
    <t>{554a07d6-110c-4a8c-9b16-e84601b5b480}</t>
  </si>
  <si>
    <t>03-05</t>
  </si>
  <si>
    <t>Zařízení elektronické komunikace - Slaboproud</t>
  </si>
  <si>
    <t>{1c116558-40e5-4c3c-b91a-7dcdf50c3a0a}</t>
  </si>
  <si>
    <t>03-06</t>
  </si>
  <si>
    <t>PS 3.01 - Technologie fotovoltaické elektrárny</t>
  </si>
  <si>
    <t>{ed6a2221-f575-491d-b1d5-b588a193c5d2}</t>
  </si>
  <si>
    <t>3</t>
  </si>
  <si>
    <t>###NOINSERT###</t>
  </si>
  <si>
    <t>Panely a konstrukce</t>
  </si>
  <si>
    <t>{a063ae84-c861-41f0-b0c5-c1fbe8fe0791}</t>
  </si>
  <si>
    <t>Rozvaděče a kabely</t>
  </si>
  <si>
    <t>{503f82f1-f49d-413a-a7bb-07267afe0424}</t>
  </si>
  <si>
    <t>Ostatní zřízení</t>
  </si>
  <si>
    <t>{09c329fc-dba1-4f10-a4f0-6440a21d4ff7}</t>
  </si>
  <si>
    <t>04</t>
  </si>
  <si>
    <t>SO 04 - Areálové komunikace a zpevněné plochy</t>
  </si>
  <si>
    <t>{26c83d66-c283-4a57-9700-7ce0d1146c2f}</t>
  </si>
  <si>
    <t>04-01</t>
  </si>
  <si>
    <t>Komunikace</t>
  </si>
  <si>
    <t>{3a9c4c76-eab8-475d-bca3-e6026549b66f}</t>
  </si>
  <si>
    <t>04-02</t>
  </si>
  <si>
    <t>Sanace pláně</t>
  </si>
  <si>
    <t>{98b016b9-2191-4058-9d18-d3a2392a3137}</t>
  </si>
  <si>
    <t>06</t>
  </si>
  <si>
    <t>IO 02 - Areálová kanalizace dešťová a retence</t>
  </si>
  <si>
    <t>{fed39d76-000a-4b36-977b-62d388140943}</t>
  </si>
  <si>
    <t>07</t>
  </si>
  <si>
    <t>IO 04 - Akumulace a areálové rozvody tepla</t>
  </si>
  <si>
    <t>{c8b42c91-5b79-454b-8e7b-44725cf65a7f}</t>
  </si>
  <si>
    <t>08</t>
  </si>
  <si>
    <t>IO 05 - Přípojka NN a areálové rozvody NN</t>
  </si>
  <si>
    <t>{986d3faf-bd5d-4259-b9b0-c4aa4614f3c9}</t>
  </si>
  <si>
    <t>09</t>
  </si>
  <si>
    <t>IO 06 - Přeložka CETIN</t>
  </si>
  <si>
    <t>{a1163862-67e2-4309-8e2e-e0cf4169028c}</t>
  </si>
  <si>
    <t>10</t>
  </si>
  <si>
    <t>IO 07 - Areálové rozvody slaboproudu</t>
  </si>
  <si>
    <t>{66b8b3d3-9472-4e17-b18a-82a061cc24fb}</t>
  </si>
  <si>
    <t>11</t>
  </si>
  <si>
    <t>Vedlejší náklady</t>
  </si>
  <si>
    <t>{1d63ea2f-28c5-4e70-9745-142616d5690a}</t>
  </si>
  <si>
    <t>KRYCÍ LIST SOUPISU PRACÍ</t>
  </si>
  <si>
    <t>Objekt:</t>
  </si>
  <si>
    <t>01 - SO 01 - Výstavba větrné elektrárny</t>
  </si>
  <si>
    <t>Soupis:</t>
  </si>
  <si>
    <t>01-01 - Stavebně konstrukční řešení</t>
  </si>
  <si>
    <t>REKAPITULACE ČLENĚNÍ SOUPISU PRACÍ</t>
  </si>
  <si>
    <t>Kód dílu - Popis</t>
  </si>
  <si>
    <t>Cena celkem [CZK]</t>
  </si>
  <si>
    <t>Náklady ze soupisu prací</t>
  </si>
  <si>
    <t>-1</t>
  </si>
  <si>
    <t>2 - Zakládání</t>
  </si>
  <si>
    <t>3 - Svislé a kompletní konstrukce</t>
  </si>
  <si>
    <t>4 - Vodorovné konstrukce</t>
  </si>
  <si>
    <t>998 - Přesun hmot</t>
  </si>
  <si>
    <t>SOUPIS PRACÍ</t>
  </si>
  <si>
    <t>PČ</t>
  </si>
  <si>
    <t>MJ</t>
  </si>
  <si>
    <t>Množství</t>
  </si>
  <si>
    <t>J.cena [CZK]</t>
  </si>
  <si>
    <t>Cenová soustava</t>
  </si>
  <si>
    <t>J. Nh [h]</t>
  </si>
  <si>
    <t>Nh celkem [h]</t>
  </si>
  <si>
    <t>J. hmotnost [t]</t>
  </si>
  <si>
    <t>Hmotnost celkem [t]</t>
  </si>
  <si>
    <t>J. suť [t]</t>
  </si>
  <si>
    <t>Suť Celkem [t]</t>
  </si>
  <si>
    <t>Náklady soupisu celkem</t>
  </si>
  <si>
    <t>Zakládání</t>
  </si>
  <si>
    <t>ROZPOCET</t>
  </si>
  <si>
    <t>K</t>
  </si>
  <si>
    <t>273321611</t>
  </si>
  <si>
    <t>Základy z betonu železového (bez výztuže) desky z betonu bez zvláštních nároků na prostředí tř. C 30/37</t>
  </si>
  <si>
    <t>m3</t>
  </si>
  <si>
    <t>4</t>
  </si>
  <si>
    <t>-1510095312</t>
  </si>
  <si>
    <t>VV</t>
  </si>
  <si>
    <t>vč 8</t>
  </si>
  <si>
    <t>1,90*1,60*0,34</t>
  </si>
  <si>
    <t>1,00*0,70*00,34</t>
  </si>
  <si>
    <t>Součet</t>
  </si>
  <si>
    <t>273351121</t>
  </si>
  <si>
    <t>Bednění základů desek zřízení</t>
  </si>
  <si>
    <t>m2</t>
  </si>
  <si>
    <t>1509810357</t>
  </si>
  <si>
    <t xml:space="preserve">(2,90+1,60)*2*0,34 </t>
  </si>
  <si>
    <t>273351122</t>
  </si>
  <si>
    <t>Bednění základů desek odstranění</t>
  </si>
  <si>
    <t>1999007800</t>
  </si>
  <si>
    <t>273361821</t>
  </si>
  <si>
    <t>Výztuž základů desek z betonářské oceli 10 505 (R) nebo BSt 500</t>
  </si>
  <si>
    <t>t</t>
  </si>
  <si>
    <t>-475532868</t>
  </si>
  <si>
    <t>pol.1 až 8</t>
  </si>
  <si>
    <t>50,96*0,000888</t>
  </si>
  <si>
    <t>26,66*0,000888</t>
  </si>
  <si>
    <t>15,96*0,000888</t>
  </si>
  <si>
    <t>25,32*0,000888</t>
  </si>
  <si>
    <t>13,92*0,000888</t>
  </si>
  <si>
    <t>21,35*0,000888</t>
  </si>
  <si>
    <t>16,60*0,000888</t>
  </si>
  <si>
    <t>42,90*0,000888</t>
  </si>
  <si>
    <t>Svislé a kompletní konstrukce</t>
  </si>
  <si>
    <t>5</t>
  </si>
  <si>
    <t>341321610</t>
  </si>
  <si>
    <t>Stěny a příčky z betonu železového (bez výztuže) nosné tř. C 30/37</t>
  </si>
  <si>
    <t>1614352679</t>
  </si>
  <si>
    <t>1,90*0,20*27,58*2</t>
  </si>
  <si>
    <t>1,20*0,20*27,58*2</t>
  </si>
  <si>
    <t>odpočet výtahových dveří</t>
  </si>
  <si>
    <t>-1,09*2,185*0,20*4</t>
  </si>
  <si>
    <t>6</t>
  </si>
  <si>
    <t>341351111</t>
  </si>
  <si>
    <t>Bednění stěn a příček nosných rovné oboustranné za každou stranu zřízení</t>
  </si>
  <si>
    <t>-1829763243</t>
  </si>
  <si>
    <t>vnitřek</t>
  </si>
  <si>
    <t>(1,50+1,20)*2*27,58</t>
  </si>
  <si>
    <t>venek</t>
  </si>
  <si>
    <t>(1,90+1,60)*27,58</t>
  </si>
  <si>
    <t>odpočty dveří</t>
  </si>
  <si>
    <t>-1,09*2,182*2*4</t>
  </si>
  <si>
    <t>špalety dveří</t>
  </si>
  <si>
    <t>0,20*2,185*2*4</t>
  </si>
  <si>
    <t>1,09*0,20*4</t>
  </si>
  <si>
    <t>7</t>
  </si>
  <si>
    <t>341351112</t>
  </si>
  <si>
    <t>Bednění stěn a příček nosných rovné oboustranné za každou stranu odstranění</t>
  </si>
  <si>
    <t>1475960602</t>
  </si>
  <si>
    <t>8</t>
  </si>
  <si>
    <t>341361821</t>
  </si>
  <si>
    <t>Výztuž stěn a příček nosných svislých nebo šikmých, rovných nebo oblých z betonářské oceli 10 505 (R) nebo BSt 500</t>
  </si>
  <si>
    <t>1310417074</t>
  </si>
  <si>
    <t>pol.9 - 17</t>
  </si>
  <si>
    <t>60,00*0,000888</t>
  </si>
  <si>
    <t>172,90*0,000395</t>
  </si>
  <si>
    <t>12,40*0,000888</t>
  </si>
  <si>
    <t>35,40*0,000395</t>
  </si>
  <si>
    <t>5,50*0,001578</t>
  </si>
  <si>
    <t>10,12*0,000888</t>
  </si>
  <si>
    <t>18,00*0,000395</t>
  </si>
  <si>
    <t>36,00*0,000395</t>
  </si>
  <si>
    <t>6,00*0,000888</t>
  </si>
  <si>
    <t>Mezisoučet</t>
  </si>
  <si>
    <t>vč 9</t>
  </si>
  <si>
    <t>1,2402</t>
  </si>
  <si>
    <t>9</t>
  </si>
  <si>
    <t>341362021</t>
  </si>
  <si>
    <t>Výztuž stěn a příček nosných svislých nebo šikmých, rovných nebo oblých ze svařovaných sítí z drátů typu KARI</t>
  </si>
  <si>
    <t>-2061993258</t>
  </si>
  <si>
    <t>0,09470</t>
  </si>
  <si>
    <t>1,024</t>
  </si>
  <si>
    <t>Vodorovné konstrukce</t>
  </si>
  <si>
    <t>411324646</t>
  </si>
  <si>
    <t>Stropy z betonu železového (bez výztuže) pohledového stropů deskových, plochých střech, desek balkonových, desek hřibových stropů včetně hlavic hřibových sloupů tř. C 30/37</t>
  </si>
  <si>
    <t>-516278103</t>
  </si>
  <si>
    <t>strop 2np až 8np</t>
  </si>
  <si>
    <t>(PI*2,965*2,965*0,13)*7</t>
  </si>
  <si>
    <t xml:space="preserve">odpočet výtahové šachty </t>
  </si>
  <si>
    <t>-1,90*1,60*0,13*7</t>
  </si>
  <si>
    <t>odpočet ostatních otvorů</t>
  </si>
  <si>
    <t>-0,300*0,275*0,13*2*7</t>
  </si>
  <si>
    <t>-0,350*0,180*0,13*2*7</t>
  </si>
  <si>
    <t>otvory pro schodiště</t>
  </si>
  <si>
    <t>-(PI*0,60*0,60*0,13)*4</t>
  </si>
  <si>
    <t>411352103</t>
  </si>
  <si>
    <t>Bednění stropních konstrukcí - bez podpěrné konstrukce hlavic víceúhelníkových nebo kruhových tloušťky hlavice pod spodní líc stropní desky přes 5 do 25 cm zřízení</t>
  </si>
  <si>
    <t>1744682529</t>
  </si>
  <si>
    <t>(PI*2,965*2,965)*7</t>
  </si>
  <si>
    <t>-1,90*1,60*7</t>
  </si>
  <si>
    <t>-0,300*0,275*2*7</t>
  </si>
  <si>
    <t>-0,350*0,180*2*7</t>
  </si>
  <si>
    <t>3,14*1,20*4</t>
  </si>
  <si>
    <t>411352104</t>
  </si>
  <si>
    <t>Bednění stropních konstrukcí - bez podpěrné konstrukce hlavic víceúhelníkových nebo kruhových tloušťky hlavice pod spodní líc stropní desky přes 5 do 25 cm odstranění</t>
  </si>
  <si>
    <t>-1468288592</t>
  </si>
  <si>
    <t>13</t>
  </si>
  <si>
    <t>411354311</t>
  </si>
  <si>
    <t>Podpěrná konstrukce stropů - desek, kleneb a skořepin výška podepření do 4 m tloušťka stropu přes 5 do 15 cm zřízení</t>
  </si>
  <si>
    <t>-1914945058</t>
  </si>
  <si>
    <t>14</t>
  </si>
  <si>
    <t>411354312</t>
  </si>
  <si>
    <t>Podpěrná konstrukce stropů - desek, kleneb a skořepin výška podepření do 4 m tloušťka stropu přes 5 do 15 cm odstranění</t>
  </si>
  <si>
    <t>-830006199</t>
  </si>
  <si>
    <t>15</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</si>
  <si>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</si>
  <si>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</si>
  <si>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-1477621546</t>
  </si>
  <si>
    <t>deska typ 1</t>
  </si>
  <si>
    <t>0,2988*3</t>
  </si>
  <si>
    <t>deska typ 2</t>
  </si>
  <si>
    <t>0,2809*4</t>
  </si>
  <si>
    <t>16</t>
  </si>
  <si>
    <t>411362021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</si>
  <si>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</si>
  <si>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-1895909557</t>
  </si>
  <si>
    <t>0,2793*3</t>
  </si>
  <si>
    <t>0,2317*4</t>
  </si>
  <si>
    <t>998</t>
  </si>
  <si>
    <t>Přesun hmot</t>
  </si>
  <si>
    <t>17</t>
  </si>
  <si>
    <t>998012045</t>
  </si>
  <si>
    <t>Přesun hmot pro budovy občanské výstavby, bydlení, výrobu a služby s nosnou svislou konstrukcí monolitickou betonovou tyčovou nebo plošnou s jakýkoliv obvodovým pláštěm kromě vyzdívaného vodorovná dopravní vzdálenost do 100 m s omezením mechanizace pro budovy výšky přes 36 do 45 m</t>
  </si>
  <si>
    <t>138845098</t>
  </si>
  <si>
    <t>01-07 - PS 1.02 - Vertikální komunikace - výtah</t>
  </si>
  <si>
    <t>33-M - Montáže dopr.zaříz.,sklad. zař. a váh</t>
  </si>
  <si>
    <t>33-M</t>
  </si>
  <si>
    <t>Montáže dopr.zaříz.,sklad. zař. a váh</t>
  </si>
  <si>
    <t>33001</t>
  </si>
  <si>
    <t>Dodávka a montáž výtahu bez dveří - viz poznámka a technická zpráva</t>
  </si>
  <si>
    <t>suma</t>
  </si>
  <si>
    <t>-455256554</t>
  </si>
  <si>
    <t>P</t>
  </si>
  <si>
    <t>Poznámka k položce:_x000d_
V ceně je zahrnuto:_x000d_
Projekt / Dokumentace:_x000d_
− projektová dokumentace ověřená autorizovanou osobou (dispoziční výkres, technická zpráva, statické_x000d_
posouzení; výpočet, schéma zapojení rozvaděče, včetně související elektrodokumentace, certifikátyatesty_x000d_
na dodané komponenty, prohlášení o shodě, kniha výtahu, návody na montáž, obsluhu a údržbu)_x000d_
Výroba, dodávka, montáž:_x000d_
- Výroba a dodávka materiálu výtahu/technologie a ocelové konstrukce (nových dílů a komponentů),_x000d_
ocelová vana do prohlubně, doprava na místo montáže, montáž, lešení pro montáž výtahu a ocelové_x000d_
konstrukce, všechny předepsané revize a zkoušky a činnosti související s komplexní realizací díla - dle_x000d_
rozsahu technické specifikace uvedených v této nabídce!_x000d_
- Osvětlení výtahové šachty, hlavní vypínač výtahu, skříň a dvířka výtahového rozvaděče bez PO v odstínu_x000d_
RAL, žebřík do prohlubně, konečný nátěr dílů dodaných v základním nátěru, svislý a vodorovný přesun_x000d_
materiálu a koordinační technická pomoc při realizaci._x000d_
Zkoušky:_x000d_
− veškeré nezbytné zkoušky a revize výtahu_x000d_
V ceně je dále zahrnuto:_x000d_
- jednání s orgány činnými ve stavebním řízení - vyřízení kolaudačního souhlasu_x000d_
- mobilní WC, zábor_x000d_
- předání kompletní realizační dokumentace včetně certifikátů, atd.</t>
  </si>
  <si>
    <t>33002</t>
  </si>
  <si>
    <t>Dodávka a montáž výtahových dveří</t>
  </si>
  <si>
    <t>-1691616244</t>
  </si>
  <si>
    <t>S_2</t>
  </si>
  <si>
    <t>PODLAHA – 1.NP (DLAŽBY) v SOC. ZÁZEMÍ</t>
  </si>
  <si>
    <t>7,88</t>
  </si>
  <si>
    <t>S_3</t>
  </si>
  <si>
    <t>PODLAHA – 1.NP ( CEMENTOVÝ POTĚR)</t>
  </si>
  <si>
    <t>12,5</t>
  </si>
  <si>
    <t>S_4</t>
  </si>
  <si>
    <t>PODLAHA – 6.NP, 8.NP (DLAŽBY)</t>
  </si>
  <si>
    <t>7,8</t>
  </si>
  <si>
    <t>S_4a</t>
  </si>
  <si>
    <t>PODLAHA – 3.NP (DLAŽBY)</t>
  </si>
  <si>
    <t>3,9</t>
  </si>
  <si>
    <t>S_4b</t>
  </si>
  <si>
    <t>PODLAHA – 5.NP (DLAŽBY)</t>
  </si>
  <si>
    <t>S_5</t>
  </si>
  <si>
    <t>PODLAHA – 2.NP, 4.NP (CEMENTOVÝ POTĚR)</t>
  </si>
  <si>
    <t>43,28</t>
  </si>
  <si>
    <t>S_5a</t>
  </si>
  <si>
    <t>PODLAHA – 7.NP (CEMENTOVÝ POTĚR)</t>
  </si>
  <si>
    <t>21,62</t>
  </si>
  <si>
    <t>02 - SO 02 - Konverze vodárenské věže</t>
  </si>
  <si>
    <t>S_5b</t>
  </si>
  <si>
    <t>2,38</t>
  </si>
  <si>
    <t>S_5c</t>
  </si>
  <si>
    <t>1,19</t>
  </si>
  <si>
    <t>02-01 - Architektonicko stavební část</t>
  </si>
  <si>
    <t>S_6</t>
  </si>
  <si>
    <t>PODLAHA – 3.NP (CEMENTOVÝ POTĚR)</t>
  </si>
  <si>
    <t>19,51</t>
  </si>
  <si>
    <t>S_6a</t>
  </si>
  <si>
    <t>PODLAHA – 5.NP (CEMENTOVÝ POTĚR)</t>
  </si>
  <si>
    <t>S_6b</t>
  </si>
  <si>
    <t>PODLAHA – 6.NP, 8.NP (CEMENTOVÝ POTĚR)</t>
  </si>
  <si>
    <t>39,02</t>
  </si>
  <si>
    <t>S_7</t>
  </si>
  <si>
    <t>PODLAHA – 9.NP (Stěrka)</t>
  </si>
  <si>
    <t>24,3</t>
  </si>
  <si>
    <t>S_8</t>
  </si>
  <si>
    <t>PODLAHA – 10.NP (Stěrka)</t>
  </si>
  <si>
    <t>26,6</t>
  </si>
  <si>
    <t>S_8a</t>
  </si>
  <si>
    <t>1,67</t>
  </si>
  <si>
    <t>S_9</t>
  </si>
  <si>
    <t>PODLAHA – 11.NP (DLAŽBY)</t>
  </si>
  <si>
    <t>55,12</t>
  </si>
  <si>
    <t>S_10</t>
  </si>
  <si>
    <t>PODLAHA – 11.NP (CEMENTOVÝ POTĚR)</t>
  </si>
  <si>
    <t>94,24</t>
  </si>
  <si>
    <t>S_11</t>
  </si>
  <si>
    <t>PODLAHA – 12.NP (CEMENTOVÝ POTĚR)</t>
  </si>
  <si>
    <t>102,5</t>
  </si>
  <si>
    <t>S_12</t>
  </si>
  <si>
    <t>PODLAHA – 12.NP (DLAŽBY)</t>
  </si>
  <si>
    <t>6,37</t>
  </si>
  <si>
    <t>S_13</t>
  </si>
  <si>
    <t>96,6</t>
  </si>
  <si>
    <t>S_14</t>
  </si>
  <si>
    <t>PODLAHA – 13.NP (DLAŽBY)</t>
  </si>
  <si>
    <t>7,76</t>
  </si>
  <si>
    <t>S_15</t>
  </si>
  <si>
    <t>46,68</t>
  </si>
  <si>
    <t>S_1</t>
  </si>
  <si>
    <t>PODLAHA – 1.PP (Stěrka)</t>
  </si>
  <si>
    <t>21,81</t>
  </si>
  <si>
    <t>ST_1</t>
  </si>
  <si>
    <t>ST-1 - střecha</t>
  </si>
  <si>
    <t>115,951</t>
  </si>
  <si>
    <t>ST_2</t>
  </si>
  <si>
    <t>ST-2 - střecha</t>
  </si>
  <si>
    <t>3,462</t>
  </si>
  <si>
    <t>Zatepleni_200_část_1</t>
  </si>
  <si>
    <t>Zateplení 200 mm - část 1, věž průměr 6,75 m</t>
  </si>
  <si>
    <t>455,445</t>
  </si>
  <si>
    <t>Zatepleni_200_část_2</t>
  </si>
  <si>
    <t>Zateplení 200 mm - část 2, věž průměr 7,50 m</t>
  </si>
  <si>
    <t>66,411</t>
  </si>
  <si>
    <t>Zatepleni_200_část_3</t>
  </si>
  <si>
    <t>Zateplení 200 mm - část 3, věž průměr 12,70 m</t>
  </si>
  <si>
    <t>89,689</t>
  </si>
  <si>
    <t>Zateplení_200_podled</t>
  </si>
  <si>
    <t>Zateplení 200 mm - podhled</t>
  </si>
  <si>
    <t>Břidlice</t>
  </si>
  <si>
    <t>Obklad břidlicí</t>
  </si>
  <si>
    <t>31,919</t>
  </si>
  <si>
    <t>Strukturovana_omítka</t>
  </si>
  <si>
    <t>Strukturovaná omítka vnitřní</t>
  </si>
  <si>
    <t>574,245</t>
  </si>
  <si>
    <t>Banátský_štuk</t>
  </si>
  <si>
    <t>Benátský štuk</t>
  </si>
  <si>
    <t>52,453</t>
  </si>
  <si>
    <t>Keramický_obklad</t>
  </si>
  <si>
    <t>Keramický obklad</t>
  </si>
  <si>
    <t>229,39</t>
  </si>
  <si>
    <t>Mozaika_koupelny</t>
  </si>
  <si>
    <t>Mozaika - koupelny</t>
  </si>
  <si>
    <t>6,429</t>
  </si>
  <si>
    <t>Zrcadlo</t>
  </si>
  <si>
    <t>Napínaný zrcadlový podhled</t>
  </si>
  <si>
    <t>1,23</t>
  </si>
  <si>
    <t>Štuková_omítka_stěn</t>
  </si>
  <si>
    <t>Štuková omítka stěn</t>
  </si>
  <si>
    <t>139,635</t>
  </si>
  <si>
    <t>SDK_podhled</t>
  </si>
  <si>
    <t>Sádrokartonový podhled</t>
  </si>
  <si>
    <t>12,14</t>
  </si>
  <si>
    <t>Zateplení_100_podhle</t>
  </si>
  <si>
    <t>Zateplení 100 mm - podhled</t>
  </si>
  <si>
    <t>127,656</t>
  </si>
  <si>
    <t>Zateplení_100</t>
  </si>
  <si>
    <t>Zateplení 100 mm</t>
  </si>
  <si>
    <t>39,281</t>
  </si>
  <si>
    <t>Zateplení_sokl</t>
  </si>
  <si>
    <t>Zateplení 1 pp a soklu</t>
  </si>
  <si>
    <t>34,893</t>
  </si>
  <si>
    <t>Zateplení_60</t>
  </si>
  <si>
    <t>Zateplení 60 mm</t>
  </si>
  <si>
    <t>124,618</t>
  </si>
  <si>
    <t>Zateplení_stříška</t>
  </si>
  <si>
    <t>Zateplení stříšky u vstupu</t>
  </si>
  <si>
    <t>1,99</t>
  </si>
  <si>
    <t>Dno_bazenu</t>
  </si>
  <si>
    <t>Dno bazénu</t>
  </si>
  <si>
    <t>43,014</t>
  </si>
  <si>
    <t>Stěna_bazenu</t>
  </si>
  <si>
    <t>Stěny bazénu</t>
  </si>
  <si>
    <t>8,826</t>
  </si>
  <si>
    <t>1 - Zemní práce</t>
  </si>
  <si>
    <t>6 - Úpravy povrchů, podlahy a osazování výplní</t>
  </si>
  <si>
    <t>9 - Ostatní konstrukce a práce, bourání</t>
  </si>
  <si>
    <t>997 - Přesun sutě</t>
  </si>
  <si>
    <t>711 - Izolace proti vodě, vlhkosti a plynům</t>
  </si>
  <si>
    <t>712 - Povlakové krytiny</t>
  </si>
  <si>
    <t>713 - Izolace tepelné</t>
  </si>
  <si>
    <t>727 - Zdravotechnika - požární ochrana</t>
  </si>
  <si>
    <t>735 - Ústřední vytápění - otopná tělesa</t>
  </si>
  <si>
    <t>763 - Konstrukce suché výstavby</t>
  </si>
  <si>
    <t>764 - Konstrukce klempířské</t>
  </si>
  <si>
    <t>766 - Konstrukce truhlářské</t>
  </si>
  <si>
    <t>767 - Konstrukce zámečnické</t>
  </si>
  <si>
    <t>771 - Podlahy z dlaždic</t>
  </si>
  <si>
    <t>777 - Podlahy lité</t>
  </si>
  <si>
    <t>781 - Dokončovací práce - obklady</t>
  </si>
  <si>
    <t>782 - Dokončovací práce - obklady z kamene</t>
  </si>
  <si>
    <t>784 - Dokončovací práce - malby a tapety</t>
  </si>
  <si>
    <t>786 - Dokončovací práce - čalounické úpravy</t>
  </si>
  <si>
    <t>Zemní práce</t>
  </si>
  <si>
    <t>132212121</t>
  </si>
  <si>
    <t>Hloubení zapažených rýh šířky do 800 mm ručně s urovnáním dna do předepsaného profilu a spádu v hornině třídy těžitelnosti I skupiny 3 soudržných</t>
  </si>
  <si>
    <t>1711353381</t>
  </si>
  <si>
    <t>3,14*3,775*3,775*1,00</t>
  </si>
  <si>
    <t>-3,14*3,175*3,175*1,00</t>
  </si>
  <si>
    <t>174151102</t>
  </si>
  <si>
    <t>Zásyp sypaninou z jakékoliv horniny strojně s uložením výkopku ve vrstvách se zhutněním v prostorách s omezeným pohybem stroje s urovnáním povrchu zásypu</t>
  </si>
  <si>
    <t>1982115832</t>
  </si>
  <si>
    <t>311272031</t>
  </si>
  <si>
    <t>Zdivo z pórobetonových tvárnic na tenké maltové lože, tl. zdiva 200 mm pevnost tvárnic přes P2 do P4, objemová hmotnost přes 450 do 600 kg/m3 hladkých</t>
  </si>
  <si>
    <t>-881742872</t>
  </si>
  <si>
    <t>1pp</t>
  </si>
  <si>
    <t>1,41*2,55</t>
  </si>
  <si>
    <t>1,90*2,55</t>
  </si>
  <si>
    <t>-0,90*1,97</t>
  </si>
  <si>
    <t>1np</t>
  </si>
  <si>
    <t>1,46*3,08</t>
  </si>
  <si>
    <t>1,60*3,08</t>
  </si>
  <si>
    <t>2np</t>
  </si>
  <si>
    <t>1,47*3,17</t>
  </si>
  <si>
    <t>2,01*3,17</t>
  </si>
  <si>
    <t>-0,80*1,97</t>
  </si>
  <si>
    <t>3np</t>
  </si>
  <si>
    <t>1,47*2,94</t>
  </si>
  <si>
    <t>2,01*2,94</t>
  </si>
  <si>
    <t>4np</t>
  </si>
  <si>
    <t>1,47*3,12*2</t>
  </si>
  <si>
    <t>5np</t>
  </si>
  <si>
    <t>6np</t>
  </si>
  <si>
    <t>7np</t>
  </si>
  <si>
    <t>8np</t>
  </si>
  <si>
    <t>12 np</t>
  </si>
  <si>
    <t>0,95*2,76</t>
  </si>
  <si>
    <t>5,15*2,76</t>
  </si>
  <si>
    <t>3,20*2,76</t>
  </si>
  <si>
    <t>13 np - měřeno elektronicky</t>
  </si>
  <si>
    <t>15,17*2</t>
  </si>
  <si>
    <t>-0,80*1,97*2</t>
  </si>
  <si>
    <t>2,31*3,61</t>
  </si>
  <si>
    <t>317142442</t>
  </si>
  <si>
    <t>Překlady nenosné z pórobetonu osazené do tenkého maltového lože, výšky do 250 mm, šířky překladu 150 mm, délky překladu přes 1000 do 1250 mm</t>
  </si>
  <si>
    <t>kus</t>
  </si>
  <si>
    <t>-407479220</t>
  </si>
  <si>
    <t>P1</t>
  </si>
  <si>
    <t>P2</t>
  </si>
  <si>
    <t>P3</t>
  </si>
  <si>
    <t>342242235.BTS</t>
  </si>
  <si>
    <t>Příčky jednoduché z liaporových příčkovek TPL 175/Lep198-P6 tl 175 mm</t>
  </si>
  <si>
    <t>-1625443161</t>
  </si>
  <si>
    <t>poznámka:</t>
  </si>
  <si>
    <t>oceňte ZDIVO POHLEDOVÉ CEMENTEM POJENÉ, např. LIAPOR KM 175 (1300 kg/m³; Rw=55dB)</t>
  </si>
  <si>
    <t>13 np</t>
  </si>
  <si>
    <t>měřeno elektronicky</t>
  </si>
  <si>
    <t>13,58</t>
  </si>
  <si>
    <t>342272215</t>
  </si>
  <si>
    <t>Příčky z pórobetonových tvárnic hladkých na tenké maltové lože objemová hmotnost do 500 kg/m3, tloušťka příčky 75 mm</t>
  </si>
  <si>
    <t>-266498097</t>
  </si>
  <si>
    <t>1,60*3,17</t>
  </si>
  <si>
    <t>0,60*3,17</t>
  </si>
  <si>
    <t>0,94*3,17</t>
  </si>
  <si>
    <t>0,50*3,17</t>
  </si>
  <si>
    <t>0,31*3,17</t>
  </si>
  <si>
    <t>1,155*3,17</t>
  </si>
  <si>
    <t>0,95*3,12</t>
  </si>
  <si>
    <t>0,50*3,12</t>
  </si>
  <si>
    <t>0,29*3,12</t>
  </si>
  <si>
    <t>1,155*3,12</t>
  </si>
  <si>
    <t>6 np</t>
  </si>
  <si>
    <t>7 np</t>
  </si>
  <si>
    <t>8 np</t>
  </si>
  <si>
    <t>342272225</t>
  </si>
  <si>
    <t>Příčky z pórobetonových tvárnic hladkých na tenké maltové lože objemová hmotnost do 500 kg/m3, tloušťka příčky 100 mm</t>
  </si>
  <si>
    <t>-328437782</t>
  </si>
  <si>
    <t>4,06*2,55</t>
  </si>
  <si>
    <t>0,60*3,08</t>
  </si>
  <si>
    <t>0,64*3,08</t>
  </si>
  <si>
    <t>0,90*3,08</t>
  </si>
  <si>
    <t>11 np</t>
  </si>
  <si>
    <t>2,54*2,86</t>
  </si>
  <si>
    <t>2,25*2,86</t>
  </si>
  <si>
    <t>1,19*2,86</t>
  </si>
  <si>
    <t>-0,60*2,86</t>
  </si>
  <si>
    <t>0,25*2,86</t>
  </si>
  <si>
    <t>342272245</t>
  </si>
  <si>
    <t>Příčky z pórobetonových tvárnic hladkých na tenké maltové lože objemová hmotnost do 500 kg/m3, tloušťka příčky 150 mm</t>
  </si>
  <si>
    <t>-1725125498</t>
  </si>
  <si>
    <t>2,79*3,08</t>
  </si>
  <si>
    <t>0,72*3,08</t>
  </si>
  <si>
    <t>1,83*3,08</t>
  </si>
  <si>
    <t>2,19*3,17</t>
  </si>
  <si>
    <t>2,19*3,12</t>
  </si>
  <si>
    <t>-0,70*1,97</t>
  </si>
  <si>
    <t>1,45*2,76</t>
  </si>
  <si>
    <t>2,50*2,76</t>
  </si>
  <si>
    <t>5,65*2,76</t>
  </si>
  <si>
    <t xml:space="preserve">3,50*2,76                                 </t>
  </si>
  <si>
    <t>3,11*3,12</t>
  </si>
  <si>
    <t>411 - R01</t>
  </si>
  <si>
    <t>Podepření, zajištení a zvednutí stávající betonové skořepiny</t>
  </si>
  <si>
    <t>kpl</t>
  </si>
  <si>
    <t>-821832015</t>
  </si>
  <si>
    <t>411323434</t>
  </si>
  <si>
    <t>Klenby nebo skořepiny z betonu železového (bez výztuže) včetně souvisejících patních a žlabových nosníků, táhel, ztužidel, příčlí, obloukových žeber, čelních (štítových) zdí apod. tř. C 25/30</t>
  </si>
  <si>
    <t>314149083</t>
  </si>
  <si>
    <t>kotvící vrstva tepelné izolace</t>
  </si>
  <si>
    <t>ST_1*0,08</t>
  </si>
  <si>
    <t>33310505</t>
  </si>
  <si>
    <t>ST_1*0,004335</t>
  </si>
  <si>
    <t>Úpravy povrchů, podlahy a osazování výplní</t>
  </si>
  <si>
    <t>612142001</t>
  </si>
  <si>
    <t>Pletivo vnitřních ploch v ploše nebo pruzích, na plném podkladu sklovláknité vtlačené do tmelu včetně tmelu stěn</t>
  </si>
  <si>
    <t>-1495667468</t>
  </si>
  <si>
    <t>612311141</t>
  </si>
  <si>
    <t>Omítka vápenná vnitřních ploch nanášená ručně dvouvrstvá štuková, tloušťky jádrové omítky do 10 mm a tloušťky štuku do 3 mm svislých konstrukcí stěn</t>
  </si>
  <si>
    <t>-577399351</t>
  </si>
  <si>
    <t>612381026</t>
  </si>
  <si>
    <t>Omítka tenkovrstvá minerální vnitřních ploch bez penetrace zatíraná (škrábaná), zrnitost 2,0 mm svislých konstrukcí stěn v podlaží i na schodišti</t>
  </si>
  <si>
    <t>2084290494</t>
  </si>
  <si>
    <t>621221021</t>
  </si>
  <si>
    <t>Montáž kontaktního zateplení lepením a mechanickým kotvením z desek minerální vlny s podélnou orientací vláken nebo kombinovaných (dodávka ve specifikaci) na vnější podhledy, na podklad betonový nebo z lehčeného betonu, z tvárnic keramických nebo vápenopískových, tloušťky desek přes 80 do 120 mm</t>
  </si>
  <si>
    <t>456642086</t>
  </si>
  <si>
    <t>M</t>
  </si>
  <si>
    <t>ISV.8592248022538</t>
  </si>
  <si>
    <t>Např.Isover TF PROFI 100mm, λD = 0,035 (W·m-1·K-1),1000x600x100mm(pro izolaci ostění), pevnost v tahu TR 10kPa, fasádní minerální izolace s podélným vláknem.</t>
  </si>
  <si>
    <t>1355395874</t>
  </si>
  <si>
    <t>Poznámka k položce:_x000d_
Izolační fasádní desky s podélným vláknem Isover TF PROFI jsou vhodné do vnějších kontaktních zateplovacích systémů, kde se lepí a mechanicky kotví na dostatečně soudržný a pevný podklad stěny.</t>
  </si>
  <si>
    <t>127,656*1,05 'Přepočtené koeficientem množství</t>
  </si>
  <si>
    <t>621221041</t>
  </si>
  <si>
    <t>Montáž kontaktního zateplení lepením a mechanickým kotvením z desek minerální vlny s podélnou orientací vláken nebo kombinovaných (dodávka ve specifikaci) na vnější podhledy, na podklad betonový nebo z lehčeného betonu, z tvárnic keramických nebo vápenopískových, tloušťky desek přes 160 do 200 mm</t>
  </si>
  <si>
    <t>46922761</t>
  </si>
  <si>
    <t>18</t>
  </si>
  <si>
    <t>ISV.8592248022484</t>
  </si>
  <si>
    <t>Např. Isover TF PROFI 200mm, λD = 0,035 (W·m-1·K-1),1000x600x200mm(pro izolaci ostění), pevnost v tahu TR 10kPa, fasádní minerální izolace s podélným vláknem.</t>
  </si>
  <si>
    <t>-2095978985</t>
  </si>
  <si>
    <t>94,24*1,05 'Přepočtené koeficientem množství</t>
  </si>
  <si>
    <t>19</t>
  </si>
  <si>
    <t>621521022 - R</t>
  </si>
  <si>
    <t>Tenkovrstvá silikátová omítka Weberpas extraClean desifn stone-zrnitý 2 mm vnějších podhledů</t>
  </si>
  <si>
    <t>-323750080</t>
  </si>
  <si>
    <t>20</t>
  </si>
  <si>
    <t>622211011</t>
  </si>
  <si>
    <t>Montáž kontaktního zateplení lepením a mechanickým kotvením z polystyrenových desek (dodávka ve specifikaci) na vnější stěny, na podklad betonový nebo z lehčeného betonu, z tvárnic keramických nebo vápenopískových, tloušťky desek přes 40 do 80 mm</t>
  </si>
  <si>
    <t>253171362</t>
  </si>
  <si>
    <t>28375934</t>
  </si>
  <si>
    <t>deska EPS 70 fasádní λ=0,039 tl 60mm</t>
  </si>
  <si>
    <t>-977563686</t>
  </si>
  <si>
    <t>124,618*1,05 'Přepočtené koeficientem množství</t>
  </si>
  <si>
    <t>22</t>
  </si>
  <si>
    <t>622211021</t>
  </si>
  <si>
    <t>Montáž kontaktního zateplení lepením a mechanickým kotvením z polystyrenových desek (dodávka ve specifikaci) na vnější stěny, na podklad betonový nebo z lehčeného betonu, z tvárnic keramických nebo vápenopískových, tloušťky desek přes 80 do 120 mm</t>
  </si>
  <si>
    <t>848691208</t>
  </si>
  <si>
    <t>23</t>
  </si>
  <si>
    <t>28376423</t>
  </si>
  <si>
    <t>deska XPS hrana polodrážková a hladký povrch 300kPA λ=0,035 tl 120mm</t>
  </si>
  <si>
    <t>-106390877</t>
  </si>
  <si>
    <t>34,893*1,05 'Přepočtené koeficientem množství</t>
  </si>
  <si>
    <t>24</t>
  </si>
  <si>
    <t>622221021</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</si>
  <si>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vápenopískových, tloušťky desek přes 80 do 120 mm</t>
  </si>
  <si>
    <t>1144776342</t>
  </si>
  <si>
    <t>25</t>
  </si>
  <si>
    <t>1594892793</t>
  </si>
  <si>
    <t>39,281*1,05 'Přepočtené koeficientem množství</t>
  </si>
  <si>
    <t>26</t>
  </si>
  <si>
    <t>622221041</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</si>
  <si>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vápenopískových, tloušťky desek přes 160 do 200 mm</t>
  </si>
  <si>
    <t>-220876090</t>
  </si>
  <si>
    <t>27</t>
  </si>
  <si>
    <t>-2107633000</t>
  </si>
  <si>
    <t>611,545*1,05 'Přepočtené koeficientem množství</t>
  </si>
  <si>
    <t>28</t>
  </si>
  <si>
    <t>622251105</t>
  </si>
  <si>
    <t>Montáž kontaktního zateplení lepením a mechanickým kotvením Příplatek k cenám za zápustnou montáž kotev s použitím tepelněizolačních zátek na vnější stěny z minerální vlny</t>
  </si>
  <si>
    <t>1875363785</t>
  </si>
  <si>
    <t>29</t>
  </si>
  <si>
    <t>622252001</t>
  </si>
  <si>
    <t>Montáž profilů kontaktního zateplení zakládacích soklových připevněných hmoždinkami</t>
  </si>
  <si>
    <t>m</t>
  </si>
  <si>
    <t>524028273</t>
  </si>
  <si>
    <t>3,14*6,35</t>
  </si>
  <si>
    <t>30</t>
  </si>
  <si>
    <t>59051657</t>
  </si>
  <si>
    <t>profil zakládací Al tl 0,7mm pro ETICS pro izolant tl 200mm</t>
  </si>
  <si>
    <t>-861343662</t>
  </si>
  <si>
    <t>19,939*1,05 'Přepočtené koeficientem množství</t>
  </si>
  <si>
    <t>31</t>
  </si>
  <si>
    <t>622252002</t>
  </si>
  <si>
    <t>Montáž profilů kontaktního zateplení ostatních stěnových, dilatačních apod. lepených do tmelu</t>
  </si>
  <si>
    <t>-2004682712</t>
  </si>
  <si>
    <t>32</t>
  </si>
  <si>
    <t>59051486</t>
  </si>
  <si>
    <t>profil rohový PVC 15x15mm s výztužnou tkaninou š 100mm pro ETICS</t>
  </si>
  <si>
    <t>-2070221424</t>
  </si>
  <si>
    <t>(2,05+0,95+2,05)*2</t>
  </si>
  <si>
    <t>1,60+1,19+1,60</t>
  </si>
  <si>
    <t>3,14*0,37</t>
  </si>
  <si>
    <t>2,05+1,00+2,05</t>
  </si>
  <si>
    <t>3,14*1,30*2</t>
  </si>
  <si>
    <t>2,10+1,19+2,10</t>
  </si>
  <si>
    <t>1,60*1,60*1,60</t>
  </si>
  <si>
    <t>4 np</t>
  </si>
  <si>
    <t>2,10+1,19+2,10*2</t>
  </si>
  <si>
    <t>3,14*1,30</t>
  </si>
  <si>
    <t>3,17*1,30</t>
  </si>
  <si>
    <t>9 np</t>
  </si>
  <si>
    <t>3,14*7,52</t>
  </si>
  <si>
    <t>žiletky</t>
  </si>
  <si>
    <t>(2,93+0,72)*2*16</t>
  </si>
  <si>
    <t>10 np</t>
  </si>
  <si>
    <t>3,14*12,70</t>
  </si>
  <si>
    <t>3,14*16,10</t>
  </si>
  <si>
    <t xml:space="preserve">12 np </t>
  </si>
  <si>
    <t>3,14*16,50</t>
  </si>
  <si>
    <t>3,14*12,60*2</t>
  </si>
  <si>
    <t>33</t>
  </si>
  <si>
    <t>59051476</t>
  </si>
  <si>
    <t>profil začišťovací PVC 9mm s výztužnou tkaninou pro ostění ETICS</t>
  </si>
  <si>
    <t>-58076045</t>
  </si>
  <si>
    <t>34</t>
  </si>
  <si>
    <t>59051512</t>
  </si>
  <si>
    <t>profil začišťovací s okapnicí PVC s výztužnou tkaninou pro parapet ETICS</t>
  </si>
  <si>
    <t>259224693</t>
  </si>
  <si>
    <t>K/2</t>
  </si>
  <si>
    <t>0,60</t>
  </si>
  <si>
    <t>0,71*2</t>
  </si>
  <si>
    <t>1,19*17</t>
  </si>
  <si>
    <t>35</t>
  </si>
  <si>
    <t>622521022 - R</t>
  </si>
  <si>
    <t>Tenkovrstvá silikátová omítkaWeberpas extraClean desifn stone-zrnitý 2 mm vnějších stěn</t>
  </si>
  <si>
    <t>-524236366</t>
  </si>
  <si>
    <t>36</t>
  </si>
  <si>
    <t>622511112</t>
  </si>
  <si>
    <t>Omítka tenkovrstvá akrylátová vnějších ploch probarvená bez penetrace mozaiková střednězrnná stěn</t>
  </si>
  <si>
    <t>-1843136076</t>
  </si>
  <si>
    <t>37</t>
  </si>
  <si>
    <t>629995101</t>
  </si>
  <si>
    <t>Očištění vnějších ploch tlakovou vodou omytím</t>
  </si>
  <si>
    <t>-518306071</t>
  </si>
  <si>
    <t>38</t>
  </si>
  <si>
    <t>631362021</t>
  </si>
  <si>
    <t>Výztuž mazanin ze svařovaných sítí z drátů typu KARI</t>
  </si>
  <si>
    <t>11336793</t>
  </si>
  <si>
    <t>S_8*0,004435</t>
  </si>
  <si>
    <t>S_8a*0,004435</t>
  </si>
  <si>
    <t>39</t>
  </si>
  <si>
    <t>632451254</t>
  </si>
  <si>
    <t>Potěr cementový samonivelační litý tř. C 30, tl. přes 45 do 50 mm</t>
  </si>
  <si>
    <t>-929118455</t>
  </si>
  <si>
    <t>40</t>
  </si>
  <si>
    <t>632451254.TBM</t>
  </si>
  <si>
    <t>Potěr cementový samonivelační litý CEMFLOW LOOk tl přes 45 do 50 mm</t>
  </si>
  <si>
    <t>-2007854806</t>
  </si>
  <si>
    <t xml:space="preserve">S_5 </t>
  </si>
  <si>
    <t xml:space="preserve">S_5a </t>
  </si>
  <si>
    <t>kristalizační přísada do betonu vytvářející vodě nepropustnou struktůru s zacelením trhlin až do 0,4mm (např. XYPEX Admix)</t>
  </si>
  <si>
    <t>41</t>
  </si>
  <si>
    <t>632451293</t>
  </si>
  <si>
    <t>Potěr cementový samonivelační litý Příplatek k cenám za každých dalších i započatých 5 mm tloušťky přes 50 mm tř. C 30</t>
  </si>
  <si>
    <t>1051293172</t>
  </si>
  <si>
    <t>S_4*3</t>
  </si>
  <si>
    <t>S_4a*3</t>
  </si>
  <si>
    <t>S_4b*3</t>
  </si>
  <si>
    <t>S_8*13</t>
  </si>
  <si>
    <t>S_8a*13</t>
  </si>
  <si>
    <t>S_12*3</t>
  </si>
  <si>
    <t>S_13*4</t>
  </si>
  <si>
    <t>S_14*3</t>
  </si>
  <si>
    <t>S_15*3</t>
  </si>
  <si>
    <t>42</t>
  </si>
  <si>
    <t>632451293.TBM</t>
  </si>
  <si>
    <t>Příplatek k cementovému samonivelačnímu litému potěru CEMFLOW LOOK ZKD 5 mm tl přes 50 mm</t>
  </si>
  <si>
    <t>1240551289</t>
  </si>
  <si>
    <t>S_2*5</t>
  </si>
  <si>
    <t>S_3*5</t>
  </si>
  <si>
    <t>S_5 *5</t>
  </si>
  <si>
    <t>S_5a *7</t>
  </si>
  <si>
    <t>S_5b*5</t>
  </si>
  <si>
    <t>S_5c*7</t>
  </si>
  <si>
    <t>S_6*5</t>
  </si>
  <si>
    <t>S_6a*5</t>
  </si>
  <si>
    <t>S_6b*7</t>
  </si>
  <si>
    <t>S_10*9</t>
  </si>
  <si>
    <t>S_11*9</t>
  </si>
  <si>
    <t>43</t>
  </si>
  <si>
    <t>642942611</t>
  </si>
  <si>
    <t>Osazování zárubní nebo rámů kovových dveřních lisovaných nebo z úhelníků bez dveřních křídel na montážní pěnu, plochy otvoru do 2,5 m2</t>
  </si>
  <si>
    <t>-1038145106</t>
  </si>
  <si>
    <t>D15</t>
  </si>
  <si>
    <t>D16</t>
  </si>
  <si>
    <t>44</t>
  </si>
  <si>
    <t>55331482</t>
  </si>
  <si>
    <t>zárubeň jednokřídlá ocelová pro zdění tl stěny 75-100mm rozměru 800/1970, 2100mm</t>
  </si>
  <si>
    <t>842127419</t>
  </si>
  <si>
    <t>Poznámka k položce:_x000d_
YH, YH s drážkou, YZP</t>
  </si>
  <si>
    <t>45</t>
  </si>
  <si>
    <t>55331493</t>
  </si>
  <si>
    <t>zárubeň jednokřídlá ocelová pro zdění tl stěny 160-200mm rozměru 900/1970, 2100mm</t>
  </si>
  <si>
    <t>1508676134</t>
  </si>
  <si>
    <t>Poznámka k položce:_x000d_
YZP</t>
  </si>
  <si>
    <t>Ostatní konstrukce a práce, bourání</t>
  </si>
  <si>
    <t>46</t>
  </si>
  <si>
    <t>941211113</t>
  </si>
  <si>
    <t>Lešení řadové rámové lehké pracovní s podlahami s provozním zatížením tř. 3 do 200 kg/m2 šířky tř. SW06 od 0,6 do 0,9 m výšky přes 25 do 40 m montáž</t>
  </si>
  <si>
    <t>1897357696</t>
  </si>
  <si>
    <t>3,14*7,50*31,00</t>
  </si>
  <si>
    <t>47</t>
  </si>
  <si>
    <t>941211213</t>
  </si>
  <si>
    <t>Lešení řadové rámové lehké pracovní s podlahami s provozním zatížením tř. 3 do 200 kg/m2 šířky tř. SW06 od 0,6 do 0,9 m výšky přes 25 do 40 m příplatek za každý den použití</t>
  </si>
  <si>
    <t>1030795794</t>
  </si>
  <si>
    <t>730,05*60 'Přepočtené koeficientem množství</t>
  </si>
  <si>
    <t>48</t>
  </si>
  <si>
    <t>941211813</t>
  </si>
  <si>
    <t>Lešení řadové rámové lehké pracovní s podlahami s provozním zatížením tř. 3 do 200 kg/m2 šířky tř. SW06 od 0,6 do 0,9 m výšky přes 25 do 40 m demontáž</t>
  </si>
  <si>
    <t>653684340</t>
  </si>
  <si>
    <t>49</t>
  </si>
  <si>
    <t>944511111</t>
  </si>
  <si>
    <t>Síť ochranná zavěšená na konstrukci lešení z textilie z umělých vláken montáž</t>
  </si>
  <si>
    <t>1916478860</t>
  </si>
  <si>
    <t>50</t>
  </si>
  <si>
    <t>944511211</t>
  </si>
  <si>
    <t>Síť ochranná zavěšená na konstrukci lešení z textilie z umělých vláken příplatek k ceně za každý den použití</t>
  </si>
  <si>
    <t>-1878408495</t>
  </si>
  <si>
    <t>51</t>
  </si>
  <si>
    <t>944511811</t>
  </si>
  <si>
    <t>Síť ochranná zavěšená na konstrukci lešení z textilie z umělých vláken demontáž</t>
  </si>
  <si>
    <t>293506510</t>
  </si>
  <si>
    <t>52</t>
  </si>
  <si>
    <t>945421112</t>
  </si>
  <si>
    <t>Hydraulická zvedací plošina včetně obsluhy instalovaná na automobilovém podvozku, výšky zdvihu do 34 m</t>
  </si>
  <si>
    <t>hod</t>
  </si>
  <si>
    <t>1128605657</t>
  </si>
  <si>
    <t>53</t>
  </si>
  <si>
    <t>952901111</t>
  </si>
  <si>
    <t>Vyčištění budov nebo objektů před předáním do užívání budov bytové nebo občanské výstavby, světlé výšky podlaží do 4 m</t>
  </si>
  <si>
    <t>-1690578296</t>
  </si>
  <si>
    <t>1pp až 8 np</t>
  </si>
  <si>
    <t>3,14*3,375*3,375*9</t>
  </si>
  <si>
    <t>3,14*3,75*3,75</t>
  </si>
  <si>
    <t>3,14*6,35*6,35</t>
  </si>
  <si>
    <t>3,14*8,05*8,05</t>
  </si>
  <si>
    <t>3,14*8,30*8,30</t>
  </si>
  <si>
    <t>13 a 14 np</t>
  </si>
  <si>
    <t>3,14*8,05*8,05*2</t>
  </si>
  <si>
    <t>54</t>
  </si>
  <si>
    <t>962031133</t>
  </si>
  <si>
    <t>Bourání příček nebo přizdívek z cihel pálených plných nebo dutých, tl. přes 100 do 150 mm</t>
  </si>
  <si>
    <t>1601153753</t>
  </si>
  <si>
    <t>B8</t>
  </si>
  <si>
    <t>3,14*12,10*8,49</t>
  </si>
  <si>
    <t>55</t>
  </si>
  <si>
    <t>962051116</t>
  </si>
  <si>
    <t>Bourání příček železobetonových tloušťky do 150 mm</t>
  </si>
  <si>
    <t>-480132961</t>
  </si>
  <si>
    <t>od 29,95 po 35,40</t>
  </si>
  <si>
    <t>3,14*10,60*(35,40-29,95)</t>
  </si>
  <si>
    <t>střední šahcta</t>
  </si>
  <si>
    <t>1,14*1,80*6,70</t>
  </si>
  <si>
    <t>56</t>
  </si>
  <si>
    <t>963051113</t>
  </si>
  <si>
    <t>Bourání železobetonových stropů deskových, tl. přes 80 mm</t>
  </si>
  <si>
    <t>1335422728</t>
  </si>
  <si>
    <t>kota +35,57</t>
  </si>
  <si>
    <t>3,14*5,30*5,30*0,17</t>
  </si>
  <si>
    <t>57</t>
  </si>
  <si>
    <t>965043441</t>
  </si>
  <si>
    <t>Bourání mazanin betonových s potěrem nebo teracem tl. do 150 mm, plochy přes 4 m2</t>
  </si>
  <si>
    <t>-232358228</t>
  </si>
  <si>
    <t>odbourání vrchní části skořepiny</t>
  </si>
  <si>
    <t>výpočet proveden ze vzorce viz https://www.tzb-info.cz/tabulky-a-vypocty/132-vypocet-povrchu-a-objemu-teles</t>
  </si>
  <si>
    <t>93,39*0,15</t>
  </si>
  <si>
    <t>odpočet ST-2</t>
  </si>
  <si>
    <t>-3,14*1,05*1,05*0,15</t>
  </si>
  <si>
    <t>rovný okraj skořepiny</t>
  </si>
  <si>
    <t>(3,14*5,90*5,90)-(3,14*5,15*5,15)*0,15</t>
  </si>
  <si>
    <t>58</t>
  </si>
  <si>
    <t>968072244</t>
  </si>
  <si>
    <t>Vybourání kovových rámů oken s křídly, dveřních zárubní, vrat, stěn, ostění nebo obkladů okenních rámů s křídly jednoduchých, plochy do 1 m2</t>
  </si>
  <si>
    <t>120761772</t>
  </si>
  <si>
    <t>B1</t>
  </si>
  <si>
    <t>3,14*0,370*2</t>
  </si>
  <si>
    <t>59</t>
  </si>
  <si>
    <t>968072455</t>
  </si>
  <si>
    <t>Vybourání kovových rámů oken s křídly, dveřních zárubní, vrat, stěn, ostění nebo obkladů dveřních zárubní, plochy do 2 m2</t>
  </si>
  <si>
    <t>-899038755</t>
  </si>
  <si>
    <t>0,87*2,00</t>
  </si>
  <si>
    <t>60</t>
  </si>
  <si>
    <t>971052651</t>
  </si>
  <si>
    <t>Vybourání a prorážení otvorů v železobetonových příčkách a zdech základových nebo nadzákladových, plochy do 4 m2, tl. do 600 mm</t>
  </si>
  <si>
    <t>-992841881</t>
  </si>
  <si>
    <t>(1,05+2,10)*2*0,24</t>
  </si>
  <si>
    <t>(1,05+1,60)*2*0,24</t>
  </si>
  <si>
    <t>(0,87+2,00)/2*0,24</t>
  </si>
  <si>
    <t>3,14*0,65*0,65*3*0,24</t>
  </si>
  <si>
    <t>(1,105+2,10)*2*0,24</t>
  </si>
  <si>
    <t>3 np</t>
  </si>
  <si>
    <t>3,14*0,65*0,65*2*0,24</t>
  </si>
  <si>
    <t>(1,105+1,60)*2*0,24</t>
  </si>
  <si>
    <t>(1,105+2,10)*3*0,24</t>
  </si>
  <si>
    <t>3,14*0,65*0,65*0,24</t>
  </si>
  <si>
    <t>(1,105+2,10)*2*3*0,24</t>
  </si>
  <si>
    <t>61</t>
  </si>
  <si>
    <t>972054691</t>
  </si>
  <si>
    <t>Vybourání otvorů ve stropech nebo klenbách železobetonových bez odstranění podlahy a násypu, plochy do 4 m2, tl. přes 80 mm</t>
  </si>
  <si>
    <t>-883398778</t>
  </si>
  <si>
    <t>B3</t>
  </si>
  <si>
    <t>3,16*0,11</t>
  </si>
  <si>
    <t>3,16*0,31</t>
  </si>
  <si>
    <t>0,40*0,30</t>
  </si>
  <si>
    <t>11np</t>
  </si>
  <si>
    <t>B10</t>
  </si>
  <si>
    <t>0,80*0,60*0,30*2</t>
  </si>
  <si>
    <t>1,10*0,60*0,30</t>
  </si>
  <si>
    <t>1,90*1,60*0,30</t>
  </si>
  <si>
    <t>62</t>
  </si>
  <si>
    <t>977211111</t>
  </si>
  <si>
    <t>Řezání konstrukcí stěnovou pilou betonových nebo železobetonových průměru řezané výztuže do 16 mm hloubka řezu do 200 mm</t>
  </si>
  <si>
    <t>1846253276</t>
  </si>
  <si>
    <t>(1,05+2,10)*2</t>
  </si>
  <si>
    <t>(1,05+1,60)*2</t>
  </si>
  <si>
    <t>(0,87+2,00)*2</t>
  </si>
  <si>
    <t>3,14*1,30*3</t>
  </si>
  <si>
    <t>(1,105+2,10)*2</t>
  </si>
  <si>
    <t>(1,105+1,60)*2</t>
  </si>
  <si>
    <t>(1,105+2,10)*3</t>
  </si>
  <si>
    <t>(1,105+2,10)*2*3</t>
  </si>
  <si>
    <t>63</t>
  </si>
  <si>
    <t>985131211</t>
  </si>
  <si>
    <t>Očištění ploch stěn, rubu kleneb a podlah tryskání pískem sušeným</t>
  </si>
  <si>
    <t>-516811066</t>
  </si>
  <si>
    <t>64</t>
  </si>
  <si>
    <t>985311111</t>
  </si>
  <si>
    <t>Reprofilace betonu sanačními maltami na cementové bázi ručně stěn, tloušťky do 10 mm</t>
  </si>
  <si>
    <t>-601932262</t>
  </si>
  <si>
    <t>65</t>
  </si>
  <si>
    <t>985311311</t>
  </si>
  <si>
    <t>Reprofilace betonu sanačními maltami na cementové bázi ručně rubu kleneb a podlah, tloušťky do 10 mm</t>
  </si>
  <si>
    <t>993748347</t>
  </si>
  <si>
    <t>66</t>
  </si>
  <si>
    <t>OS 13</t>
  </si>
  <si>
    <t>Chránička pro prostup kabelů ozn. OS 13</t>
  </si>
  <si>
    <t>ks</t>
  </si>
  <si>
    <t>-229865906</t>
  </si>
  <si>
    <t>67</t>
  </si>
  <si>
    <t>OS 14</t>
  </si>
  <si>
    <t>Chránička pro prostup kabelů ozn. OS 14</t>
  </si>
  <si>
    <t>-542925777</t>
  </si>
  <si>
    <t>68</t>
  </si>
  <si>
    <t>OS 15</t>
  </si>
  <si>
    <t>Chránička pro prostup kabelů ozn. OS 15</t>
  </si>
  <si>
    <t>-1740152641</t>
  </si>
  <si>
    <t>69</t>
  </si>
  <si>
    <t>OS 16</t>
  </si>
  <si>
    <t>Chránička pro prostup kabelů ozn. OS 16</t>
  </si>
  <si>
    <t>1923977228</t>
  </si>
  <si>
    <t>70</t>
  </si>
  <si>
    <t>OS 17</t>
  </si>
  <si>
    <t>Chránička pro prostup kabelů ozn. OS 17</t>
  </si>
  <si>
    <t>1333246873</t>
  </si>
  <si>
    <t>71</t>
  </si>
  <si>
    <t>OS 18</t>
  </si>
  <si>
    <t>Chránička pro prostup kabelů ozn. OS 18</t>
  </si>
  <si>
    <t>1845852594</t>
  </si>
  <si>
    <t>997</t>
  </si>
  <si>
    <t>Přesun sutě</t>
  </si>
  <si>
    <t>72</t>
  </si>
  <si>
    <t>997006006</t>
  </si>
  <si>
    <t>Úprava stavebního odpadu drcení s dopravou na vzdálenost do 100 m a naložením do drtícího zařízení ze zdiva betonového</t>
  </si>
  <si>
    <t>-4144509</t>
  </si>
  <si>
    <t>73</t>
  </si>
  <si>
    <t>997013120</t>
  </si>
  <si>
    <t>Vnitrostaveništní doprava suti a vybouraných hmot vodorovně do 50 m s naložením základní pro budovy a haly výšky přes 30 do 36 m</t>
  </si>
  <si>
    <t>2010874037</t>
  </si>
  <si>
    <t>74</t>
  </si>
  <si>
    <t>997013501</t>
  </si>
  <si>
    <t>Odvoz suti a vybouraných hmot na skládku nebo meziskládku se složením, na vzdálenost do 1 km</t>
  </si>
  <si>
    <t>24717021</t>
  </si>
  <si>
    <t>75</t>
  </si>
  <si>
    <t>-760421318</t>
  </si>
  <si>
    <t>711</t>
  </si>
  <si>
    <t>Izolace proti vodě, vlhkosti a plynům</t>
  </si>
  <si>
    <t>76</t>
  </si>
  <si>
    <t>711111001</t>
  </si>
  <si>
    <t>Provedení izolace proti zemní vlhkosti natěradly a tmely za studena na ploše vodorovné V nátěrem penetračním</t>
  </si>
  <si>
    <t>1466751597</t>
  </si>
  <si>
    <t>77</t>
  </si>
  <si>
    <t>11163153</t>
  </si>
  <si>
    <t>emulze asfaltová penetrační</t>
  </si>
  <si>
    <t>litr</t>
  </si>
  <si>
    <t>1933673932</t>
  </si>
  <si>
    <t>274,72*0,4 'Přepočtené koeficientem množství</t>
  </si>
  <si>
    <t>78</t>
  </si>
  <si>
    <t>711113117.SMB</t>
  </si>
  <si>
    <t>Izolace proti vlhkosti vodorovná za studena těsnicí stěrkou na bázi cementu SCHOMBURG AQUAFIN-1K</t>
  </si>
  <si>
    <t>1816339779</t>
  </si>
  <si>
    <t>79</t>
  </si>
  <si>
    <t>711113127.SMB</t>
  </si>
  <si>
    <t>Izolace proti vlhkosti svislá za studena těsnicí stěrkou na bázi cementu SCHOMBURG AQUAFIN-1K</t>
  </si>
  <si>
    <t>1055857109</t>
  </si>
  <si>
    <t>80</t>
  </si>
  <si>
    <t>711131111</t>
  </si>
  <si>
    <t>Provedení izolace proti zemní vlhkosti pásy na sucho samolepícího asfaltového pásu na ploše vodorovné V</t>
  </si>
  <si>
    <t>228358523</t>
  </si>
  <si>
    <t>81</t>
  </si>
  <si>
    <t>BRM.7498101</t>
  </si>
  <si>
    <t>Např. ALU-TEC FR tl. 0,45 mm, parozábrana, samolepící, nízká požářní zátěž</t>
  </si>
  <si>
    <t>344429160</t>
  </si>
  <si>
    <t>Poznámka k položce:_x000d_
tloušťka: 0,45 mm, typ asfaltu: PP+PE+PES, výztužná vložka: hliníková, balení: 60 m2, šířka: 1,5 m, délka: 40 m, aplikace: samolepící, pevnost v tahu podélně: 450 N/50mm, pevnost v tahu příčně: 450 N/50mm, reakce na oheň: třída E, propustnost vodní páry: sd = 1500 m, nízká požární zátěž</t>
  </si>
  <si>
    <t>326,12*1,1655 'Přepočtené koeficientem množství</t>
  </si>
  <si>
    <t>82</t>
  </si>
  <si>
    <t>121792025</t>
  </si>
  <si>
    <t>83</t>
  </si>
  <si>
    <t>DEK.1010410010</t>
  </si>
  <si>
    <t>Např.GLASTEK 30 STICKER PLUS (role/10m2) KVK</t>
  </si>
  <si>
    <t>-1023376496</t>
  </si>
  <si>
    <t>263,09*1,1655 'Přepočtené koeficientem množství</t>
  </si>
  <si>
    <t>84</t>
  </si>
  <si>
    <t>711141559</t>
  </si>
  <si>
    <t>Provedení izolace proti zemní vlhkosti pásy přitavením NAIP na ploše vodorovné V</t>
  </si>
  <si>
    <t>-135626533</t>
  </si>
  <si>
    <t>85</t>
  </si>
  <si>
    <t>DEK.1010151880</t>
  </si>
  <si>
    <t>Např. GLASTEK 40 SPECIAL MINERAL (role/7,5m2)</t>
  </si>
  <si>
    <t>173265973</t>
  </si>
  <si>
    <t>274,72*1,1655 'Přepočtené koeficientem množství</t>
  </si>
  <si>
    <t>86</t>
  </si>
  <si>
    <t>711191001</t>
  </si>
  <si>
    <t>Provedení nátěru adhezního můstku na ploše vodorovné V</t>
  </si>
  <si>
    <t>-437589243</t>
  </si>
  <si>
    <t>87</t>
  </si>
  <si>
    <t>58581220</t>
  </si>
  <si>
    <t>adhezní můstek pod izolační a vyrovnávací lepící hmoty</t>
  </si>
  <si>
    <t>kg</t>
  </si>
  <si>
    <t>1226176176</t>
  </si>
  <si>
    <t>Poznámka k položce:_x000d_
Spotřeba: 6-10 kg/m²</t>
  </si>
  <si>
    <t>50,08*6 'Přepočtené koeficientem množství</t>
  </si>
  <si>
    <t>88</t>
  </si>
  <si>
    <t>998711201</t>
  </si>
  <si>
    <t>Přesun hmot pro izolace proti vodě, vlhkosti a plynům stanovený procentní sazbou (%) z ceny vodorovná dopravní vzdálenost do 50 m základní v objektech výšky do 6 m</t>
  </si>
  <si>
    <t>%</t>
  </si>
  <si>
    <t>-1640891544</t>
  </si>
  <si>
    <t>712</t>
  </si>
  <si>
    <t>Povlakové krytiny</t>
  </si>
  <si>
    <t>89</t>
  </si>
  <si>
    <t>712341559</t>
  </si>
  <si>
    <t>Provedení povlakové krytiny střech plochých do 10° pásy přitavením NAIP v plné ploše</t>
  </si>
  <si>
    <t>-1833312302</t>
  </si>
  <si>
    <t>ST_1*2</t>
  </si>
  <si>
    <t>ST_2*2</t>
  </si>
  <si>
    <t>90</t>
  </si>
  <si>
    <t>860209705</t>
  </si>
  <si>
    <t>119,413*1,1655 'Přepočtené koeficientem množství</t>
  </si>
  <si>
    <t>91</t>
  </si>
  <si>
    <t>DEK.1010301469</t>
  </si>
  <si>
    <t>Např.GLASTEK AL 40 MINERAL (role/7,5m2)</t>
  </si>
  <si>
    <t>-1120061804</t>
  </si>
  <si>
    <t>92</t>
  </si>
  <si>
    <t>712363564</t>
  </si>
  <si>
    <t>Provedení povlakové krytiny střech plochých do 10° z mechanicky kotvených hydroizolačních fólií včetně položení fólie a horkovzdušného svaření tl. tepelné izolace přes 200 do 240 mm budovy výšky přes 18 m, kotvené do betonu vnitřní pole</t>
  </si>
  <si>
    <t>-936094209</t>
  </si>
  <si>
    <t>ST_1*0,70</t>
  </si>
  <si>
    <t>ST_2*0,70</t>
  </si>
  <si>
    <t>93</t>
  </si>
  <si>
    <t>712363565</t>
  </si>
  <si>
    <t>Provedení povlakové krytiny střech plochých do 10° z mechanicky kotvených hydroizolačních fólií včetně položení fólie a horkovzdušného svaření tl. tepelné izolace přes 200 do 240 mm budovy výšky přes 18 m, kotvené do betonu krajní pole</t>
  </si>
  <si>
    <t>-84703883</t>
  </si>
  <si>
    <t>ST_1*0,20</t>
  </si>
  <si>
    <t>ST_2*0,20</t>
  </si>
  <si>
    <t>94</t>
  </si>
  <si>
    <t>712363566</t>
  </si>
  <si>
    <t>Provedení povlakové krytiny střech plochých do 10° z mechanicky kotvených hydroizolačních fólií včetně položení fólie a horkovzdušného svaření tl. tepelné izolace přes 200 do 240 mm budovy výšky přes 18 m, kotvené do betonu rohové pole</t>
  </si>
  <si>
    <t>1451059682</t>
  </si>
  <si>
    <t>ST_1*0,10</t>
  </si>
  <si>
    <t>ST_2*0,10</t>
  </si>
  <si>
    <t>95</t>
  </si>
  <si>
    <t>DEK.1015102120</t>
  </si>
  <si>
    <t>Např. DEKPLAN 76 kotvený 2,0mm š.1,60m šedá (24m2)</t>
  </si>
  <si>
    <t>1960990218</t>
  </si>
  <si>
    <t>96</t>
  </si>
  <si>
    <t>712440833</t>
  </si>
  <si>
    <t>Odstranění povlakové krytiny střech šikmých přes 10° do 30° z přitavených pásů NAIP v plné ploše třívrstvé</t>
  </si>
  <si>
    <t>704880518</t>
  </si>
  <si>
    <t>93,39</t>
  </si>
  <si>
    <t>-3,14*1,05*1,05</t>
  </si>
  <si>
    <t>(3,14*5,90*5,90)-(3,14*5,15*5,15)</t>
  </si>
  <si>
    <t>97</t>
  </si>
  <si>
    <t>712512101</t>
  </si>
  <si>
    <t>Povlakové krytiny střech oblých natěradly a tmely za studena penetrací epoxidovou dvousložkovou</t>
  </si>
  <si>
    <t>1040592990</t>
  </si>
  <si>
    <t>98</t>
  </si>
  <si>
    <t>998712205</t>
  </si>
  <si>
    <t>Přesun hmot pro povlakové krytiny stanovený procentní sazbou (%) z ceny vodorovná dopravní vzdálenost do 50 m základní v objektech výšky přes 36 do 48 m</t>
  </si>
  <si>
    <t>1791279742</t>
  </si>
  <si>
    <t>713</t>
  </si>
  <si>
    <t>Izolace tepelné</t>
  </si>
  <si>
    <t>99</t>
  </si>
  <si>
    <t>713113211</t>
  </si>
  <si>
    <t>Tepelná izolace tvrdou stříkanou PUR pěnou s uzavřenou buněčnou strukturou, objemové hmotnosti 40 kg/m3 stropů ze spodní i horní strany tloušťka vrstvy 20 mm</t>
  </si>
  <si>
    <t>-1310137442</t>
  </si>
  <si>
    <t>https://www.dopocitej.cz/mezikruzi.html</t>
  </si>
  <si>
    <t>70,757</t>
  </si>
  <si>
    <t>24,881</t>
  </si>
  <si>
    <t>100</t>
  </si>
  <si>
    <t>713113229</t>
  </si>
  <si>
    <t>Tepelná izolace tvrdou stříkanou PUR pěnou s uzavřenou buněčnou strukturou, objemové hmotnosti 40 kg/m3 stropů ze spodní i horní strany Příplatek k ceně za každých dalších 10 mm pěny přes 20 mm</t>
  </si>
  <si>
    <t>-2043358923</t>
  </si>
  <si>
    <t>95,638*8 'Přepočtené koeficientem množství</t>
  </si>
  <si>
    <t>101</t>
  </si>
  <si>
    <t>713133221</t>
  </si>
  <si>
    <t>Tepelná izolace tvrdou stříkanou PUR pěnou s uzavřenou buněčnou strukturou, objemové hmotnosti 40 kg/m3 stěn z interiérové i exteriérové strany tloušťka vrstvy 20 mm</t>
  </si>
  <si>
    <t>-296242830</t>
  </si>
  <si>
    <t>žebra 10 np</t>
  </si>
  <si>
    <t>3,40*5</t>
  </si>
  <si>
    <t>102</t>
  </si>
  <si>
    <t>713133229</t>
  </si>
  <si>
    <t>Tepelná izolace tvrdou stříkanou PUR pěnou s uzavřenou buněčnou strukturou, objemové hmotnosti 40 kg/m3 stěn z interiérové i exteriérové strany Příplatek k cenám za každých dalších 10 mm pěny přes 20 mm</t>
  </si>
  <si>
    <t>-1733787409</t>
  </si>
  <si>
    <t>17*8 'Přepočtené koeficientem množství</t>
  </si>
  <si>
    <t>103</t>
  </si>
  <si>
    <t>713141131</t>
  </si>
  <si>
    <t>Montáž tepelné izolace střech plochých rohožemi, pásy, deskami, dílci, bloky (izolační materiál ve specifikaci) přilepenými za studena jednovrstvá zplna</t>
  </si>
  <si>
    <t>-1526513678</t>
  </si>
  <si>
    <t>104</t>
  </si>
  <si>
    <t>713121111</t>
  </si>
  <si>
    <t>Montáž tepelné izolace podlah rohožemi, pásy, deskami, dílci, bloky (izolační materiál ve specifikaci) kladenými volně jednovrstvá</t>
  </si>
  <si>
    <t>1418045746</t>
  </si>
  <si>
    <t>105</t>
  </si>
  <si>
    <t>28375926</t>
  </si>
  <si>
    <t>deska EPS 200 pro konstrukce s velmi vysokým zatížením λ=0,034 tl 100mm</t>
  </si>
  <si>
    <t>1296773773</t>
  </si>
  <si>
    <t>20,38*1,05 'Přepočtené koeficientem množství</t>
  </si>
  <si>
    <t>106</t>
  </si>
  <si>
    <t>28375911</t>
  </si>
  <si>
    <t>deska EPS 150 pro konstrukce s vysokým zatížením λ=0,035 tl 70mm</t>
  </si>
  <si>
    <t>976096526</t>
  </si>
  <si>
    <t>107</t>
  </si>
  <si>
    <t>28375910</t>
  </si>
  <si>
    <t>deska EPS 150 pro konstrukce s vysokým zatížením λ=0,035 tl 60mm</t>
  </si>
  <si>
    <t>-859878351</t>
  </si>
  <si>
    <t>108</t>
  </si>
  <si>
    <t>28376414</t>
  </si>
  <si>
    <t>deska XPS hrana polodrážková a hladký povrch 300kPA λ=0,035 tl 20mm</t>
  </si>
  <si>
    <t>-875764770</t>
  </si>
  <si>
    <t>109</t>
  </si>
  <si>
    <t>-2140922860</t>
  </si>
  <si>
    <t>S_4*2</t>
  </si>
  <si>
    <t>S_4a*2</t>
  </si>
  <si>
    <t>S_4b*2</t>
  </si>
  <si>
    <t>S_5*2</t>
  </si>
  <si>
    <t>S_5a*2</t>
  </si>
  <si>
    <t>S_5b*2</t>
  </si>
  <si>
    <t>S_5c*2</t>
  </si>
  <si>
    <t>S_6*2</t>
  </si>
  <si>
    <t>S_6a*2</t>
  </si>
  <si>
    <t>S_6b*2</t>
  </si>
  <si>
    <t>S_13*2</t>
  </si>
  <si>
    <t>S_14*2</t>
  </si>
  <si>
    <t>S_15*2</t>
  </si>
  <si>
    <t>110</t>
  </si>
  <si>
    <t>ISV.9001611008868</t>
  </si>
  <si>
    <t>Např. Isover TDPT 35mm, λD = 0,033 (W·m-1·K-1),1200x600x35mm, izolace do lehkých a těžkých plovoucích podlah s užitným zatížením do 5 kN·m-2.</t>
  </si>
  <si>
    <t>-1753580212</t>
  </si>
  <si>
    <t>Poznámka k položce:_x000d_
Desky ze skelné vlny jsou určeny pro zvukové i tepelné izolace podlahových konstrukcí, pod betonové mazaniny min. tl. 50 mm (dle tloušťky izolace).</t>
  </si>
  <si>
    <t>258,71*1,05 'Přepočtené koeficientem množství</t>
  </si>
  <si>
    <t>111</t>
  </si>
  <si>
    <t>ISV.9001611008837</t>
  </si>
  <si>
    <t>Např. Isover TDPT 20mm, λD = 0,033 (W·m-1·K-1),1200x600x15mm, izolace do lehkých a těžkých plovoucích podlah s užitným zatížením do 5 kN·m-2.</t>
  </si>
  <si>
    <t>1743231699</t>
  </si>
  <si>
    <t>112</t>
  </si>
  <si>
    <t>ISV.9001611008820</t>
  </si>
  <si>
    <t>Např. Isover TDPT 15mm, λD = 0,033 (W·m-1·K-1),1200x600x15mm, izolace do lehkých a těžkých plovoucích podlah s užitným zatížením do 5 kN·m-2.</t>
  </si>
  <si>
    <t>1674961920</t>
  </si>
  <si>
    <t>113</t>
  </si>
  <si>
    <t>28376555</t>
  </si>
  <si>
    <t>deska polystyrénová pro snížení kročejového hluku (max. zatížení 4 kN/m2) tl 50mm</t>
  </si>
  <si>
    <t>1424956142</t>
  </si>
  <si>
    <t>158,21*1,05 'Přepočtené koeficientem množství</t>
  </si>
  <si>
    <t>114</t>
  </si>
  <si>
    <t>28376554</t>
  </si>
  <si>
    <t>deska polystyrénová pro snížení kročejového hluku (max. zatížení 4 kN/m2) tl 40mm</t>
  </si>
  <si>
    <t>122795591</t>
  </si>
  <si>
    <t>115</t>
  </si>
  <si>
    <t>28376553</t>
  </si>
  <si>
    <t>deska polystyrénová pro snížení kročejového hluku (max. zatížení 4 kN/m2) tl 30mm</t>
  </si>
  <si>
    <t>-1349067649</t>
  </si>
  <si>
    <t>116</t>
  </si>
  <si>
    <t>28372202</t>
  </si>
  <si>
    <t>deska EPS 100 kašírovaná asfaltovým pásem V60 S35 λ=0,037 tl 60mm</t>
  </si>
  <si>
    <t>218940397</t>
  </si>
  <si>
    <t>1,99*1,05 'Přepočtené koeficientem množství</t>
  </si>
  <si>
    <t>117</t>
  </si>
  <si>
    <t>713141137</t>
  </si>
  <si>
    <t>Montáž tepelné izolace střech plochých rohožemi, pásy, deskami, dílci, bloky (izolační materiál ve specifikaci) přilepenými za studena dvouvrstvá bodově</t>
  </si>
  <si>
    <t>-877394726</t>
  </si>
  <si>
    <t>118</t>
  </si>
  <si>
    <t>ISV.8592248018944</t>
  </si>
  <si>
    <t xml:space="preserve">Např. ISOVER T 120mm, λD = 0,038  (W·m-1·K-1),CS(10)50kPa, 2000x1200x120mm, univerzální izolace do plochých střech.</t>
  </si>
  <si>
    <t>-1854093839</t>
  </si>
  <si>
    <t>Poznámka k položce:_x000d_
Desky Isover T jsou určeny k provádění tepelných, zvukových a protipožárních izolací jednoplášťových plochých střech. Jsou vhodné jako spodní vrstva pod desky Isover S.</t>
  </si>
  <si>
    <t>119,413*1,05 'Přepočtené koeficientem množství</t>
  </si>
  <si>
    <t>119</t>
  </si>
  <si>
    <t>ISV.8592248018883</t>
  </si>
  <si>
    <t>Např. ISOVER S 120mm, λD = 0,039 (W·m-1·K-1), CS(10)70kPa, 2000x1200x120mm, materiál vhodný jako vrchní vrstva tepelněizolačního souvrství plochých střech s vysokými požadavky na mechanickou pevnost.</t>
  </si>
  <si>
    <t>1786053245</t>
  </si>
  <si>
    <t>Poznámka k položce:_x000d_
Desky Isover S jsou vhodné jako horní vrstva skladeb plochých střech. Vhodná kombinace je s deskami Isover T, Isover R nebo Isover P, které se kladou jako spodní vrstva, se spádovým systémem Isover SD a Isover DK. Na desky Isover S lze přímo aplikovat hydroizolační souvrství (lepením, mechanickým kotvením nebo pomoci přitížení).</t>
  </si>
  <si>
    <t>120</t>
  </si>
  <si>
    <t>998713205</t>
  </si>
  <si>
    <t>Přesun hmot pro izolace tepelné stanovený procentní sazbou (%) z ceny vodorovná dopravní vzdálenost do 50 m s užitím mechanizace v objektech výšky přes 36 do 48 m</t>
  </si>
  <si>
    <t>-357707332</t>
  </si>
  <si>
    <t>727</t>
  </si>
  <si>
    <t>Zdravotechnika - požární ochrana</t>
  </si>
  <si>
    <t>121</t>
  </si>
  <si>
    <t>727 - R01</t>
  </si>
  <si>
    <t>Protipožární trubní ucpávky</t>
  </si>
  <si>
    <t>-1914220341</t>
  </si>
  <si>
    <t>735</t>
  </si>
  <si>
    <t>Ústřední vytápění - otopná tělesa</t>
  </si>
  <si>
    <t>122</t>
  </si>
  <si>
    <t>735511061.IVR</t>
  </si>
  <si>
    <t>Podlahové vytápění - krycí a separační PE fólie IVAR.FR</t>
  </si>
  <si>
    <t>1282245489</t>
  </si>
  <si>
    <t>123</t>
  </si>
  <si>
    <t>998735205</t>
  </si>
  <si>
    <t>Přesun hmot pro otopná tělesa stanovený procentní sazbou (%) z ceny vodorovná dopravní vzdálenost do 50 m základní v objektech výšky přes 36 do 48 m</t>
  </si>
  <si>
    <t>1731815533</t>
  </si>
  <si>
    <t>763</t>
  </si>
  <si>
    <t>Konstrukce suché výstavby</t>
  </si>
  <si>
    <t>124</t>
  </si>
  <si>
    <t>763121451</t>
  </si>
  <si>
    <t>Stěna předsazená ze sádrokartonových desek s nosnou konstrukcí z ocelových profilů CW, UW dvojitě opláštěná deskami protipožárními DF tl. 2 x 12,5 mm bez izolace, EI 30, stěna tl. 75 mm, profil 50</t>
  </si>
  <si>
    <t>-1542874258</t>
  </si>
  <si>
    <t>0,275*3,17</t>
  </si>
  <si>
    <t>1,70*3,17</t>
  </si>
  <si>
    <t>1,50*3,12</t>
  </si>
  <si>
    <t>0,46*3,12</t>
  </si>
  <si>
    <t>0,30*3,12</t>
  </si>
  <si>
    <t>1,70*3,12</t>
  </si>
  <si>
    <t>0,45*3,12</t>
  </si>
  <si>
    <t>125</t>
  </si>
  <si>
    <t>763131411</t>
  </si>
  <si>
    <t>Podhled ze sádrokartonových desek dvouvrstvá zavěšená spodní konstrukce z ocelových profilů CD, UD jednoduše opláštěná deskou standardní A, tl. 12,5 mm, bez izolace</t>
  </si>
  <si>
    <t>1856849921</t>
  </si>
  <si>
    <t>126</t>
  </si>
  <si>
    <t>763131714</t>
  </si>
  <si>
    <t>Podhled ze sádrokartonových desek ostatní práce a konstrukce na podhledech ze sádrokartonových desek základní penetrační nátěr</t>
  </si>
  <si>
    <t>1988662641</t>
  </si>
  <si>
    <t>127</t>
  </si>
  <si>
    <t>763172355</t>
  </si>
  <si>
    <t>Montáž dvířek pro konstrukce ze sádrokartonových desek revizních jednoplášťových pro podhledy velikost (šxv) 600 x 600 mm</t>
  </si>
  <si>
    <t>1551616277</t>
  </si>
  <si>
    <t>OS 3</t>
  </si>
  <si>
    <t>128</t>
  </si>
  <si>
    <t>59030714</t>
  </si>
  <si>
    <t>dvířka revizní jednokřídlá s automatickým zámkem 600x600mm</t>
  </si>
  <si>
    <t>576688264</t>
  </si>
  <si>
    <t>764</t>
  </si>
  <si>
    <t>Konstrukce klempířské</t>
  </si>
  <si>
    <t>129</t>
  </si>
  <si>
    <t>764001821</t>
  </si>
  <si>
    <t>Demontáž klempířských konstrukcí krytiny ze svitků nebo tabulí do suti</t>
  </si>
  <si>
    <t>-957654600</t>
  </si>
  <si>
    <t>130</t>
  </si>
  <si>
    <t>764121401</t>
  </si>
  <si>
    <t>Krytina z hliníkového plechu s úpravou u okapů, prostupů a výčnělků střechy rovné drážkováním ze svitků rš 500 mm, sklon střechy do 30°</t>
  </si>
  <si>
    <t>-75996856</t>
  </si>
  <si>
    <t>K7</t>
  </si>
  <si>
    <t>3,14*1,315*1,315</t>
  </si>
  <si>
    <t>K8</t>
  </si>
  <si>
    <t>1,11*2,30</t>
  </si>
  <si>
    <t>131</t>
  </si>
  <si>
    <t>764224407</t>
  </si>
  <si>
    <t>Oplechování horních ploch zdí a nadezdívek (atik) z hliníkového plechu mechanicky kotvené rš 670 mm</t>
  </si>
  <si>
    <t>344837269</t>
  </si>
  <si>
    <t>K6</t>
  </si>
  <si>
    <t>1,22*32</t>
  </si>
  <si>
    <t>132</t>
  </si>
  <si>
    <t>764227404</t>
  </si>
  <si>
    <t>Oplechování parapetů z hliníkového plechu oblých nebo ze segmentů, včetně rohů mechanicky kotvené rš 330 mm</t>
  </si>
  <si>
    <t>513420475</t>
  </si>
  <si>
    <t>K1</t>
  </si>
  <si>
    <t>0,310*7</t>
  </si>
  <si>
    <t>0,580</t>
  </si>
  <si>
    <t>2,04*12</t>
  </si>
  <si>
    <t>K2</t>
  </si>
  <si>
    <t>133</t>
  </si>
  <si>
    <t>764228454</t>
  </si>
  <si>
    <t>Oplechování říms a ozdobných prvků z hliníkového plechu oblých nebo ze segmentů, včetně rohů mechanicky kotvené rš 330 mm</t>
  </si>
  <si>
    <t>-1258815673</t>
  </si>
  <si>
    <t>K3</t>
  </si>
  <si>
    <t>1,54*32</t>
  </si>
  <si>
    <t>K4</t>
  </si>
  <si>
    <t>1,63*32</t>
  </si>
  <si>
    <t>K5</t>
  </si>
  <si>
    <t>1,20*2</t>
  </si>
  <si>
    <t>134</t>
  </si>
  <si>
    <t>998764215</t>
  </si>
  <si>
    <t>Přesun hmot pro konstrukce klempířské stanovený procentní sazbou (%) z ceny vodorovná dopravní vzdálenost do 50 m základní v objektech výšky přes 36 do 48 m</t>
  </si>
  <si>
    <t>804533797</t>
  </si>
  <si>
    <t>766</t>
  </si>
  <si>
    <t>Konstrukce truhlářské</t>
  </si>
  <si>
    <t>135</t>
  </si>
  <si>
    <t>D17</t>
  </si>
  <si>
    <t>Dřevěné dveře ozn. D17 vč. zárubní, kování a montáže</t>
  </si>
  <si>
    <t>-896151475</t>
  </si>
  <si>
    <t>136</t>
  </si>
  <si>
    <t>D18</t>
  </si>
  <si>
    <t>Dřevěné dveře ozn. D18 vč. zárubní, kování a montáže</t>
  </si>
  <si>
    <t>-601457227</t>
  </si>
  <si>
    <t>137</t>
  </si>
  <si>
    <t>D19</t>
  </si>
  <si>
    <t>Dřevěné dveře ozn. D19 vč. zárubní, kování a montáže</t>
  </si>
  <si>
    <t>-1190786713</t>
  </si>
  <si>
    <t>138</t>
  </si>
  <si>
    <t>D2</t>
  </si>
  <si>
    <t>Dřevěné dveře ozn. D2 vč. zárubní, kování a montáže</t>
  </si>
  <si>
    <t>1934171129</t>
  </si>
  <si>
    <t>139</t>
  </si>
  <si>
    <t>D20</t>
  </si>
  <si>
    <t>Dřevěné dveře ozn. D20 vč. zárubní, kování a montáže</t>
  </si>
  <si>
    <t>684175331</t>
  </si>
  <si>
    <t>140</t>
  </si>
  <si>
    <t>D21</t>
  </si>
  <si>
    <t>Dřevěné dveře ozn. D21 vč. zárubní, kování a montáže</t>
  </si>
  <si>
    <t>688114346</t>
  </si>
  <si>
    <t>141</t>
  </si>
  <si>
    <t>D22</t>
  </si>
  <si>
    <t>Dřevěné dveře ozn. D22 vč. zárubní, kování a montáže</t>
  </si>
  <si>
    <t>-1406143167</t>
  </si>
  <si>
    <t>142</t>
  </si>
  <si>
    <t>D23</t>
  </si>
  <si>
    <t>Dřevěné dveře ozn. D23 vč. zárubní, kování a montáže</t>
  </si>
  <si>
    <t>-1429506821</t>
  </si>
  <si>
    <t>143</t>
  </si>
  <si>
    <t>D24</t>
  </si>
  <si>
    <t>Dřevěné dveře ozn. D24 vč. zárubní, kování a montáže</t>
  </si>
  <si>
    <t>491545308</t>
  </si>
  <si>
    <t>144</t>
  </si>
  <si>
    <t>D5</t>
  </si>
  <si>
    <t>Celoskleněné dveře ozn. D5 vč. zárubní, kování a montáže</t>
  </si>
  <si>
    <t>1487220623</t>
  </si>
  <si>
    <t>145</t>
  </si>
  <si>
    <t>D6</t>
  </si>
  <si>
    <t>Celoskleněné dveře ozn. D6 vč. zárubní, kování a montáže</t>
  </si>
  <si>
    <t>-749837938</t>
  </si>
  <si>
    <t>146</t>
  </si>
  <si>
    <t>D8</t>
  </si>
  <si>
    <t>Celoskleněné dveře ozn. D8 vč. zárubní, kování a montáže</t>
  </si>
  <si>
    <t>2136629509</t>
  </si>
  <si>
    <t>147</t>
  </si>
  <si>
    <t>998766205</t>
  </si>
  <si>
    <t>Přesun hmot pro konstrukce truhlářské stanovený procentní sazbou (%) z ceny vodorovná dopravní vzdálenost do 50 m základní v objektech výšky přes 36 do 48 m</t>
  </si>
  <si>
    <t>-547698591</t>
  </si>
  <si>
    <t>767</t>
  </si>
  <si>
    <t>Konstrukce zámečnické</t>
  </si>
  <si>
    <t>148</t>
  </si>
  <si>
    <t>767 - R01</t>
  </si>
  <si>
    <t>Montáž hlníkových oken a portálů</t>
  </si>
  <si>
    <t>1363349889</t>
  </si>
  <si>
    <t>149</t>
  </si>
  <si>
    <t>OK 1</t>
  </si>
  <si>
    <t>Al 1x jednokřídlé okno</t>
  </si>
  <si>
    <t>-1038334301</t>
  </si>
  <si>
    <t>150</t>
  </si>
  <si>
    <t>OK 2</t>
  </si>
  <si>
    <t>61616300</t>
  </si>
  <si>
    <t>151</t>
  </si>
  <si>
    <t>OK 3</t>
  </si>
  <si>
    <t>Al 1 x jednokřídlé otočné ve svislé ose kulaté okno</t>
  </si>
  <si>
    <t>2033149196</t>
  </si>
  <si>
    <t>152</t>
  </si>
  <si>
    <t>OK 7</t>
  </si>
  <si>
    <t>Al 2x fix sklo</t>
  </si>
  <si>
    <t>1950535760</t>
  </si>
  <si>
    <t>153</t>
  </si>
  <si>
    <t>OK 5</t>
  </si>
  <si>
    <t>Al 1x fix sklo</t>
  </si>
  <si>
    <t>48738919</t>
  </si>
  <si>
    <t>154</t>
  </si>
  <si>
    <t>OK 11</t>
  </si>
  <si>
    <t>Al 2x fix sklo , 1x jednokřídlé OS okno</t>
  </si>
  <si>
    <t>45783616</t>
  </si>
  <si>
    <t>155</t>
  </si>
  <si>
    <t>OK 12</t>
  </si>
  <si>
    <t>-553963482</t>
  </si>
  <si>
    <t>156</t>
  </si>
  <si>
    <t>OK 13</t>
  </si>
  <si>
    <t>-343879621</t>
  </si>
  <si>
    <t>157</t>
  </si>
  <si>
    <t>OK 14</t>
  </si>
  <si>
    <t>Al 1x fix sklo , 1x jednokřídlé OS okno</t>
  </si>
  <si>
    <t>-1652663578</t>
  </si>
  <si>
    <t>158</t>
  </si>
  <si>
    <t>OK 15</t>
  </si>
  <si>
    <t>36175791</t>
  </si>
  <si>
    <t>159</t>
  </si>
  <si>
    <t>OK 16</t>
  </si>
  <si>
    <t>-200396726</t>
  </si>
  <si>
    <t>160</t>
  </si>
  <si>
    <t>OK 17</t>
  </si>
  <si>
    <t>1321231293</t>
  </si>
  <si>
    <t>161</t>
  </si>
  <si>
    <t>OK 18</t>
  </si>
  <si>
    <t>-312258237</t>
  </si>
  <si>
    <t>162</t>
  </si>
  <si>
    <t>OK 19</t>
  </si>
  <si>
    <t>144777893</t>
  </si>
  <si>
    <t>163</t>
  </si>
  <si>
    <t>OK 6,8,10</t>
  </si>
  <si>
    <t>Al 1x Pivot door dveře</t>
  </si>
  <si>
    <t>-1117116231</t>
  </si>
  <si>
    <t>164</t>
  </si>
  <si>
    <t>767646411</t>
  </si>
  <si>
    <t>Montáž revizních dveří a dvířek hliníkových, ocelových nebo plastových s rámem jednokřídlových, plochy do 0,5 m2</t>
  </si>
  <si>
    <t>-1419017922</t>
  </si>
  <si>
    <t>165</t>
  </si>
  <si>
    <t>RMAT0001</t>
  </si>
  <si>
    <t>revizní dvířka OS 19</t>
  </si>
  <si>
    <t>335577236</t>
  </si>
  <si>
    <t>166</t>
  </si>
  <si>
    <t>RMAT0002</t>
  </si>
  <si>
    <t>revizní dvířka OS 20</t>
  </si>
  <si>
    <t>-1299877146</t>
  </si>
  <si>
    <t>167</t>
  </si>
  <si>
    <t>D1</t>
  </si>
  <si>
    <t>Ocelové dveře - montáž, dodávka, zárubeň, příslušenství - ozn. D1</t>
  </si>
  <si>
    <t>-1223252279</t>
  </si>
  <si>
    <t>168</t>
  </si>
  <si>
    <t>D13</t>
  </si>
  <si>
    <t>Ocelové dveře - montáž, dodávka, zárubeň, příslušenství - ozn. D13</t>
  </si>
  <si>
    <t>1811799334</t>
  </si>
  <si>
    <t>169</t>
  </si>
  <si>
    <t>Ocelové dveře - montáž, dodávka, zárubeň, příslušenství - ozn. D15</t>
  </si>
  <si>
    <t>-955287382</t>
  </si>
  <si>
    <t>170</t>
  </si>
  <si>
    <t>Ocelové dveře - montáž, dodávka, zárubeň, příslušenství - ozn. D16</t>
  </si>
  <si>
    <t>1907248309</t>
  </si>
  <si>
    <t>171</t>
  </si>
  <si>
    <t>D7</t>
  </si>
  <si>
    <t>Ocelové dveře - montáž, dodávka, zárubeň, příslušenství - ozn. D7</t>
  </si>
  <si>
    <t>1426211463</t>
  </si>
  <si>
    <t>172</t>
  </si>
  <si>
    <t>767122111</t>
  </si>
  <si>
    <t>Montáž stěn a příček s výplní drátěnou sítí spojených šroubováním</t>
  </si>
  <si>
    <t>2107123507</t>
  </si>
  <si>
    <t>OS 21</t>
  </si>
  <si>
    <t>14,85</t>
  </si>
  <si>
    <t>OS 22</t>
  </si>
  <si>
    <t>24,63</t>
  </si>
  <si>
    <t>OS 23</t>
  </si>
  <si>
    <t>119,00</t>
  </si>
  <si>
    <t>OS 24</t>
  </si>
  <si>
    <t>180,00</t>
  </si>
  <si>
    <t>OS 25</t>
  </si>
  <si>
    <t>250,00</t>
  </si>
  <si>
    <t>OS 26</t>
  </si>
  <si>
    <t>6,00</t>
  </si>
  <si>
    <t>OS 27</t>
  </si>
  <si>
    <t>OS 28</t>
  </si>
  <si>
    <t>10,50</t>
  </si>
  <si>
    <t>OS 29</t>
  </si>
  <si>
    <t>9,20</t>
  </si>
  <si>
    <t>173</t>
  </si>
  <si>
    <t>CST.0075479.URS</t>
  </si>
  <si>
    <t>Např. Nerezová síť Carl Stahl - X-TEND s certifikací ETA - velikost oka 80 mm, průměr lanka 2,0 mm - oka ležící - standardní obdélníkové tvary- celková plocha do 50 - 100 m2</t>
  </si>
  <si>
    <t>-572206289</t>
  </si>
  <si>
    <t xml:space="preserve">Poznámka k položce:_x000d_
síť z nerezové oceli AISI 316 s pevně spojenými oky pomocí lisovaných objímek s certifikací ETA, délka strany oka 80 mm, průměr lanka 2,0 mm, konstrukce lanka 7x7, pevnost lanka sítě -2,88 kN , pevnost svorky proti přetržení -3,16 kN , pevnost svorky proti posunutí -0,22 kN ,  standardní obdéníkový tvar sítě s celkovou plochou  50 - 100 m2</t>
  </si>
  <si>
    <t>174</t>
  </si>
  <si>
    <t>767640111</t>
  </si>
  <si>
    <t>Montáž dveří ocelových nebo hliníkových vchodových jednokřídlových bez nadsvětlíku</t>
  </si>
  <si>
    <t>1493707747</t>
  </si>
  <si>
    <t>D3</t>
  </si>
  <si>
    <t>D4</t>
  </si>
  <si>
    <t>175</t>
  </si>
  <si>
    <t>D341330</t>
  </si>
  <si>
    <t>dveře jednokřídlé Al plné max rozměru otvoru 2,42m2 bezpečnostní třídy RC2</t>
  </si>
  <si>
    <t>-506153186</t>
  </si>
  <si>
    <t>Poznámka k položce:_x000d_
rám/zárubeň, kování a zámek v ceně</t>
  </si>
  <si>
    <t>0,80*1,97</t>
  </si>
  <si>
    <t>176</t>
  </si>
  <si>
    <t>55341331</t>
  </si>
  <si>
    <t>dveře jednokřídlé Al prosklené max rozměru otvoru 2,42m2</t>
  </si>
  <si>
    <t>-947916959</t>
  </si>
  <si>
    <t>D14</t>
  </si>
  <si>
    <t>1,00*2,05</t>
  </si>
  <si>
    <t>177</t>
  </si>
  <si>
    <t>767996703</t>
  </si>
  <si>
    <t>Demontáž ostatních zámečnických konstrukcí řezáním o hmotnosti jednotlivých dílů přes 100 do 250 kg</t>
  </si>
  <si>
    <t>1664282963</t>
  </si>
  <si>
    <t>178</t>
  </si>
  <si>
    <t>998767205</t>
  </si>
  <si>
    <t>Přesun hmot pro zámečnické konstrukce stanovený procentní sazbou (%) z ceny vodorovná dopravní vzdálenost do 50 m základní v objektech výšky přes 36 do 48 m</t>
  </si>
  <si>
    <t>-1851766643</t>
  </si>
  <si>
    <t>771</t>
  </si>
  <si>
    <t>Podlahy z dlaždic</t>
  </si>
  <si>
    <t>179</t>
  </si>
  <si>
    <t>771574432</t>
  </si>
  <si>
    <t>Montáž podlah z dlaždic keramických lepených cementovým flexibilním lepidlem reliéfních nebo z dekorů, tloušťky do 10 mm přes 0,5 do 2 ks/m2</t>
  </si>
  <si>
    <t>-2094946766</t>
  </si>
  <si>
    <t>180</t>
  </si>
  <si>
    <t>59761102</t>
  </si>
  <si>
    <t>dlažba keramická slinutá mrazuvzdorná R9 povrch reliéfní/lapovaný s jedním rozměrem přes 800 do 1200mm tl do 10mm přes 0,5 do 2ks/m2</t>
  </si>
  <si>
    <t>-210171295</t>
  </si>
  <si>
    <t>143,28*1,15 'Přepočtené koeficientem množství</t>
  </si>
  <si>
    <t>181</t>
  </si>
  <si>
    <t>771574433</t>
  </si>
  <si>
    <t>Montáž podlah z dlaždic keramických lepených cementovým flexibilním lepidlem reliéfních nebo z dekorů, tloušťky do 10 mm přes 2 do 4 ks/m2</t>
  </si>
  <si>
    <t>2028900233</t>
  </si>
  <si>
    <t>-Mozaika_koupelny</t>
  </si>
  <si>
    <t>182</t>
  </si>
  <si>
    <t>59761118</t>
  </si>
  <si>
    <t>dlažba keramická slinutá mrazuvzdorná R10/B povrch reliéfní/matný tl do 10mm přes 2 do 4ks/m2</t>
  </si>
  <si>
    <t>1008342660</t>
  </si>
  <si>
    <t>86,301*1,15 'Přepočtené koeficientem množství</t>
  </si>
  <si>
    <t>183</t>
  </si>
  <si>
    <t>771585411</t>
  </si>
  <si>
    <t>Montáž podlah z keramické mozaiky lepené na síti lepené disperzním lepidlem, základní prvek do 200 ks/m2</t>
  </si>
  <si>
    <t>435420007</t>
  </si>
  <si>
    <t>184</t>
  </si>
  <si>
    <t>59761213</t>
  </si>
  <si>
    <t>mozaika keramická nemrazuvzdorná lepená na síti R10/A povrch hladký/matný tl do 10mm základní prvek do 200ks/m2</t>
  </si>
  <si>
    <t>-1568936885</t>
  </si>
  <si>
    <t>49,443*1,1 'Přepočtené koeficientem množství</t>
  </si>
  <si>
    <t>185</t>
  </si>
  <si>
    <t>771589192</t>
  </si>
  <si>
    <t>Montáž podlah z keramické mozaiky lepené na síti Příplatek k cenám za podlahy v omezeném prostoru</t>
  </si>
  <si>
    <t>-2006992725</t>
  </si>
  <si>
    <t>186</t>
  </si>
  <si>
    <t>998771205</t>
  </si>
  <si>
    <t>Přesun hmot pro podlahy z dlaždic stanovený procentní sazbou (%) z ceny vodorovná dopravní vzdálenost do 50 m základní v objektech výšky přes 36 do 48 m</t>
  </si>
  <si>
    <t>-393322184</t>
  </si>
  <si>
    <t>777</t>
  </si>
  <si>
    <t>Podlahy lité</t>
  </si>
  <si>
    <t>187</t>
  </si>
  <si>
    <t>777121115</t>
  </si>
  <si>
    <t>Vyrovnání podkladu epoxidovou stěrkou plněnou pískem, tloušťky přes 3 do 5 mm, plochy přes 1,0 m2</t>
  </si>
  <si>
    <t>1988407361</t>
  </si>
  <si>
    <t>188</t>
  </si>
  <si>
    <t>777511105</t>
  </si>
  <si>
    <t>Krycí stěrka dekorativní epoxidová, tloušťky přes 2 do 3 mm</t>
  </si>
  <si>
    <t>513810490</t>
  </si>
  <si>
    <t>189</t>
  </si>
  <si>
    <t>998777205</t>
  </si>
  <si>
    <t>Přesun hmot pro podlahy lité stanovený procentní sazbou (%) z ceny vodorovná dopravní vzdálenost do 50 m základní v objektech výšky přes 36 do 48 m</t>
  </si>
  <si>
    <t>-33776060</t>
  </si>
  <si>
    <t>781</t>
  </si>
  <si>
    <t>Dokončovací práce - obklady</t>
  </si>
  <si>
    <t>190</t>
  </si>
  <si>
    <t>781131112</t>
  </si>
  <si>
    <t>Izolace stěny pod obklad izolace nátěrem nebo stěrkou ve dvou vrstvách</t>
  </si>
  <si>
    <t>523934881</t>
  </si>
  <si>
    <t>191</t>
  </si>
  <si>
    <t>781472212</t>
  </si>
  <si>
    <t>Montáž keramických obkladů stěn lepených cementovým flexibilním lepidlem hladkých přes 0,5 do 2 ks/m2</t>
  </si>
  <si>
    <t>-1382477971</t>
  </si>
  <si>
    <t>192</t>
  </si>
  <si>
    <t>59761703</t>
  </si>
  <si>
    <t>obklad keramický nemrazuvzdorný povrch hladký/lesklý tl do 10mm přes 0,5 do 2 ks/m2</t>
  </si>
  <si>
    <t>452208448</t>
  </si>
  <si>
    <t>229,39*1,15 'Přepočtené koeficientem množství</t>
  </si>
  <si>
    <t>193</t>
  </si>
  <si>
    <t>781484412</t>
  </si>
  <si>
    <t>Montáž keramických obkladů stěn z mozaiky nebo dekoru lepených na síti lepené cementovým flexibilním lepidlem, základní prvek přes 100 do 200 ks/m2</t>
  </si>
  <si>
    <t>-1837486688</t>
  </si>
  <si>
    <t>194</t>
  </si>
  <si>
    <t>-1891205177</t>
  </si>
  <si>
    <t>8,826*1,1 'Přepočtené koeficientem množství</t>
  </si>
  <si>
    <t>195</t>
  </si>
  <si>
    <t>781485791</t>
  </si>
  <si>
    <t>Montáž keramických obkladů stěn z mozaiky nebo dekoru lepených na síti Příplatek k cenám za plochu do 10 m2 jednotlivě</t>
  </si>
  <si>
    <t>-973064218</t>
  </si>
  <si>
    <t>196</t>
  </si>
  <si>
    <t>781485792</t>
  </si>
  <si>
    <t>Montáž keramických obkladů stěn z mozaiky nebo dekoru lepených na síti Příplatek k cenám za obklad v omezeném prostoru</t>
  </si>
  <si>
    <t>-420803859</t>
  </si>
  <si>
    <t>197</t>
  </si>
  <si>
    <t>998781205</t>
  </si>
  <si>
    <t>Přesun hmot pro obklady keramické stanovený procentní sazbou (%) z ceny vodorovná dopravní vzdálenost do 50 m základní v objektech výšky přes 36 do 48 m</t>
  </si>
  <si>
    <t>1140617573</t>
  </si>
  <si>
    <t>782</t>
  </si>
  <si>
    <t>Dokončovací práce - obklady z kamene</t>
  </si>
  <si>
    <t>198</t>
  </si>
  <si>
    <t>782133114</t>
  </si>
  <si>
    <t>Montáž obkladů stěn z desek břidlicových tenkovrstvých ohebných (flexibilních) v interiéru kladených do lepidla do 3 ks/m2</t>
  </si>
  <si>
    <t>1444803315</t>
  </si>
  <si>
    <t>mč 101</t>
  </si>
  <si>
    <t xml:space="preserve">https://www.dopocitej.cz/kruhova_usec.html </t>
  </si>
  <si>
    <t>délka tětivy 5,56 m</t>
  </si>
  <si>
    <t>7,255*2,90</t>
  </si>
  <si>
    <t>-1,19*1,60</t>
  </si>
  <si>
    <t>-0,95*2</t>
  </si>
  <si>
    <t>-1,09*2,14</t>
  </si>
  <si>
    <t>mč 1201</t>
  </si>
  <si>
    <t>(2,50+2,85)*2*2,60</t>
  </si>
  <si>
    <t>-0,90*1,97*2</t>
  </si>
  <si>
    <t>199</t>
  </si>
  <si>
    <t>58384667</t>
  </si>
  <si>
    <t>obklad ohebný (flexibilní) z přírodní břidlice tl 2,5mm</t>
  </si>
  <si>
    <t>882737746</t>
  </si>
  <si>
    <t>31,919*1,05 'Přepočtené koeficientem množství</t>
  </si>
  <si>
    <t>784</t>
  </si>
  <si>
    <t>Dokončovací práce - malby a tapety</t>
  </si>
  <si>
    <t>200</t>
  </si>
  <si>
    <t>784211101</t>
  </si>
  <si>
    <t>Malby z malířských směsí oděruvzdorných za mokra dvojnásobné, bílé za mokra oděruvzdorné výborně v místnostech výšky do 3,80 m</t>
  </si>
  <si>
    <t>-1562480314</t>
  </si>
  <si>
    <t>201</t>
  </si>
  <si>
    <t>784661101</t>
  </si>
  <si>
    <t>Dekorační techniky-imitace benátského štuku v místnostech výšky do 3,80 m</t>
  </si>
  <si>
    <t>1356867961</t>
  </si>
  <si>
    <t>786</t>
  </si>
  <si>
    <t>Dokončovací práce - čalounické úpravy</t>
  </si>
  <si>
    <t>202</t>
  </si>
  <si>
    <t>786 - R01</t>
  </si>
  <si>
    <t>-568344245</t>
  </si>
  <si>
    <t>203</t>
  </si>
  <si>
    <t>786614005</t>
  </si>
  <si>
    <t>Montáž venkovních rolet upevněných na rám okenního nebo dveřního otvoru nebo na ostění, ovládaných motorem, včetně horního boxu a vodících profilů, plochy přes 6 m2</t>
  </si>
  <si>
    <t>-2087445756</t>
  </si>
  <si>
    <t>OS 1</t>
  </si>
  <si>
    <t>204</t>
  </si>
  <si>
    <t>63128009</t>
  </si>
  <si>
    <t>roleta látková zipscreen systém box š 100mm ovládaná základním motorem včetně příslušenství plochy do 12,0m2</t>
  </si>
  <si>
    <t>995147649</t>
  </si>
  <si>
    <t>Poznámka k položce:_x000d_
horní, vodící a spodní Al profil</t>
  </si>
  <si>
    <t>4,95*2,35*8</t>
  </si>
  <si>
    <t>205</t>
  </si>
  <si>
    <t>786626121</t>
  </si>
  <si>
    <t>Montáž zastiňujících žaluzií lamelových vnitřních nebo do oken dvojitých kovových</t>
  </si>
  <si>
    <t>-474646794</t>
  </si>
  <si>
    <t>2,10*2,35*8</t>
  </si>
  <si>
    <t>206</t>
  </si>
  <si>
    <t>55346200</t>
  </si>
  <si>
    <t>žaluzie horizontální interiérové</t>
  </si>
  <si>
    <t>1779953250</t>
  </si>
  <si>
    <t>02-02 - Stavebně konstrukční část založení, betonové a ocelové konstrukce</t>
  </si>
  <si>
    <t>789 - Povrchové úpravy ocelových konstrukcí a technologických zařízení</t>
  </si>
  <si>
    <t>-1030559267</t>
  </si>
  <si>
    <t>šachta</t>
  </si>
  <si>
    <t>1,90*0,20*13,92*2</t>
  </si>
  <si>
    <t>1,20*0,20*13,92*2</t>
  </si>
  <si>
    <t>0,95*0,20*2,76</t>
  </si>
  <si>
    <t>1,50*0,20*2,76</t>
  </si>
  <si>
    <t>-1,09*1,745*0,20</t>
  </si>
  <si>
    <t>-1,09*2,185*0,20*3</t>
  </si>
  <si>
    <t>žebra</t>
  </si>
  <si>
    <t>plocha x tl.</t>
  </si>
  <si>
    <t>3,40*0,25*5</t>
  </si>
  <si>
    <t>-516943374</t>
  </si>
  <si>
    <t>(1,90+1,60)*2*13,92</t>
  </si>
  <si>
    <t>(0,95+0,20+0,95)*2,76</t>
  </si>
  <si>
    <t>(1,50+0,20+1,50)*2,76</t>
  </si>
  <si>
    <t>(1,50+1,20)*2*13,92</t>
  </si>
  <si>
    <t>špalety výtahových dveří</t>
  </si>
  <si>
    <t>(1,745+1,09+1,745)*0,20</t>
  </si>
  <si>
    <t>(2,185+1,09+2,185)*0,20*3</t>
  </si>
  <si>
    <t>stěny 11np</t>
  </si>
  <si>
    <t>plocha elektronicky</t>
  </si>
  <si>
    <t>3,40*2*5</t>
  </si>
  <si>
    <t>796932670</t>
  </si>
  <si>
    <t>2139228433</t>
  </si>
  <si>
    <t>vč 5</t>
  </si>
  <si>
    <t>0,96990</t>
  </si>
  <si>
    <t>vč 7</t>
  </si>
  <si>
    <t>2,40480</t>
  </si>
  <si>
    <t>1520156626</t>
  </si>
  <si>
    <t>0,7494</t>
  </si>
  <si>
    <t>1,0264</t>
  </si>
  <si>
    <t>-906470447</t>
  </si>
  <si>
    <t>9np</t>
  </si>
  <si>
    <t>1,75*0,85*0,31</t>
  </si>
  <si>
    <t>(PI*8,150*8,150*0,17)</t>
  </si>
  <si>
    <t xml:space="preserve">odpočty </t>
  </si>
  <si>
    <t xml:space="preserve">šachta </t>
  </si>
  <si>
    <t>-1,90*1,60*0,17</t>
  </si>
  <si>
    <t>bazén (výseč)</t>
  </si>
  <si>
    <t>-(PI*4,76*4,76*0,17)/2*0,17</t>
  </si>
  <si>
    <t>jakési díry</t>
  </si>
  <si>
    <t>-0,715*0,715*0,17*2</t>
  </si>
  <si>
    <t>(PI*8,150*8,150*0,20)</t>
  </si>
  <si>
    <t>-1,90*1,60*0,20</t>
  </si>
  <si>
    <t>schody</t>
  </si>
  <si>
    <t>-(PI*0,640*0,640*0,20)</t>
  </si>
  <si>
    <t>-(PI*0,80*0,80*0,20)</t>
  </si>
  <si>
    <t>strop 13np</t>
  </si>
  <si>
    <t>(PI*6,00*6,00*0,15)/2</t>
  </si>
  <si>
    <t>3,33*0,90*0,15</t>
  </si>
  <si>
    <t>(PI*0,95*0,95*0,15)/4</t>
  </si>
  <si>
    <t>411351011</t>
  </si>
  <si>
    <t>Bednění stropních konstrukcí - bez podpěrné konstrukce desek tloušťky stropní desky přes 5 do 25 cm zřízení</t>
  </si>
  <si>
    <t>-1325019455</t>
  </si>
  <si>
    <t>1,75*0,85</t>
  </si>
  <si>
    <t>(PI*8,150*8,150)</t>
  </si>
  <si>
    <t>-1,90*1,60</t>
  </si>
  <si>
    <t>-(PI*4,76*4,76*0,17)/2</t>
  </si>
  <si>
    <t>-(PI*0,640*0,640)</t>
  </si>
  <si>
    <t>-(PI*0,80*0,80)</t>
  </si>
  <si>
    <t>(PI*6,00*6,00)/2</t>
  </si>
  <si>
    <t>3,33*0,90</t>
  </si>
  <si>
    <t>(PI*0,95*0,95)/4</t>
  </si>
  <si>
    <t>411351012</t>
  </si>
  <si>
    <t>Bednění stropních konstrukcí - bez podpěrné konstrukce desek tloušťky stropní desky přes 5 do 25 cm odstranění</t>
  </si>
  <si>
    <t>2133523726</t>
  </si>
  <si>
    <t>411354313</t>
  </si>
  <si>
    <t>Podpěrná konstrukce stropů - desek, kleneb a skořepin výška podepření do 4 m tloušťka stropu přes 15 do 25 cm zřízení</t>
  </si>
  <si>
    <t>-1011648048</t>
  </si>
  <si>
    <t>411354314</t>
  </si>
  <si>
    <t>Podpěrná konstrukce stropů - desek, kleneb a skořepin výška podepření do 4 m tloušťka stropu přes 15 do 25 cm odstranění</t>
  </si>
  <si>
    <t>-2090098604</t>
  </si>
  <si>
    <t>1457078727</t>
  </si>
  <si>
    <t>vč 6</t>
  </si>
  <si>
    <t>0,0694</t>
  </si>
  <si>
    <t>2,4048</t>
  </si>
  <si>
    <t>3,659</t>
  </si>
  <si>
    <t>1,1419</t>
  </si>
  <si>
    <t>1218830581</t>
  </si>
  <si>
    <t>0,023</t>
  </si>
  <si>
    <t>2,1804</t>
  </si>
  <si>
    <t>0,474</t>
  </si>
  <si>
    <t>vč 10</t>
  </si>
  <si>
    <t>0,0687</t>
  </si>
  <si>
    <t>953946124 - R</t>
  </si>
  <si>
    <t>Montáž atypických ocelových konstrukcí profilů hmotnosti přes 13 do 30 kg/m, hmotnosti konstrukce přes 5 do 10 t</t>
  </si>
  <si>
    <t>-4417309</t>
  </si>
  <si>
    <t>venkovní schodiště O9</t>
  </si>
  <si>
    <t>8,879</t>
  </si>
  <si>
    <t>O/9</t>
  </si>
  <si>
    <t>Ocelové schodiště mezi 1.p.p a 1.n.p. - ozn.Z/1_x000d_
Žárový pozink 180 μm</t>
  </si>
  <si>
    <t>-1777216327</t>
  </si>
  <si>
    <t>953946125</t>
  </si>
  <si>
    <t>Montáž atypických ocelových konstrukcí profilů hmotnosti přes 13 do 30 kg/m, hmotnosti konstrukce přes 10 do 20 t</t>
  </si>
  <si>
    <t>1545942191</t>
  </si>
  <si>
    <t>O.1. Vnitřní nosná konstrukce 10. NP až střecha</t>
  </si>
  <si>
    <t>14,967</t>
  </si>
  <si>
    <t>O1a</t>
  </si>
  <si>
    <t>O.1 - vnitřní ocelová konstrukce Žárový pozink 180 μm</t>
  </si>
  <si>
    <t>2027623233</t>
  </si>
  <si>
    <t>O1b</t>
  </si>
  <si>
    <t>O.1 - vbnitřní ocelová konstrukce</t>
  </si>
  <si>
    <t>-887326807</t>
  </si>
  <si>
    <t>985 - R01</t>
  </si>
  <si>
    <t>Sepnutí obvodového pláště předpínacími lany po povrchu vnějšího líce nosné ŽB konstrukce dříku vodojemu</t>
  </si>
  <si>
    <t>572486993</t>
  </si>
  <si>
    <t>985112111</t>
  </si>
  <si>
    <t>Odsekání degradovaného betonu stěn, tloušťky do 10 mm</t>
  </si>
  <si>
    <t>1547255762</t>
  </si>
  <si>
    <t>985112121</t>
  </si>
  <si>
    <t>Odsekání degradovaného betonu líce kleneb a podhledů, tloušťky do 10 mm</t>
  </si>
  <si>
    <t>910101188</t>
  </si>
  <si>
    <t>985112131</t>
  </si>
  <si>
    <t>Odsekání degradovaného betonu rubu kleneb a podlah, tloušťky do 10 mm</t>
  </si>
  <si>
    <t>-468738585</t>
  </si>
  <si>
    <t>276156338</t>
  </si>
  <si>
    <t>-1418117744</t>
  </si>
  <si>
    <t>985311211</t>
  </si>
  <si>
    <t>Reprofilace betonu sanačními maltami na cementové bázi ručně líce kleneb a podhledů, tloušťky do 10 mm</t>
  </si>
  <si>
    <t>528072612</t>
  </si>
  <si>
    <t>348065231</t>
  </si>
  <si>
    <t>985311312</t>
  </si>
  <si>
    <t>Reprofilace betonu sanačními maltami na cementové bázi ručně rubu kleneb a podlah, tloušťky přes 10 do 20 mm</t>
  </si>
  <si>
    <t>431995333</t>
  </si>
  <si>
    <t>985321111</t>
  </si>
  <si>
    <t>Ochranný nátěr betonářské výztuže 1 vrstva tloušťky 1 mm na cementové bázi stěn, líce kleneb a podhledů</t>
  </si>
  <si>
    <t>-941122523</t>
  </si>
  <si>
    <t>985321112</t>
  </si>
  <si>
    <t>Ochranný nátěr betonářské výztuže 1 vrstva tloušťky 1 mm na cementové bázi rubu kleneb a podlah</t>
  </si>
  <si>
    <t>460861119</t>
  </si>
  <si>
    <t>985331213</t>
  </si>
  <si>
    <t>Dodatečné vlepování betonářské výztuže včetně vyvrtání a vyčištění otvoru chemickou maltou průměr výztuže 12 mm</t>
  </si>
  <si>
    <t>97756100</t>
  </si>
  <si>
    <t>204,80</t>
  </si>
  <si>
    <t>13021013</t>
  </si>
  <si>
    <t>tyč ocelová kruhová žebírková DIN 488 jakost B500B (10 505) výztuž do betonu D 12mm</t>
  </si>
  <si>
    <t>-1649010077</t>
  </si>
  <si>
    <t>Poznámka k položce:_x000d_
Hmotnost: 0,89 kg/m</t>
  </si>
  <si>
    <t>vč 06</t>
  </si>
  <si>
    <t>0,1819</t>
  </si>
  <si>
    <t>985422311</t>
  </si>
  <si>
    <t>Injektáž trhlin v betonových nebo železobetonových konstrukcích nízkotlaká do 0,6 MP s injektážními jehlami vloženými do vrtů včetně jejich vyvrtání aktivovanou cementovou maltou šířka trhlin do 2 mm tloušťka konstrukce do 100 mm</t>
  </si>
  <si>
    <t>1896496929</t>
  </si>
  <si>
    <t>52,00+26,00+52,00</t>
  </si>
  <si>
    <t>985422321</t>
  </si>
  <si>
    <t>Injektáž trhlin v betonových nebo železobetonových konstrukcích nízkotlaká do 0,6 MP s injektážními jehlami vloženými do vrtů včetně jejich vyvrtání aktivovanou cementovou maltou šířka trhlin přes 2 do 5 mm tloušťka konstrukce do 100 mm</t>
  </si>
  <si>
    <t>-1944684925</t>
  </si>
  <si>
    <t>26,00+26,00+26,00+6,00</t>
  </si>
  <si>
    <t>985441312</t>
  </si>
  <si>
    <t>Přídavná šroubovitá nerezová výztuž pro sanaci trhlin v drážce včetně vyfrézování a zalití kotevní maltou v železobetonových konstrukcích 1 táhlo průměru 6 mm</t>
  </si>
  <si>
    <t>-1979871980</t>
  </si>
  <si>
    <t>HV.1</t>
  </si>
  <si>
    <t>512*0,60</t>
  </si>
  <si>
    <t>203*0,60</t>
  </si>
  <si>
    <t>HV.2</t>
  </si>
  <si>
    <t>565*00,60</t>
  </si>
  <si>
    <t>201*0,60</t>
  </si>
  <si>
    <t>HV.4</t>
  </si>
  <si>
    <t>288*0,60</t>
  </si>
  <si>
    <t>985441314</t>
  </si>
  <si>
    <t>Přídavná šroubovitá nerezová výztuž pro sanaci trhlin v drážce včetně vyfrézování a zalití kotevní maltou v železobetonových konstrukcích 1 táhlo průměru 10 mm</t>
  </si>
  <si>
    <t>61660214</t>
  </si>
  <si>
    <t>HV.3</t>
  </si>
  <si>
    <t>48*1,60</t>
  </si>
  <si>
    <t>144*1,79</t>
  </si>
  <si>
    <t>985511213</t>
  </si>
  <si>
    <t>Stříkaný beton ze suché směsi pevnosti v tlaku min. 25 MPa (tř. R3) líce kleneb a podhledů, jedné vrstvy tloušťky 50 mm</t>
  </si>
  <si>
    <t>2322939</t>
  </si>
  <si>
    <t>985511219</t>
  </si>
  <si>
    <t>Stříkaný beton ze suché směsi pevnosti v tlaku min. 25 MPa (tř. R3) Příplatek k cenám za každých dalších i započatých 10 mm tloušťky</t>
  </si>
  <si>
    <t>803223359</t>
  </si>
  <si>
    <t>115,951*5</t>
  </si>
  <si>
    <t>985512113</t>
  </si>
  <si>
    <t>Stříkaný beton ze suché směsi pevnosti v tlaku min. 45 MPa (tř. R4) stěn, jedné vrstvy tloušťky 50 mm</t>
  </si>
  <si>
    <t>-402076964</t>
  </si>
  <si>
    <t>55,00</t>
  </si>
  <si>
    <t>985512119</t>
  </si>
  <si>
    <t>Stříkaný beton ze suché směsi pevnosti v tlaku min. 45 MPa (tř. R4) Příplatek k cenám za každých dalších i započatých 10 mm tloušťky</t>
  </si>
  <si>
    <t>-1700637572</t>
  </si>
  <si>
    <t>55,00*5</t>
  </si>
  <si>
    <t>985561321</t>
  </si>
  <si>
    <t>Výztuž stříkaného betonu z betonářské oceli rubu kleneb a podlah z oceli 10 505 (R) nebo BSt 500, průměru prutů do 8 mm</t>
  </si>
  <si>
    <t>-1081017722</t>
  </si>
  <si>
    <t>střecha - torkret</t>
  </si>
  <si>
    <t>vč 11</t>
  </si>
  <si>
    <t>0,0417+0,07430</t>
  </si>
  <si>
    <t>985561323</t>
  </si>
  <si>
    <t>Výztuž stříkaného betonu z betonářské oceli rubu kleneb a podlah z oceli 10 505 (R) nebo BSt 500, průměru prutů přes 10 do 16 mm</t>
  </si>
  <si>
    <t>-2014596600</t>
  </si>
  <si>
    <t>0,174</t>
  </si>
  <si>
    <t>985562231-R</t>
  </si>
  <si>
    <t>Výztuž stříkaného betonu ze svařovaných sítí velikosti ok do 100 mm s antikorozní úpravou, průměru drátu 6 mm dvouvrstvých rubu kleneb a podlah</t>
  </si>
  <si>
    <t>-1821800357</t>
  </si>
  <si>
    <t>144,00</t>
  </si>
  <si>
    <t>985562513</t>
  </si>
  <si>
    <t>Výztuž stříkaného betonu z kompozitních sítí velikosti ok do 100 mm jednovrstvých stěn, půměr drátu 8 mm</t>
  </si>
  <si>
    <t>1556035637</t>
  </si>
  <si>
    <t>985562517</t>
  </si>
  <si>
    <t xml:space="preserve">Výztuž  z kompozitních sítí velikosti ok do 100 mm  podlah, půměr drátu 2,2 mm</t>
  </si>
  <si>
    <t>-587163382</t>
  </si>
  <si>
    <t>308128915</t>
  </si>
  <si>
    <t>767995116</t>
  </si>
  <si>
    <t>Montáž ostatních atypických zámečnických konstrukcí hmotnosti přes 100 do 250 kg</t>
  </si>
  <si>
    <t>1611396373</t>
  </si>
  <si>
    <t>Z-01</t>
  </si>
  <si>
    <t>Ocelové schodiště mezi 1.p.p a 1.n.p. - ozn.Z/1_x000d_
Žárový pozink 180 μm + transparent lak</t>
  </si>
  <si>
    <t>-2101678267</t>
  </si>
  <si>
    <t>Z-05</t>
  </si>
  <si>
    <t>Šachtový žebřík žárově pozinkovaný mezi 9. a 10.n.p. - ozn.Z/5_x000d_
Žárový pozink 180 μm + transparent lak</t>
  </si>
  <si>
    <t>-299844122</t>
  </si>
  <si>
    <t>Z-08</t>
  </si>
  <si>
    <t>Kotvení sítí 80/80 u francouzkých oken 2.-8.n.p.</t>
  </si>
  <si>
    <t>861446723</t>
  </si>
  <si>
    <t>Z-09</t>
  </si>
  <si>
    <t>Poklop pro zadláždení GAP 60 - ozn.Z/9</t>
  </si>
  <si>
    <t>541606902</t>
  </si>
  <si>
    <t>Z-10</t>
  </si>
  <si>
    <t>Vnitřní madlo venkovního únikového schodiště - ozn.Z/10_x000d_
Nerez AISI 316L</t>
  </si>
  <si>
    <t>984816975</t>
  </si>
  <si>
    <t>Z-11</t>
  </si>
  <si>
    <t>Systém vegetačního stínění ozn.Z/11a</t>
  </si>
  <si>
    <t>-1943244542</t>
  </si>
  <si>
    <t>Z-13</t>
  </si>
  <si>
    <t>Ocelová konstrukce dveří mezi ext.schodištěm a man.plošinou - ozn.Z/13_x000d_
Nerez AISI 316L</t>
  </si>
  <si>
    <t>-1182111390</t>
  </si>
  <si>
    <t>Z-14</t>
  </si>
  <si>
    <t xml:space="preserve">Manipulační plošina VRV  ozn.Z/14 (O.11.)_x000d_
Žárový pozink 180 μm</t>
  </si>
  <si>
    <t>346373993</t>
  </si>
  <si>
    <t>Z-15</t>
  </si>
  <si>
    <t>Manipulační plošina střecha - ozn.Z/15_x000d_
Žárový pozink 180 μm</t>
  </si>
  <si>
    <t>1753481141</t>
  </si>
  <si>
    <t>Z-16</t>
  </si>
  <si>
    <t>Suchovod - ozn.Z/16_x000d_
Žárový pozink 180 μm</t>
  </si>
  <si>
    <t>-34368545</t>
  </si>
  <si>
    <t>Z-17</t>
  </si>
  <si>
    <t>Žebřík - ozn.Z/17_x000d_
Žárový pozink 180 μm</t>
  </si>
  <si>
    <t>-1262052360</t>
  </si>
  <si>
    <t>767995117</t>
  </si>
  <si>
    <t>Montáž ostatních atypických zámečnických konstrukcí hmotnosti přes 250 do 500 kg</t>
  </si>
  <si>
    <t>-1902896750</t>
  </si>
  <si>
    <t>Z-02a</t>
  </si>
  <si>
    <t>Ocelové točité schodiště mezi 3.n.p., 4.n.p. a 5.n.p. - ozn.Z/2a</t>
  </si>
  <si>
    <t>1904717752</t>
  </si>
  <si>
    <t>Z-02b</t>
  </si>
  <si>
    <t>Ocelové točité schodiště mezi 6.n.p., 7.n.p. a 8.n.p., ozn. Z/2b</t>
  </si>
  <si>
    <t>984420024</t>
  </si>
  <si>
    <t>Z-03</t>
  </si>
  <si>
    <t>Ocelové točité schodiště mezi 12.np. a 13.n.p - ozn. Z/3</t>
  </si>
  <si>
    <t>1962855742</t>
  </si>
  <si>
    <t>Z-04</t>
  </si>
  <si>
    <t>Skleněné zábradlí ozn. Z/4</t>
  </si>
  <si>
    <t>1521396692</t>
  </si>
  <si>
    <t>Z-06</t>
  </si>
  <si>
    <t>Stínící systém balkon ve 4. a 7.n.p. - ozn.Z/6 - nerez</t>
  </si>
  <si>
    <t>1539703526</t>
  </si>
  <si>
    <t>Z-07</t>
  </si>
  <si>
    <t>Ocelové točité schodiště mezi 11.a 12.n.p. - ozn.Z/7 - nerez</t>
  </si>
  <si>
    <t>2032824782</t>
  </si>
  <si>
    <t>Z-18</t>
  </si>
  <si>
    <t>Nerezové vnitřní točité schodiště mezi 11. a 12.n.p. - ozn.Z/18</t>
  </si>
  <si>
    <t>2141011398</t>
  </si>
  <si>
    <t>-578983880</t>
  </si>
  <si>
    <t>789</t>
  </si>
  <si>
    <t>Povrchové úpravy ocelových konstrukcí a technologických zařízení</t>
  </si>
  <si>
    <t>789221522 - R</t>
  </si>
  <si>
    <t>Otryskání povrchů ocelových konstrukcí suché abrazivní tryskání abrazivem ze strusky třídy I stupeň zrezivění B, stupeň přípravy Sa 2 1/2</t>
  </si>
  <si>
    <t>-530979944</t>
  </si>
  <si>
    <t>789326131 - R</t>
  </si>
  <si>
    <t>Protipožární zpěňující nátěr ocelových konstrukcí třídy II jednosložkový rozpouštědlový, funkční tloušťky do 200 µm</t>
  </si>
  <si>
    <t>1180662802</t>
  </si>
  <si>
    <t>02-03 - Zařízení zdravotně technických instalací</t>
  </si>
  <si>
    <t>721 - Vnitřní kanalizace</t>
  </si>
  <si>
    <t>722 - Vnitřní vodovod</t>
  </si>
  <si>
    <t>725 - Zařizovací předměty</t>
  </si>
  <si>
    <t>726 - Předstěnové instalační systémy pro zazdění</t>
  </si>
  <si>
    <t>727 - Protipožární trubní ucpávky</t>
  </si>
  <si>
    <t>721</t>
  </si>
  <si>
    <t>Vnitřní kanalizace</t>
  </si>
  <si>
    <t>721173723</t>
  </si>
  <si>
    <t>Potrubí z trub polyetylenových svařované připojovací DN 50</t>
  </si>
  <si>
    <t>721173724</t>
  </si>
  <si>
    <t>Potrubí z trub polyetylenových svařované připojovací DN 70</t>
  </si>
  <si>
    <t>721174042</t>
  </si>
  <si>
    <t>Potrubí z trub polypropylenových připojovací DN 40</t>
  </si>
  <si>
    <t>721174043</t>
  </si>
  <si>
    <t>Potrubí z trub polypropylenových připojovací DN 50</t>
  </si>
  <si>
    <t>721174024</t>
  </si>
  <si>
    <t>Potrubí z trub polypropylenových odpadní (svislé) DN 75</t>
  </si>
  <si>
    <t>721174025</t>
  </si>
  <si>
    <t>Potrubí z trub polypropylenových odpadní (svislé) DN 110</t>
  </si>
  <si>
    <t>721194105</t>
  </si>
  <si>
    <t>Vyměření přípojek na potrubí vyvedení a upevnění odpadních výpustek DN 50</t>
  </si>
  <si>
    <t>721194109</t>
  </si>
  <si>
    <t>Vyměření přípojek na potrubí vyvedení a upevnění odpadních výpustek DN 110</t>
  </si>
  <si>
    <t>Pol89</t>
  </si>
  <si>
    <t>Podlahová vpusť, odtok až 1,5l/s, vyjímatelný pachový uzávěr, odtok DN50, nástavec ze čtvercového nerezového ráměčku pro zadláždění 149x149mm, štěrbina 6mm</t>
  </si>
  <si>
    <t>Pol90</t>
  </si>
  <si>
    <t>Střešní vtoky polypropylenové pro ploché střechy s odtokem vodorovným DN50, el.vyhřívané</t>
  </si>
  <si>
    <t>Pol91</t>
  </si>
  <si>
    <t>Liniový odvodňovací systém - žlabové těleso z polypropylenu, bezšroubá aretace roštu, snadné čištění, š.100mm, délka 1,0m</t>
  </si>
  <si>
    <t>Pol92</t>
  </si>
  <si>
    <t>Rošty štěrbinové, nerezová ocel, výška105mm, š.100mm, délka 1,0m</t>
  </si>
  <si>
    <t>Pol93</t>
  </si>
  <si>
    <t>Sprchový žlab pro instalaci do prostoru, délkově přizpůsobitelný profil se zkrácením až o 80mm, vč. roštu - leštěná nerezová ocel, z jednoho kusu bez jakýchkoliv spojů, rošt délka 800mm, š.55mm</t>
  </si>
  <si>
    <t>Pol94</t>
  </si>
  <si>
    <t>Přechodová lišta k instalaci mezi prostor bezbariérového sprchového koutu se zabudovaným sprchovým žlabem a přilehlou podlahou koupelny, L=990mm</t>
  </si>
  <si>
    <t>Pol95</t>
  </si>
  <si>
    <t>Přechodová lišta k instalaci mezi prostor bezbariérového sprchového koutu se zabudovaným sprchovým žlabem a přilehlou podlahou koupelny, L=1490mm</t>
  </si>
  <si>
    <t>Pol96</t>
  </si>
  <si>
    <t>Sprchový žlab pro instalaci do prostoru, délkově přizpůsobitelný profil se zkrácením až o 80mm, vč. roštu - leštěná nerezová ocel, z jednoho kusu bez jakýchkoliv spojů, rošt délka 1000mm, š.55mm</t>
  </si>
  <si>
    <t>Pol97</t>
  </si>
  <si>
    <t>Sprchový žlab pro instalaci do prostoru, délkově přizpůsobitelný profil se zkrácením až o 80mm, vč. roštu - leštěná nerezová ocel, z jednoho kusu bez jakýchkoliv spojů, rošt délka 1200mm, š.55mm</t>
  </si>
  <si>
    <t>721273153</t>
  </si>
  <si>
    <t>Ventilační hlavice z polypropylenu (PP) DN 110</t>
  </si>
  <si>
    <t>721274121</t>
  </si>
  <si>
    <t>Ventily přivzdušňovací odpadních potrubí vnitřní od DN 32 do DN 50</t>
  </si>
  <si>
    <t>721274122</t>
  </si>
  <si>
    <t>Ventily přivzdušňovací odpadních potrubí vnitřní DN 70</t>
  </si>
  <si>
    <t>721274126</t>
  </si>
  <si>
    <t>Ventily přivzdušňovací odpadních potrubí vnitřní DN 110</t>
  </si>
  <si>
    <t>721290113</t>
  </si>
  <si>
    <t>Zkouška těsnosti kanalizace v objektech vodou DN 250 nebo DN 300</t>
  </si>
  <si>
    <t>Pol98</t>
  </si>
  <si>
    <t>Technická prohlídka vnitřní kanalizace</t>
  </si>
  <si>
    <t>998721204</t>
  </si>
  <si>
    <t>Přesun hmot pro vnitřní kanalizaci stanovený procentní sazbou (%) z ceny vodorovná dopravní vzdálenost do 50 m základní v objektech výšky přes 24 do 36 m</t>
  </si>
  <si>
    <t>722</t>
  </si>
  <si>
    <t>Vnitřní vodovod</t>
  </si>
  <si>
    <t>722173112</t>
  </si>
  <si>
    <t>Potrubí z plastových trubek ze síťovaného polyethylenu (PE-Xa) spojované mechanicky násuvnou objímkou plastovou D 16/2,2</t>
  </si>
  <si>
    <t>1563132504</t>
  </si>
  <si>
    <t>722173113</t>
  </si>
  <si>
    <t>Potrubí z plastových trubek ze síťovaného polyethylenu (PE-Xa) spojované mechanicky násuvnou objímkou plastovou D 20/2,8</t>
  </si>
  <si>
    <t>-1272791266</t>
  </si>
  <si>
    <t>722173114</t>
  </si>
  <si>
    <t>Potrubí z plastových trubek ze síťovaného polyethylenu (PE-Xa) spojované mechanicky násuvnou objímkou plastovou D 25/3,5</t>
  </si>
  <si>
    <t>1216376845</t>
  </si>
  <si>
    <t>722173115</t>
  </si>
  <si>
    <t>Potrubí z plastových trubek ze síťovaného polyethylenu (PE-Xa) spojované mechanicky násuvnou objímkou plastovou D 32/4,4</t>
  </si>
  <si>
    <t>-420429425</t>
  </si>
  <si>
    <t>722173116</t>
  </si>
  <si>
    <t>Potrubí z plastových trubek ze síťovaného polyethylenu (PE-Xa) spojované mechanicky násuvnou objímkou plastovou D 40/5,5</t>
  </si>
  <si>
    <t>-1196482880</t>
  </si>
  <si>
    <t>722173216</t>
  </si>
  <si>
    <t>Potrubí z plastových trubek ze síťovaného polyethylenu (PE-Xa) spojované mechanicky násuvnou objímkou kovovou D 50/6,9</t>
  </si>
  <si>
    <t>4690442</t>
  </si>
  <si>
    <t>722181251</t>
  </si>
  <si>
    <t>Ochrana potrubí termoizolačními trubicemi z pěnového polyetylenu PE přilepenými v příčných a podélných spojích, tloušťky izolace přes 20 do 25 mm, vnitřního průměru izolace DN do 22 mm</t>
  </si>
  <si>
    <t>-351042920</t>
  </si>
  <si>
    <t>600*1,1 'Přepočtené koeficientem množství</t>
  </si>
  <si>
    <t>722181252</t>
  </si>
  <si>
    <t>Ochrana potrubí termoizolačními trubicemi z pěnového polyetylenu PE přilepenými v příčných a podélných spojích, tloušťky izolace přes 20 do 25 mm, vnitřního průměru izolace DN přes 22 do 45 mm</t>
  </si>
  <si>
    <t>-1531454935</t>
  </si>
  <si>
    <t>280*1,1 'Přepočtené koeficientem množství</t>
  </si>
  <si>
    <t>722220111</t>
  </si>
  <si>
    <t>Armatury s jedním závitem nástěnky pro výtokový ventil G 1/2"</t>
  </si>
  <si>
    <t>722220121</t>
  </si>
  <si>
    <t>Armatury s jedním závitem nástěnky pro baterii G 1/2"</t>
  </si>
  <si>
    <t>pár</t>
  </si>
  <si>
    <t>722224115</t>
  </si>
  <si>
    <t>Armatury s jedním závitem kohouty plnicí a vypouštěcí PN 10 G 1/2"</t>
  </si>
  <si>
    <t>722224116</t>
  </si>
  <si>
    <t>Armatury s jedním závitem kohouty plnicí a vypouštěcí PN 10 G 3/4"</t>
  </si>
  <si>
    <t>722231201</t>
  </si>
  <si>
    <t>Armatury se dvěma závity ventily redukční tlakové mosazné bez manometru PN 6 do 25 °C G 1/2"</t>
  </si>
  <si>
    <t>722232043</t>
  </si>
  <si>
    <t>Armatury se dvěma závity kulové kohouty PN 42 do 185 °C přímé vnitřní závit G 1/2"</t>
  </si>
  <si>
    <t>722232044</t>
  </si>
  <si>
    <t>Armatury se dvěma závity kulové kohouty PN 42 do 185 °C přímé vnitřní závit G 3/4"</t>
  </si>
  <si>
    <t>722232045</t>
  </si>
  <si>
    <t>Armatury se dvěma závity kulové kohouty PN 42 do 185 °C přímé vnitřní závit G 1"</t>
  </si>
  <si>
    <t>722232046</t>
  </si>
  <si>
    <t>Armatury se dvěma závity kulové kohouty PN 42 do 185 °C přímé vnitřní závit G 5/4"</t>
  </si>
  <si>
    <t>722232047</t>
  </si>
  <si>
    <t>Armatury se dvěma závity kulové kohouty PN 42 do 185 °C přímé vnitřní závit G 6/4"</t>
  </si>
  <si>
    <t>722234263</t>
  </si>
  <si>
    <t>Armatury se dvěma závity filtry mosazný PN 20 do 80 °C G 1/2"</t>
  </si>
  <si>
    <t>722234264</t>
  </si>
  <si>
    <t>Armatury se dvěma závity filtry mosazný PN 20 do 80 °C G 3/4"</t>
  </si>
  <si>
    <t>722234265</t>
  </si>
  <si>
    <t>Armatury se dvěma závity filtry mosazný PN 20 do 80 °C G 1"</t>
  </si>
  <si>
    <t>722234266</t>
  </si>
  <si>
    <t>Armatury se dvěma závity filtry mosazný PN 20 do 80 °C G 5/4"</t>
  </si>
  <si>
    <t>722234267</t>
  </si>
  <si>
    <t>Armatury se dvěma závity filtry mosazný PN 20 do 80 °C G 6/4"</t>
  </si>
  <si>
    <t>722231073</t>
  </si>
  <si>
    <t>Armatury se dvěma závity ventily zpětné mosazné PN 10 do 110°C G 3/4"</t>
  </si>
  <si>
    <t>722231074</t>
  </si>
  <si>
    <t>Armatury se dvěma závity ventily zpětné mosazné PN 10 do 110°C G 1"</t>
  </si>
  <si>
    <t>722231075</t>
  </si>
  <si>
    <t>Armatury se dvěma závity ventily zpětné mosazné PN 10 do 110°C G 5/4"</t>
  </si>
  <si>
    <t>722231076</t>
  </si>
  <si>
    <t>Armatury se dvěma závity ventily zpětné mosazné PN 10 do 110°C G 6/4"</t>
  </si>
  <si>
    <t>722231077</t>
  </si>
  <si>
    <t>Armatury se dvěma závity ventily zpětné mosazné PN 10 do 110°C G 2"</t>
  </si>
  <si>
    <t>722270101</t>
  </si>
  <si>
    <t>Vodoměrové sestavy závitové G 3/4"</t>
  </si>
  <si>
    <t>soubor</t>
  </si>
  <si>
    <t>722270102</t>
  </si>
  <si>
    <t>Vodoměrové sestavy závitové G 1"</t>
  </si>
  <si>
    <t>722270104</t>
  </si>
  <si>
    <t>Vodoměrové sestavy závitové G 6/4"</t>
  </si>
  <si>
    <t>Pol105</t>
  </si>
  <si>
    <t>Regulační termostatický ventil pro cirkulaci teplé vody</t>
  </si>
  <si>
    <t>734421102</t>
  </si>
  <si>
    <t>Tlakoměry s pevným stonkem a zpětnou klapkou spodní připojení (radiální) tlaku 0-16 bar průměru 63 mm</t>
  </si>
  <si>
    <t>Pol106</t>
  </si>
  <si>
    <t>Měděný spirálový výměník tepla do odpadního potrubí DN110, délka 1220mm, připojení 22mm, účinnost až 49%</t>
  </si>
  <si>
    <t>Pol107</t>
  </si>
  <si>
    <t>Měděný spirálový výměník tepla do odpadního potrubí DN110, délka 2440mm, připojení 22mm, účinnost až 65%</t>
  </si>
  <si>
    <t>Pol108</t>
  </si>
  <si>
    <t>Expanzní nádoba určená na pitnou vodu, objem 18litrů</t>
  </si>
  <si>
    <t>Pol109</t>
  </si>
  <si>
    <t>Cirkulační mokroběžné čerpadlo v nerezovém provedení, pro čerpání teplé vody, autoadaptivní funkce, funkce nočního útlumu, displej s LED diodami, jmenovitý průtok 1,5m3/h, H=2,01m, el.připojení 18W, 230V/50Hz</t>
  </si>
  <si>
    <t>Pol110</t>
  </si>
  <si>
    <t>Automatická tlaková stanice pro zásobování čistou vodou, integrovaný frekvenční měnič pro regulaci otáček, 5-cestný ventil, expanzní nádoba, manometr, jmenovivý průtok 6 m3/h, H=47,8m, el. připojení 1,5kW, 230V/50Hz</t>
  </si>
  <si>
    <t>Pol111</t>
  </si>
  <si>
    <t>Automatická tlaková stanice pro zásobování čistou vodou, integrovaný frekvenční měnič pro regulaci otáček, 5-cestný ventil, expanzní nádoba, manometr, jmenovivý průtok 4,2 m3/h, H=45,2m, el. připojení 1,1kW, 230V/50Hz</t>
  </si>
  <si>
    <t>Pol112</t>
  </si>
  <si>
    <t>Automatická tlaková stanice pro využití dešťové vody, obsahuje samonasávací čerpadlo, nádrž na vodu, nosné a montážní šrouby, hydraulické hadice, snímače hladiny s 20m kabelem, jmenovitý průtok 3,59 m3/h, H=25m, el.připojení 0,9kW, 230V/50Hz</t>
  </si>
  <si>
    <t>722290226</t>
  </si>
  <si>
    <t>Zkoušky, proplach a desinfekce vodovodního potrubí zkoušky těsnosti vodovodního potrubí závitového do DN 50</t>
  </si>
  <si>
    <t>722290234</t>
  </si>
  <si>
    <t>Zkoušky, proplach a desinfekce vodovodního potrubí proplach a desinfekce vodovodního potrubí do DN 80</t>
  </si>
  <si>
    <t>998722204</t>
  </si>
  <si>
    <t>Přesun hmot pro vnitřní vodovod stanovený procentní sazbou (%) z ceny vodorovná dopravní vzdálenost do 50 m základní v objektech výšky přes 24 do 36 m</t>
  </si>
  <si>
    <t>725</t>
  </si>
  <si>
    <t>Zařizovací předměty</t>
  </si>
  <si>
    <t>725813111</t>
  </si>
  <si>
    <t>Ventily rohové bez připojovací trubičky nebo flexi hadičky G 1/2"</t>
  </si>
  <si>
    <t>725211602</t>
  </si>
  <si>
    <t>Umyvadla keramická bílá bez výtokových armatur připevněná na stěnu šrouby bez sloupu nebo krytu na sifon, šířka umyvadla 550 mm</t>
  </si>
  <si>
    <t>725211701</t>
  </si>
  <si>
    <t>Umyvadla keramická bílá bez výtokových armatur připevněná na stěnu šrouby malá (umývátka) stěnová 400 mm</t>
  </si>
  <si>
    <t>Pol113</t>
  </si>
  <si>
    <t>Samostatně stojící keramické umyvadlo, monolitický výrobek v podobě podstavce, s přepadem, otvor pro baterii, rozměry 840x400x400mm, barva: imitace přírodního kamene</t>
  </si>
  <si>
    <t>soub</t>
  </si>
  <si>
    <t>Pol114</t>
  </si>
  <si>
    <t>Samostatně stojící kamenné umyvadlo z přírodního mramoru, bez přepadu, v zadní stěně otvor pro připojení odtoku, výška 980mm, barva: terakotové odstíny</t>
  </si>
  <si>
    <t>Pol115</t>
  </si>
  <si>
    <t>Samostatně stojící umyvadlo, materiál Mineral DuraBe, vč. chromované umyvadlové výpusti, bez přepadu, rozměry 465x320x840mm, barva: černá, bílá</t>
  </si>
  <si>
    <t>725822611</t>
  </si>
  <si>
    <t>Baterie umyvadlové stojánkové pákové bez výpusti</t>
  </si>
  <si>
    <t>Pol116</t>
  </si>
  <si>
    <t>Baterie umyvadlová stojánková páková bez výpusti, barva: černá</t>
  </si>
  <si>
    <t>Pol117</t>
  </si>
  <si>
    <t>Podlahová umyvadlová baterie, ovládání pákové, materiál: mosaz, barva: zlatá, v. 110cm</t>
  </si>
  <si>
    <t>Pol118</t>
  </si>
  <si>
    <t>Podlahová umyvadlová baterie, ovládání pákové, materiál: mosaz, barva: černá, v. 110cm</t>
  </si>
  <si>
    <t>725121523</t>
  </si>
  <si>
    <t>Pisoárové záchodky keramické automatické pro bateriové napájení</t>
  </si>
  <si>
    <t>Pol119</t>
  </si>
  <si>
    <t>Klozet závěsný s integrovanou baterií a bidetovou sprškou 35,5x53cm, provedení: rimless, barva: bílá</t>
  </si>
  <si>
    <t>Pol120</t>
  </si>
  <si>
    <t>Sedátko na WC s pomalým zavíráním, provedení slim</t>
  </si>
  <si>
    <t>Pol121</t>
  </si>
  <si>
    <t>Ovládací tlačítko pro závěsné WC, provedení: sklo</t>
  </si>
  <si>
    <t>Pol122</t>
  </si>
  <si>
    <t>Baterie vanová samostatně stojící, s výtokem a sprchovou rukojetí, materiál: mosaz, barva: černá, v.102cm</t>
  </si>
  <si>
    <t>Pol123</t>
  </si>
  <si>
    <t>Vana volně stojící, vč. chromové vanové výpusti click/clack, materiál: litý mramor, rozměry: 1700x715x715mm, barva: čern, bílá</t>
  </si>
  <si>
    <t>Pol124</t>
  </si>
  <si>
    <t>Zástěna sprchová 900 mm do výšky 2000 mm, kalené sklo</t>
  </si>
  <si>
    <t>Pol125</t>
  </si>
  <si>
    <t>Zástěna sprchová 1100 mm do výšky 2000 mm, kalené sklo</t>
  </si>
  <si>
    <t>Pol126</t>
  </si>
  <si>
    <t>Zástěna sprchová 1200 mm do výšky 2000 mm, kalené sklo</t>
  </si>
  <si>
    <t>Pol127</t>
  </si>
  <si>
    <t>Zástěna sprchová do výšky 2000 mm - dveře jednokřídlé š.750mm, kalené sklo</t>
  </si>
  <si>
    <t>Pol128</t>
  </si>
  <si>
    <t>Zástěna sprchová do výšky 2000 mm - dveře jednokřídlé š.1200mm, kalené sklo</t>
  </si>
  <si>
    <t>Pol129</t>
  </si>
  <si>
    <t>Nástěnná sprchová baterie se sprchovým setem</t>
  </si>
  <si>
    <t>Pol130</t>
  </si>
  <si>
    <t>Baterie sprchová samostatně stojící, hlavová a ruční sprcha, materiál: nerezová ocel, v. 225cm</t>
  </si>
  <si>
    <t>Pol131</t>
  </si>
  <si>
    <t>Baterie sprchová podomítková, termostatická, se sprchovou hlavicí a ruční sprchou, barva: zlatá</t>
  </si>
  <si>
    <t>Pol132</t>
  </si>
  <si>
    <t>Baterie sprchová podomítková, termostatická, se sprchovou hlavicí a ruční sprchou, barva: černá</t>
  </si>
  <si>
    <t>Pol133</t>
  </si>
  <si>
    <t>Dřez granitový dvojitý s odkapávací plochou, barva: černá</t>
  </si>
  <si>
    <t>725821326</t>
  </si>
  <si>
    <t>Baterie dřezová stojánková páková s otáčivým ústím a délkou ramínka 265mm</t>
  </si>
  <si>
    <t>725851317</t>
  </si>
  <si>
    <t>Ventily odpadní pro zařizovací předměty dřezové s přepadem G 6/4" pro dvojdřez</t>
  </si>
  <si>
    <t>725851325</t>
  </si>
  <si>
    <t>Ventily odpadní pro zařizovací předměty umyvadlové bez přepadu G 5/4"</t>
  </si>
  <si>
    <t>725851315</t>
  </si>
  <si>
    <t>Ventily odpadní pro zařizovací předměty dřezové s přepadem G 6/4"</t>
  </si>
  <si>
    <t>Pol135</t>
  </si>
  <si>
    <t>Ventily odpadní umyvadlové bez přepadu, barva zlatá</t>
  </si>
  <si>
    <t>208</t>
  </si>
  <si>
    <t>725862113</t>
  </si>
  <si>
    <t>Zápachové uzávěrky zařizovacích předmětů pro dřezy s přípojkou pro pračku nebo myčku DN 40/50</t>
  </si>
  <si>
    <t>210</t>
  </si>
  <si>
    <t>725861102</t>
  </si>
  <si>
    <t>Zápachové uzávěrky zařizovacích předmětů pro umyvadla DN 40</t>
  </si>
  <si>
    <t>212</t>
  </si>
  <si>
    <t>725864311</t>
  </si>
  <si>
    <t>Zápachové uzávěrky zařizovacích předmětů pro koupací vany s kulovým kloubem na odtoku DN 40/50</t>
  </si>
  <si>
    <t>214</t>
  </si>
  <si>
    <t>725331111</t>
  </si>
  <si>
    <t>Výlevky bez výtokových armatur a splachovací nádrže keramické se sklopnou plastovou mřížkou 425 mm</t>
  </si>
  <si>
    <t>216</t>
  </si>
  <si>
    <t>725869214</t>
  </si>
  <si>
    <t>Zápachové uzávěrky zařizovacích předmětů montáž zápachových uzávěrek dřezových dvoudílných DN 50</t>
  </si>
  <si>
    <t>218</t>
  </si>
  <si>
    <t>Pol137</t>
  </si>
  <si>
    <t>Zápachová uzávěrka pro odvod kondenzátu s přídavnou mechanickou zápach.uzávěrkou</t>
  </si>
  <si>
    <t>220</t>
  </si>
  <si>
    <t>Pol138</t>
  </si>
  <si>
    <t>Vtok (nálevka) se zápachovou uzávěrkou a kuličkou pro suchý stav</t>
  </si>
  <si>
    <t>222</t>
  </si>
  <si>
    <t>Pol139</t>
  </si>
  <si>
    <t>Revizní dvířka do SDK stěny/zdiva, EI60min</t>
  </si>
  <si>
    <t>224</t>
  </si>
  <si>
    <t>998725202</t>
  </si>
  <si>
    <t>Přesun hmot pro zařizovací předměty stanovený procentní sazbou (%) z ceny vodorovná dopravní vzdálenost do 50 m základní v objektech výšky přes 6 do 12 m</t>
  </si>
  <si>
    <t>226</t>
  </si>
  <si>
    <t>726</t>
  </si>
  <si>
    <t>Předstěnové instalační systémy pro zazdění</t>
  </si>
  <si>
    <t>726131001</t>
  </si>
  <si>
    <t>Předstěnové instalační systémy do lehkých stěn s kovovou konstrukcí pro umyvadla stavební výšky do 1120 mm se stojánkovou baterií</t>
  </si>
  <si>
    <t>228</t>
  </si>
  <si>
    <t>726131021</t>
  </si>
  <si>
    <t>Předstěnové instalační systémy do lehkých stěn s kovovou konstrukcí pro pisoáry stavební výška 1300 mm</t>
  </si>
  <si>
    <t>230</t>
  </si>
  <si>
    <t>726131041</t>
  </si>
  <si>
    <t>Předstěnové instalační systémy do lehkých stěn s kovovou konstrukcí pro závěsné klozety ovládání zepředu, stavební výšky 1120 mm</t>
  </si>
  <si>
    <t>232</t>
  </si>
  <si>
    <t>998726214</t>
  </si>
  <si>
    <t>Přesun hmot pro instalační prefabrikáty stanovený procentní sazbou (%) z ceny vodorovná dopravní vzdálenost do 50 m základní v objektech výšky přes 24 do 36 m</t>
  </si>
  <si>
    <t>234</t>
  </si>
  <si>
    <t>Pol140</t>
  </si>
  <si>
    <t>Utěsnění prostupů potrubí přes svislé požárně dělící konstrukce, utěsnění prostupů kanalizace a vodoinstalace přes vodorovné požárně dělící konstrukce dle požadavků PBŘ (manžety, tmely)</t>
  </si>
  <si>
    <t>236</t>
  </si>
  <si>
    <t>763172323</t>
  </si>
  <si>
    <t>Montáž dvířek pro konstrukce ze sádrokartonových desek revizních jednoplášťových pro příčky a předsazené stěny velikost (šxv) 400 x 400 mm</t>
  </si>
  <si>
    <t>-1254736956</t>
  </si>
  <si>
    <t>59030712</t>
  </si>
  <si>
    <t>dvířka revizní jednokřídlá s automatickým zámkem 400x400mm</t>
  </si>
  <si>
    <t>-142631118</t>
  </si>
  <si>
    <t>02-04 - Zařízení pro vytápění staveb</t>
  </si>
  <si>
    <t>95 - Stavební přípomoci</t>
  </si>
  <si>
    <t>732 - Strojovny</t>
  </si>
  <si>
    <t>733 - Rozvod potrubí</t>
  </si>
  <si>
    <t>734 - Armatury</t>
  </si>
  <si>
    <t>735 - Otopná tělesa</t>
  </si>
  <si>
    <t>736 - Podlahové vytápění</t>
  </si>
  <si>
    <t>783 - Nátěry</t>
  </si>
  <si>
    <t>814 - Bazénová technologie</t>
  </si>
  <si>
    <t>798 - Ostatní dodávky</t>
  </si>
  <si>
    <t>Stavební přípomoci</t>
  </si>
  <si>
    <t>95-1</t>
  </si>
  <si>
    <t xml:space="preserve">Hodinová zúčtovací sazba, práce v tarifní třídě 6.Cena za kompletní dodávku a realizaci potřebných pomocných stavebních prací související s realizací tohoto projektu. Zejména zhotovení prostupů přes stěny, příčky, stropy nebo jiné stavební konstrukce, osazení chrániček, zapravení prostupů po montáži rozvodů, vrtání otvorů pro kotvy a hmoždiny,vyřezání drážek ve stěnách a jejich následné zapravení, oprava omítek , bělninových obkladů, povrchů podlah, podhledů v dotčených místech,  potrubními trasami.</t>
  </si>
  <si>
    <t>713 46-3131</t>
  </si>
  <si>
    <t>Montáž izolace tepelné potrubí potrubními pouzdry bez úpravy slepenými 1x tl izolace do 25 mm</t>
  </si>
  <si>
    <t>713 46-3115</t>
  </si>
  <si>
    <t>Montáž izolace tepelné ohybů potrubními pouzdry bez úpravy slepenými 1x tl izolace do 25 mm</t>
  </si>
  <si>
    <t>713 46-3311</t>
  </si>
  <si>
    <t>Montáž izolace tepelné potrubí potrubními pouzdry s Al fólií s přesahem Al páskou 1x D do 50 mm</t>
  </si>
  <si>
    <t>713 46-3315</t>
  </si>
  <si>
    <t>Montáž izolace tepelné ohybů potrubními pouzdry s Al fólií s přesahem Al páskou 1x D do 50 mm</t>
  </si>
  <si>
    <t>713-1</t>
  </si>
  <si>
    <t>Termoizolační trubice z pěnového polyetylenu s uzavřenou buněčnou strukturou. Nelaminované provedení s podélným nářezem. Vnitřní průměr 15 mm, tloušťka stěny 10mm (2m)</t>
  </si>
  <si>
    <t>713-2</t>
  </si>
  <si>
    <t>Termoizolační trubice z pěnového polyetylenu s uzavřenou buněčnou strukturou. Nelaminované provedení s podélným nářezem. Vnitřní průměr 18 mm, tloušťka stěny 10mm (2m)</t>
  </si>
  <si>
    <t>713-3</t>
  </si>
  <si>
    <t>Termoizolační trubice z pěnového polyetylenu s uzavřenou buněčnou strukturou. Nelaminované provedení s podélným nářezem. Vnitřní průměr 22 mm, tloušťka stěny 10mm (2m)</t>
  </si>
  <si>
    <t>713-4</t>
  </si>
  <si>
    <t>Termoizolační trubice z pěnového polyetylenu s uzavřenou buněčnou strukturou. Nelaminované provedení s podélným nářezem. Vnitřní průměr 28 mm, tloušťka stěny 10mm (2m)</t>
  </si>
  <si>
    <t>713-5</t>
  </si>
  <si>
    <t>Potrubní izolační pouzdro opatřeno polepem hliníkovou fólií vyztuženou skleněnou mřížkou. Objemová hmotnost je 100 kg/m3 max. provozní teplota 250 °C (100 °C na straně hliníkové vrstvy kvůli lepidlu). Vnitřní průměr 22, tloušťka stěny 30mm</t>
  </si>
  <si>
    <t>713-6</t>
  </si>
  <si>
    <t>Potrubní izolační pouzdro opatřeno polepem hliníkovou fólií vyztuženou skleněnou mřížkou. Objemová hmotnost je 100 kg/m3 max. provozní teplota 250 °C (100 °C na straně hliníkové vrstvy kvůli lepidlu). Vnitřní průměr 28, tloušťka stěny 40mm</t>
  </si>
  <si>
    <t>713-7</t>
  </si>
  <si>
    <t>Potrubní izolační pouzdro opatřeno polepem hliníkovou fólií vyztuženou skleněnou mřížkou. Objemová hmotnost je 100 kg/m3 max. provozní teplota 250 °C (100 °C na straně hliníkové vrstvy kvůli lepidlu). Vnitřní průměr 35, tloušťka stěny 40mm</t>
  </si>
  <si>
    <t>713-8</t>
  </si>
  <si>
    <t>Potrubní izolační pouzdro opatřeno polepem hliníkovou fólií vyztuženou skleněnou mřížkou. Objemová hmotnost je 100 kg/m3 max. provozní teplota 250 °C (100 °C na straně hliníkové vrstvy kvůli lepidlu). Vnitřní průměr 42, tloušťka stěny 40mm</t>
  </si>
  <si>
    <t>713-9</t>
  </si>
  <si>
    <t>Potrubní izolační pouzdro opatřeno polepem hliníkovou fólií vyztuženou skleněnou mřížkou. Objemová hmotnost je 100 kg/m3 max. provozní teplota 250 °C (100 °C na straně hliníkové vrstvy kvůli lepidlu). Vnitřní průměr 54, tloušťka stěny 40mm</t>
  </si>
  <si>
    <t>713-10</t>
  </si>
  <si>
    <t>Potrubní izolační pouzdro z polyethylenu opatřeno polepem hliníkovou fólií vyztuženou skleněnou mřížkou. Vnitřní průměr 18, tloušťka stěny 20mm</t>
  </si>
  <si>
    <t>713-11</t>
  </si>
  <si>
    <t>Potrubní izolační pouzdro z polyethylenu opatřeno polepem hliníkovou fólií vyztuženou skleněnou mřížkou. Vnitřní průměr 22, tloušťka stěny 20mm</t>
  </si>
  <si>
    <t>713-12</t>
  </si>
  <si>
    <t>Potrubní izolační pouzdro z polyethylenu opatřeno polepem hliníkovou fólií vyztuženou skleněnou mřížkou. Vnitřní průměr 28, tloušťka stěny 20mm</t>
  </si>
  <si>
    <t>713-13</t>
  </si>
  <si>
    <t>Potrubní izolační pouzdro z polyethylenu opatřeno polepem hliníkovou fólií vyztuženou skleněnou mřížkou. Vnitřní průměr 35, tloušťka stěny 20mm</t>
  </si>
  <si>
    <t>713-14</t>
  </si>
  <si>
    <t>Potrubní izolační pouzdro z polyethylenu opatřeno polepem hliníkovou fólií vyztuženou skleněnou mřížkou. Vnitřní průměr 42, tloušťka stěny 20mm</t>
  </si>
  <si>
    <t>713-15</t>
  </si>
  <si>
    <t>Potrubní izolační pouzdro z polyethylenu opatřeno polepem hliníkovou fólií vyztuženou skleněnou mřížkou. Vnitřní průměr 54, tloušťka stěny 20mm</t>
  </si>
  <si>
    <t>Poznámka k položce:_x000d_
Podrobnosti např. viz. nabídka Tubex_x000d_
_x000d_
Součet</t>
  </si>
  <si>
    <t>998 71-3204</t>
  </si>
  <si>
    <t>Přesun hmot pro izolace tepelné, výšky do 36 m</t>
  </si>
  <si>
    <t>732</t>
  </si>
  <si>
    <t>Strojovny</t>
  </si>
  <si>
    <t>732-1</t>
  </si>
  <si>
    <t>Venkovní jednotka tepelného čerpadla vzduch-voda typ monoblok; topný výkon 16kW (7°C/35°C); COP 4,7 W/W; SCOP 4,53/3,45; P=3,4kW; 3f, 380-415V, 50Hz; I=5,0A; 57dBa; GWP 625; 1239x1380x330mm; 118,6kg</t>
  </si>
  <si>
    <t>732-2</t>
  </si>
  <si>
    <t>Komunikační modul/karta M-Bus</t>
  </si>
  <si>
    <t>Poznámka k položce:_x000d_
Podrobnosti např. viz. nabídka Climart 124016</t>
  </si>
  <si>
    <t>732-3</t>
  </si>
  <si>
    <t>Montáž tepelného čerpadla položka č. 732-1 až položka č. 732-2</t>
  </si>
  <si>
    <t>sou</t>
  </si>
  <si>
    <t>732 11-1</t>
  </si>
  <si>
    <t>Rozdělovač pro kotlové sestavy s uzavíratelným by-passem, včetně izolace, vypouštěním a odvzdušněním 1”1/4F x 1”M (2 vývody)</t>
  </si>
  <si>
    <t>732 11-2</t>
  </si>
  <si>
    <t>Sada nástěnných konzol pro rozdělovač</t>
  </si>
  <si>
    <t>732 11-3</t>
  </si>
  <si>
    <t>Šroubení k čerpadlu s vestavěným kulovým kohoutem, vnitřní závity, mosaz 1"1/2 x 1"</t>
  </si>
  <si>
    <t>732 11-4</t>
  </si>
  <si>
    <t>Universální kotlová sestava, včetně izolace; 1" - třícestný směšovací ventil, bez čerpadla (mezikus 180mm)</t>
  </si>
  <si>
    <t>Poznámka k položce:_x000d_
Podrobnosti např. viz. nabídka Giacomini 2023003542</t>
  </si>
  <si>
    <t>732 11-5</t>
  </si>
  <si>
    <t>Montáž rozdělovače/sběrače položka č. 732 11-1 až položka č. 732 11-4</t>
  </si>
  <si>
    <t>732 19-9100</t>
  </si>
  <si>
    <t>Montáž orientačního štítku</t>
  </si>
  <si>
    <t>732 21-1</t>
  </si>
  <si>
    <t>Nádoba akumulační 1000l s průtokovým ohřevem vody vč. Izolace; nerezový výměník o ploše 7,8m2; objem 944 l; Ø940mm, v=2130mm</t>
  </si>
  <si>
    <t>Poznámka k položce:_x000d_
Podrobnosti např. viz. nabídka Gienger AN/2023/310419</t>
  </si>
  <si>
    <t>732 21-3</t>
  </si>
  <si>
    <t>Montáž nádoby položka č. 732 21-1 až položka č. 732 21-2</t>
  </si>
  <si>
    <t>732 22-1</t>
  </si>
  <si>
    <t>Nerezový deskový výměník (nerezová ocel AISI 316) max 19m3/h; 4x2" ISO G vnější závit; 120THx100 desek; 525 × 243 × 245mm; 53kg</t>
  </si>
  <si>
    <t>732 22-2</t>
  </si>
  <si>
    <t>Tepelná izolace (pouzdro) HVAC 120Tx100</t>
  </si>
  <si>
    <t>732 22-3</t>
  </si>
  <si>
    <t>Montáž nádoby položka č. 732 22-1 až položka č. 732 22-2</t>
  </si>
  <si>
    <t>732 29-1</t>
  </si>
  <si>
    <t>Těleso topné elektrické 9kW, 400V, délka 750 mm</t>
  </si>
  <si>
    <t>732 29-2</t>
  </si>
  <si>
    <t>Montáž topného tělesa položka č. 732 29-1</t>
  </si>
  <si>
    <t>732 33-1</t>
  </si>
  <si>
    <t>Řídící jednotka čerpadlového expanzního automatu s jedním čerpadlem a dotykovým ovládáním. Délka (mm): 730; Šířka (mm): 470; Výška (mm): 920; Hmotnost (kg): 33; DN připojení: 2 x G 1</t>
  </si>
  <si>
    <t>732 33-2</t>
  </si>
  <si>
    <t>Připojovací souprava pro propojení čerpadlové jednotky se základní nádobou</t>
  </si>
  <si>
    <t>732 33-3</t>
  </si>
  <si>
    <t>Základní nádoba čerpadlového expanzního automatu Výška (mm): 1060; Průměr (mm): 634; Hmotnost (kg): 41,4; Objem (l): 200; DN připojení: G 1; Barva: šedá</t>
  </si>
  <si>
    <t>732 33-4</t>
  </si>
  <si>
    <t>Uvedení do provozu</t>
  </si>
  <si>
    <t>732 33-5</t>
  </si>
  <si>
    <t>Nádoba tlaková expanzní s membránou závitové připojení PN 4; Výška (mm): 317; Průměr (mm): 272; Hmotnost (kg): 2,75; Objem (l): 12; DN připojení: R 3/4"; Barva: šedá</t>
  </si>
  <si>
    <t>732 33-6</t>
  </si>
  <si>
    <t>Nádoba tlaková expanzní s membránou závitové připojení PN 4; Výška (mm): 466; Průměr (mm): 376; Hmotnost (kg): 5,6; Objem (l): 35; DN připojení: R 3/4"; Barva: šedá</t>
  </si>
  <si>
    <t>732 33-7</t>
  </si>
  <si>
    <t>Nádoba tlaková expanzní s membránou závitové připojení PN 6; Výška (mm): 487; Průměr (mm): 441; Hmotnost (kg): 9,6; Objem (l): 50; DN připojení: R 3/4"; Barva: šedá</t>
  </si>
  <si>
    <t>732 33-8</t>
  </si>
  <si>
    <t>Příslušenství k expanzním nádobám - souprava s upínací páskou</t>
  </si>
  <si>
    <t>732 33-9</t>
  </si>
  <si>
    <t>Příslušenství k expanzním nádobám - bezpečnostní uzávěr MK 3/4 k měření tlaku</t>
  </si>
  <si>
    <t>732 33-10</t>
  </si>
  <si>
    <t xml:space="preserve">Oddělovací člen s kontaktním vodoměrem pro přímé doplňování z rozvodu pitné vody do topných soustav a  soustav chladicí vody.  Šířka (mm): 293; Výška (mm): 230; Hmotnost (kg): 1,7; DN připojení: R 1/2, R 1/2</t>
  </si>
  <si>
    <t>732 33-11</t>
  </si>
  <si>
    <t>Elektronický vodoměr pro kontrolu zbývající kapacity změkčovací armatury Fillsoft a kontrolu doplňovaného Alternativně měření vodivosti demineralizované vody.</t>
  </si>
  <si>
    <t>732 33-12</t>
  </si>
  <si>
    <t>Pouzdro pro změkčovací nebo demineralizační patronu. Šířka (mm): 260; Výška (mm): 600; Hmotnost (kg): 1,5; DN připojení: Rp 1/2 / Rp 1/2</t>
  </si>
  <si>
    <t>732 33-13</t>
  </si>
  <si>
    <t>Katexová patrona pro změkčovací zařízení. Kapacita cca 6000 l/°dH, např. cca 600 l při 10°dH. Šířka (mm): 76; Výška (mm): 514; Hmotnost (kg): 1,5; Barva: zelená</t>
  </si>
  <si>
    <t>Poznámka k položce:_x000d_
Podrobnosti např. viz. nabídka Reflex NAB-6759/2023</t>
  </si>
  <si>
    <t>732 33-14</t>
  </si>
  <si>
    <t>Montáž expanzního zařízení, doplňování a úpravy vody položka č. 732 33-1 až položka č. 732 33-13</t>
  </si>
  <si>
    <t>732 34-1</t>
  </si>
  <si>
    <t>Nádoba akumulační 300l bez výměníku vč. izolace; 3bar objem 279 l; Ø650mm, v=1340mm</t>
  </si>
  <si>
    <t>732 34-2</t>
  </si>
  <si>
    <t>Nádoba akumulační 800l bez výměníku vč. izolace; 6bar objem 805 l; Ø1010mm, v=1840mm</t>
  </si>
  <si>
    <t>732 34-3</t>
  </si>
  <si>
    <t>Montáž nádoby položka č. 732 34-1 až položka č. 732 34-2</t>
  </si>
  <si>
    <t>732 42-1</t>
  </si>
  <si>
    <t xml:space="preserve">Oběhové čerpadlo Q=5,52m3/h, H=74kPa, 15-333 W, 230 V, 0.18-1.55 A, 17 kg;  Funkce AUTOadapt, FLOWlimit, FLOWadapt. Integrovaný snímač diferenčního tlaku a teploty. Ovládací panel a displej. 1x analogový vstup (0-10V nebo 4-20mA) 2x reléové výstupy (externí poruchové hlášení) 3x digitální vstupy (externí řízení start/stop)</t>
  </si>
  <si>
    <t>732 42-2</t>
  </si>
  <si>
    <t xml:space="preserve">Oběhové čerpadlo Q=1,19m3/h, H=10kPa, 9-50 W, 230 V, 0.09-0.46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</si>
  <si>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42-3</t>
  </si>
  <si>
    <t xml:space="preserve">Oběhové čerpadlo Q=5,18m3/h, H=5kPa, 9-50 W, 230 V, 0.09-0.46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</si>
  <si>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42-4</t>
  </si>
  <si>
    <t xml:space="preserve">Oběhové čerpadlo Q=1,02m3/h, H=32kPa, 9-84 W, 230 V, 0.09-0.75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</si>
  <si>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42-5</t>
  </si>
  <si>
    <t xml:space="preserve">Oběhové čerpadlo Q=1,53m3/h, H=34,5kPa, 9-84 W, 230 V, 0.09-0.75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</si>
  <si>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42-6</t>
  </si>
  <si>
    <t xml:space="preserve">Oběhové čerpadlo Q=1,05m3/h, H=10kPa, 9-50 W, 230 V, 0.09-0.46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</si>
  <si>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42-7</t>
  </si>
  <si>
    <t xml:space="preserve">Oběhové čerpadlo Q=2,31m3/h, H=5kPa, 9-50 W, 230 V, 0.09-0.46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</si>
  <si>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42-8</t>
  </si>
  <si>
    <t xml:space="preserve">Oběhové čerpadlo Q=5,2m3/h, H=35kPa, 9-116 W, 230 V, 0.09-1.02 A, 5,75 kg;  Funkce AUTOadapt, FLOWlimit, FLOWadapt. Integrovaný snímač diferenčního tlaku a teploty. Ovládací panel a displej. 1x analogový vstup (0-10V nebo 4-20mA) 2x reléové výstupy (externí poruchové hlášení) 3x digitální vstupy (externí řízení start/stop)</t>
  </si>
  <si>
    <t>Poznámka k položce:_x000d_
Podrobnosti např. viz. nabídka Pumpa,a.s. PNA01168533-1</t>
  </si>
  <si>
    <t>732 42-9</t>
  </si>
  <si>
    <t>Montáž oběhového čerpadla položka č. 732 42-1 až položka č. 732 42-8</t>
  </si>
  <si>
    <t>Poznámka k položce:_x000d_
Součet</t>
  </si>
  <si>
    <t>998 73-2204</t>
  </si>
  <si>
    <t>Přesun hmot pro strojovny, výšky do 36 m</t>
  </si>
  <si>
    <t>733</t>
  </si>
  <si>
    <t>Rozvod potrubí</t>
  </si>
  <si>
    <t>733 15-1312</t>
  </si>
  <si>
    <t>Lisovací potrubní systém z nelegované oceli 1.0308 (E235), podle EN 10305-3, vně galvanicky pozinkované s tloušťkou vrstvy zinku 8-15 μm. D 15x1,2</t>
  </si>
  <si>
    <t>733 15-1313</t>
  </si>
  <si>
    <t>Lisovací potrubní systém z nelegované oceli 1.0308 (E235), podle EN 10305-3, vně galvanicky pozinkované s tloušťkou vrstvy zinku 8-15 μm. D 18x1,2</t>
  </si>
  <si>
    <t>733 15-1314</t>
  </si>
  <si>
    <t>Lisovací potrubní systém z nelegované oceli 1.0308 (E235), podle EN 10305-3, vně galvanicky pozinkované s tloušťkou vrstvy zinku 8-15 μm. D 22x1,5</t>
  </si>
  <si>
    <t>733 15-1315</t>
  </si>
  <si>
    <t>Lisovací potrubní systém z nelegované oceli 1.0308 (E235), podle EN 10305-3, vně galvanicky pozinkované s tloušťkou vrstvy zinku 8-15 μm. D 28x1,5</t>
  </si>
  <si>
    <t>733 15-1316</t>
  </si>
  <si>
    <t>Lisovací potrubní systém z nelegované oceli 1.0308 (E235), podle EN 10305-3, vně galvanicky pozinkované s tloušťkou vrstvy zinku 8-15 μm. D 35x1,5</t>
  </si>
  <si>
    <t>733 15-1317</t>
  </si>
  <si>
    <t>Lisovací potrubní systém z nelegované oceli 1.0308 (E235), podle EN 10305-3, vně galvanicky pozinkované s tloušťkou vrstvy zinku 8-15 μm. D 42x1,5</t>
  </si>
  <si>
    <t>733 15-1318</t>
  </si>
  <si>
    <t>Lisovací potrubní systém z nelegované oceli 1.0308 (E235), podle EN 10305-3, vně galvanicky pozinkované s tloušťkou vrstvy zinku 8-15 μm. D 54x1,5</t>
  </si>
  <si>
    <t>733 15-3814</t>
  </si>
  <si>
    <t>Potrubní systém z ušlechtilé oceli s lisovacími spojkami. Trubky svařované laserem, podle EN 10088‑2. Materiálová třída potrubí č. 1.4520 (AISI 430Ti) (X2CrTi17). D 22x1,5</t>
  </si>
  <si>
    <t>733 15-3815</t>
  </si>
  <si>
    <t>Potrubní systém z ušlechtilé oceli s lisovacími spojkami. Trubky svařované laserem, podle EN 10088‑2. Materiálová třída potrubí č. 1.4520 (AISI 430Ti) (X2CrTi17). D 28x1,5</t>
  </si>
  <si>
    <t>733 15-3816</t>
  </si>
  <si>
    <t>Potrubní systém z ušlechtilé oceli s lisovacími spojkami. Trubky svařované laserem, podle EN 10088‑2. Materiálová třída potrubí č. 1.4520 (AISI 430Ti) (X2CrTi17). D 35x1,5</t>
  </si>
  <si>
    <t>Poznámka k položce:_x000d_
Podrobnosti např. viz. nabídka Viega</t>
  </si>
  <si>
    <t>733 15-2312</t>
  </si>
  <si>
    <t>Příplatek k potrubí z nelegované oceli 1.0308 za potrubí vedené v kotelnách nebo strojovnách do D 22x1,5</t>
  </si>
  <si>
    <t>733 15-2313</t>
  </si>
  <si>
    <t>Příplatek k potrubí z nelegované oceli 1.0308 za potrubí vedené v kotelnách nebo strojovnách do D 28x1,5</t>
  </si>
  <si>
    <t>734 15-2313</t>
  </si>
  <si>
    <t>Příplatek k potrubí z nelegované oceli 1.0308 za potrubí vedené v kotelnách nebo strojovnách do D 35x1,5</t>
  </si>
  <si>
    <t>735 15-2313</t>
  </si>
  <si>
    <t>Příplatek k potrubí z nelegované oceli 1.0308 za potrubí vedené v kotelnách nebo strojovnách do D 42x1,5</t>
  </si>
  <si>
    <t>736 15-2313</t>
  </si>
  <si>
    <t>Příplatek k potrubí z nelegované oceli 1.0308 za potrubí vedené v kotelnách nebo strojovnách do D 54x1,5</t>
  </si>
  <si>
    <t>733 19-0306</t>
  </si>
  <si>
    <t>Tlaková zkouška potrubí z nelegované oceli 1.0308 do D 35x1,5</t>
  </si>
  <si>
    <t>733 19-0307</t>
  </si>
  <si>
    <t>Tlaková zkouška potrubí z nelegované oceli 1.0308 do D 54x1,5</t>
  </si>
  <si>
    <t>733 19-0306.1</t>
  </si>
  <si>
    <t>Tlaková zkouška potrubí z ušlechtilé oceli 1.4520 (AISI 430Ti) (X2CrTi17) do D 35x1,5</t>
  </si>
  <si>
    <t>722 17-4022</t>
  </si>
  <si>
    <t>Potrubí vodovodní plastové PPR svar polyfúze PN 20 D 20x3,4 mm</t>
  </si>
  <si>
    <t>733 32-4202</t>
  </si>
  <si>
    <t>Příplatek k potrubí plastovému za potrubí svařované vedené v kotelnách nebo strojovnách D 20x2,8</t>
  </si>
  <si>
    <t>733 19-0306.2</t>
  </si>
  <si>
    <t>Tlaková zkouška potrubí plastového do D 20x2,8</t>
  </si>
  <si>
    <t>998 73-3204</t>
  </si>
  <si>
    <t>Přesun hmot pro rozvody potrubí, výšky do 36 m</t>
  </si>
  <si>
    <t>734</t>
  </si>
  <si>
    <t>Armatury</t>
  </si>
  <si>
    <t>734 20-9103</t>
  </si>
  <si>
    <t>Montáž armatury závitové s jedním závitem G 1/2"</t>
  </si>
  <si>
    <t>734 20-9104</t>
  </si>
  <si>
    <t>Montáž armatury závitové s jedním závitem G 3/4"</t>
  </si>
  <si>
    <t>734 20-9113</t>
  </si>
  <si>
    <t>Montáž armatury závitové se dvěma závity G 1/2"</t>
  </si>
  <si>
    <t>734 20-9114</t>
  </si>
  <si>
    <t>Montáž armatury závitové se dvěma závity G 3/4"</t>
  </si>
  <si>
    <t>734 20-9115</t>
  </si>
  <si>
    <t>Montáž armatury závitové se dvěma závity G 1"</t>
  </si>
  <si>
    <t>734 20-9116</t>
  </si>
  <si>
    <t>Montáž armatury závitové se dvěma závity G 5/4"</t>
  </si>
  <si>
    <t>734 20-9117</t>
  </si>
  <si>
    <t>Montáž armatury závitové se dvěma závity G 6/4"</t>
  </si>
  <si>
    <t>734 20-9118</t>
  </si>
  <si>
    <t>Montáž armatury závitové se dvěma závity G 2"</t>
  </si>
  <si>
    <t>734 21-5133</t>
  </si>
  <si>
    <t>Ventil závitový odvzdušňovací G 1/2" PN 14 do 120°C automatický</t>
  </si>
  <si>
    <t>734 22-5823</t>
  </si>
  <si>
    <t>Vyvažovací ventil s vypouštěním a měřícími vsuvkami DN25</t>
  </si>
  <si>
    <t>734 22-5825</t>
  </si>
  <si>
    <t>Vyvažovací ventil s vypouštěním a měřícími vsuvkami DN40</t>
  </si>
  <si>
    <t>734 22-5826</t>
  </si>
  <si>
    <t>Vyvažovací ventil s vypouštěním a měřícími vsuvkami DN50</t>
  </si>
  <si>
    <t>734 23-5221</t>
  </si>
  <si>
    <t>Kohout kulový přímý G 1/2" PN 42 do 185°C vnitřní závit</t>
  </si>
  <si>
    <t>734 23-5222</t>
  </si>
  <si>
    <t>Kohout kulový přímý G 3/4" PN 42 do 185°C vnitřní závit</t>
  </si>
  <si>
    <t>734 23-5223</t>
  </si>
  <si>
    <t>Kohout kulový přímý G 1" PN 35 do 185°C vnitřní závit</t>
  </si>
  <si>
    <t>734 23-5224</t>
  </si>
  <si>
    <t>Kohout kulový přímý G 5/4" PN 35 do 185°C vnitřní závit</t>
  </si>
  <si>
    <t>734 23-5225</t>
  </si>
  <si>
    <t>Kohout kulový přímý G 6/4" PN 35 do 185°C vnitřní závit</t>
  </si>
  <si>
    <t>734 23-5226</t>
  </si>
  <si>
    <t>Kohout kulový přímý G 2" PN 35 do 185°C vnitřní závit</t>
  </si>
  <si>
    <t>734 24-5122</t>
  </si>
  <si>
    <t>Ventil závitový zpětný přímý G 3/4" PN 35 do 110°C</t>
  </si>
  <si>
    <t>734 24-5124</t>
  </si>
  <si>
    <t>Ventil závitový zpětný přímý G 5/4" PN 25 do 110°C</t>
  </si>
  <si>
    <t>734 24-5124.1</t>
  </si>
  <si>
    <t>Ventil závitový zpětný přímý G 6/4" PN 25 do 110°C</t>
  </si>
  <si>
    <t>734 24-5125</t>
  </si>
  <si>
    <t>Ventil závitový zpětný přímý G 2" PN 25 do 110°C</t>
  </si>
  <si>
    <t>734 25-5121</t>
  </si>
  <si>
    <t>Ventil závitový pojistný rohový G 3/4" otevírací přetlak 2,5 barů</t>
  </si>
  <si>
    <t>734 25-5123</t>
  </si>
  <si>
    <t>Ventil závitový pojistný rohový G 3/4" otevírací přetlak 3,5 barů</t>
  </si>
  <si>
    <t>734 25-5125</t>
  </si>
  <si>
    <t>Ventil závitový pojistný rohový G 3/4" otevírací přetlak 6 barů</t>
  </si>
  <si>
    <t>734 26-5313</t>
  </si>
  <si>
    <t>Šroubení topenářské přímé G 3/4" PN 10 do 110°C</t>
  </si>
  <si>
    <t>734 26-5314</t>
  </si>
  <si>
    <t>Šroubení topenářské přímé G 1" PN 10 do 110°C</t>
  </si>
  <si>
    <t>734 26-5315</t>
  </si>
  <si>
    <t>Šroubení topenářské přímé G 5/4" PN 10 do 110°C</t>
  </si>
  <si>
    <t>734 26-5316</t>
  </si>
  <si>
    <t>Šroubení topenářské přímé G 6/4" PN 10 do 110°C</t>
  </si>
  <si>
    <t>734 29-5212</t>
  </si>
  <si>
    <t>Filtr závitový přímý G 3/4" PN 30 do 130°C s vnitřními závity</t>
  </si>
  <si>
    <t>734 29-5214</t>
  </si>
  <si>
    <t>Filtr závitový přímý G 5/4" PN 30 do 130°C s vnitřními závity</t>
  </si>
  <si>
    <t>734 29-5216</t>
  </si>
  <si>
    <t>Filtr závitový přímý G 2" PN 30 do 130°C s vnitřními závity</t>
  </si>
  <si>
    <t>734 29-5224</t>
  </si>
  <si>
    <t>Odkalovač nečistot s magnetickou vložkou 5/4" - závitový, včetně vypouštěcího kohoutu, síto z nerezové oceli AISI 304, magnet z AlNiCo</t>
  </si>
  <si>
    <t>238</t>
  </si>
  <si>
    <t>734 29-5224-1</t>
  </si>
  <si>
    <t>Tvarovaná izolace pro odkalovač nečistot 1”1/4 - 1”1/2</t>
  </si>
  <si>
    <t>240</t>
  </si>
  <si>
    <t>734 29-5226</t>
  </si>
  <si>
    <t>Odkalovač nečistot s magnetickou vložkou 2" - závitový, včetně vypouštěcího kohoutu, síto z nerezové oceli AISI 304, magnet z AlNiCo</t>
  </si>
  <si>
    <t>242</t>
  </si>
  <si>
    <t>734 29-5226-1</t>
  </si>
  <si>
    <t>Tvarovaná izolace pro odkalovač nečistot 2”</t>
  </si>
  <si>
    <t>244</t>
  </si>
  <si>
    <t>734 29-5321</t>
  </si>
  <si>
    <t>Kohout plnící a vypouštěcí G 1/2" PN 10 do 90°C závitový</t>
  </si>
  <si>
    <t>246</t>
  </si>
  <si>
    <t>734 41-5113</t>
  </si>
  <si>
    <t>Teploměr technický s pevným stonkem a jímkou zadní připojení 1/2": 0° ÷ 120 °C / ø63 mm</t>
  </si>
  <si>
    <t>248</t>
  </si>
  <si>
    <t>734 41-5113-1</t>
  </si>
  <si>
    <t>Ochranná jímka se závitem do G 1"</t>
  </si>
  <si>
    <t>250</t>
  </si>
  <si>
    <t>734 42-1102</t>
  </si>
  <si>
    <t>Tlakoměr s pevným stonkem a zpětnou klapkou tlak 0-10 bar průměr 63 mm spodní připojení</t>
  </si>
  <si>
    <t>252</t>
  </si>
  <si>
    <t>734 42-4101</t>
  </si>
  <si>
    <t>Kondenzační smyčka k přivaření zahnutá PN 250 do 300°C</t>
  </si>
  <si>
    <t>254</t>
  </si>
  <si>
    <t>734 42-4912</t>
  </si>
  <si>
    <t>Příslušenství tlakoměrů kohout čepový PN 25 do 50°C s nátrubkovou přípojkou M 20x1,5 mm</t>
  </si>
  <si>
    <t>256</t>
  </si>
  <si>
    <t>734 42-4933</t>
  </si>
  <si>
    <t>Přípojka závitová tlakoměrů DN 15 s trubkovým závitem vnějším a metrickým závitem vnitřním</t>
  </si>
  <si>
    <t>258</t>
  </si>
  <si>
    <t>734 49-4213</t>
  </si>
  <si>
    <t>Návarek s trubkovým závitem G 1/2"</t>
  </si>
  <si>
    <t>260</t>
  </si>
  <si>
    <t>734-1</t>
  </si>
  <si>
    <t>Bronzový přechod z potrubí z nelegované oceli 1.0308 na potrubí z ušlechtilé oceli 1.4520 D 28x1,5</t>
  </si>
  <si>
    <t>262</t>
  </si>
  <si>
    <t>734-2</t>
  </si>
  <si>
    <t>Bronzový přechod z potrubí z nelegované oceli 1.0308 na potrubí z ušlechtilé oceli 1.4520 D 35x1,5</t>
  </si>
  <si>
    <t>264</t>
  </si>
  <si>
    <t>734-3</t>
  </si>
  <si>
    <t>Třícestný zónový přepínací ventil DN25</t>
  </si>
  <si>
    <t>266</t>
  </si>
  <si>
    <t>734-4</t>
  </si>
  <si>
    <t>Třícestný zónový přepínací ventil DN40</t>
  </si>
  <si>
    <t>268</t>
  </si>
  <si>
    <t>734-5</t>
  </si>
  <si>
    <t>Motor pro zónové uzávěry</t>
  </si>
  <si>
    <t>270</t>
  </si>
  <si>
    <t>734-6</t>
  </si>
  <si>
    <t>Závitový gumový kompenzátor 5/4"</t>
  </si>
  <si>
    <t>272</t>
  </si>
  <si>
    <t>998 73-4204</t>
  </si>
  <si>
    <t>Přesun hmot pro armatury, výšky do 36 m</t>
  </si>
  <si>
    <t>274</t>
  </si>
  <si>
    <t>Otopná tělesa</t>
  </si>
  <si>
    <t>735 16-4532</t>
  </si>
  <si>
    <t>Montáž otopného tělesa trubkového volně výška tělesa do 1500 mm</t>
  </si>
  <si>
    <t>276</t>
  </si>
  <si>
    <t>735 17-1111</t>
  </si>
  <si>
    <t>Těleso trubkové v. 1500 mm, dl. 600 mm, např. Koralux Linear Comfort - M KLTM 1500.600</t>
  </si>
  <si>
    <t>278</t>
  </si>
  <si>
    <t>735-1</t>
  </si>
  <si>
    <t>Armatura HM - rohová</t>
  </si>
  <si>
    <t>280</t>
  </si>
  <si>
    <t>735-2</t>
  </si>
  <si>
    <t>Krytka armatury HM</t>
  </si>
  <si>
    <t>282</t>
  </si>
  <si>
    <t>735-3</t>
  </si>
  <si>
    <t>EL topné těleso s integrovaným regulátorem teploty 400 W</t>
  </si>
  <si>
    <t>284</t>
  </si>
  <si>
    <t>Poznámka k položce:_x000d_
Podrobnosti např. viz. nabídka Korado</t>
  </si>
  <si>
    <t>735-4</t>
  </si>
  <si>
    <t>Elektrický přímotop 500W</t>
  </si>
  <si>
    <t>286</t>
  </si>
  <si>
    <t>735-5</t>
  </si>
  <si>
    <t>Montáž napojení tělesa (položka č. 735-1 až 735-4)</t>
  </si>
  <si>
    <t>288</t>
  </si>
  <si>
    <t>998 73-5204</t>
  </si>
  <si>
    <t>Přesun hmot pro otopná tělesa, výšky do 36 m</t>
  </si>
  <si>
    <t>290</t>
  </si>
  <si>
    <t>736</t>
  </si>
  <si>
    <t>Podlahové vytápění</t>
  </si>
  <si>
    <t>736 34-2121</t>
  </si>
  <si>
    <t>Systémová deska - tvarovaná fólie s montážními výstupky pro podlahové vytápění, bez izolace h22</t>
  </si>
  <si>
    <t>292</t>
  </si>
  <si>
    <t>736 34-2122</t>
  </si>
  <si>
    <t>Systémová deska - tvarovaná fólie s montážními výstupky pro podlahové vytápění, bez izolace h30</t>
  </si>
  <si>
    <t>294</t>
  </si>
  <si>
    <t>736-1</t>
  </si>
  <si>
    <t>Dilatační pás pro podlahové vytápění - samolepicí</t>
  </si>
  <si>
    <t>296</t>
  </si>
  <si>
    <t>736-2</t>
  </si>
  <si>
    <t>Dilatační profil na systémové desky - samolepicí</t>
  </si>
  <si>
    <t>298</t>
  </si>
  <si>
    <t>736-3</t>
  </si>
  <si>
    <t>Ochranná hadice 25x20</t>
  </si>
  <si>
    <t>300</t>
  </si>
  <si>
    <t>736-4</t>
  </si>
  <si>
    <t>Plastifikátor 10kg (kanistr), uvažováno 0,2l na 1m2 při výšce potěru 50mm</t>
  </si>
  <si>
    <t>302</t>
  </si>
  <si>
    <t>736-5</t>
  </si>
  <si>
    <t>Montáž systému potrubí (položka č. 736-1 až 736-4)</t>
  </si>
  <si>
    <t>304</t>
  </si>
  <si>
    <t>736 34-3114</t>
  </si>
  <si>
    <t>Trubka PEX-AL-PEX pro rozvody topení, podlahové vytápění, kyslíková bariéra, bílá, D 16x2,0</t>
  </si>
  <si>
    <t>306</t>
  </si>
  <si>
    <t>736 34-3116</t>
  </si>
  <si>
    <t>Trubka PEX-AL-PEX pro rozvody topení, podlahové vytápění, kyslíková bariéra, bílá, D 18x2,0</t>
  </si>
  <si>
    <t>308</t>
  </si>
  <si>
    <t>733 19-0306.3</t>
  </si>
  <si>
    <t>Tlaková zkouška potrubí plastového do D 18x2,0</t>
  </si>
  <si>
    <t>310</t>
  </si>
  <si>
    <t>736 34-6913</t>
  </si>
  <si>
    <t>Adaptér pro trubky z PEX-AL-PEX - chrom. Připojení pro rozdělovače a armatury 18 x (16x2) mm</t>
  </si>
  <si>
    <t>312</t>
  </si>
  <si>
    <t>736 34-6914</t>
  </si>
  <si>
    <t>Adaptér pro trubky z PEX-AL-PEX - chrom. Připojení pro rozdělovače a armatury 18 x (18x2) mm</t>
  </si>
  <si>
    <t>314</t>
  </si>
  <si>
    <t>736-6</t>
  </si>
  <si>
    <t>Kompletní mosazný rozdělovač s automatickou regulací průtoku (dynamic balancing) s průtokoměry, kulovými kohouty, vypouštěním, odvzdušněním a držáky; 0,4 ÷ 2,6 l/min; 1" x 18 / 2 (2 okruhy)</t>
  </si>
  <si>
    <t>316</t>
  </si>
  <si>
    <t>736-7</t>
  </si>
  <si>
    <t>Kompletní mosazný rozdělovač s automatickou regulací průtoku (dynamic balancing) s průtokoměry, kulovými kohouty, vypouštěním, odvzdušněním a držáky; 0,4 ÷ 2,6 l/min; 1" x 18 / 3 (3 okruhy)</t>
  </si>
  <si>
    <t>318</t>
  </si>
  <si>
    <t>736-8</t>
  </si>
  <si>
    <t>Kompletní mosazný rozdělovač s automatickou regulací průtoku (dynamic balancing) s průtokoměry, kulovými kohouty, vypouštěním, odvzdušněním a držáky; 0,4 ÷ 2,6 l/min; 1" x 18 / 4 (4 okruhy)</t>
  </si>
  <si>
    <t>320</t>
  </si>
  <si>
    <t>736-9</t>
  </si>
  <si>
    <t>Kompletní mosazný rozdělovač s automatickou regulací průtoku (dynamic balancing) s průtokoměry, kulovými kohouty, vypouštěním, odvzdušněním a držáky; 0,4 ÷ 2,6 l/min; 1" x 18 / 6 (6 okruhy)</t>
  </si>
  <si>
    <t>322</t>
  </si>
  <si>
    <t>736-10</t>
  </si>
  <si>
    <t>Kompletní mosazný rozdělovač s automatickou regulací průtoku (dynamic balancing) s průtokoměry, kulovými kohouty, vypouštěním, odvzdušněním a držáky; 0,4 ÷ 2,6 l/min; 1" x 18 / 12 (12 okruhů)</t>
  </si>
  <si>
    <t>324</t>
  </si>
  <si>
    <t>736-11</t>
  </si>
  <si>
    <t>Skříň rozdělovačů pro zazdění - nové provedení, ocelová. B - 600 x 680÷730 x 110 ÷ 160 mm</t>
  </si>
  <si>
    <t>326</t>
  </si>
  <si>
    <t>736-12</t>
  </si>
  <si>
    <t>Skříň rozdělovačů pro zazdění - nové provedení, ocelová. C - 800 x 680÷730 x 110 ÷ 160 mm</t>
  </si>
  <si>
    <t>328</t>
  </si>
  <si>
    <t>736-13</t>
  </si>
  <si>
    <t>Skříň rozdělovačů pro zazdění - nové provedení, ocelová. D - 1000 x 680÷730 x 110 ÷ 160 mm</t>
  </si>
  <si>
    <t>330</t>
  </si>
  <si>
    <t>736-14</t>
  </si>
  <si>
    <t>Sestava s kulovými kohouty a mezikusem 110mm pro kalorimetr - 3/4"</t>
  </si>
  <si>
    <t>332</t>
  </si>
  <si>
    <t>736-15</t>
  </si>
  <si>
    <t>Sestava s kulovými kohouty a mezikusem 130mm pro kalorimetr - 1"</t>
  </si>
  <si>
    <t>334</t>
  </si>
  <si>
    <t>736-16</t>
  </si>
  <si>
    <t>Sestava s kulovými kohouty a filtrem - 1/2"</t>
  </si>
  <si>
    <t>336</t>
  </si>
  <si>
    <t>736-17</t>
  </si>
  <si>
    <t>Sestava s kulovými kohouty a filtrem - 3/4"</t>
  </si>
  <si>
    <t>338</t>
  </si>
  <si>
    <t>736-18</t>
  </si>
  <si>
    <t>Sestava s kulovými kohouty a filtrem - 1"</t>
  </si>
  <si>
    <t>340</t>
  </si>
  <si>
    <t>736-19</t>
  </si>
  <si>
    <t>Montáž podlahového rozdělovače/sběrače položka č. 736-6 až položka č. 736-18</t>
  </si>
  <si>
    <t>342</t>
  </si>
  <si>
    <t>736-20</t>
  </si>
  <si>
    <t xml:space="preserve">Elektronický měřič spotřeby tepla - kalorimetr DN 15.  Komunikace pomocí M-Bus + 2x impulzní vstup;  0.6 m3/h jmenovitý průtok, 110 mm, G 3/4"</t>
  </si>
  <si>
    <t>344</t>
  </si>
  <si>
    <t>736-21</t>
  </si>
  <si>
    <t xml:space="preserve">Elektronický měřič spotřeby tepla - kalorimetr DN 20.  Komunikace pomocí M-Bus + 2x impulzní vstup;  2,5 m3/h jmenovitý průtok, 130 mm, G 1"</t>
  </si>
  <si>
    <t>346</t>
  </si>
  <si>
    <t>736-22</t>
  </si>
  <si>
    <t>Speciální kulový ventil s jímkou pro teploměry DN15</t>
  </si>
  <si>
    <t>348</t>
  </si>
  <si>
    <t>736-23</t>
  </si>
  <si>
    <t>Speciální kulový ventil s jímkou pro teploměry DN20</t>
  </si>
  <si>
    <t>350</t>
  </si>
  <si>
    <t>736-24</t>
  </si>
  <si>
    <t>Šroubení Ms DN15 d-37mm</t>
  </si>
  <si>
    <t>352</t>
  </si>
  <si>
    <t>736-25</t>
  </si>
  <si>
    <t>Šroubení Ms DN20 d-46mm</t>
  </si>
  <si>
    <t>354</t>
  </si>
  <si>
    <t>736-26</t>
  </si>
  <si>
    <t>356</t>
  </si>
  <si>
    <t>736-27</t>
  </si>
  <si>
    <t>Parametrizace MT - nastavení primární adresy u osazeného modulu</t>
  </si>
  <si>
    <t>358</t>
  </si>
  <si>
    <t>736-28</t>
  </si>
  <si>
    <t>Vložení modulu do MT</t>
  </si>
  <si>
    <t>360</t>
  </si>
  <si>
    <t xml:space="preserve">Poznámka k položce:_x000d_
Podrobnosti např. viz. nabídka Enbra  1152400743</t>
  </si>
  <si>
    <t>736-22.1</t>
  </si>
  <si>
    <t>Montáž měření tepla položka č. 736-19 až položka č. 736-28</t>
  </si>
  <si>
    <t>362</t>
  </si>
  <si>
    <t>998 73-6204</t>
  </si>
  <si>
    <t>Přesun hmot pro podlahové vytápění, výšky do 36 m</t>
  </si>
  <si>
    <t>364</t>
  </si>
  <si>
    <t>767 99-5101</t>
  </si>
  <si>
    <t>Montáž atypických zámečnických konstrukcí hmotnosti do 5 kg</t>
  </si>
  <si>
    <t>366</t>
  </si>
  <si>
    <t>767-1</t>
  </si>
  <si>
    <t>Montáž typizovaných konstrukcí hmotnosti do 5 kg</t>
  </si>
  <si>
    <t>368</t>
  </si>
  <si>
    <t>767-2</t>
  </si>
  <si>
    <t xml:space="preserve">Materiál pro uložení a uchycení potrubí  - systémové typizované upevňovací prvky z Pz oceli - typizované prvky a šroubové spoje - objímky s protihluk. vložkami z profil. EPDM pryže - nosné profily s dostatečnou statickou únosností - vč. potřebného spojovacího a mont. materiálu - řezy a otvory zatřít zinkovým lakem</t>
  </si>
  <si>
    <t>370</t>
  </si>
  <si>
    <t>767-3</t>
  </si>
  <si>
    <t xml:space="preserve">Pomocné ocelové konstrukce  - upevňovací prvky z černé oceli - nosné profily s dostatečnou statickou únosností - vč. potřebného kotvícího, spojovacího a mont. materiálu</t>
  </si>
  <si>
    <t>372</t>
  </si>
  <si>
    <t>998 76-7204</t>
  </si>
  <si>
    <t>Přesun hmot pro zámečnické konstrukce, výšky do 36 m</t>
  </si>
  <si>
    <t>374</t>
  </si>
  <si>
    <t>783</t>
  </si>
  <si>
    <t>Nátěry</t>
  </si>
  <si>
    <t>783 52-1100</t>
  </si>
  <si>
    <t>Základní jednonásobný syntetický nátěr zámečnických konstrukcí</t>
  </si>
  <si>
    <t>376</t>
  </si>
  <si>
    <t>783 52-2100</t>
  </si>
  <si>
    <t>Krycí jednonásobný syntetický standardní nátěr zámečnických konstrukcí</t>
  </si>
  <si>
    <t>378</t>
  </si>
  <si>
    <t>783 90-3811</t>
  </si>
  <si>
    <t>Odmaštění zámečnických konstrukcí vodou ředitelným odmašťovačem</t>
  </si>
  <si>
    <t>380</t>
  </si>
  <si>
    <t>783 90-4811</t>
  </si>
  <si>
    <t>Bezoplachové odrezivění zámečnických konstrukcí</t>
  </si>
  <si>
    <t>382</t>
  </si>
  <si>
    <t>814</t>
  </si>
  <si>
    <t>Bazénová technologie</t>
  </si>
  <si>
    <t>814-1</t>
  </si>
  <si>
    <t>Vícetrubkový titanový výměník tepla o výkonu 122kW pro slanou vodu; prim. průtok 4,6 m3/h, ztráta 0,211 bar; sek. průtok 19 m3/h, ztráta 0,126 bar</t>
  </si>
  <si>
    <t>384</t>
  </si>
  <si>
    <t>814-2</t>
  </si>
  <si>
    <t>Písková filtrace na 300kg písku, průměr 750mm, výška 1045mm</t>
  </si>
  <si>
    <t>386</t>
  </si>
  <si>
    <t>814-3</t>
  </si>
  <si>
    <t>Náplň do filtrace - kompozit (skleněné vlákno)</t>
  </si>
  <si>
    <t>388</t>
  </si>
  <si>
    <t>814-4</t>
  </si>
  <si>
    <t>Cela solinátoru, 120W, 230V, rozměry 270x220x115mm; plynový a mechanický senzor průtoku vč. pH sondy (0–14 ± 0,1 pH); teploty (0–100 ± 1 °C); volného chlóru (0–1000 ± 3 mV) a vodivosti (0–20000 ± 0,1 MS")</t>
  </si>
  <si>
    <t>390</t>
  </si>
  <si>
    <t>814-5</t>
  </si>
  <si>
    <t>Retenční nádrž o objemu 500l</t>
  </si>
  <si>
    <t>392</t>
  </si>
  <si>
    <t>814-6</t>
  </si>
  <si>
    <t>Retenční nádrž o objemu 1000l</t>
  </si>
  <si>
    <t>394</t>
  </si>
  <si>
    <t>814-7</t>
  </si>
  <si>
    <t>Bazénové čerpadlo na slanou vodu 19,2 m3/h, 750W, 230V, 10,5kg</t>
  </si>
  <si>
    <t>396</t>
  </si>
  <si>
    <t>814-8</t>
  </si>
  <si>
    <t>Nerezový bazénový protiproud, vodní rozprašovací tryska, 380V, 1300l/min/ 75m3/h</t>
  </si>
  <si>
    <t>398</t>
  </si>
  <si>
    <t>814-9</t>
  </si>
  <si>
    <t xml:space="preserve">Průchodka přes beton, materiál nerez délky 240mm AISI 316L. včetně trysky  DN25</t>
  </si>
  <si>
    <t>400</t>
  </si>
  <si>
    <t>814-10</t>
  </si>
  <si>
    <t>Průchodka pro bazénové osvětlení - délky 240 mm - AISI 316L</t>
  </si>
  <si>
    <t>402</t>
  </si>
  <si>
    <t>814-11</t>
  </si>
  <si>
    <t>Elektromagnetický solenoidový ventil DN25, 230V, bez napětí uzavřen pro dopouštění</t>
  </si>
  <si>
    <t>404</t>
  </si>
  <si>
    <t>814-12</t>
  </si>
  <si>
    <t>406</t>
  </si>
  <si>
    <t>814-13</t>
  </si>
  <si>
    <t>408</t>
  </si>
  <si>
    <t>814-14</t>
  </si>
  <si>
    <t>Dávkovací čerpadlo pH mínus</t>
  </si>
  <si>
    <t>410</t>
  </si>
  <si>
    <t>814-15</t>
  </si>
  <si>
    <t>PVC sací koš se zpětnou klapkou 75mm</t>
  </si>
  <si>
    <t>412</t>
  </si>
  <si>
    <t>207</t>
  </si>
  <si>
    <t>814-16</t>
  </si>
  <si>
    <t>Kulový ventil PVC 50mm lepení/lepení</t>
  </si>
  <si>
    <t>414</t>
  </si>
  <si>
    <t>814-17</t>
  </si>
  <si>
    <t>Kulový ventil PVC 63mm lepení/lepení</t>
  </si>
  <si>
    <t>416</t>
  </si>
  <si>
    <t>209</t>
  </si>
  <si>
    <t>814-18</t>
  </si>
  <si>
    <t>Elektronický teploměr včetně jímky</t>
  </si>
  <si>
    <t>418</t>
  </si>
  <si>
    <t>814-19</t>
  </si>
  <si>
    <t>Bazénová PVC trubka 50 mm</t>
  </si>
  <si>
    <t>420</t>
  </si>
  <si>
    <t>211</t>
  </si>
  <si>
    <t>814-20</t>
  </si>
  <si>
    <t>Bazénová PVC trubka 63 mm</t>
  </si>
  <si>
    <t>422</t>
  </si>
  <si>
    <t>814-21</t>
  </si>
  <si>
    <t>Bazénová PVC trubka 75 mm</t>
  </si>
  <si>
    <t>424</t>
  </si>
  <si>
    <t>213</t>
  </si>
  <si>
    <t>814-22</t>
  </si>
  <si>
    <t>Bazénová hadice poloohebná Flexi 75/65 mm</t>
  </si>
  <si>
    <t>426</t>
  </si>
  <si>
    <t>814-23</t>
  </si>
  <si>
    <t>Montáž bazénové technologie položka č. 814-1 až položka č. 814-22</t>
  </si>
  <si>
    <t>428</t>
  </si>
  <si>
    <t>215</t>
  </si>
  <si>
    <t>998 73-6204.1</t>
  </si>
  <si>
    <t>Přesun hmot pro bazénovou technologii, výšky do 36 m</t>
  </si>
  <si>
    <t>430</t>
  </si>
  <si>
    <t>798</t>
  </si>
  <si>
    <t>Ostatní dodávky</t>
  </si>
  <si>
    <t>798 00-9001</t>
  </si>
  <si>
    <t>Lešení, montážní plošiny, těžká technika - jeřábové práce</t>
  </si>
  <si>
    <t>432</t>
  </si>
  <si>
    <t>217</t>
  </si>
  <si>
    <t>798 00-9002</t>
  </si>
  <si>
    <t>Ozn. tras vedení se směrem toku a druhu média, rozměry a provedení dle ČSN 13 0072, upevnění lep.</t>
  </si>
  <si>
    <t>434</t>
  </si>
  <si>
    <t>798 00-9003</t>
  </si>
  <si>
    <t xml:space="preserve">Provedení ochranného pospojování a uzemnění dle požadavků ČSN, pospojovat například: vstupy do objektu, potrubí, provést překlenutí měřidel, u  přírub. armatur použít vějířové podložky, a další</t>
  </si>
  <si>
    <t>436</t>
  </si>
  <si>
    <t>219</t>
  </si>
  <si>
    <t>798 00-9004</t>
  </si>
  <si>
    <t>Štítky popisné na zařízení - ML popisný systém (upínací těleso, šroub, deska 140x100)+ popisný štítek s textovým proužkem:</t>
  </si>
  <si>
    <t>438</t>
  </si>
  <si>
    <t>798 00-9005</t>
  </si>
  <si>
    <t>Uvedení do provozu, provozní zkoušky, výchozí revize</t>
  </si>
  <si>
    <t>440</t>
  </si>
  <si>
    <t>221</t>
  </si>
  <si>
    <t>798 00-9006</t>
  </si>
  <si>
    <t>Protokolární zaškolení obsluhy</t>
  </si>
  <si>
    <t>442</t>
  </si>
  <si>
    <t>798 00-9007</t>
  </si>
  <si>
    <t>Dokumentace skutečného provedení díla, 2x tiskem, 2x digitálně na CD - formát dwg, pdf, doc, xls</t>
  </si>
  <si>
    <t>444</t>
  </si>
  <si>
    <t>223</t>
  </si>
  <si>
    <t>798 00-9008</t>
  </si>
  <si>
    <t>Předávací dokumentace</t>
  </si>
  <si>
    <t>446</t>
  </si>
  <si>
    <t>798 00-9009</t>
  </si>
  <si>
    <t>Koordinace, účast na kontrolních dnech, kompletační činnost</t>
  </si>
  <si>
    <t>448</t>
  </si>
  <si>
    <t>225</t>
  </si>
  <si>
    <t>798 00-9010</t>
  </si>
  <si>
    <t>Topná zkouška, po dohodě s investorem</t>
  </si>
  <si>
    <t>450</t>
  </si>
  <si>
    <t>798 00-9011</t>
  </si>
  <si>
    <t>Barevné funkční schéma se zasklením a zarámováním</t>
  </si>
  <si>
    <t>452</t>
  </si>
  <si>
    <t>227</t>
  </si>
  <si>
    <t>798 00-9012</t>
  </si>
  <si>
    <t>Proplach potrubí</t>
  </si>
  <si>
    <t>454</t>
  </si>
  <si>
    <t>798 00-9013</t>
  </si>
  <si>
    <t>Naplnění potrubí upravenou vodou</t>
  </si>
  <si>
    <t>456</t>
  </si>
  <si>
    <t>229</t>
  </si>
  <si>
    <t>798 00-9014</t>
  </si>
  <si>
    <t>VRN (elektrická energie, odpady, úklid)</t>
  </si>
  <si>
    <t>458</t>
  </si>
  <si>
    <t>798 00-9015</t>
  </si>
  <si>
    <t>Požární ucpávky</t>
  </si>
  <si>
    <t>460</t>
  </si>
  <si>
    <t>231</t>
  </si>
  <si>
    <t>798 00-9016</t>
  </si>
  <si>
    <t>Doprava</t>
  </si>
  <si>
    <t>462</t>
  </si>
  <si>
    <t>798 00-9017</t>
  </si>
  <si>
    <t>Práce nezahrnuté v rozpočtu vzniklé během výstavby</t>
  </si>
  <si>
    <t>464</t>
  </si>
  <si>
    <t>02-05 - Zařízení vzduchotechniky a klimatizace</t>
  </si>
  <si>
    <t>Z1 - Zařízení č. 1 - Venkovní VRF jednotka</t>
  </si>
  <si>
    <t xml:space="preserve">    Z1-1 - Potrubí + izolace</t>
  </si>
  <si>
    <t xml:space="preserve">    Z1-2 - Centrální řízení</t>
  </si>
  <si>
    <t xml:space="preserve">    Z1-3 - Ostatní náklady - Pomocný materiál a práce</t>
  </si>
  <si>
    <t>Z2 - Zařízení č. 2 - Rekuperační jednotka pro dřík</t>
  </si>
  <si>
    <t xml:space="preserve">    Z2-1 - Potrubí + izolace</t>
  </si>
  <si>
    <t xml:space="preserve">    Z2-2 - Ostatní náklady - Pomocný materiál a práce</t>
  </si>
  <si>
    <t>Z3 - Zařízení č. 3 - Klimatizace m.č.1206</t>
  </si>
  <si>
    <t xml:space="preserve">    Z3-1 - Potrubí + izolace</t>
  </si>
  <si>
    <t xml:space="preserve">    Z3-2 - Ostatní náklady - Pomocný materiál a práce</t>
  </si>
  <si>
    <t>Z4 - Zařízení č. 4 - Větrání bazénu</t>
  </si>
  <si>
    <t xml:space="preserve">    Z4-1 - Potrubí + izolace</t>
  </si>
  <si>
    <t xml:space="preserve">    Z4-2 - Ostatní náklady - Pomocný materiál a práce</t>
  </si>
  <si>
    <t>Z5 - Zařízení č. 5 - Větrání obytných prostor v kopulové časti</t>
  </si>
  <si>
    <t xml:space="preserve">    Z5-1 - Potrubí + izolace</t>
  </si>
  <si>
    <t xml:space="preserve">    Z5-2 - Ostatní náklady - Pomocný materiál a práce</t>
  </si>
  <si>
    <t>Z6 - Zařízení č. 6 - Větrání hygienických prostor 1.NP,11.NP</t>
  </si>
  <si>
    <t xml:space="preserve">    Z6-1 - Potrubí + izolace</t>
  </si>
  <si>
    <t xml:space="preserve">    Z6-2 - Ostatní náklady - Pomocný materiál a práce</t>
  </si>
  <si>
    <t>Z7 - Zařízení č. 7 - Větrání hygienických prostor 2.NP - 8.NP</t>
  </si>
  <si>
    <t xml:space="preserve">    Z7-1 - Ostatní náklady - Pomocný materiál a práce</t>
  </si>
  <si>
    <t>Z8 - Zařízení č. 8 - Klimatizace pro 13.NP</t>
  </si>
  <si>
    <t xml:space="preserve">    Z8-1 - Potrubí + izolace</t>
  </si>
  <si>
    <t xml:space="preserve">    Z8-2 - Ostatní náklady - Pomocný materiál a práce</t>
  </si>
  <si>
    <t>Z9 - Zařízení č. 9 - Odvlhčovač bazénový</t>
  </si>
  <si>
    <t>Z10 - Zařízení č. 10 - Odvětrání technického podlaží</t>
  </si>
  <si>
    <t xml:space="preserve">    Z10-1 - Potrubí + izolace</t>
  </si>
  <si>
    <t xml:space="preserve">    Z10-2 - Ostatní náklady - Pomocný materiál a práce</t>
  </si>
  <si>
    <t>Z11 - Zařízení č. 11 - Větrání výtahové šachty - CHUC</t>
  </si>
  <si>
    <t xml:space="preserve">    Z11-1 - Potrubí + izolace</t>
  </si>
  <si>
    <t xml:space="preserve">    Z11-2 - Ostatní náklady - Pomocný materiál a práce</t>
  </si>
  <si>
    <t>Z12 - Zařízení č. 12 - Odvětrání prostoru 1.PP</t>
  </si>
  <si>
    <t xml:space="preserve">    Z12-1 - Potrubí + izolace</t>
  </si>
  <si>
    <t>Z12-2 - Ostatní náklady - Pomocný materiál a práce</t>
  </si>
  <si>
    <t>Z1</t>
  </si>
  <si>
    <t>Zařízení č. 1 - Venkovní VRF jednotka</t>
  </si>
  <si>
    <t>K01</t>
  </si>
  <si>
    <t>VRF - Venkovní klimatizační jednotka; Qch(48°C)=52,56 kW,Qt(-15°C)=46,24 kW; Pchl=15,45kW;Pt=10,09kW;COP 4,44W/W; SCOP 5,46Wh/Wh; rozměry 1240x1745x760mm; hmotnost 255kg; R410; GWP 2,087.5; 60,5dB; 3f, 380-415V, 50Hz</t>
  </si>
  <si>
    <t>H01</t>
  </si>
  <si>
    <t>Hydrokit středoteplotní; Qt(-15°C)=22,9kW; rozměr 520x631x330mm; hmotnost 33,7kg; R410; 26dB; 1f, 220-240V, 50Hz</t>
  </si>
  <si>
    <t>H02</t>
  </si>
  <si>
    <t>Hydrokit vysokoteplotní; Qt(-15°C)=11,85kW; rozměr 520x1080x330mm; hmotnost 57kg; R410; 44dB; 1f, 220-240V, 50Hz; P=4kW</t>
  </si>
  <si>
    <t>K11</t>
  </si>
  <si>
    <t>Distribuční box pro rekuperační jednotku - dřík</t>
  </si>
  <si>
    <t>K12</t>
  </si>
  <si>
    <t>Distribuční box pro hydroboxy a klimatizaci 12.NP</t>
  </si>
  <si>
    <t>Pol1</t>
  </si>
  <si>
    <t>Cu rozbočka max 44,8kW</t>
  </si>
  <si>
    <t>Pol2</t>
  </si>
  <si>
    <t>Cu rozbočka</t>
  </si>
  <si>
    <t>Pol3</t>
  </si>
  <si>
    <t>Doplnění chladiva</t>
  </si>
  <si>
    <t>Pol4</t>
  </si>
  <si>
    <t>Montáž zařízení č. 1</t>
  </si>
  <si>
    <t>Z1-1</t>
  </si>
  <si>
    <t>Potrubí + izolace</t>
  </si>
  <si>
    <t>Pol5</t>
  </si>
  <si>
    <t>Předizolované chladivové Cu potrubí 12,7/ 22,3/ 28,58mm (1/2", 7/8" 1,1/8" ), vč. přechodek, tl. izolace min. 9mm, tl. stěny potrubí min. 0,813 mm.</t>
  </si>
  <si>
    <t>Pol6</t>
  </si>
  <si>
    <t>Předizolované chladivové Cu potrubí 9,52/ 12,7/ 15,88mm (3/8", 1/2", 5/8" ), vč. přechodek, tl. izolace min. 9mm, tl. stěny potrubí min. 0,813 mm.</t>
  </si>
  <si>
    <t>Pol7</t>
  </si>
  <si>
    <t>Předizolované chladivové Cu potrubí 9,52x15,88mm (3/8"x5/8"), vč. přechodek, tl. izolace min. 9mm, tl. stěny potrubí min. 0,813 mm.</t>
  </si>
  <si>
    <t>Pol8</t>
  </si>
  <si>
    <t>Předizolované chladivové Cu potrubí 9,52x22,3 mm (3/8"x7/8"), vč. přechodek, tl. izolace min. 9mm, tl. stěny potrubí min. 0,813 mm.</t>
  </si>
  <si>
    <t>Pol9</t>
  </si>
  <si>
    <t>Komunikační kabeláž 5x1,5mm2</t>
  </si>
  <si>
    <t>Pol10</t>
  </si>
  <si>
    <t>Montáž potrubí a izolací</t>
  </si>
  <si>
    <t>Z1-2</t>
  </si>
  <si>
    <t>Centrální řízení</t>
  </si>
  <si>
    <t>Pol11</t>
  </si>
  <si>
    <t>Komunikační modul včetně ModBus a Bacnet</t>
  </si>
  <si>
    <t>Pol12</t>
  </si>
  <si>
    <t>DryContact</t>
  </si>
  <si>
    <t>Pol13</t>
  </si>
  <si>
    <t>Elektronická deska</t>
  </si>
  <si>
    <t>Pol14</t>
  </si>
  <si>
    <t>Komunikační kabeláž</t>
  </si>
  <si>
    <t>Pol15</t>
  </si>
  <si>
    <t>Naprogramování</t>
  </si>
  <si>
    <t>Pol16</t>
  </si>
  <si>
    <t>Z1-3</t>
  </si>
  <si>
    <t>Ostatní náklady - Pomocný materiál a práce</t>
  </si>
  <si>
    <t>Pol17</t>
  </si>
  <si>
    <t>Spojovací/těsnící, montážní a podpěrný materiál</t>
  </si>
  <si>
    <t>Pol18</t>
  </si>
  <si>
    <t>Zkouška těsnosti, evidenční kniha, štítek</t>
  </si>
  <si>
    <t>Pol19</t>
  </si>
  <si>
    <t>Naadresování</t>
  </si>
  <si>
    <t>Pol20</t>
  </si>
  <si>
    <t>Napojení přívodů elektro</t>
  </si>
  <si>
    <t>998 72-8204</t>
  </si>
  <si>
    <t>Přesun hmot pro vzduchotechniku, výšky do 36 m</t>
  </si>
  <si>
    <t>Z2</t>
  </si>
  <si>
    <t>Zařízení č. 2 - Rekuperační jednotka pro dřík</t>
  </si>
  <si>
    <t>R01</t>
  </si>
  <si>
    <t>Přívodně (V = 850 m3/h, dp = 250 Pa) odvodní ((V =850 m3/h, dp = 350 Pa) vzduchotechnická jednotka ve vnitřním podstropním provedení s filtrací (přívod M5, odvod M5), zpětným získáváním tepla (deskový výměník), přímý výparnik Qch=6,6 kW, Qt= 7,4 kW (R410A) ventilátory s EC motorem</t>
  </si>
  <si>
    <t>Pol21</t>
  </si>
  <si>
    <t>Kabelový nástěnný ovladač</t>
  </si>
  <si>
    <t>R01.1</t>
  </si>
  <si>
    <t>Tlumič hluku Ø250 mm, dl. 650 mm</t>
  </si>
  <si>
    <t>R01.2</t>
  </si>
  <si>
    <t>Protideštová fasádní žaluzie nasávací, 250x250 mm, napojení Ø250 mm, vč. sítě proti hmyzu</t>
  </si>
  <si>
    <t>R01.3</t>
  </si>
  <si>
    <t>Protideštová fasádní žaluzie výfuková, 250x250 mm, napojení Ø250 mm, vč. sítě proti hmyzu</t>
  </si>
  <si>
    <t>REG.x</t>
  </si>
  <si>
    <t>Regulátor variabilního průtoku, Ø100 mm, 0-100m3/h, vč. servopohonu, dle čidla CO2</t>
  </si>
  <si>
    <t>Poznámka k položce:_x000d_
Čidla Co2 - dodávka MaR</t>
  </si>
  <si>
    <t>DB1</t>
  </si>
  <si>
    <t>Podlahový průchozí box, Ø100/2x75 mm, atyp</t>
  </si>
  <si>
    <t>DB2</t>
  </si>
  <si>
    <t>Sestava: stěnový box, napojení 2 x Ø75 mm, stěnové koleno 90˚, stěnová mřížka 220x60 mm, atyp, hlíník, černá barva</t>
  </si>
  <si>
    <t>R01.4</t>
  </si>
  <si>
    <t>Odvodní talířový ventil kovový, černý, stěnový Ø100 mm</t>
  </si>
  <si>
    <t xml:space="preserve">Poznámka k položce:_x000d_
Podrobnosti viz. nabídka Systemair  0562-A-24-LL</t>
  </si>
  <si>
    <t>Pol22</t>
  </si>
  <si>
    <t>Montáž zařízení č. 2</t>
  </si>
  <si>
    <t>Z2-1</t>
  </si>
  <si>
    <t>Pol23</t>
  </si>
  <si>
    <t>Předizolované chladivové Cu potrubí 6,35x12,7mm (1/4"x1/2"), vč. přechodek, tl. izolace min. 9mm, tl. stěny potrubí min. 0,8 mm.</t>
  </si>
  <si>
    <t>Pol24</t>
  </si>
  <si>
    <t>Spiro potrubí z pozinkovaného plechu Ø 100, 80% tvarovek</t>
  </si>
  <si>
    <t>Pol25</t>
  </si>
  <si>
    <t>Spiro potrubí z pozinkovaného plechu Ø 225, 30% tvarovek</t>
  </si>
  <si>
    <t>Pol26</t>
  </si>
  <si>
    <t>Spiro potrubí z pozinkovaného plechu Ø 250, 30% tvarovek</t>
  </si>
  <si>
    <t>Pol27</t>
  </si>
  <si>
    <t>Flexibilní PE potrubí s hladkým vnitřním povrchem a antibakteriální úpravou75mm/63mm</t>
  </si>
  <si>
    <t>Pol28</t>
  </si>
  <si>
    <t>Kaučuková izolace tl. 19mm s Al polepem</t>
  </si>
  <si>
    <t>Poznámka k položce:_x000d_
Podrobnosti např. viz. nabídka Elektrodesign</t>
  </si>
  <si>
    <t>Pol29</t>
  </si>
  <si>
    <t>Tepelná izolace z minerální vlny v rohožích bez povrchové úpravy; použití od -40°C do +105°C; součinitel tepelné vodivosti 0,038 W/m.K.; tloušťka 80 mm; oplechování pozink plechem, spoje oplechování utěsnit stále pružným tmelem proti dofuzi vlhkosti s faktorem difuzního odporu mý&gt;7000</t>
  </si>
  <si>
    <t>Pol30</t>
  </si>
  <si>
    <t>Z2-2</t>
  </si>
  <si>
    <t>Pol31</t>
  </si>
  <si>
    <t>Pol32</t>
  </si>
  <si>
    <t>Z3</t>
  </si>
  <si>
    <t>Zařízení č. 3 - Klimatizace m.č.1206</t>
  </si>
  <si>
    <t>Vnitřní klimatizační jednotka zavěšená pod stropem, v kruhovém tvaru, Qch= 10,6 kW, Qt=11,9 kW, V= 27 m3/min 1, 220-240, 50, průměr 1050 mm</t>
  </si>
  <si>
    <t>Poznámka k položce:_x000d_
vč. krycího panelu a čerpadla kondenzátu_x000d_
Podrobnosti např. viz. nabídka Climart 124016</t>
  </si>
  <si>
    <t>Pol33</t>
  </si>
  <si>
    <t>Montáž zařízení č. 3</t>
  </si>
  <si>
    <t>Z3-1</t>
  </si>
  <si>
    <t>Pol34</t>
  </si>
  <si>
    <t>Předizolované chladivové Cu potrubí 9,52x15.88mm (3/8"x5/8"), vč. přechodek, tl. izolace min. 9mm, tl. stěny potrubí min. 0,8mm.</t>
  </si>
  <si>
    <t>Pol35</t>
  </si>
  <si>
    <t>Z3-2</t>
  </si>
  <si>
    <t>Pol36</t>
  </si>
  <si>
    <t>Pol37</t>
  </si>
  <si>
    <t>Z4</t>
  </si>
  <si>
    <t>Zařízení č. 4 - Větrání bazénu</t>
  </si>
  <si>
    <t>R02</t>
  </si>
  <si>
    <t>Větrací jednotka se speciální povrchovou úpravou pro slané prostředí Vp= 600m3/h, Vo=600m3/h, Vc=1300m3/h, 250 Pa. Fliltry G4,F7, protiproudý rekuperační výměník, účinost 93%. Nízkoteplotní teplovodní ohřívač, ventilátory s EC motory.</t>
  </si>
  <si>
    <t>Poznámka k položce:_x000d_
vč.venkovního čidla teploty</t>
  </si>
  <si>
    <t>Pol38</t>
  </si>
  <si>
    <t>Nerezový podstavec 200mm</t>
  </si>
  <si>
    <t>Pol39</t>
  </si>
  <si>
    <t>Dotykový barevný ovládací panel</t>
  </si>
  <si>
    <t>Pol40</t>
  </si>
  <si>
    <t>Čidlo relativní vlhkosti, prostorové</t>
  </si>
  <si>
    <t>Pol41</t>
  </si>
  <si>
    <t>Směšovací uzel</t>
  </si>
  <si>
    <t>Pol42</t>
  </si>
  <si>
    <t>Poznámka k položce:_x000d_
Podrobnosti např. viz. nabídka Atrea Na59737 / Z78214 / 0 / R</t>
  </si>
  <si>
    <t>R02.1</t>
  </si>
  <si>
    <t>Tlumič hluku kruhový, Ø 200, dl. 600 mm</t>
  </si>
  <si>
    <t>R02.2</t>
  </si>
  <si>
    <t xml:space="preserve">Uzavírací klapka manuální, nerez provedení,  Ø 200</t>
  </si>
  <si>
    <t>R02.3</t>
  </si>
  <si>
    <t xml:space="preserve">Uzavírací klapka manuální, nerez provedení,  Ø 160</t>
  </si>
  <si>
    <t>R02.4</t>
  </si>
  <si>
    <t>Štěrbina odvodní vč. plenum boxu, materiálové provedení vhodné do vlhkého prostoru se slanou vodou. Šířka 1000 mm, počet lamel 5 ks, Vo=590 -1000 m3/h, napojení Ø 225, atyp</t>
  </si>
  <si>
    <t>R02.5</t>
  </si>
  <si>
    <t>Výfuková/nasávací protideštová žaluzie Ø 200 mm</t>
  </si>
  <si>
    <t>Poznámka k položce:_x000d_
vč. síta proti hmyzu</t>
  </si>
  <si>
    <t>Pol43</t>
  </si>
  <si>
    <t>Montáž zařízení č. 4</t>
  </si>
  <si>
    <t>Z4-1</t>
  </si>
  <si>
    <t>Pol44</t>
  </si>
  <si>
    <t>Spiro potrubí z pozinkovaného plechu Ø 200, 30% tvarovek</t>
  </si>
  <si>
    <t>Pol45</t>
  </si>
  <si>
    <t xml:space="preserve">Potrubí z korozivzdorné oceli  Ø 200, 10% tvarovek</t>
  </si>
  <si>
    <t>Pol46</t>
  </si>
  <si>
    <t xml:space="preserve">Perforované potrubí z korozivzdorné oceli  Ø 160, 30% tvarovek, perforace dvouřadá Vp=600 m3/h</t>
  </si>
  <si>
    <t>Pol47</t>
  </si>
  <si>
    <t>Z4-2</t>
  </si>
  <si>
    <t>Pol48</t>
  </si>
  <si>
    <t>Z5</t>
  </si>
  <si>
    <t>Zařízení č. 5 - Větrání obytných prostor v kopulové časti</t>
  </si>
  <si>
    <t>R03</t>
  </si>
  <si>
    <t>Přívodně (V = 450 m3/h, dp = 150 Pa) odvodní ((V =450 m3/h, dp = 250 Pa) vzduchotechnická jednotka ve vnitřním podstropním provedení s filtrací (přívod M5, odvod M5), zpětným získáváním tepla (deskový protiproudý rekuperátor), ventilátory s EC motorem</t>
  </si>
  <si>
    <t>R03.1</t>
  </si>
  <si>
    <t>R03.2</t>
  </si>
  <si>
    <t>Talířový ventil Ø 100, plast, černá barva</t>
  </si>
  <si>
    <t>R03.3</t>
  </si>
  <si>
    <t>Talířový ventil Ø 100, kovový, černá barva</t>
  </si>
  <si>
    <t>R03.4</t>
  </si>
  <si>
    <t>Talířový ventil Ø 125, plast, černá barva</t>
  </si>
  <si>
    <t>R03.5</t>
  </si>
  <si>
    <t>Talířový ventil Ø 125, kovový, černá barva</t>
  </si>
  <si>
    <t>R03.6</t>
  </si>
  <si>
    <t>Požární talířový ventil Ø 150 mm, stěnový</t>
  </si>
  <si>
    <t>R03.7</t>
  </si>
  <si>
    <t>Podlahový průchozí box, Ø125/2x75 mm, atyp</t>
  </si>
  <si>
    <t>R03.8</t>
  </si>
  <si>
    <t>Stěnový box, napojení 2 x Ø75 mm, stěnové koleno 90˚, stěnová mřížka 220x60 mm, atyp, hlíník, černá barva</t>
  </si>
  <si>
    <t>Pol49</t>
  </si>
  <si>
    <t>Montáž zařízení č. 5</t>
  </si>
  <si>
    <t>Z5-1</t>
  </si>
  <si>
    <t>Pol50</t>
  </si>
  <si>
    <t xml:space="preserve">Ohebná AL hadice s kostrou z ocelového drátu , s tepelnou a hlukovou izolací  z vrstvy  minerální vaty tl. 25mm   -  Sonoflex MO 102</t>
  </si>
  <si>
    <t>Pol51</t>
  </si>
  <si>
    <t xml:space="preserve">Ohebná AL hadice s kostrou z ocelového drátu , s tepelnou a hlukovou izolací  z vrstvy  minerální vaty tl. 25mm   -  Sonoflex MO 127</t>
  </si>
  <si>
    <t>Pol52</t>
  </si>
  <si>
    <t>Spiro potrubí z pozinkovaného plechu Ø 100, 30% tvarovek</t>
  </si>
  <si>
    <t>Pol53</t>
  </si>
  <si>
    <t>Spiro potrubí z pozinkovaného plechu Ø 125, 30% tvarovek</t>
  </si>
  <si>
    <t>Pol54</t>
  </si>
  <si>
    <t xml:space="preserve">Izolovaný prostup střešní konstrukcí, potrubí   Ø200 mm + tepelná izolace 80mm + oplechování. Délka 1 000 mm</t>
  </si>
  <si>
    <t>R03.8.1</t>
  </si>
  <si>
    <t>Výfukové/nasávací koleno 135 st. Ø 200</t>
  </si>
  <si>
    <t>Pol55</t>
  </si>
  <si>
    <t>Z5-2</t>
  </si>
  <si>
    <t>Pol56</t>
  </si>
  <si>
    <t>Z6</t>
  </si>
  <si>
    <t>Zařízení č. 6 - Větrání hygienických prostor 1.NP,11.NP</t>
  </si>
  <si>
    <t>R04, R05, R13</t>
  </si>
  <si>
    <t>Sestava lokální rekuperační jednotky, Vzzt=40m3/h, střídavý přívod i odvod. Vo=90 m3/h , průměr teleskopického tubusu 160 mm, tl.zdi 450 mm. Párová aplikace; včetně čidla vlhkost, filtru G3,teleskopického tubusu, keramického výměníku,ventilátoru, vnitřního krytu a vnějšího krytu</t>
  </si>
  <si>
    <t>R04.1</t>
  </si>
  <si>
    <t xml:space="preserve">Přepouštěcí sestava Ø200 mm; 2x ventilační mřížka Ø200 mm, černá, spiro  Ø200 mm, délka 350 mm</t>
  </si>
  <si>
    <t>R13.01</t>
  </si>
  <si>
    <t>Pol57</t>
  </si>
  <si>
    <t>Montáž zařízení č. 6</t>
  </si>
  <si>
    <t>Z6-1</t>
  </si>
  <si>
    <t>Pol58</t>
  </si>
  <si>
    <t>Spiro potrubí z pozinkovaného plechu Ø 160, 30% tvarovek</t>
  </si>
  <si>
    <t>Pol59</t>
  </si>
  <si>
    <t>Z6-2</t>
  </si>
  <si>
    <t>Pol60</t>
  </si>
  <si>
    <t>Z7</t>
  </si>
  <si>
    <t>Zařízení č. 7 - Větrání hygienických prostor 2.NP - 8.NP</t>
  </si>
  <si>
    <t>R06-R12</t>
  </si>
  <si>
    <t>Lokální rekuperační jednotka (sestava), Vzzt=30m3/h, souběžný přívod i odvod. Režim odtahu III. stupeň Vo=60m3/h , průměr teleskopického tubusu 160 mm, délka 450 mm; včetně čidla vlhkost, filtru na přívodu, filtru na odvodu, teleskopického ventilu a keramického výměníku, ventilátoru , vnitřního krytu a vnějšího krytu</t>
  </si>
  <si>
    <t>Pol61</t>
  </si>
  <si>
    <t>Montáž zařízení č. 7</t>
  </si>
  <si>
    <t>Z7-1</t>
  </si>
  <si>
    <t>Pol62</t>
  </si>
  <si>
    <t>Z8</t>
  </si>
  <si>
    <t>Zařízení č. 8 - Klimatizace pro 13.NP</t>
  </si>
  <si>
    <t>K09</t>
  </si>
  <si>
    <t>Split klimatizace, chladící výkon 3,5 kW, vnitřní jednotka nástěnná, vzduchový výkon 450 m3/h</t>
  </si>
  <si>
    <t>Pol63</t>
  </si>
  <si>
    <t xml:space="preserve">Příslušenství k  jednotce: čerpadlo pro odvod kondenátu, kabelový ovladač</t>
  </si>
  <si>
    <t>K10</t>
  </si>
  <si>
    <t>K02</t>
  </si>
  <si>
    <t>Venkovní kondenzační jednotka Multi-split, chladící výkon 6,5 kW, 230V</t>
  </si>
  <si>
    <t>Pol64</t>
  </si>
  <si>
    <t>Montážní rám na osazení venkovní jednotky</t>
  </si>
  <si>
    <t>Pol65</t>
  </si>
  <si>
    <t>Montáž zařízení č. 8</t>
  </si>
  <si>
    <t>Z8-1</t>
  </si>
  <si>
    <t>Pol66</t>
  </si>
  <si>
    <t>Předizolované chladivové Cu potrubí 6,35x9,52mm (1/4"x3/8"), vč. přechodek, tl. izolace min. 9mm, tl. stěny potrubí min. 0,8mm.</t>
  </si>
  <si>
    <t>Pol67</t>
  </si>
  <si>
    <t>Z8-2</t>
  </si>
  <si>
    <t>Pol68</t>
  </si>
  <si>
    <t>Pol69</t>
  </si>
  <si>
    <t>Pol70</t>
  </si>
  <si>
    <t>Plastová chránička pro vedení Cu potrubí a kominikačního kabelu v exteriéru Ø 100 mm</t>
  </si>
  <si>
    <t>Z9</t>
  </si>
  <si>
    <t>Zařízení č. 9 - Odvlhčovač bazénový</t>
  </si>
  <si>
    <t>R14</t>
  </si>
  <si>
    <t>Nástěný odvlhčovač, V=450 m3/h, odvlhčení 52 l/den, tepelný výkon 2,2 kW, elektro 230V, 0,93 kW, odvod kondenzátu Ø16 mm</t>
  </si>
  <si>
    <t>Pol71</t>
  </si>
  <si>
    <t>Montáž zařízení č. 9</t>
  </si>
  <si>
    <t>Z10</t>
  </si>
  <si>
    <t>Zařízení č. 10 - Odvětrání technického podlaží</t>
  </si>
  <si>
    <t>R15</t>
  </si>
  <si>
    <t>Odtahový potrubní ventilátor do kuhového potrubí, Vo=230 m3/h, tl. ztráta 60 Pa, Ø125 mm</t>
  </si>
  <si>
    <t>Pol72</t>
  </si>
  <si>
    <t>Spojovací manžeta</t>
  </si>
  <si>
    <t>R15.1</t>
  </si>
  <si>
    <t>Zpětná klapka samočinná Ø125 mm</t>
  </si>
  <si>
    <t>R15.2</t>
  </si>
  <si>
    <t>Ochranná mřížka Ø125 mm</t>
  </si>
  <si>
    <t>R15.3</t>
  </si>
  <si>
    <t>Protideštová žaluzie fasádní 125x125mm</t>
  </si>
  <si>
    <t>Poznámka k položce:_x000d_
Podrobnosti např. viz. nabídka Elektrodesign N03AY400072</t>
  </si>
  <si>
    <t>Pol73</t>
  </si>
  <si>
    <t>Montáž zařízení č. 10</t>
  </si>
  <si>
    <t>Z10-1</t>
  </si>
  <si>
    <t>Pol74</t>
  </si>
  <si>
    <t>Z10-2</t>
  </si>
  <si>
    <t>Pol75</t>
  </si>
  <si>
    <t>Z11</t>
  </si>
  <si>
    <t>Zařízení č. 11 - Větrání výtahové šachty - CHUC</t>
  </si>
  <si>
    <t>R16</t>
  </si>
  <si>
    <t>Přívodní potrubní ventilátor do kuhového potrubí, Vo=1500 m3/h, tl. ztráta 60 Pa, Ø250 mm</t>
  </si>
  <si>
    <t>Pol76</t>
  </si>
  <si>
    <t>Příslušenstí pro regulaci přívodního ventilátoru, kontakt pro řízení MaR</t>
  </si>
  <si>
    <t>Pol77</t>
  </si>
  <si>
    <t>R16.1</t>
  </si>
  <si>
    <t>Zpětná klapka samočinná Ø250 mm</t>
  </si>
  <si>
    <t>R16.2</t>
  </si>
  <si>
    <t>Ventilační mřížka 250x250mm</t>
  </si>
  <si>
    <t>R16.3</t>
  </si>
  <si>
    <t>Přetlaková fasádní žaluzie 300x300 mm, 750m3/h, 25 Pa</t>
  </si>
  <si>
    <t>Pol78</t>
  </si>
  <si>
    <t>Montáž zařízení č. 11</t>
  </si>
  <si>
    <t>Z11-1</t>
  </si>
  <si>
    <t>Pol79</t>
  </si>
  <si>
    <t>Přechod Ø250 mm/ 250x250 mm</t>
  </si>
  <si>
    <t>Pol80</t>
  </si>
  <si>
    <t>Pozinkované čtyřhranné potrubí do obvodu 1000 mm</t>
  </si>
  <si>
    <t>Pol81</t>
  </si>
  <si>
    <t>Z11-2</t>
  </si>
  <si>
    <t>Pol82</t>
  </si>
  <si>
    <t>Z12</t>
  </si>
  <si>
    <t>Zařízení č. 12 - Odvětrání prostoru 1.PP</t>
  </si>
  <si>
    <t>R17</t>
  </si>
  <si>
    <t>R17.1</t>
  </si>
  <si>
    <t>R17.2</t>
  </si>
  <si>
    <t>Talířový ventil kovový, odvodní Ø125 mm, vč. montážního rámečku</t>
  </si>
  <si>
    <t>Pol83</t>
  </si>
  <si>
    <t>Ventilační mřížka Ø125 mm, kovová</t>
  </si>
  <si>
    <t>Pol84</t>
  </si>
  <si>
    <t>Protideštová fasádní žaluzie, Ø 125 mm, 125x125 mm</t>
  </si>
  <si>
    <t>R17.3</t>
  </si>
  <si>
    <t>Uzavírací klapka Ø125 mm, ovládaná servopohonem</t>
  </si>
  <si>
    <t>Pol85</t>
  </si>
  <si>
    <t>Servopohon</t>
  </si>
  <si>
    <t>Poznámka k položce:_x000d_
Podrobnosti např. viz. nabídka Systemair 0562-A-24-LL</t>
  </si>
  <si>
    <t>Pol86</t>
  </si>
  <si>
    <t>Montáž zařízení č. 12</t>
  </si>
  <si>
    <t>Z12-1</t>
  </si>
  <si>
    <t>Pol87</t>
  </si>
  <si>
    <t>Z12-2</t>
  </si>
  <si>
    <t>Pol88</t>
  </si>
  <si>
    <t>Zaregulování VZT vč. protokolu</t>
  </si>
  <si>
    <t>798 00-9015.1</t>
  </si>
  <si>
    <t>02-06 - Zařízení elektronické komunikace - Slaboprod a měření a regulace</t>
  </si>
  <si>
    <t>D1 - Příprava kabelových tras, montáž + dodávka</t>
  </si>
  <si>
    <t>D2 - Řídící systém objektu</t>
  </si>
  <si>
    <t>D3 - Periferie meření a regulace</t>
  </si>
  <si>
    <t>D4 - Periferie elektroinstalace</t>
  </si>
  <si>
    <t>D5 - Montážní materiál</t>
  </si>
  <si>
    <t>D6 - Rozvod univerzální kabeláže</t>
  </si>
  <si>
    <t>D7 - Datový rozvacděč</t>
  </si>
  <si>
    <t>D8 - HZS</t>
  </si>
  <si>
    <t>Příprava kabelových tras, montáž + dodávka</t>
  </si>
  <si>
    <t>001</t>
  </si>
  <si>
    <t>Průraz zdivem z tvrdě pál.cihl, stř. tvrd.kamene, tl. 15cm</t>
  </si>
  <si>
    <t>002</t>
  </si>
  <si>
    <t>Průraz zdivem z tvrdě pál.cihl, stř. tvrd.kamene, tl. 30cm</t>
  </si>
  <si>
    <t>003</t>
  </si>
  <si>
    <t>Krabice přístrojová D68 pod omítku vč. vysekání lůžka (mont. vč. mat.)</t>
  </si>
  <si>
    <t>004</t>
  </si>
  <si>
    <t>Vyvrtání otvorů pro elektroinstalační krabice ve stěnách z cihel hloubky do 6 cm</t>
  </si>
  <si>
    <t>005</t>
  </si>
  <si>
    <t>Vysekání rýh ve zdi cihelné 3 x 3 cm</t>
  </si>
  <si>
    <t>006</t>
  </si>
  <si>
    <t>Vysekání rýh ve zdi cihelné 3 x 7 cm</t>
  </si>
  <si>
    <t>007</t>
  </si>
  <si>
    <t>Ucpávka prostupu pěna kabelového svazku otvorem D 160 mm zaplnění prostupu kabely ze 60% stěnou tl 150 mm požární odolnost EI 60</t>
  </si>
  <si>
    <t>008</t>
  </si>
  <si>
    <t>Trubka ohebná, PVC pod omítkou 16 mm (mont. vč. mat.)</t>
  </si>
  <si>
    <t>009</t>
  </si>
  <si>
    <t>Trubka ohebná, PVC pod omítkou 23 mm (mont. vč. mat.)</t>
  </si>
  <si>
    <t>010</t>
  </si>
  <si>
    <t>Trubka ohebná, PVC pod omítkou 29 mm (mont. vč. mat.)</t>
  </si>
  <si>
    <t>011</t>
  </si>
  <si>
    <t>Trubka ohebná, PVC pod omítkou 32 mm (mont. vč. mat.)</t>
  </si>
  <si>
    <t>012</t>
  </si>
  <si>
    <t>tr tuhá d25 PVC</t>
  </si>
  <si>
    <t>013</t>
  </si>
  <si>
    <t>tr tuhá d32 PVC</t>
  </si>
  <si>
    <t>014</t>
  </si>
  <si>
    <t>ocelový kabelový žlab 62/50 včetně závěsů a noníků(záv. tyč, kotva, nosník rozteč 2m)</t>
  </si>
  <si>
    <t>015</t>
  </si>
  <si>
    <t>nosný, podružný a režijní materiál</t>
  </si>
  <si>
    <t>Řídící systém objektu</t>
  </si>
  <si>
    <t>016</t>
  </si>
  <si>
    <t>Miniserver, Centrální jednotka pro řízení inteligentní elektroinstalace v domácnosti, firmách či pro speciální projekty automatizace. 8 digitálních výstupů, 8 digitálních vstupů 24 V DC, 4 analogové vstupy 0-10 V, Loxone Link rozhraní (až 30 Extensionů), Loxone Tree rozhraní (až 50 Tree zařízení), LAN rozhraní (IPv4/IPv6, SSL, 100Mbps), Napájení 19,2–30 V DC (PELV), Upevnění na DIN lištu (9 pozic) Webový server součástí (nepotřebuje cloud)</t>
  </si>
  <si>
    <t>017</t>
  </si>
  <si>
    <t>modul linkového rozhraní - umožňuje integraci zařízení (senzory, aktory, osvětlení ) na technologii Tree.Na jednu Tree větev je možné připojit až 50 zařízení. Maximální délka kabeláže je 500m</t>
  </si>
  <si>
    <t>018</t>
  </si>
  <si>
    <t xml:space="preserve">modul digitálních vstupů - umožňuje integrovat 20 digitálních vstupů,  20 digitálních vstupů, úspora místa (pouze 2 DIN pozice), pro tlačítka, přepínače a nejrůznější senzory, frekvenční čítač signálů do 250 Hz</t>
  </si>
  <si>
    <t>019</t>
  </si>
  <si>
    <t>modul analogových výstupů - 4 analogové výstupy (0-10 V, max. 20 mA), kompaktní provedení: 2 pozice</t>
  </si>
  <si>
    <t>020</t>
  </si>
  <si>
    <t>modul analogových vstupů - 4 analogové napěťové vstupy (0-10V) nebo 4 digitální vstupy, 4 analogové proudové vstupy (0/4-20mA), kompaktní provedení: 2 pozice</t>
  </si>
  <si>
    <t>021</t>
  </si>
  <si>
    <t>modul M-Bus - Umožňuje odečet až 30 zařízení M-Bus, jako jsou měřiče plynu, vody nebo energie. Odečtené hodnoty lze použít pro řízení spotřeby energie, sběr dat o spotřebě a mnoho dalšího.</t>
  </si>
  <si>
    <t>022</t>
  </si>
  <si>
    <t>Rozhraní RS485 - rozhraní pro přenos dat, 1 × RS485 rozhraní, Rozměry: 35,5 × 88 × 57 mm (2 pozice v rozvaděči), Napájení: 24 V DC, Spotřeba energie: 30 mA</t>
  </si>
  <si>
    <t>023</t>
  </si>
  <si>
    <t xml:space="preserve">Audioserver,Komunikace s Miniserverem, Přístup k hudbě na síti, 100Mbps, IPv4/IPv6, SSL,Hudební formáty (sdílení v síti, USB, SD karta), 4x výstup zesilovače,  4 … 8Ω, 20 Hz … 20 kHz, Max. Špičkový výkon, 50 W na kanál, Max. Výkon RMS 18 W na kanál, Typ: Třída D, pro připojení až 10 Stereo Extensions, Napájení 18–26 V DC</t>
  </si>
  <si>
    <t>024</t>
  </si>
  <si>
    <t>Stereo Extension, 2 výstupy zesilovače (provoz ve stereo nebo stereo downmixu nebo jako SPDIF výstup), Montáž na DIN lištu (2 pozice TE), Napájení 18–26 V DC, Spotřeba v klidovém režimu pouze 0,91 W</t>
  </si>
  <si>
    <t>025</t>
  </si>
  <si>
    <t xml:space="preserve">ovládací relé pro rolety a okna, linkové  - 2 Digitální výstupy (bezpotenciální se společným vstupem), 250VAC 10A při cos φ = 1 nebo, 30VDC 10A, celková zátěž max. 12A, Ideální pro řízení žaluzií, rolet i markýz (rozeznání koncových poloh),Kompaktní provedení: 42 × 39 × 20,5 mm</t>
  </si>
  <si>
    <t>026</t>
  </si>
  <si>
    <t>RGBW 24V Dimmer, linkový, Řízení barevných (RGBW) světel pomocí Tree sběrnice. snadná konfigurace světelných scén, kompaktní rozměry, připraveno k montáži na DIN lištu</t>
  </si>
  <si>
    <t>027</t>
  </si>
  <si>
    <t>Zesilovač RGBW signálu | 12V/24V | 24A |,Vstupní napětí: 12-24V DC Maximální zátěž: 24A - 288W/576W, Rozměry(d/š/v): 81x64x24mm, Provozní teplota: -20 ~ 60°C, Připojení: Šroubovací svorkovnice,</t>
  </si>
  <si>
    <t>028</t>
  </si>
  <si>
    <t>Napájecí zdroj k montáži na DIN lištu. 24 V zdroj určený k montáži na DIN lištu s hloubkou 56 mm, Rozměry (výška, šířka, hloubka): 91 × 72 × 55,6 mm, Vstupní napětí: 100–240 VAC, Výstupní napětí: 24 VDC 100 W, Provozní teplota: -40 °C to +85 °C</t>
  </si>
  <si>
    <t>029</t>
  </si>
  <si>
    <t>Napájecí zdroj k monáži na DIN lištu. Rozměry (výška, šířka, hloubka): 124 × 41 × 125 mm, Vstupní napětí: 100-240 VAC, Výstupní napětí: 24 V DC 240 W, Provozní teplota od -40 do +85 °C, Hmotnost: 750g</t>
  </si>
  <si>
    <t>030</t>
  </si>
  <si>
    <t>Power Supply &amp; Backup je napájecí zdroj na DIN lištu. V kombinaci s externí baterií také přebírá napájení celé inteligentní instalace při výpadku proudu. 7 výstupů poskytuje celkem až 40 A při 24 V. Zdroj je vybaven i měřením výkonu a nožovou pojistkou pro každý výstup., Měření výkonu všech sedmi kanálů 7×24V DC výstupů (10 A), Max. celkové zatížení 40 A, krátkodobě (10 s) 60 A, Možnost zálohování pomocí externí 36V baterie, Sledování stavů včetně vizualizace, Notifikace při přepálení pojistky, Historie stavů</t>
  </si>
  <si>
    <t>031</t>
  </si>
  <si>
    <t>průmyslový switch 8port, 10/100, zdroj</t>
  </si>
  <si>
    <t>Periferie meření a regulace</t>
  </si>
  <si>
    <t>032</t>
  </si>
  <si>
    <t>Odporový snímač teploty prostorový, rozsah -20 až +60st.C, krytí IP30, včetně příslušenství</t>
  </si>
  <si>
    <t>033</t>
  </si>
  <si>
    <t>Odporový snímač teploty venkovní, rozsah -50 až +80st.C, krytí IP42, včetně příslušenství</t>
  </si>
  <si>
    <t>034</t>
  </si>
  <si>
    <t>Snímač teploty kabelový, jímka do zásobníku G1/2“, příslušenství</t>
  </si>
  <si>
    <t>035</t>
  </si>
  <si>
    <t>Snímač tlaku do potrubí, převlečná matice s letovací vsuvkou, kohout tlakoměrný zkušební</t>
  </si>
  <si>
    <t>036</t>
  </si>
  <si>
    <t>snímač teploty příložný s hlavicí, Ni1000/5000</t>
  </si>
  <si>
    <t>037</t>
  </si>
  <si>
    <t>senzor zaplavení, přepínací kontakt 6A/230V</t>
  </si>
  <si>
    <t>038</t>
  </si>
  <si>
    <t>Plovákový hladinový spínač, kontakt 230V, 1A</t>
  </si>
  <si>
    <t>039</t>
  </si>
  <si>
    <t>Snímač teploty Ni1000/6180ppm, Délka kabelu 2 m, Rozsah měření - 60...200 °C Krytí IP67</t>
  </si>
  <si>
    <t>040</t>
  </si>
  <si>
    <t>Nerezová jímka pro snímače teploty, Délka jímky 340mm, Závit G1/2"</t>
  </si>
  <si>
    <t>041</t>
  </si>
  <si>
    <t>Nerezové elektrické topné těleso bez regulace o jmenovitém příkonu 12 kW. Určeno pro zapojení na napětí 3x400 V~.</t>
  </si>
  <si>
    <t>Periferie elektroinstalace</t>
  </si>
  <si>
    <t>042</t>
  </si>
  <si>
    <t>dotykový ovladač, linkový - napájení 24 V, kapacitní snímání povrchu, dotyková zpětná vazba, až 14 dotykových bodů, volitelně: fosforescenční dotykové body stmívatelný maticový displej, 3 volitelné stavové LED diody, čidlo vlhkosti a teploty, rámeček</t>
  </si>
  <si>
    <t>043</t>
  </si>
  <si>
    <t>dotykový ovladač, linkový - Kapacitní snímání povrchu. 5 dotykových bodů. Kompaktní tvar ve dvou barevných provedeních (bílá a antracitová). Integrovaný senzor teploty a vlhkosti. Zvuková odezva dotyku, rámeček</t>
  </si>
  <si>
    <t>044</t>
  </si>
  <si>
    <t>dotykový ovladač, linkový - Kapacitní snímání povrchu, vyrobeno z vysoce kvalitního satinovaného skla, povrch s keramickou povrchovou úpravou (bez viditelných otisků prstů!), s integrovaným orientačním světlem s čidlem teploty a vlhkosti, s integrovaným senzorem CO2 pro sledování kvality vzduchu</t>
  </si>
  <si>
    <t>045</t>
  </si>
  <si>
    <t>dotykový ovladač, linkový - Kapacitní snímání povrchu, Vytvoří ovládací prvek z každého povrchu, Pro snadné ovládání světla, stínění, hudby, 5 dotykových bodů (aktivace gestem), Zobrazení stavu pomocí LED diod, Funkčnost na kameni, dřevě, keramice i skle, Volitelná zvuková odezva</t>
  </si>
  <si>
    <t>046</t>
  </si>
  <si>
    <t>Přisazený senzor přítomnosti, linkový napájení 24VDC, Vysoký dosah: 360° snímání pod úhlem 110° (průměr 8 metrů při výšce stropů 3 metry, průměr 18 metrů při výšce stropů 10 metrů). Nastavitelná citlivost ve 4 stupních. Vysoce kvalitní senzor osvitu měří (měří v rozsahu 0 Lux až 32 000 Lux) Individuálně nastavitelná prahová hodnota pro akustické čidlo v rámci detekci přítomnosti, Individuálně nastavitelná prahová hodnota pro akustické čidlo v rámci alarmu. Samolepky pro odstínění optiky senzoru</t>
  </si>
  <si>
    <t>047</t>
  </si>
  <si>
    <t>Zápustný senzor přítomnosti, sběrnicové, 24VDC, barva černá - Spolehlivě detekuje pohyb a přítomnost pomocí infračervených a akustických senzorů, Vysoké detekční pole s úhlem 360° horizontálně a 110° vertikálně (detekční pole 8 metrů při výšce stropu 3 metry), Integrovaný senzor jasu (rozsah měření 0 … 32 000 lx), Individuálně nastavitelná prahová hodnota akustického senzoru pro detekci přítomnosti, Individuálně nastavitelná prahová hodnota akustického senzoru pro ochranu proti vloupání, Samolepky pro odstínění optiky senzoru</t>
  </si>
  <si>
    <t>048</t>
  </si>
  <si>
    <t>Reproduktor - Typ: 2pásmový, Princip: uzavřený, Jmenovitý/hudební výkon: 60/90 W, Frekvenční rozsah: 47…22000 Hz, Dělící frekvence: 2700 Hz, Citlivost (dB/1W/1m): 86 dB, Impedance: 4 Ω, Výškový reproduktor: 2× Ø 25 mm kalota, Basový reproduktor: Ø 135 mm, Rozměry: (V×Š×H) 19,9 × 32,4 × 15,2 cm, Hmotnost: 4,1 kg, Úprava: vysoce lesklý</t>
  </si>
  <si>
    <t>049</t>
  </si>
  <si>
    <t>Reproduktor - Typ: 2pásmový (výškový a basový), Impedance: 8 Ω, Frekvenční rozsah: 50 Hz ... 25 kHz, Jmenovitý/hudební výkon: 50/80 W, Horizontální i vertikální montáž, Ohebné rameno pro ideální úhel montáže, Rozměry: (VxŠxH) 216 × 150 × 142,5 cm, Třída ochrany: IP64,</t>
  </si>
  <si>
    <t>050</t>
  </si>
  <si>
    <t>optickokouřový požární detektor, Typ detektoru: opticko- kouřový, Detekce: optická komora, Citlivost: &lt;0,15 dB/m, Napájení: 12 V DC, Proudový odběr: 30 mA, etekční plocha: max. 70 m2, Optická indikace: červená LED dioda, Poplachový výstup: NC/NO, 30 V=, 1 A, ČSN: EN54-7, Barva: bílá, Certifikát: 0786-CPD-20955, Dodávka: komplet čidlo s paticí</t>
  </si>
  <si>
    <t>051</t>
  </si>
  <si>
    <t xml:space="preserve">PIR senzor, Typ detektoru: 2x PIR + MW, Prostředí: venkovní, Antimasking: ano IR, Snímací charakteristika: vějíř, PET imunita: ano, PET imunita do: dle nastavené citlivosti, Dosah: 12 m, Montážní výška: 1,8 - 2,2 m, Pokrytí: 12 m, 110°, Napájení: 10 - 16 V=, Max. proudový odběr: 24 mA, PIR senzor: 2x duální, Citlivost: 2 úrovně, Poplachový výstup: NC, Tamper krytu: ano, NC, Frekvence MW části: 10,525GHz, Antimasking výstup: NC, Detekční rychlost: 0,1 - 5 m/s, Pracovní teplota: -37 až 70°C  2x PIR + MW, IR-AM, dosah 12 m</t>
  </si>
  <si>
    <t>052</t>
  </si>
  <si>
    <t>PIR senzor, Typ detektoru: PIR + MW, Prostředí: vnitřní, Antimasking: ano IR Snímací charakteristika: vějíř, PET imunita: ano, PET imunita do: 0/12/25 kg Dosah: 15 m, Montážní výška: 2,2 - 2,7 m, Pokrytí: 15 m, 90°, Napájení: 10,5 - 15 V=, Min. proudový odběr: 10 mA, Max. proudový odběr: 11 mA, PIR senzor: quad, Citlivost: 2 úrovně, Poplachový výstup: NC, Tamper krytu: ano, NC, Tamper sejmutí ze zdi: ano, Frekvence MW části: 9,35 GHz, Antimasking výstup: NC, Pracovní teplota: 0 až 50°C</t>
  </si>
  <si>
    <t>053</t>
  </si>
  <si>
    <t xml:space="preserve">Senzor CO2, Jednoveličinová čidla CO2 – oxid uhličitý, Rozsah měření  400 – 2 000 ppm, 400 – 5 000 ppm, Napájení 12 V AC/DC, 24 V AC/DC, Drátový výstup, 0-10 V, MODBUS/RS485, Rozměry 57,2 x 44,4 x 25 mm</t>
  </si>
  <si>
    <t>054</t>
  </si>
  <si>
    <t>halvice ro přesné řízení teploty v pokoji., linková - Power supply 5 ... 30VDC, Power consumption typ. 170mW, max. 1.2W, Power loss max. 1.2W, Ambient temperature -20 ... 55°C / -4 ... 131°F, Humidity max. 80% r.H. (non condensing), Push force min. 70N, Stroke length 5.3mm / 0.21", adaptém na ventil</t>
  </si>
  <si>
    <t>055</t>
  </si>
  <si>
    <t>systémová klávesnice antracitová, linková, Přístup pomocí libovolného kódu pro každého člena rodiny, Přístup přes NFC, Možnost časově omezených a jednorázových kódů, Spuštění různých funkcí (např. výběr brány), Plná kontrola v aplikaci, Kvalitní konstrukce odolná vůči povětrnostním vlivům, Snadná instalace a uvedení do provozu rámeček</t>
  </si>
  <si>
    <t>056</t>
  </si>
  <si>
    <t>Reverzní el. zámek TO 5134 reverzní elektrický, 1000 kg, 24Vss (0,11A)</t>
  </si>
  <si>
    <t>057</t>
  </si>
  <si>
    <t>Meteostanice systémová, linková, Údaje o rychlosti větru, teplotě, úrovni slunečního jasu a rozeznání deště.</t>
  </si>
  <si>
    <t>058</t>
  </si>
  <si>
    <t>6-ti cestný ventil pro chytré ovládání technologie bazénu, Plně automatické &amp; inteligentní ovládání a dohled nad bazénem, včetně rozhraní pro integraci měření teploty, filtračního čerpadla, zakrytí bazénu, protiproudu, atd, integrovaná technologie bezdrátová komunikace s řídícím systéme objektu, Voltage: 100-240V AC 50/60 Hz, Protection: IP 65, Frequency: 50-60 Hz, Max. Power: 15 Watt 11/2“, 2“, Environmental conditions: 0-40°C, 0-95%RH not, condensing, Max static pressure: 0,3 Bar, Max water column: 3m</t>
  </si>
  <si>
    <t>059</t>
  </si>
  <si>
    <t xml:space="preserve">Tablet  s úhlopříčkou displeje 10,61palců, slotem na paměťovou kartu a 8jádrovým procesorem.Vlastnosti - Operační systém Android 12, Frekvence procesoru 2,4 GHz, Počet jáder 8, Integrovaný grafický čip Qualcomm Adreno 610 GPU, Úhlopříčka 10,61", Rozlišení 2000 x 1200 IPS, Svítivost 400 nitů, Operační paměť 4 GB, Úložiště 128 GB, Slot na paměťovou kartu, Maximální kapacita karty 1 TB, Čelní fotoaparát 8 MPx, Zadní fotoaparát 8 MPx, Konektivita - 4G/LTE, WiFi 802.11ac, Bluetooth 5.1, Akcelerometr, Gyro senzor, Hallův senzor, Ambient sensor, Sluchátkový výstup, USB-C, Parametry - Kapacita baterie 7500 mAh, Maximální výdrž baterie 14 hod, Rozměry s podstavcem (ŠxVxH) 251,2 x 158,8 x 7,45 mm, Hmotnost 0,465 kg</t>
  </si>
  <si>
    <t>060</t>
  </si>
  <si>
    <t xml:space="preserve">Univerzální držák na tablet  pro ucyhcení an zeď, s úhlopříčkou 7.9" až 12.5" s uchycením na držák s VESA 100x100 mm</t>
  </si>
  <si>
    <t>Montážní materiál</t>
  </si>
  <si>
    <t>061</t>
  </si>
  <si>
    <t>kabel CYKY 5C x 2,5</t>
  </si>
  <si>
    <t>062</t>
  </si>
  <si>
    <t>kabel CYKY 3C x 1,5</t>
  </si>
  <si>
    <t>063</t>
  </si>
  <si>
    <t>kabel JYTY-O 4x1</t>
  </si>
  <si>
    <t>064</t>
  </si>
  <si>
    <t>kabel JYTY-O 3x1</t>
  </si>
  <si>
    <t>065</t>
  </si>
  <si>
    <t>kabel JYTY-O 2x1</t>
  </si>
  <si>
    <t>066</t>
  </si>
  <si>
    <t>kabel S/FTP drát CAT7 PE,Fca 100m, plášť černý OUTDOOR</t>
  </si>
  <si>
    <t>067</t>
  </si>
  <si>
    <t>kabel sběrnice 2 x (2 x 0.6mm) single copper conductor + 2 x 1.5mm2 stranded copper conducto, například Loxone Tree kabel</t>
  </si>
  <si>
    <t>068</t>
  </si>
  <si>
    <t>8111 KA - krabice s průchodkami, 4xWAGO svorka</t>
  </si>
  <si>
    <t>069</t>
  </si>
  <si>
    <t>napojení servophonu, čerpadla</t>
  </si>
  <si>
    <t>Rozvod univerzální kabeláže</t>
  </si>
  <si>
    <t>070</t>
  </si>
  <si>
    <t>Instalační kabel Cat.6 S-STP(S/FTP) LSOH</t>
  </si>
  <si>
    <t>071</t>
  </si>
  <si>
    <t xml:space="preserve">zasuvka 1xRJ45 Cat6A - komplet  (krabice, kryt+rámeček)</t>
  </si>
  <si>
    <t>072</t>
  </si>
  <si>
    <t>Měření metalického segmentu s vyhotovením protokolu</t>
  </si>
  <si>
    <t>073</t>
  </si>
  <si>
    <t>Montáž kabelů datových FTP, UTP, STP ukončení kabelu konektorem</t>
  </si>
  <si>
    <t>074</t>
  </si>
  <si>
    <t>IP kamera venkovní a vnitřní, rozlišení 8 Mpix, ohnisko 2.8 mm, noční vidění do 30 metrů, nahrávání zvuku, podporuje Google Assistant, krytí IP66. Rozhraní: DC napájení, ethernet, mikrofon, slot pro paměťovou kartu.</t>
  </si>
  <si>
    <t>075</t>
  </si>
  <si>
    <t>Videorekordér IP síťový 32kanálový, OS Linux, podporované formáty Smart H.265+ / H.265 / Smart H.264+ / H.264 / MJPEG, záznam max. do 160 Mbps nebo maximální rozlišení 8 Mpx na kameru, podpora analytických funkcí z kamer, audio I/O 1/1 RCA, alarm I/O 4/2, 2x SATA III max. 10 TB HDD, podpora ONVIF, RTSP, 1x RJ-45 port (10/100/1000 Mbps), 1x HDMI (4K) (8x 1080p @ 30 fps) + 1x VGA, 2x USB, pracovní teplota od -10 °C do +55 °C, rozměry 1U, 375,0 x 282,9 x 53,0 mm, hmotnost 1,5 kg (bez HDD)</t>
  </si>
  <si>
    <t>076</t>
  </si>
  <si>
    <t>Přídavný HDD k NVR NUUO, 16TB</t>
  </si>
  <si>
    <t>Datový rozvacděč</t>
  </si>
  <si>
    <t>077</t>
  </si>
  <si>
    <t>DR1 - 19" rozvaděč, 42U 600x600, stojanový, komplet</t>
  </si>
  <si>
    <t>078</t>
  </si>
  <si>
    <t>Patch panel 24xRJ45/ 6 1U, šedý, stíněný</t>
  </si>
  <si>
    <t>079</t>
  </si>
  <si>
    <t>Ventilační jednotka střešní/podlahová, 2x pozice</t>
  </si>
  <si>
    <t>080</t>
  </si>
  <si>
    <t>19" rozvodný panel 5x220V s přep. ochranou třídy D, 3m</t>
  </si>
  <si>
    <t>081</t>
  </si>
  <si>
    <t>19" vyvazovací panel 1U, 5 x plastová úchytka</t>
  </si>
  <si>
    <t>082</t>
  </si>
  <si>
    <t>propojovací kabely RJ45/RJ45 cat.6 - 3m</t>
  </si>
  <si>
    <t>083</t>
  </si>
  <si>
    <t>switch 24x 10/100 RJ45 portů+2x 10/100/1000 RJ45 porty + 2x Gb SFP porty, PoE</t>
  </si>
  <si>
    <t>084</t>
  </si>
  <si>
    <t>Instalace a nastavení SW pro sledování kamer</t>
  </si>
  <si>
    <t>085</t>
  </si>
  <si>
    <t>Závěrečné práce ve skříni RACK</t>
  </si>
  <si>
    <t>HZS</t>
  </si>
  <si>
    <t>086</t>
  </si>
  <si>
    <t>Koordinace s ostatními profesemi</t>
  </si>
  <si>
    <t>512</t>
  </si>
  <si>
    <t>087</t>
  </si>
  <si>
    <t>výrobní dokumentace vyzbrojení rozvaděčů nn</t>
  </si>
  <si>
    <t>088</t>
  </si>
  <si>
    <t xml:space="preserve">naprog. systému zdroje tepla, řízení VZT, řízení výroby FVE, řízení výroby  VT</t>
  </si>
  <si>
    <t>089</t>
  </si>
  <si>
    <t xml:space="preserve">Plná integrace jednotky 3xVZT a  2x zdroje tepla/chladu otevřeným protokolem Modbus-RTU do systému MaR</t>
  </si>
  <si>
    <t>090</t>
  </si>
  <si>
    <t>trvorba vizualizace, žaškolení uživatele</t>
  </si>
  <si>
    <t>091</t>
  </si>
  <si>
    <t>Provozní, funkční, komplexní zkoušky</t>
  </si>
  <si>
    <t>092</t>
  </si>
  <si>
    <t>zaregulování a zprovoznění systému řízení objketu</t>
  </si>
  <si>
    <t>093</t>
  </si>
  <si>
    <t>výchozí revize</t>
  </si>
  <si>
    <t>02-07 - Zařízení silnoproudé elektrotechniky a hromosvod</t>
  </si>
  <si>
    <t>D1 - Materiál/montáž</t>
  </si>
  <si>
    <t>D2 - Svítidla - včetně zdrojů</t>
  </si>
  <si>
    <t>D3 - Hromosvod, uzemnění</t>
  </si>
  <si>
    <t>D4 - Vyhřívání podlahy a terasy 9.np, 10.np a 12.np</t>
  </si>
  <si>
    <t>D5 - HZS</t>
  </si>
  <si>
    <t>D6 - Zemní práce</t>
  </si>
  <si>
    <t>Materiál/montáž</t>
  </si>
  <si>
    <t>rozvadeč RH - dodávka dle výkresu č. 16</t>
  </si>
  <si>
    <t>rozvadeč RN - dodávka dle výkresu č. 17</t>
  </si>
  <si>
    <t>rozvadeč R1 - dodávka dle výkresu č.18</t>
  </si>
  <si>
    <t>rozvadeč R2 - dodávka dle výkresu č.19</t>
  </si>
  <si>
    <t>rozvadeč R4 - dodávka dle výkresu č.20</t>
  </si>
  <si>
    <t>rozvadeč R7 - dodávka dle výkresu č.21</t>
  </si>
  <si>
    <t>rozvadeč R9 - dodávka dle výkresu č.22</t>
  </si>
  <si>
    <t>rozvadeč R10 - dodávka dle výkresu č.23</t>
  </si>
  <si>
    <t>rozvadeč R12 - dodávka dle výkresu č.24</t>
  </si>
  <si>
    <t>skříň ochranného pospojování MET - dodávka dle výkresu č.25</t>
  </si>
  <si>
    <t xml:space="preserve">Náhradní zdroj DA: dieselový generátor 10kVA, Jmenovitý výkon 7,5 kVA (při 230 V)9,3 kVA (při 400 V), Maximální výkon 8,0 kVA (při 230 V)10,0 kVA (při 400 V), Frekvence 50 Hz, AC výstupy 230 voltů 400 voltů, DC výstupy 12 voltů, Motor 4-taktní přímý motor 1100F,  (vzduchem chlazený, jednoválec, vertikální), Moc 18 koní, Motor 3000 otáček za minutu, Výtlačná kapacita 660 ccm, Hladina hluku (od 7 m) 68 - 72 dB / odhlučněno, Palivo Motorová nafta, Objem palivové nádrže 30 litrů, Motorový olej 10-W30 SAE, Objem olejové nádrže 1,65 litru, Dimenze 1100 x 760 x 860 mm, Hmotnost 220 kg, prozvaděč ATS, instlace, revize, zprovoznění</t>
  </si>
  <si>
    <t>kabel 1-YY 70</t>
  </si>
  <si>
    <t xml:space="preserve">kabel CYKY-J  5x35 (C)</t>
  </si>
  <si>
    <t xml:space="preserve">kabel CYKY-J  5x16 (C)</t>
  </si>
  <si>
    <t xml:space="preserve">kabel CYKY-J  5x10 (C)</t>
  </si>
  <si>
    <t xml:space="preserve">kabel CYKY-J  5x 6 (C)</t>
  </si>
  <si>
    <t xml:space="preserve">kabel CYKY-J  5x4 (C)</t>
  </si>
  <si>
    <t xml:space="preserve">kabel CYKY-J  7x1,5 (C)</t>
  </si>
  <si>
    <t xml:space="preserve">kabel CYKY-J  5x2,5 (C)</t>
  </si>
  <si>
    <t xml:space="preserve">kabel CYKY-J  3x4 (C)</t>
  </si>
  <si>
    <t xml:space="preserve">kabel CYKY-J  3x2,5 (C)</t>
  </si>
  <si>
    <t xml:space="preserve">kabel CYKY-J  5x1,5 (D)</t>
  </si>
  <si>
    <t xml:space="preserve">kabel CYKY-J  4x1,5 (C)</t>
  </si>
  <si>
    <t xml:space="preserve">kabel CYKY-J  3x1,5 (C)</t>
  </si>
  <si>
    <t>kabel Prafladur E60 5x6</t>
  </si>
  <si>
    <t>kabel Prafladur E60 5x4</t>
  </si>
  <si>
    <t>kabel Prafladur E60 3x1,5</t>
  </si>
  <si>
    <t>kabel Prafladur E60 2x1,5</t>
  </si>
  <si>
    <t>kabel CYA 25 zž</t>
  </si>
  <si>
    <t>kabel CYA 16 zž</t>
  </si>
  <si>
    <t>kabel CYA 10 zž</t>
  </si>
  <si>
    <t>kabel CYA 4 zž</t>
  </si>
  <si>
    <t>kabel svorka OP</t>
  </si>
  <si>
    <t>tr ohebná d32 320N PVC</t>
  </si>
  <si>
    <t>ocelový kabelový žlab 125/50 včetně závěsů a noníků(záv. tyč, kotva, nosník rozteč 2m)</t>
  </si>
  <si>
    <t>příchytka pro kabel, včetně turbošroubu, funkční trasa 60min</t>
  </si>
  <si>
    <t>pomocná ocelová konstrukce do 50kg</t>
  </si>
  <si>
    <t>pomocná ocelová konstrukce do 10kg</t>
  </si>
  <si>
    <t>Svítidla - včetně zdrojů</t>
  </si>
  <si>
    <t>typ 1 - LED prachotěsné svítidlo, d.120 cm,max.36W,IP65 např. WP X-SERIES</t>
  </si>
  <si>
    <t xml:space="preserve">typ 2 - LED hliníkový profil nastěnný nad napínaným podhledem GIZA bílý +  difuzor HS-22, čirý, IP67, dvojitý LED pásek  DUALWHITE 240LED 20W 24V 2000K-6000K</t>
  </si>
  <si>
    <t>LED panel 600x600 mm, 17W, IP20, 3000lm, 230V, stmívatelný</t>
  </si>
  <si>
    <t xml:space="preserve">typ 3 - LED hliníkový profil stropní GIZA-LL-ZMG černý +  difuzor LIGER-22 odolný proti UV záření mlečný, dvojitý LED pásek  DUALWHITE 240LED 20W 24V 2000K-6000K</t>
  </si>
  <si>
    <t xml:space="preserve">typ 4 - LED hliníkový profil stropní GIZA-LL-ZMG černý +  difuzor HS-22 odolný proti UV záření mlečný, dvojitý LED pásek  DUALWHITE 240LED 20W 24V 2000K-6000K</t>
  </si>
  <si>
    <t xml:space="preserve">typ 5 - LED hliníkový profil stropní GIZA-LL-ZMG černý +  difuzor HS-22 odolný proti UV záření mlečný, dvojitý LED pásek  DUALWHITE 240LED 20W 24V 2000K-6000K</t>
  </si>
  <si>
    <t xml:space="preserve">typ 6 - LED hliníkový profil stropní GIZA-LL-ZMG černý +  difuzor HS-22 odolný proti UV záření mlečný, dvojitý LED pásek  DUALWHITE 240LED 20W 24V 2000K-6000K</t>
  </si>
  <si>
    <t xml:space="preserve">typ 7 - LED hliníkový profil stropní (7a nástěnný) GIZA-LL-ZMG černý +  difuzor HS-22 odolný proti UV záření mlečný, dvojitý LED pásek  DUALWHITE 240LED 20W 24V 2000K-6000K</t>
  </si>
  <si>
    <t xml:space="preserve">typ 8 - LED hliníkový profil stropní GIZA-LL-ZMG černý +  difuzor LIGER-22 odolný proti UV záření mlečný, dvojitý LED pásek  DUALWHITE 240LED 20W 24V 2000K-6000K</t>
  </si>
  <si>
    <t xml:space="preserve">typ 9 - Rohový LED hliníkový profil KLUS KOPRO bílý + difuzor LIGER-22 odolný proti UV záření mlečný,  LED pásek  DUALWHITE 240LED 20W 24V 2000K-6000K</t>
  </si>
  <si>
    <t xml:space="preserve">typ 10 - LED hliníkový profil vertikální černý +  difuzor mlečný, IP67, 3000 K, napojení na rezervní zdroj, umístění- kce schodiště, směr nasvícení/ schodiště-fasáda, LED pásek RGBW 560LED 15W 24V 3000K-6000K</t>
  </si>
  <si>
    <t>typ 11 - Nástěnné LED osvětlení FLAT II venkovní-černé, IP65, barva světla neutrální, světelný tok 300 lm</t>
  </si>
  <si>
    <t xml:space="preserve">typ 12 - LED hliníkový profil zápustný do ostění KLUS HR.ALU černý +  difuzor KLUS HR.ALU 15 odolný proti UV záření opálový, IP67, dvojitý LED pásek  DUALWHITE 240LED 20W 24V 2000K-6000K</t>
  </si>
  <si>
    <t>typ 13 - Stropní LED průmyslové svítidlo, např. FIDO, IP65, barva světla neutrální, světelný tok 300 lm</t>
  </si>
  <si>
    <t xml:space="preserve">typ 14 - LED hliníkový profil vertikální GIZA černý +  difuzor LIGER-22, černý, IP67, dvojitý LED pásek RGBW 560LED 15W 24V 3000K-6000K</t>
  </si>
  <si>
    <t xml:space="preserve">typ 15 - LED hliníkový profil stropní GIZA-LL-ZMG černý +  difuzor HS-22, mlečný , IP67, dvojitý LED pásek DUALWHITE 240LED 20W 24V 2000K-6000K</t>
  </si>
  <si>
    <t xml:space="preserve">typ 16 - LED hliníkový profil stropní GIZA-LL-ZMG černý +  difuzor HS-22, mlečný, IP67, dvojitý LED pásek DUALWHITE 240LED 20W 24V 2000K-6000K</t>
  </si>
  <si>
    <t xml:space="preserve">typ 17 - LED hliníkový profil vertikální GIZA černý +  difuzor LIGER-22, černý, IP67, RGB spektrum, dvojitý LED pásek RGBW 560LED 15W 24V 3000K-6000K</t>
  </si>
  <si>
    <t xml:space="preserve">typ 18 - LED hliníkový profil vertikální GIZA černý +  difuzor LIGER-22, černý, IP67,dvojitý LED pásek DUALWHITE 240LED 20W 24V 2000K-6000K</t>
  </si>
  <si>
    <t>typ 19 - LED reflektro 10 W, černý, nastavení úhlu, IP20, RGB spektrum</t>
  </si>
  <si>
    <t>typ 20 - LED hliníkový profil závěsný na lanku, černý, 3000K, elipsa, průměr cca 2000 mm, umístění kolem nasávání VZT, dvojitý LED pásek 240LED 20W 24V 2000K-6000K</t>
  </si>
  <si>
    <t xml:space="preserve">typ 21 - LED hliníkový přisazený (částečně ohýbaný) profil závěsný PDS-ZM-PLUS černý elox +  difuzor KA-11, mlečný , IP67, LED pásek DUALWHITE 240LED 20W 24V 2000K-6000K</t>
  </si>
  <si>
    <t xml:space="preserve">typ 22 - LED hliníkový profil zápustný MICRO-K +  difuzor LIGER-V1, mlečný , IP67, LED pásek DUALWHITE 240LED 20W 24V 2000K-6000K</t>
  </si>
  <si>
    <t xml:space="preserve">typ 23 - LED hliníkový profil nástěnný GIZA-LL-ZMG černý +  difuzor LIGER-22, mlečný , IP67, dvojitý LED pásek 240LED 20W 24V 2000K-6000K</t>
  </si>
  <si>
    <t xml:space="preserve">typ 24 - LED hliníkový profil nastěnný nad napínaným podhledem GIZA bílý +  difuzor HS-22, čirý, IP67, dvojitý LED pásek  DUALWHITE 240LED 20W 24V 2000K-6000K</t>
  </si>
  <si>
    <t xml:space="preserve">typ 25 - LED hliníkový profil nástěnný GIZA-LL-ZMG černý +  difuzor LIGER-22, mlečný , IP67, dvojitý LED pásek  DUALWHITE 240LED 20W 24V 2000K-6000K</t>
  </si>
  <si>
    <t xml:space="preserve">typ 26 - LED hliníkový profil zápustný KLUS HR-ALU stříbrný +  difuzo rHR-ALU-15, opálový , IP67,  LED pásek  DUALWHITE 240LED 20W 24V 2000K-6000K</t>
  </si>
  <si>
    <t xml:space="preserve">typ 27 - LED hliníkový profil vertikální GIZA černý +  difuzor LIGER-22, černý, IP67, RGB Spektrum, dvojitý LED pásek RGBW 560LED 15W 24V 3000K-6000K</t>
  </si>
  <si>
    <t xml:space="preserve">typ 28 - LED hliníkový profil vertikální GIZA černý +  difuzor LIGER-22, černý, IP67, dvojitý LED pásek  DUALWHITE 240LED 20W 24V 2000K-6000K</t>
  </si>
  <si>
    <t xml:space="preserve">typ 29 - LED hliníkový profil vertikální GIZA černý +  difuzor LIGER-22, černý, IP67, dvojitý LED pásek  DUALWHITE 240LED 20W 24V 2000K-6000K</t>
  </si>
  <si>
    <t xml:space="preserve">typ 30 - LED hliníkový profil vertikální GIZA černý +  difuzor LIGER-22, černý, IP67, RGB Spektrum, dvojitý LED pásek  DUALWHITE 240LED 20W 24V 2000K-6000K</t>
  </si>
  <si>
    <t>typ 31 - LED prachotěsné svítidlo, d.600 cm,max.36W,IP65 např. WP X-SERIES</t>
  </si>
  <si>
    <t>typ 32 - LED Stmívatelný lustr na lanku, např. LLED2 - SATURN LED/80W/24V pr. 100 cm černá</t>
  </si>
  <si>
    <t xml:space="preserve">typ 33 - LED hliníkový profil stropní GIZA-LL-ZMG černý +  difuzor LIGER-22 odolný proti UV záření mlečný, dvojitý LED pásek 240LED 20W 24V 2000K-6000K</t>
  </si>
  <si>
    <t>typ N - Led nouzové svítidlo, piktogram, 2W, IP40,nástěnné, baterie 1hod</t>
  </si>
  <si>
    <t xml:space="preserve">1-pól. vyp. (1,6) -  do vlhka IP55,  na povrch - strojek, kryt, rámeček - barva líná</t>
  </si>
  <si>
    <t xml:space="preserve">zásuvka 16A/230V-  strojek, kryt, rámeček - typ a barva dle architekta</t>
  </si>
  <si>
    <t xml:space="preserve">zásuvka  16A/230V s přep. ochranou -  strojek, kryt, rámeček - typ a barva dle architekta</t>
  </si>
  <si>
    <t xml:space="preserve">zásuvka 16A/230V, IP44 -  strojek, kryt, rámeček - typ a barva dle architekta</t>
  </si>
  <si>
    <t>zásuvka průmyslová 16A/400V IP 44 nástěnná</t>
  </si>
  <si>
    <t>KP68, KU68, nebo do dutých stěn</t>
  </si>
  <si>
    <t>krabice IP54 na povrch se svorkovnicí</t>
  </si>
  <si>
    <t>ukončení vodičů pospojování</t>
  </si>
  <si>
    <t>servisní vypínač 400V/16A v krabici, IP66</t>
  </si>
  <si>
    <t xml:space="preserve">napojení ventilátorů  a zařízení VZT, ZTI</t>
  </si>
  <si>
    <t>protipožární ucpávka</t>
  </si>
  <si>
    <t>ukončení kabelů do 1 x 70</t>
  </si>
  <si>
    <t>ukončení kabelů do 5 x 35</t>
  </si>
  <si>
    <t>ukončení kabelů do 5 x 16</t>
  </si>
  <si>
    <t>ukončení kabelů do 5 x 10</t>
  </si>
  <si>
    <t>ukončení kabelů do 5 x 6</t>
  </si>
  <si>
    <t>ukončení kabelů do 5 x 1,5-4</t>
  </si>
  <si>
    <t>ukončení kabelů do 3 x 1,5-4</t>
  </si>
  <si>
    <t>094</t>
  </si>
  <si>
    <t>kabelová spojka nn do 4x120mm</t>
  </si>
  <si>
    <t>095</t>
  </si>
  <si>
    <t>průraz zdivem do 30 cm</t>
  </si>
  <si>
    <t>096</t>
  </si>
  <si>
    <t>průraz zdivem do 15 cm</t>
  </si>
  <si>
    <t>097</t>
  </si>
  <si>
    <t>vysekání rýh ve zdi panelové 3 x 3 cm</t>
  </si>
  <si>
    <t>098</t>
  </si>
  <si>
    <t>vysekání, vyvrtání kapes pro krabice</t>
  </si>
  <si>
    <t>099</t>
  </si>
  <si>
    <t xml:space="preserve">vyrážecí tlačítko v krabici pod sklíčkem, 2x rozpínací kontakt 230V/6A -  komplet</t>
  </si>
  <si>
    <t>Hromosvod, uzemnění</t>
  </si>
  <si>
    <t>Vodič s vysokonapěťovou izolací pro zajištění dostatečné vzdálenosti vůči elektricky vodivým částem. Použití až do ekvivalentu dostatečné vzdálenosti s ≤ 75 cm (pro vzduch) nebo s ≤ 150 cm (pevný materiál), např. Vodič HVI long šedý</t>
  </si>
  <si>
    <t>Sada pro připojení vodičů HVI</t>
  </si>
  <si>
    <t>Připojovací členy + montážní materiál pro vodič HVI-long, D 23mm šedý</t>
  </si>
  <si>
    <t>Podpěra vedení pro vodiče HVI/CUI</t>
  </si>
  <si>
    <t>Jímací stožár L 11m s vodičem HVI, - jímací tyč Al Ø 22 / 16 / 10 mm, délka 3000 mm, podpůrná trubka GFK/Al Ø 50/60 mm, délka 2100 mm (přesazení 200 mm), stožár FeZn Ø 60 mm, délka 6000 mm se zajišťovacími šrouby M10 nerez, vodič HVI pro uložení uvnitř, přepravní délka je 6000 mm - komplet</t>
  </si>
  <si>
    <t>FeZn d10</t>
  </si>
  <si>
    <t>podpěra vedení PV</t>
  </si>
  <si>
    <t>FeZn 30 x 4</t>
  </si>
  <si>
    <t>svorka SZ</t>
  </si>
  <si>
    <t>SR03</t>
  </si>
  <si>
    <t>SR01</t>
  </si>
  <si>
    <t>měření zemních odporů do 100m</t>
  </si>
  <si>
    <t>montáž štítků k označní svodů</t>
  </si>
  <si>
    <t>Vyhřívání podlahy a terasy 9.np, 10.np a 12.np</t>
  </si>
  <si>
    <t>Dvoužilový opletený topný kabel, 30W/m, 230V.Jednostranné napojení délky 4m - 100m/3030W</t>
  </si>
  <si>
    <t>Elektrický přímotop 1000W/230V, nástěnný, vestvěný termosta, IP21</t>
  </si>
  <si>
    <t>zabezpečení pracoviště</t>
  </si>
  <si>
    <t>spolupráce s revizním technikem</t>
  </si>
  <si>
    <t>inženýrská činnost</t>
  </si>
  <si>
    <t>dokumentace skut. provedení</t>
  </si>
  <si>
    <t>výkop kabelové rýhy 35/80 cm hor.4</t>
  </si>
  <si>
    <t>zához kabelové rýhy 35/80 cm hor.4</t>
  </si>
  <si>
    <t>02-09 - PS 2.01 - Technologie rezidenčního hašení</t>
  </si>
  <si>
    <t>OST - Technologie rezidenčního hašení</t>
  </si>
  <si>
    <t>OST</t>
  </si>
  <si>
    <t>Technologie rezidenčního hašení</t>
  </si>
  <si>
    <t>Sprinklerová stranový K80, 68°C, 1/2", SR</t>
  </si>
  <si>
    <t>1836698199</t>
  </si>
  <si>
    <t>Sprinklerová stranový K80, 68°C, 1/2", SR, s prodlouženým výstřikem</t>
  </si>
  <si>
    <t>-1270300680</t>
  </si>
  <si>
    <t>Trubka DN32, POZINK, společně se všemi potřebnými závěsy, spojkami, fitinkami, odbočkami atd. Dodavatel uvede jednotkovou cenu za běžný metr.</t>
  </si>
  <si>
    <t>1728481342</t>
  </si>
  <si>
    <t>Trubka DN50, POZINK, společně se všemi potřebnými závěsy, spojkami, fitinkami, odbočkami atd. Dodavatel uvede jednotkovou cenu za běžný metr.</t>
  </si>
  <si>
    <t>-1683702947</t>
  </si>
  <si>
    <t>05</t>
  </si>
  <si>
    <t>Trubka DN65, POZINK, společně se všemi potřebnými závěsy, spojkami, fitinkami, odbočkami atd. Dodavatel uvede jednotkovou cenu za běžný metr.</t>
  </si>
  <si>
    <t>1563128248</t>
  </si>
  <si>
    <t>Trubka DN100, POZINK, společně se všemi potřebnými závěsy, spojkami, fitinkami, odbočkami atd. Dodavatel uvede jednotkovou cenu za běžný metr.</t>
  </si>
  <si>
    <t>-364437683</t>
  </si>
  <si>
    <t>Vypouštěcí ventil DN50 vč. zátky</t>
  </si>
  <si>
    <t>-468116961</t>
  </si>
  <si>
    <t xml:space="preserve">Připojení mobilní techniky -  tlaková spojka B75 vč. víčka a řetízku</t>
  </si>
  <si>
    <t>1213180959</t>
  </si>
  <si>
    <t>Ventil C52 vč. tlakové spojky, víčka a řetízku</t>
  </si>
  <si>
    <t>2042888763</t>
  </si>
  <si>
    <t>Elektroventil DN50 (ovládaný na základě čidel EPS)</t>
  </si>
  <si>
    <t>-1358918145</t>
  </si>
  <si>
    <t>Motýlková klapka DN50, monitorovaná</t>
  </si>
  <si>
    <t>942703880</t>
  </si>
  <si>
    <t>Průtokový hlásič DN50</t>
  </si>
  <si>
    <t>1042665604</t>
  </si>
  <si>
    <t>Drobné fitinky a těsnění</t>
  </si>
  <si>
    <t>465390424</t>
  </si>
  <si>
    <t>Článkové těsnění kolem potrubí DN50 do betonové nádrže</t>
  </si>
  <si>
    <t>-1174156632</t>
  </si>
  <si>
    <t>Manipulace materiálu</t>
  </si>
  <si>
    <t>Stížená montáž vč. částečné výroby na stavbě</t>
  </si>
  <si>
    <t>Nespecifikovaný materiál</t>
  </si>
  <si>
    <t>Pracovní dieselová plošina vč. dopravy, složení, naložení</t>
  </si>
  <si>
    <t>Zhotovení výrobní a dílenské dokumentace</t>
  </si>
  <si>
    <t>Provedení proplachovacích a tlakových zkoušek</t>
  </si>
  <si>
    <t>Zhotovení štítků, schémat, popisek dle příslušných předpisů</t>
  </si>
  <si>
    <t>Zhotovení dokumentace skutečného stavu vč. dokladů</t>
  </si>
  <si>
    <t>Provedení funkčních a revizních zkoušek</t>
  </si>
  <si>
    <t>Zaškolení obsluhy uživatele</t>
  </si>
  <si>
    <t>03 - SO 03 - Přístřešek pro FVE</t>
  </si>
  <si>
    <t>03-01 - Architektonicko-stavební řešení</t>
  </si>
  <si>
    <t>8 - Trubní vedení</t>
  </si>
  <si>
    <t>783 - Dokončovací práce - nátěry</t>
  </si>
  <si>
    <t>271572211</t>
  </si>
  <si>
    <t>Podsyp pod základové konstrukce se zhutněním a urovnáním povrchu ze štěrkopísku netříděného</t>
  </si>
  <si>
    <t>57696218</t>
  </si>
  <si>
    <t>pod nádrže</t>
  </si>
  <si>
    <t>8,15*4,85*0,30</t>
  </si>
  <si>
    <t>4,20*2,40*0,30</t>
  </si>
  <si>
    <t>342151111</t>
  </si>
  <si>
    <t>Montáž opláštění stěn ocelové konstrukce ze sendvičových panelů šroubovaných, výšky budovy do 6 m</t>
  </si>
  <si>
    <t>1226900443</t>
  </si>
  <si>
    <t>14,43*2</t>
  </si>
  <si>
    <t>55324760</t>
  </si>
  <si>
    <t>panel sendvičový stěnový vnější, izolace minerální vlna, skryté kotvení, U 0,43W/m2K, modulová/celková š 1000/1054mm tl 100mm</t>
  </si>
  <si>
    <t>-119919831</t>
  </si>
  <si>
    <t>26,236*1,1 'Přepočtené koeficientem množství</t>
  </si>
  <si>
    <t>382122121</t>
  </si>
  <si>
    <t>Montáž dílců prefabrikovaných pravoúhlých nádrží ze železobetonu šířky do 3 m dna včetně těsnění výšky přes 1 do 3 m hmotnosti do 22 t, délky do 3 m</t>
  </si>
  <si>
    <t>-1495110531</t>
  </si>
  <si>
    <t>382122311</t>
  </si>
  <si>
    <t>Montáž dílců prefabrikovaných pravoúhlých nádrží ze železobetonu šířky do 3 m zákrytové desky, délky do 3 m</t>
  </si>
  <si>
    <t>-1602359495</t>
  </si>
  <si>
    <t>JB 1</t>
  </si>
  <si>
    <t>Jímka betonová 12 m3</t>
  </si>
  <si>
    <t>-2083907024</t>
  </si>
  <si>
    <t>JB 2</t>
  </si>
  <si>
    <t>Jímka betonová 24 m3</t>
  </si>
  <si>
    <t>-1024814291</t>
  </si>
  <si>
    <t>441171111</t>
  </si>
  <si>
    <t>Montáž ocelové konstrukce zastřešení (vazníky, krovy) hmotnosti jednotlivých prvků do 30 kg/m, délky do 12 m</t>
  </si>
  <si>
    <t>-1551737416</t>
  </si>
  <si>
    <t>7,45*0,021579*8</t>
  </si>
  <si>
    <t>5RO574b</t>
  </si>
  <si>
    <t>Profil dutý svařovaný černý 150 x 150 x 5</t>
  </si>
  <si>
    <t>492518448</t>
  </si>
  <si>
    <t>444171111</t>
  </si>
  <si>
    <t>Montáž krytiny střech ocelových konstrukcí z tvarovaných ocelových plechů šroubovaných, výšky budovy do 6 m</t>
  </si>
  <si>
    <t>-551265125</t>
  </si>
  <si>
    <t>25,10*8,09</t>
  </si>
  <si>
    <t>15484353-R</t>
  </si>
  <si>
    <t>plech trapézový 150/280 PES 25µm tl 0,75mm</t>
  </si>
  <si>
    <t>1307794846</t>
  </si>
  <si>
    <t>203,059*1,05 'Přepočtené koeficientem množství</t>
  </si>
  <si>
    <t>Trubní vedení</t>
  </si>
  <si>
    <t>871260310</t>
  </si>
  <si>
    <t>Montáž kanalizačního potrubí z polypropylenu PP hladkého plnostěnného SN 10 DN 100</t>
  </si>
  <si>
    <t>391214294</t>
  </si>
  <si>
    <t>28617001</t>
  </si>
  <si>
    <t>trubka kanalizační PP plnostěnná třívrstvá DN 100x1000mm SN10</t>
  </si>
  <si>
    <t>15639847</t>
  </si>
  <si>
    <t>0,5*1,015 'Přepočtené koeficientem množství</t>
  </si>
  <si>
    <t>871350310</t>
  </si>
  <si>
    <t>Montáž kanalizačního potrubí z polypropylenu PP hladkého plnostěnného SN 10 DN 200</t>
  </si>
  <si>
    <t>-1467275592</t>
  </si>
  <si>
    <t>28617004</t>
  </si>
  <si>
    <t>trubka kanalizační PP plnostěnná třívrstvá DN 200x1000mm SN10</t>
  </si>
  <si>
    <t>2021611900</t>
  </si>
  <si>
    <t>1,2*1,015 'Přepočtené koeficientem množství</t>
  </si>
  <si>
    <t>953171024</t>
  </si>
  <si>
    <t>Osazování kovových předmětů poklopů litinových nebo ocelových včetně rámů, hmotnosti přes 150 kg</t>
  </si>
  <si>
    <t>-545194566</t>
  </si>
  <si>
    <t>X3</t>
  </si>
  <si>
    <t>55241003</t>
  </si>
  <si>
    <t>poklop kanalizační betonový, litinový rám 160mm, D400 bez odvětrání</t>
  </si>
  <si>
    <t>-40086990</t>
  </si>
  <si>
    <t>953312125</t>
  </si>
  <si>
    <t>Vložky svislé do dilatačních spár z polystyrenových desek extrudovaných včetně dodání a osazení, v jakémkoliv zdivu přes 40 do 50 mm</t>
  </si>
  <si>
    <t>2033622180</t>
  </si>
  <si>
    <t>dilatace nádrží</t>
  </si>
  <si>
    <t>7,85*3,19</t>
  </si>
  <si>
    <t>4,85*3,19</t>
  </si>
  <si>
    <t>953946111</t>
  </si>
  <si>
    <t>Montáž atypických ocelových konstrukcí profilů hmotnosti do 13 kg/m, hmotnosti konstrukce přes 0,5 do 1 t</t>
  </si>
  <si>
    <t>1312719414</t>
  </si>
  <si>
    <t>2,40*0,00894*2</t>
  </si>
  <si>
    <t>2,37*0,00894*2</t>
  </si>
  <si>
    <t>1,12*0,00894*2</t>
  </si>
  <si>
    <t>5V0199Q</t>
  </si>
  <si>
    <t>Profil dutý svařovaný 80 x 80 x4</t>
  </si>
  <si>
    <t>5454600</t>
  </si>
  <si>
    <t>2,40*2</t>
  </si>
  <si>
    <t>2,37*2</t>
  </si>
  <si>
    <t>1,12*2</t>
  </si>
  <si>
    <t>ZP-01</t>
  </si>
  <si>
    <t>Zpracování (výroba)</t>
  </si>
  <si>
    <t>-489272956</t>
  </si>
  <si>
    <t>953946121</t>
  </si>
  <si>
    <t>Montáž atypických ocelových konstrukcí profilů hmotnosti přes 13 do 30 kg/m, hmotnosti konstrukce přes 0,5 do 1 t</t>
  </si>
  <si>
    <t>-406102299</t>
  </si>
  <si>
    <t>3,20*0,021579*2</t>
  </si>
  <si>
    <t>2,71*0,021579*2</t>
  </si>
  <si>
    <t>3,61*0,021579*2</t>
  </si>
  <si>
    <t>-543471978</t>
  </si>
  <si>
    <t>1059278798</t>
  </si>
  <si>
    <t>953961117</t>
  </si>
  <si>
    <t>Kotva chemická s vyvrtáním otvoru do betonu, železobetonu nebo tvrdého kamene tmel, velikost M 27, hloubka 240 mm</t>
  </si>
  <si>
    <t>-2017459190</t>
  </si>
  <si>
    <t>953965155</t>
  </si>
  <si>
    <t>Kotva chemická s vyvrtáním otvoru kotevní šrouby pro chemické kotvy, velikost M 27, délka 340 mm</t>
  </si>
  <si>
    <t>-596388983</t>
  </si>
  <si>
    <t>977151121</t>
  </si>
  <si>
    <t>Jádrové vrty diamantovými korunkami do stavebních materiálů (železobetonu, betonu, cihel, obkladů, dlažeb, kamene) průměru přes 110 do 120 mm</t>
  </si>
  <si>
    <t>-1932519680</t>
  </si>
  <si>
    <t>9-R01</t>
  </si>
  <si>
    <t>Osazení trubek pro propojení nádrží, těsnící manžeta</t>
  </si>
  <si>
    <t>-1941829235</t>
  </si>
  <si>
    <t>14031209</t>
  </si>
  <si>
    <t>trubka z ušlechtilé oceli (nerez) pitná voda, plyn, lisovací spoj dl 6m d 108</t>
  </si>
  <si>
    <t>-1700470474</t>
  </si>
  <si>
    <t>998021021</t>
  </si>
  <si>
    <t>Přesun hmot pro haly občanské výstavby, výrobu a služby s nosnou svislou konstrukcí zděnou nebo betonovou monolitickou vodorovná dopravní vzdálenost do 100 m základní, pro haly výšky do 20 m</t>
  </si>
  <si>
    <t>-1722609847</t>
  </si>
  <si>
    <t>712363411</t>
  </si>
  <si>
    <t>Provedení povlakové krytiny střech plochých do 10° z mechanicky kotvených hydroizolačních fólií včetně položení fólie a horkovzdušného svaření tl. tepelné izolace do 100 mm budovy výšky do 18 m, kotvené do trapézového plechu nebo do dřeva vnitřní pole</t>
  </si>
  <si>
    <t>368872118</t>
  </si>
  <si>
    <t>28322013</t>
  </si>
  <si>
    <t>fólie hydroizolační střešní mPVC mechanicky kotvená barevná tl 1,5mm</t>
  </si>
  <si>
    <t>692508828</t>
  </si>
  <si>
    <t>203,059*1,1655 'Přepočtené koeficientem množství</t>
  </si>
  <si>
    <t>998712201</t>
  </si>
  <si>
    <t>Přesun hmot pro povlakové krytiny stanovený procentní sazbou (%) z ceny vodorovná dopravní vzdálenost do 50 m základní v objektech výšky do 6 m</t>
  </si>
  <si>
    <t>108020722</t>
  </si>
  <si>
    <t>713131141</t>
  </si>
  <si>
    <t>Montáž tepelné izolace stěn rohožemi, pásy, deskami, dílci, bloky (izolační materiál ve specifikaci) lepením celoplošně bez mechanického kotvení</t>
  </si>
  <si>
    <t>-1403405230</t>
  </si>
  <si>
    <t>(3,90+2,40)*2*1,62</t>
  </si>
  <si>
    <t>(7,85+4,85)*2*3,12</t>
  </si>
  <si>
    <t>28376426</t>
  </si>
  <si>
    <t>deska XPS hrana polodrážková a hladký povrch 300kPA λ=0,035 tl 150mm</t>
  </si>
  <si>
    <t>1272002784</t>
  </si>
  <si>
    <t>99,66*1,1 'Přepočtené koeficientem množství</t>
  </si>
  <si>
    <t>713141111</t>
  </si>
  <si>
    <t>Montáž tepelné izolace střech plochých rohožemi, pásy, deskami, dílci, bloky (izolační materiál ve specifikaci) přilepenými asfaltem za horka jednovrstvá zplna</t>
  </si>
  <si>
    <t>-118648493</t>
  </si>
  <si>
    <t>na nádrži</t>
  </si>
  <si>
    <t>8,15*4,85</t>
  </si>
  <si>
    <t>4,20*2,40</t>
  </si>
  <si>
    <t>28375961</t>
  </si>
  <si>
    <t>deska EPS 200 pro konstrukce s velmi vysokým zatížením λ=0,034 tl 160mm</t>
  </si>
  <si>
    <t>-135678212</t>
  </si>
  <si>
    <t>49,608*1,1 'Přepočtené koeficientem množství</t>
  </si>
  <si>
    <t>998713201</t>
  </si>
  <si>
    <t>Přesun hmot pro izolace tepelné stanovený procentní sazbou (%) z ceny vodorovná dopravní vzdálenost do 50 m s užitím mechanizace v objektech výšky do 6 m</t>
  </si>
  <si>
    <t>864302351</t>
  </si>
  <si>
    <t>764121442</t>
  </si>
  <si>
    <t>Krytina z hliníkového plechu s úpravou u okapů, prostupů a výčnělků ze šablon, počet kusů do 4 ks/m2 do 30°</t>
  </si>
  <si>
    <t>-393177131</t>
  </si>
  <si>
    <t>764211614</t>
  </si>
  <si>
    <t>Oplechování střešních prvků z pozinkovaného plechu s povrchovou úpravou hřebene větraného s použitím hřebenového plechu s těsněním a perforovaným plechem rš 330 mm</t>
  </si>
  <si>
    <t>201930298</t>
  </si>
  <si>
    <t>X4 a X5</t>
  </si>
  <si>
    <t>25,10</t>
  </si>
  <si>
    <t>764211616</t>
  </si>
  <si>
    <t>Oplechování střešních prvků z pozinkovaného plechu s povrchovou úpravou hřebene větraného s použitím hřebenového plechu s těsněním a perforovaným plechem rš 500 mm</t>
  </si>
  <si>
    <t>501804542</t>
  </si>
  <si>
    <t>X6</t>
  </si>
  <si>
    <t>764212634</t>
  </si>
  <si>
    <t>Oplechování střešních prvků z pozinkovaného plechu s povrchovou úpravou štítu závětrnou lištou rš 330 mm</t>
  </si>
  <si>
    <t>2056430387</t>
  </si>
  <si>
    <t>X7</t>
  </si>
  <si>
    <t>16,00</t>
  </si>
  <si>
    <t>998764201</t>
  </si>
  <si>
    <t>Přesun hmot pro konstrukce klempířské stanovený procentní sazbou (%) z ceny vodorovná dopravní vzdálenost do 50 m s užitím mechanizace v objektech výšky do 6 m</t>
  </si>
  <si>
    <t>182729911</t>
  </si>
  <si>
    <t>427618500</t>
  </si>
  <si>
    <t>55341211</t>
  </si>
  <si>
    <t>dveře jednokřídlé ocelové vchodové plné hladké s polodrážkou 900x2100mm</t>
  </si>
  <si>
    <t>1149498853</t>
  </si>
  <si>
    <t>767651112</t>
  </si>
  <si>
    <t>Montáž vrat garážových nebo průmyslových sekčních zajížděcích pod strop, plochy přes 6 do 9 m2</t>
  </si>
  <si>
    <t>-243408495</t>
  </si>
  <si>
    <t>55345874-R</t>
  </si>
  <si>
    <t>vrata garážová sekční zateplená, úzká kazeta typ S 3,20 x 2,45 m</t>
  </si>
  <si>
    <t>-1273405252</t>
  </si>
  <si>
    <t>767651126</t>
  </si>
  <si>
    <t>Montáž vrat garážových nebo průmyslových příslušenství sekčních vrat elektrického pohonu</t>
  </si>
  <si>
    <t>677301363</t>
  </si>
  <si>
    <t>55345877</t>
  </si>
  <si>
    <t>pohon garážových sekčních a výklopných vrat o síle 800N max. 25 cyklů denně</t>
  </si>
  <si>
    <t>-1928930076</t>
  </si>
  <si>
    <t>767821113</t>
  </si>
  <si>
    <t>Montáž poštovních schránek samostatných zazděných</t>
  </si>
  <si>
    <t>-5439819</t>
  </si>
  <si>
    <t>55343540</t>
  </si>
  <si>
    <t>schránka listovní do zdi š 500mm</t>
  </si>
  <si>
    <t>-585364230</t>
  </si>
  <si>
    <t>998767201</t>
  </si>
  <si>
    <t>Přesun hmot pro zámečnické konstrukce stanovený procentní sazbou (%) z ceny vodorovná dopravní vzdálenost do 50 m základní v objektech výšky do 6 m</t>
  </si>
  <si>
    <t>-1412432914</t>
  </si>
  <si>
    <t>Dokončovací práce - nátěry</t>
  </si>
  <si>
    <t>783827405</t>
  </si>
  <si>
    <t>Krycí (ochranný ) nátěr omítek dvojnásobný hladkých betonových povrchů nebo povrchů z desek na bázi dřeva (dřevovláknitých apod.) silikonový</t>
  </si>
  <si>
    <t>749210157</t>
  </si>
  <si>
    <t>21,50*4,51*2</t>
  </si>
  <si>
    <t>21,50*2,79*2</t>
  </si>
  <si>
    <t>789421513</t>
  </si>
  <si>
    <t>Žárové stříkání ocelových konstrukcí slitinou zinacor ZnAl, tloušťky 50 μm, třídy III</t>
  </si>
  <si>
    <t>-1438399722</t>
  </si>
  <si>
    <t>03-02 - Stavebně konstrukční řešení</t>
  </si>
  <si>
    <t>5 - Komunikace pozemní</t>
  </si>
  <si>
    <t>131251103</t>
  </si>
  <si>
    <t>Hloubení nezapažených jam a zářezů strojně s urovnáním dna do předepsaného profilu a spádu v hornině třídy těžitelnosti I skupiny 3 přes 50 do 100 m3</t>
  </si>
  <si>
    <t>1399786013</t>
  </si>
  <si>
    <t>od -0,41 po -0,80</t>
  </si>
  <si>
    <t>25,10*7,60*0,39</t>
  </si>
  <si>
    <t>131251204</t>
  </si>
  <si>
    <t>Hloubení zapažených jam a zářezů strojně s urovnáním dna do předepsaného profilu a spádu v hornině třídy těžitelnosti I skupiny 3 přes 100 do 500 m3</t>
  </si>
  <si>
    <t>1191079748</t>
  </si>
  <si>
    <t>od -0,80 po -2,42</t>
  </si>
  <si>
    <t>4,20*2,70*1,62</t>
  </si>
  <si>
    <t>od -0,80 po -4,02</t>
  </si>
  <si>
    <t>5,15*8,15*3,22</t>
  </si>
  <si>
    <t>132251102</t>
  </si>
  <si>
    <t>Hloubení nezapažených rýh šířky do 800 mm strojně s urovnáním dna do předepsaného profilu a spádu v hornině třídy těžitelnosti I skupiny 3 přes 20 do 50 m3</t>
  </si>
  <si>
    <t>-718132521</t>
  </si>
  <si>
    <t>řez 1-1</t>
  </si>
  <si>
    <t>0,70*0,70*25,10</t>
  </si>
  <si>
    <t>řez 3-3</t>
  </si>
  <si>
    <t>0,40*1,30*6,875*2</t>
  </si>
  <si>
    <t>0,30*0,60*6,875*2</t>
  </si>
  <si>
    <t>řez 4-4</t>
  </si>
  <si>
    <t>0,60*0,70*6,875</t>
  </si>
  <si>
    <t>132254102</t>
  </si>
  <si>
    <t>Hloubení zapažených rýh šířky do 800 mm strojně s urovnáním dna do předepsaného profilu a spádu v hornině třídy těžitelnosti I skupiny 3 přes 20 do 50 m3</t>
  </si>
  <si>
    <t>-713054272</t>
  </si>
  <si>
    <t>řez 2-2</t>
  </si>
  <si>
    <t>0,35*3,19*25,10</t>
  </si>
  <si>
    <t>151201201</t>
  </si>
  <si>
    <t>Zřízení pažení stěn výkopu bez rozepření nebo vzepření zátažné, hloubky do 4 m</t>
  </si>
  <si>
    <t>493841896</t>
  </si>
  <si>
    <t>(4,20+2,70)*2*1,62</t>
  </si>
  <si>
    <t>(5,15+8,15)*2*3,22</t>
  </si>
  <si>
    <t>151201211</t>
  </si>
  <si>
    <t>Odstranění pažení stěn výkopu bez rozepření nebo vzepření s uložením pažin na vzdálenost do 3 m od okraje výkopu zátažné, hloubky do 4 m</t>
  </si>
  <si>
    <t>-2059339062</t>
  </si>
  <si>
    <t>151811131</t>
  </si>
  <si>
    <t>Zřízení pažicích boxů pro pažení a rozepření stěn rýh podzemního vedení hloubka výkopu do 4 m, šířka do 1,2 m</t>
  </si>
  <si>
    <t>-752611152</t>
  </si>
  <si>
    <t>3,19*25,10*2</t>
  </si>
  <si>
    <t>151811231</t>
  </si>
  <si>
    <t>Odstranění pažicích boxů pro pažení a rozepření stěn rýh podzemního vedení hloubka výkopu do 4 m, šířka do 1,2 m</t>
  </si>
  <si>
    <t>-835264623</t>
  </si>
  <si>
    <t>162751117</t>
  </si>
  <si>
    <t>Vodorovné přemístění výkopku nebo sypaniny po suchu na obvyklém dopravním prostředku, bez naložení výkopku, avšak se složením bez rozhrnutí z horniny třídy těžitelnosti I skupiny 1 až 3 na vzdálenost přes 9 000 do 10 000 m</t>
  </si>
  <si>
    <t>1403695832</t>
  </si>
  <si>
    <t>171201231</t>
  </si>
  <si>
    <t>Poplatek za uložení stavebního odpadu na recyklační skládce (skládkovné) zeminy a kamení zatříděného do Katalogu odpadů pod kódem 17 05 04</t>
  </si>
  <si>
    <t>-1153009810</t>
  </si>
  <si>
    <t>280,574*1,8 'Přepočtené koeficientem množství</t>
  </si>
  <si>
    <t>171251201</t>
  </si>
  <si>
    <t>Uložení sypaniny na skládky nebo meziskládky bez hutnění s upravením uložené sypaniny do předepsaného tvaru</t>
  </si>
  <si>
    <t>-541287051</t>
  </si>
  <si>
    <t>274321611</t>
  </si>
  <si>
    <t>Základy z betonu železového (bez výztuže) pasy z betonu bez zvláštních nároků na prostředí tř. C 30/37</t>
  </si>
  <si>
    <t>1484496761</t>
  </si>
  <si>
    <t>274351121</t>
  </si>
  <si>
    <t>Bednění základů pasů rovné zřízení</t>
  </si>
  <si>
    <t>-300162143</t>
  </si>
  <si>
    <t>0,70*25,10*2</t>
  </si>
  <si>
    <t>0,70*0,70*2</t>
  </si>
  <si>
    <t>0,35*3,19*2</t>
  </si>
  <si>
    <t>25,10*3,19*2</t>
  </si>
  <si>
    <t>6,875*1,90*2*2</t>
  </si>
  <si>
    <t>6,875*0,70*2</t>
  </si>
  <si>
    <t>274351122</t>
  </si>
  <si>
    <t>Bednění základů pasů rovné odstranění</t>
  </si>
  <si>
    <t>1042910372</t>
  </si>
  <si>
    <t>274361821</t>
  </si>
  <si>
    <t>Výztuž základů pasů z betonářské oceli 10 505 (R) nebo BSt 500</t>
  </si>
  <si>
    <t>-1371554985</t>
  </si>
  <si>
    <t>0,70*0,70*25,10*0,220</t>
  </si>
  <si>
    <t>0,40*1,30*6,875*2*0,220</t>
  </si>
  <si>
    <t>0,30*0,60*6,875*2*0,220</t>
  </si>
  <si>
    <t>0,60*0,70*6,875*0,220</t>
  </si>
  <si>
    <t>274362021</t>
  </si>
  <si>
    <t>Výztuž základů pasů ze svařovaných sítí z drátů typu KARI</t>
  </si>
  <si>
    <t>839935935</t>
  </si>
  <si>
    <t>3,19*25,10*2*0,008167</t>
  </si>
  <si>
    <t>-2052267164</t>
  </si>
  <si>
    <t>řez 5-5</t>
  </si>
  <si>
    <t>0,20*3,115*25,10</t>
  </si>
  <si>
    <t>řez 6-6</t>
  </si>
  <si>
    <t>0,20*4,83*25,10</t>
  </si>
  <si>
    <t>788167808</t>
  </si>
  <si>
    <t>25,10*3,115*2</t>
  </si>
  <si>
    <t>0,20*3,155*2</t>
  </si>
  <si>
    <t>4,83*25,10*2</t>
  </si>
  <si>
    <t>0,20*4,83*2</t>
  </si>
  <si>
    <t>-1087887736</t>
  </si>
  <si>
    <t>1864742942</t>
  </si>
  <si>
    <t>vrchní část stěny</t>
  </si>
  <si>
    <t>0,20*0,30*25,10*2*0,220</t>
  </si>
  <si>
    <t>-894555677</t>
  </si>
  <si>
    <t>3,115*25,10*0,005267*2</t>
  </si>
  <si>
    <t>4,830*25,10*0,005267*2</t>
  </si>
  <si>
    <t>Komunikace pozemní</t>
  </si>
  <si>
    <t>564861011</t>
  </si>
  <si>
    <t>Podklad ze štěrkodrti ŠD s rozprostřením a zhutněním plochy jednotlivě do 100 m2, po zhutnění tl. 200 mm</t>
  </si>
  <si>
    <t>-1396699771</t>
  </si>
  <si>
    <t>25,10*7,20</t>
  </si>
  <si>
    <t>919726122</t>
  </si>
  <si>
    <t>Geotextilie netkaná pro ochranu, separaci nebo filtraci měrná hmotnost přes 200 do 300 g/m2</t>
  </si>
  <si>
    <t>-358410167</t>
  </si>
  <si>
    <t>-1362402952</t>
  </si>
  <si>
    <t>03-04 - Zařízení Silnoproudé elektrotechniky a hromosvod</t>
  </si>
  <si>
    <t xml:space="preserve">D2 - Svítidla - včetně zdrojů </t>
  </si>
  <si>
    <t>D4 - HZS</t>
  </si>
  <si>
    <t>rozvadeč RS - dodávka dle výkresu č.03</t>
  </si>
  <si>
    <t>ekvipotencionální svorkovnice EPS1 v krabici KT250</t>
  </si>
  <si>
    <t xml:space="preserve">CYKY-J  5x 6 (C)</t>
  </si>
  <si>
    <t xml:space="preserve">CYKY-J  5x2,5 (C)</t>
  </si>
  <si>
    <t xml:space="preserve">CYKY-J  3x2,5 (C)</t>
  </si>
  <si>
    <t xml:space="preserve">CYKY-J  3x1,5 (C)</t>
  </si>
  <si>
    <t xml:space="preserve">CYKY-J  5x1,5 (C)</t>
  </si>
  <si>
    <t>CYA 16 zž</t>
  </si>
  <si>
    <t>CYA 4 zž</t>
  </si>
  <si>
    <t>svorka OP</t>
  </si>
  <si>
    <t>elekroinstalační lišta 30x25</t>
  </si>
  <si>
    <t>zemní chránička plastová červená DN160</t>
  </si>
  <si>
    <t xml:space="preserve">Svítidla - včetně zdrojů </t>
  </si>
  <si>
    <t>B - LED SVÍTIDLO 51W, PŘEŘAZENÉ, IP 65, PRISMA DIFUZOR</t>
  </si>
  <si>
    <t>F - LED SVÍTIDLO 18W, PŘISAZENÉ, IP 65, KULATÉ, PLASTOVÝ KRYT</t>
  </si>
  <si>
    <t>ZÁSUVKÁ SKŘÍŇ 1x32A/400V,1x16A/400V, 2x16A/230V, S CHRÁNIČEM, IP 55</t>
  </si>
  <si>
    <t>pohybové čidlo nástěnné 270°, IP44</t>
  </si>
  <si>
    <t>FeZn d8</t>
  </si>
  <si>
    <t>podpěra vedení PV21</t>
  </si>
  <si>
    <t>SZ</t>
  </si>
  <si>
    <t>SS,SP</t>
  </si>
  <si>
    <t>jímací tyč 1,5m včetně podstavce a kotvení</t>
  </si>
  <si>
    <t>ochranný úhleník + 2x držák</t>
  </si>
  <si>
    <t>tvarování ochranných prvků</t>
  </si>
  <si>
    <t>03-05 - Zařízení elektronické komunikace - Slaboproud</t>
  </si>
  <si>
    <t xml:space="preserve">D2 - Rozvod univerzální kabeláže - dodávka + montáž </t>
  </si>
  <si>
    <t xml:space="preserve">D3 - Rozvod inteligentní instalace - dodávka + montáž </t>
  </si>
  <si>
    <t>D4 - Hodinové zúčtovací sazby</t>
  </si>
  <si>
    <t xml:space="preserve">Rozvod univerzální kabeláže - dodávka + montáž </t>
  </si>
  <si>
    <t>kabel utp cat 6a, venkovní instalace, zatažení do lišt, trubek</t>
  </si>
  <si>
    <t xml:space="preserve">Rozvod inteligentní instalace - dodávka + montáž </t>
  </si>
  <si>
    <t xml:space="preserve">interkom Intercom antracitová, Pro Miniserver, Miniserver Go a Miniserver Compact Ultra kompaktní konstrukce (90 × 90 × 16 mm) umožňuje instalaci bez zápustného boxu *1, HD Kamera se 120° širokoúhlým objektivem,  Interaktivní tlačítko zvonku, které se rozsvítí, když se přiblížíte, Neviditelné reproduktory , Integrovaný senzor přiblížení, Napájení pomocí PoE a komunikace přes Ethernet (funguje perfektně s naším PoE-Injectorem 100486) Integrovaný Tree extension (až 50 zařízení, max. 3 W), Voděodolnost (IP34), rámeček</t>
  </si>
  <si>
    <t>Napájecí zdroj k montáži na DIN lištu, vstupní napětí 100–240 VAC, výstupní napětí od 24 VDC 10 W</t>
  </si>
  <si>
    <t xml:space="preserve">Klíčový trezor požární ochrany (KTPO), kontakt sabotáže, kontakt otevření dveří, kontakt přítomnosti objektového klíče,  24 V, 160 mA, Provedení: ocel, Vyhřívání: Topný odpor 5W, externí zdroj 12-30V SS, sepnutí při 5 st.C, Barva: RAL 9007 - struktura, Venkovní rozměr: límec š 328mm x v 282mm, Rozměry desky: montážní deska š 301mm x v 227mm, Hmotnost: 19 kg</t>
  </si>
  <si>
    <t>plastový pilíř pro KTPO, Materiál: plast, Základová deska: v 600mm x š 388mm, osazení do terénu</t>
  </si>
  <si>
    <t>Hodinové zúčtovací sazby</t>
  </si>
  <si>
    <t>12.1</t>
  </si>
  <si>
    <t>Pomocné montážní práce</t>
  </si>
  <si>
    <t>Zakreslení skutečného provedení stavby</t>
  </si>
  <si>
    <t>03-06 - PS 3.01 - Technologie fotovoltaické elektrárny</t>
  </si>
  <si>
    <t>Úroveň 3:</t>
  </si>
  <si>
    <t>01 - Panely a konstrukce</t>
  </si>
  <si>
    <t>D1 - FVE PANELY</t>
  </si>
  <si>
    <t>D2 - NOSNÁ KONSTRUKCE</t>
  </si>
  <si>
    <t>FVE PANELY</t>
  </si>
  <si>
    <t>R1.1</t>
  </si>
  <si>
    <t>FVE panel</t>
  </si>
  <si>
    <t>R1.1.1</t>
  </si>
  <si>
    <t>Montáž FVE panelů</t>
  </si>
  <si>
    <t>R1.2</t>
  </si>
  <si>
    <t>Optimizér fotovoltaického panelu max. 700Wp</t>
  </si>
  <si>
    <t>R1.2.1</t>
  </si>
  <si>
    <t>Montáž optimizér fotovoltaického panelu max. 700Wp</t>
  </si>
  <si>
    <t>R1.3</t>
  </si>
  <si>
    <t>CCA Kit - optimizér včetně zdroje 230/24V</t>
  </si>
  <si>
    <t>R1.3.1</t>
  </si>
  <si>
    <t>Montáž CCA Kit - optimizér včetně zdroje 230/24V</t>
  </si>
  <si>
    <t>R1.4</t>
  </si>
  <si>
    <t>Access Point (TAP) - optimizér</t>
  </si>
  <si>
    <t>R1.4.1</t>
  </si>
  <si>
    <t>Montáž Access Point (TAP) - optimizér</t>
  </si>
  <si>
    <t>NOSNÁ KONSTRUKCE</t>
  </si>
  <si>
    <t>R2.1</t>
  </si>
  <si>
    <t>Kombivrut M10x200 KOMPLETNÍ</t>
  </si>
  <si>
    <t>R2.2</t>
  </si>
  <si>
    <t>Adaptér kombivrut</t>
  </si>
  <si>
    <t>R2.3</t>
  </si>
  <si>
    <t>Podložky rozšířené</t>
  </si>
  <si>
    <t>R2.4</t>
  </si>
  <si>
    <t>Spojka profilů přímá</t>
  </si>
  <si>
    <t>R2.5</t>
  </si>
  <si>
    <t>Spojka profilů křížová</t>
  </si>
  <si>
    <t>R2.6</t>
  </si>
  <si>
    <t>Šestihranný šroub M10</t>
  </si>
  <si>
    <t>R2.7</t>
  </si>
  <si>
    <t>Matice s lemem M10</t>
  </si>
  <si>
    <t>R2.8</t>
  </si>
  <si>
    <t>4 hranná matice</t>
  </si>
  <si>
    <t>R2.9</t>
  </si>
  <si>
    <t>Imbusový šroub M8x30</t>
  </si>
  <si>
    <t>R2.10</t>
  </si>
  <si>
    <t>Mezipanelová příchytka černá</t>
  </si>
  <si>
    <t>R2.11</t>
  </si>
  <si>
    <t>Koncová příchytka panelu</t>
  </si>
  <si>
    <t>R2.12</t>
  </si>
  <si>
    <t>Profil 2,2 m</t>
  </si>
  <si>
    <t>R2.13.1</t>
  </si>
  <si>
    <t>Profil 4,4 m</t>
  </si>
  <si>
    <t>R2.14.1</t>
  </si>
  <si>
    <t>Záslepky profilu</t>
  </si>
  <si>
    <t>R2.15.1</t>
  </si>
  <si>
    <t>Závitová tyč</t>
  </si>
  <si>
    <t>R2</t>
  </si>
  <si>
    <t>Nosné konstrukce montáž</t>
  </si>
  <si>
    <t>02 - Rozvaděče a kabely</t>
  </si>
  <si>
    <t>D1 - ROZVADĚČE A SKŘÍNKY</t>
  </si>
  <si>
    <t>D2 - KABELY</t>
  </si>
  <si>
    <t>ROZVADĚČE A SKŘÍNKY</t>
  </si>
  <si>
    <t>R3.1.</t>
  </si>
  <si>
    <t>Rozvaděč +R_FVE</t>
  </si>
  <si>
    <t>kpt</t>
  </si>
  <si>
    <t>R3.1.1</t>
  </si>
  <si>
    <t>Montáž rozvaděče +R_FVE</t>
  </si>
  <si>
    <t>R3.2</t>
  </si>
  <si>
    <t>Rozvaděč +R_SPD</t>
  </si>
  <si>
    <t>R3.2.1</t>
  </si>
  <si>
    <t>Montáž rozvaděče +R_SPD</t>
  </si>
  <si>
    <t>R3.3</t>
  </si>
  <si>
    <t>Doplnění do rozvaděče silnoproudu +RH</t>
  </si>
  <si>
    <t>R3.3.1</t>
  </si>
  <si>
    <t>Montáž doplnění do rozvaděče silnoproudu +RH</t>
  </si>
  <si>
    <t>R3.4</t>
  </si>
  <si>
    <t>Doplnění do rozvaděče silnoproudu RE</t>
  </si>
  <si>
    <t>R3.4.1</t>
  </si>
  <si>
    <t>Montáž doplnění do rozvaděče silnoproudu +RE</t>
  </si>
  <si>
    <t>KABELY</t>
  </si>
  <si>
    <t>R4.1</t>
  </si>
  <si>
    <t>Solar kabel 6 černý H1Z2Z2-K</t>
  </si>
  <si>
    <t>R4.1.1</t>
  </si>
  <si>
    <t>Montáž kabel H1Z2Z2-K 1x6</t>
  </si>
  <si>
    <t>R4.2</t>
  </si>
  <si>
    <t>CYKY-J 3x1,5</t>
  </si>
  <si>
    <t>R4.2.1</t>
  </si>
  <si>
    <t>Montáž kabel Cu plný kulatý CYKY-J 3x1,5 do 1 kV uložený volně nebo v liště počtu a průřezu žil 3x1,5 až 3x2,5 mm2</t>
  </si>
  <si>
    <t>R4.3</t>
  </si>
  <si>
    <t>CYKY-O 2x1,5</t>
  </si>
  <si>
    <t>R4.3.1</t>
  </si>
  <si>
    <t>Montáž kabel Cu plný kulatý CYKY-O 2x1,5 do 1 kV uložený volně nebo v liště počtu a průřezu žil 2x1,5 až 2x2,5 mm2</t>
  </si>
  <si>
    <t>R4.4</t>
  </si>
  <si>
    <t>H07RN-F 5G10</t>
  </si>
  <si>
    <t>R4.4.1</t>
  </si>
  <si>
    <t>Montáž kabel Cu plný kulatý H07RN-F 5G10 do 1 kV uložený volně nebo v liště počtu a průřezu žil 5G6 až 5G10 mm2</t>
  </si>
  <si>
    <t>R4.5</t>
  </si>
  <si>
    <t>1-CYKY 5x35</t>
  </si>
  <si>
    <t>R4.5.1</t>
  </si>
  <si>
    <t>Montáž kabel Cu plný kulatý 1-CYKY 5x35 do 1 kV uložený volně nebo v liště počtu a průřezu žil 5x16 až 5x35 mm2</t>
  </si>
  <si>
    <t>R4.6</t>
  </si>
  <si>
    <t>CYA 1x16 GNYE</t>
  </si>
  <si>
    <t>R4.6.1</t>
  </si>
  <si>
    <t>Montáž izolovaných kabelů měděných do 1 kV bez ukončení plných a kulatých, uložených volně nebo v liště počtu a průřezu žil 1x16 mm2</t>
  </si>
  <si>
    <t>R4.7</t>
  </si>
  <si>
    <t>CYA 1x10 GNYE</t>
  </si>
  <si>
    <t>R4.7.1</t>
  </si>
  <si>
    <t xml:space="preserve">Montáž izolovaných kabelů měděných do 1 kV bez ukončení plných a kulatých, uložených volně nebo v liště počtu  a průřezu žil 1x10 mm2</t>
  </si>
  <si>
    <t>R4.8</t>
  </si>
  <si>
    <t>CYA 1x6 GNYE</t>
  </si>
  <si>
    <t>R4.8.1</t>
  </si>
  <si>
    <t xml:space="preserve">Montáž izolovaných kabelů měděných do 1 kV bez ukončení plných a kulatých, uložených volně nebo v  liště počtu a průřezu žil 1x6 mm2</t>
  </si>
  <si>
    <t>R4.9</t>
  </si>
  <si>
    <t>UNITRONIC®ROBUST C (TP) 2x2x0,5</t>
  </si>
  <si>
    <t>R4.9.1</t>
  </si>
  <si>
    <t>Montáž izolovaných kabelů komunikačních, uložených volně nebo v liště počtu a průřezu žil 2x2x0,5 mm2</t>
  </si>
  <si>
    <t>R4.10</t>
  </si>
  <si>
    <t>CAT5e FTP PE 4x2x0,51</t>
  </si>
  <si>
    <t>R4.10.1</t>
  </si>
  <si>
    <t>Montáž izolovaných kabelů komunikačních, uložených volně nebo v liště počtu a průřezu žil 2x2x0,56 mm2</t>
  </si>
  <si>
    <t>R4.11</t>
  </si>
  <si>
    <t>1-CSKH-V-180 2x2,5</t>
  </si>
  <si>
    <t>R4.11.1</t>
  </si>
  <si>
    <t>Montáž kabel Cu plný kulatý CSKH-V180 do 1 kV uložený na příchytkách nebo ve žlabu počtu a průřezu žil 2x1,5 až 2x2,5 mm2</t>
  </si>
  <si>
    <t>R4.12</t>
  </si>
  <si>
    <t>Konektor MC4, vidlice + zásuvka, přímý, na kabel 2,5÷6mm, krimpovací, 1000V/16A. IP65</t>
  </si>
  <si>
    <t>R4.12.1</t>
  </si>
  <si>
    <t>Montáž konektor MC4</t>
  </si>
  <si>
    <t>R4.13</t>
  </si>
  <si>
    <t>Zakončení vodičů</t>
  </si>
  <si>
    <t>03 - Ostatní zřízení</t>
  </si>
  <si>
    <t>D1 - MONTÁŽNÍ MATERIÁL</t>
  </si>
  <si>
    <t>D2 - ZAŘÍZENÍ</t>
  </si>
  <si>
    <t>D3 - Ostatní</t>
  </si>
  <si>
    <t>MONTÁŽNÍ MATERIÁL</t>
  </si>
  <si>
    <t>R5.1</t>
  </si>
  <si>
    <t>Žlab perforovaný, pozinkovaný 100X125X0.70 F žár.zin.2m</t>
  </si>
  <si>
    <t>R5.1.1</t>
  </si>
  <si>
    <t>Montáž kabelového žlabu 100x125 mm</t>
  </si>
  <si>
    <t>R5.2</t>
  </si>
  <si>
    <t>Žlab plný, pozinkovaný 50X62 žár.zin.2m</t>
  </si>
  <si>
    <t>R5.2.1</t>
  </si>
  <si>
    <t>Montáž kabelového žlabu 50x62 mm</t>
  </si>
  <si>
    <t>R5.3</t>
  </si>
  <si>
    <t>Montážní příslušenství a spojovací materiál - hmoždinky, šrouby, podložky, matice, ocelové kotvy apod.</t>
  </si>
  <si>
    <t>R5.4</t>
  </si>
  <si>
    <t>Trubka pevná 1525 pr.25 320N bílá,3m</t>
  </si>
  <si>
    <t>R5.4.1</t>
  </si>
  <si>
    <t>Montáž trubek elektroinstalačních plastových tuhých pro vnitřní rozvody uložených volně na příchytky</t>
  </si>
  <si>
    <t>R5.5</t>
  </si>
  <si>
    <t>Trubka oheb.1425 pr.25 320N MONOFLEX b.</t>
  </si>
  <si>
    <t>R5.5.1</t>
  </si>
  <si>
    <t>Montáž trubek elektroinstalačních plastových ohebných uložených volně na příchytky</t>
  </si>
  <si>
    <t>R5.6</t>
  </si>
  <si>
    <t>Kabelové příchytky</t>
  </si>
  <si>
    <t>R5.6.1</t>
  </si>
  <si>
    <t>Montáž kabelové příchytky</t>
  </si>
  <si>
    <t>R5.7.1</t>
  </si>
  <si>
    <t>Zatěsnění prostupu střešním pláštěm</t>
  </si>
  <si>
    <t>R5.8.1</t>
  </si>
  <si>
    <t>Realizace nových protipožárních ucpávek po protažení kabelových tras dle bodů 4 a 5 v závislosti na prostupech přes požární úseky dle platného projektu PBŘ</t>
  </si>
  <si>
    <t>R5.9.1</t>
  </si>
  <si>
    <t>Prostupy betonovými a zděnými konstrukcemi, včetně jejich zapravení do původního stavu po protažení kabelových tras, do rozměru 150x100mm</t>
  </si>
  <si>
    <t>ZAŘÍZENÍ</t>
  </si>
  <si>
    <t>R6.1.</t>
  </si>
  <si>
    <t xml:space="preserve">FV Střídač  50 kW - dodávka</t>
  </si>
  <si>
    <t>R6.1.1</t>
  </si>
  <si>
    <t>Montáž střídače 50kW</t>
  </si>
  <si>
    <t>R6.2</t>
  </si>
  <si>
    <t>Bateriové úložiště A do 49,5 kWh</t>
  </si>
  <si>
    <t>R6.2.1</t>
  </si>
  <si>
    <t>Montáž bateriového úložiště do 50 kWh</t>
  </si>
  <si>
    <t>R6.2.2</t>
  </si>
  <si>
    <t>Bateriové úložiště doplnění</t>
  </si>
  <si>
    <t>R6.2.1.1</t>
  </si>
  <si>
    <t>Montáž bateriového úložiště dpoplnění</t>
  </si>
  <si>
    <t>R6.3</t>
  </si>
  <si>
    <t>Tlačítko STOP FVE</t>
  </si>
  <si>
    <t>R6.3.1</t>
  </si>
  <si>
    <t xml:space="preserve">Montáž tlačítka  STOP FVE</t>
  </si>
  <si>
    <t>Ostatní</t>
  </si>
  <si>
    <t>R7.1</t>
  </si>
  <si>
    <t>Pronájem autojeřábu, nosnost 40t</t>
  </si>
  <si>
    <t>R7.2</t>
  </si>
  <si>
    <t>Doprava autojeřábu</t>
  </si>
  <si>
    <t>km</t>
  </si>
  <si>
    <t>R7.3</t>
  </si>
  <si>
    <t>Informační systém - štítky</t>
  </si>
  <si>
    <t>R7.4</t>
  </si>
  <si>
    <t>Oživení a zprovoznění systému, zaregulování systému, požadované funkční zkoušky, nastavení parametrů po vyhodnocení zkušebního provozu</t>
  </si>
  <si>
    <t>R7.5</t>
  </si>
  <si>
    <t>Parametrizace zařízení, požadované funkční zkoušky</t>
  </si>
  <si>
    <t>R7.6</t>
  </si>
  <si>
    <t>Vytavení protokolů o funkci požadovaných ochran výrobny</t>
  </si>
  <si>
    <t>R7.7</t>
  </si>
  <si>
    <t>Zkoušky a prohlídky elektrických rozvodů a zařízení, celková prohlídka a vyhotovení revizní zprávy pro objem montážních prací</t>
  </si>
  <si>
    <t>R7.8</t>
  </si>
  <si>
    <t>Inženýrská činnost</t>
  </si>
  <si>
    <t>R7.9</t>
  </si>
  <si>
    <t>Zaškolení obsluhy, včetně předání katalogových listů a montážních návodů</t>
  </si>
  <si>
    <t>R7.10</t>
  </si>
  <si>
    <t>Dílenská dokumentace</t>
  </si>
  <si>
    <t>R7.11</t>
  </si>
  <si>
    <t>Dodavatelská dokumentace</t>
  </si>
  <si>
    <t>R7.12</t>
  </si>
  <si>
    <t>Dokumentace skutečného provedení stavby</t>
  </si>
  <si>
    <t>X14</t>
  </si>
  <si>
    <t>Konzole s kladkami pro pohon shrnovače - horní z nerezového profil 60*60*5, svařeno Kladky s ložiskem 54 mm (40mm)</t>
  </si>
  <si>
    <t>515550629</t>
  </si>
  <si>
    <t>X15</t>
  </si>
  <si>
    <t>Dtto, ale váha 5,30 kg</t>
  </si>
  <si>
    <t>-1830516336</t>
  </si>
  <si>
    <t>X17</t>
  </si>
  <si>
    <t xml:space="preserve"> Navíjecí bubny 57 mm, včetně vedení lan, vždy dva zrcadlově otočeny</t>
  </si>
  <si>
    <t>575001457</t>
  </si>
  <si>
    <t>X18</t>
  </si>
  <si>
    <t>Průchodka pro lano - nerez trubka Ø50/2 - L200</t>
  </si>
  <si>
    <t>695589145</t>
  </si>
  <si>
    <t>X19</t>
  </si>
  <si>
    <t>Vodící kladka pro lano s držákem</t>
  </si>
  <si>
    <t>-1749205929</t>
  </si>
  <si>
    <t>04 - SO 04 - Areálové komunikace a zpevněné plochy</t>
  </si>
  <si>
    <t>04-01 - Komunikace</t>
  </si>
  <si>
    <t>131251100</t>
  </si>
  <si>
    <t>Hloubení nezapažených jam a zářezů strojně s urovnáním dna do předepsaného profilu a spádu v hornině třídy těžitelnosti I skupiny 3 do 20 m3</t>
  </si>
  <si>
    <t>1768801240</t>
  </si>
  <si>
    <t>62,00*0,20</t>
  </si>
  <si>
    <t>960388127</t>
  </si>
  <si>
    <t>-1473046949</t>
  </si>
  <si>
    <t>12,4*1,8 'Přepočtené koeficientem množství</t>
  </si>
  <si>
    <t>-448790692</t>
  </si>
  <si>
    <t>181311103</t>
  </si>
  <si>
    <t>Rozprostření a urovnání ornice v rovině nebo ve svahu sklonu do 1:5 ručně při souvislé ploše, tl. vrstvy do 200 mm</t>
  </si>
  <si>
    <t>447198376</t>
  </si>
  <si>
    <t>3,45+17,22+40,04</t>
  </si>
  <si>
    <t>10364101</t>
  </si>
  <si>
    <t>zemina pro terénní úpravy - ornice</t>
  </si>
  <si>
    <t>-649547676</t>
  </si>
  <si>
    <t>60,710*0,20*1,80</t>
  </si>
  <si>
    <t>181411131</t>
  </si>
  <si>
    <t>Založení trávníku na půdě předem připravené plochy do 1000 m2 výsevem včetně utažení parkového v rovině nebo na svahu do 1:5</t>
  </si>
  <si>
    <t>-949539938</t>
  </si>
  <si>
    <t>00572410</t>
  </si>
  <si>
    <t>osivo směs travní parková</t>
  </si>
  <si>
    <t>-1828828176</t>
  </si>
  <si>
    <t>60,71*0,02 'Přepočtené koeficientem množství</t>
  </si>
  <si>
    <t>182211121</t>
  </si>
  <si>
    <t>Svahování trvalých svahů do projektovaných profilů ručně s potřebným přemístěním výkopku při svahování násypů v jakékoliv hornině</t>
  </si>
  <si>
    <t>2115032830</t>
  </si>
  <si>
    <t>434121426</t>
  </si>
  <si>
    <t>Osazování schodišťových stupňů železobetonových s vyspárováním styčných spár, s provizorním dřevěným zábradlím a dočasným zakrytím stupnic prkny na desku, stupňů drsných</t>
  </si>
  <si>
    <t>-307714426</t>
  </si>
  <si>
    <t>1,50*6</t>
  </si>
  <si>
    <t>PSB.35013900</t>
  </si>
  <si>
    <t>PRESBETON Stupeň přímý 150 cm (Hladký Přírodní) 1500x350x150</t>
  </si>
  <si>
    <t>-148209775</t>
  </si>
  <si>
    <t>52580066</t>
  </si>
  <si>
    <t>pás pro chodce</t>
  </si>
  <si>
    <t xml:space="preserve">28,1 </t>
  </si>
  <si>
    <t>schodiště</t>
  </si>
  <si>
    <t>5,00</t>
  </si>
  <si>
    <t>564871016</t>
  </si>
  <si>
    <t>Podklad ze štěrkodrti ŠD s rozprostřením a zhutněním plochy jednotlivě do 100 m2, po zhutnění tl. 300 mm</t>
  </si>
  <si>
    <t>1643187803</t>
  </si>
  <si>
    <t>prozatímní komunikace</t>
  </si>
  <si>
    <t>12,00</t>
  </si>
  <si>
    <t>581124115</t>
  </si>
  <si>
    <t>Kryt z prostého betonu komunikací pro pěší tl. 150 mm</t>
  </si>
  <si>
    <t>-983625867</t>
  </si>
  <si>
    <t>pod schodiště</t>
  </si>
  <si>
    <t>1,80*1,50</t>
  </si>
  <si>
    <t>581141212</t>
  </si>
  <si>
    <t>Kryt cementobetonový silničních komunikací skupiny CB II tl. 210 mm</t>
  </si>
  <si>
    <t>1312678155</t>
  </si>
  <si>
    <t>přístřešek</t>
  </si>
  <si>
    <t>191,81</t>
  </si>
  <si>
    <t>28,01</t>
  </si>
  <si>
    <t>915223111</t>
  </si>
  <si>
    <t>Orientační prvky pro nevidomé z plastu na pozemních komunikacích a komunikacích pro pěší varovný pás šířky 420 mm</t>
  </si>
  <si>
    <t>-799050993</t>
  </si>
  <si>
    <t>916231213</t>
  </si>
  <si>
    <t>Osazení chodníkového obrubníku betonového se zřízením lože, s vyplněním a zatřením spár cementovou maltou stojatého s boční opěrou z betonu prostého, do lože z betonu prostého</t>
  </si>
  <si>
    <t>-1183155535</t>
  </si>
  <si>
    <t>BBC.0006292.URS</t>
  </si>
  <si>
    <t>obrubník betonový chodníkový ABO 10-25,rovný 100x10x25cm přírodní šedá</t>
  </si>
  <si>
    <t>-683619840</t>
  </si>
  <si>
    <t>919111112</t>
  </si>
  <si>
    <t>Řezání dilatačních spár v čerstvém cementobetonovém krytu příčných nebo podélných, šířky 4 mm, hloubky přes 60 do 80 mm</t>
  </si>
  <si>
    <t>1544842154</t>
  </si>
  <si>
    <t>919121112</t>
  </si>
  <si>
    <t>Utěsnění dilatačních spár zálivkou za studena v cementobetonovém nebo živičném krytu včetně adhezního nátěru s těsnicím profilem pod zálivkou, pro komůrky šířky 10 mm, hloubky 25 mm</t>
  </si>
  <si>
    <t>650608158</t>
  </si>
  <si>
    <t>919131111</t>
  </si>
  <si>
    <t>Vyztužení dilatačních spár v cementobetonovém krytu kluznými trny průměru 25 mm, délky 500 mm</t>
  </si>
  <si>
    <t>1571517174</t>
  </si>
  <si>
    <t>1573954999</t>
  </si>
  <si>
    <t>28,1</t>
  </si>
  <si>
    <t>998225111</t>
  </si>
  <si>
    <t>Přesun hmot pro komunikace s krytem z kameniva, monolitickým betonovým nebo živičným dopravní vzdálenost do 200 m jakékoliv délky objektu</t>
  </si>
  <si>
    <t>1940036790</t>
  </si>
  <si>
    <t>04-02 - Sanace pláně</t>
  </si>
  <si>
    <t>1591221804</t>
  </si>
  <si>
    <t>1854362159</t>
  </si>
  <si>
    <t>666975872</t>
  </si>
  <si>
    <t>80*1,8 'Přepočtené koeficientem množství</t>
  </si>
  <si>
    <t>-1231145867</t>
  </si>
  <si>
    <t>1680115408</t>
  </si>
  <si>
    <t>-910456124</t>
  </si>
  <si>
    <t>Podsyp</t>
  </si>
  <si>
    <t>2,4</t>
  </si>
  <si>
    <t>Obsyp</t>
  </si>
  <si>
    <t>Obsyp potrubí</t>
  </si>
  <si>
    <t>7,2</t>
  </si>
  <si>
    <t>Rýha</t>
  </si>
  <si>
    <t>Odvoz</t>
  </si>
  <si>
    <t>9,6</t>
  </si>
  <si>
    <t>06 - IO 02 - Areálová kanalizace dešťová a retence</t>
  </si>
  <si>
    <t>724 - Zdravotechnika - strojní vybavení</t>
  </si>
  <si>
    <t>-1478795060</t>
  </si>
  <si>
    <t>0,80*1,00*30,00</t>
  </si>
  <si>
    <t>25902260</t>
  </si>
  <si>
    <t>-406080038</t>
  </si>
  <si>
    <t>-160173900</t>
  </si>
  <si>
    <t>9,6*1,8 'Přepočtené koeficientem množství</t>
  </si>
  <si>
    <t>174151101</t>
  </si>
  <si>
    <t>Zásyp sypaninou z jakékoliv horniny strojně s uložením výkopku ve vrstvách se zhutněním jam, šachet, rýh nebo kolem objektů v těchto vykopávkách</t>
  </si>
  <si>
    <t>892432444</t>
  </si>
  <si>
    <t>Rýha-Odvoz</t>
  </si>
  <si>
    <t>175111101</t>
  </si>
  <si>
    <t>Obsypání potrubí ručně sypaninou z vhodných hornin třídy těžitelnosti I a II, skupiny 1 až 4 nebo materiálem připraveným podél výkopu ve vzdálenosti do 3 m od jeho kraje pro jakoukoliv hloubku výkopu a míru zhutnění bez prohození sypaniny</t>
  </si>
  <si>
    <t>-278552429</t>
  </si>
  <si>
    <t>0,80*0,30*30,00</t>
  </si>
  <si>
    <t>58331351</t>
  </si>
  <si>
    <t>kamenivo těžené drobné frakce 0/4</t>
  </si>
  <si>
    <t>1913118856</t>
  </si>
  <si>
    <t>7,2*2 'Přepočtené koeficientem množství</t>
  </si>
  <si>
    <t>212752102</t>
  </si>
  <si>
    <t>Trativody z drenážních trubek pro liniové stavby a komunikace se zřízením štěrkového lože pod trubky a s jejich obsypem v otevřeném výkopu trubka korugovaná sendvičová PE-HD SN 4 celoperforovaná 360° DN 150</t>
  </si>
  <si>
    <t>2050183114</t>
  </si>
  <si>
    <t>89-R01</t>
  </si>
  <si>
    <t>Osazení podzemní filtrační šachty</t>
  </si>
  <si>
    <t>-742194483</t>
  </si>
  <si>
    <t>451573111</t>
  </si>
  <si>
    <t>Lože pod potrubí, stoky a drobné objekty v otevřeném výkopu z písku a štěrkopísku do 63 mm</t>
  </si>
  <si>
    <t>-914466886</t>
  </si>
  <si>
    <t>0,80*0,10*30,00</t>
  </si>
  <si>
    <t>871161141</t>
  </si>
  <si>
    <t>Montáž vodovodního potrubí z polyetylenu PE100 RC v otevřeném výkopu svařovaných na tupo SDR 11/PN16 d 32 x 3,0 mm</t>
  </si>
  <si>
    <t>-901422117</t>
  </si>
  <si>
    <t>28613500</t>
  </si>
  <si>
    <t>potrubí vodovodní dvouvrstvé PE100 RC SDR11 32x3,0mm</t>
  </si>
  <si>
    <t>740422073</t>
  </si>
  <si>
    <t>18*1,015 'Přepočtené koeficientem množství</t>
  </si>
  <si>
    <t>871251141</t>
  </si>
  <si>
    <t>Montáž vodovodního potrubí z polyetylenu PE100 RC v otevřeném výkopu svařovaných na tupo SDR 11/PN16 d 110 x 10,0 mm</t>
  </si>
  <si>
    <t>993223372</t>
  </si>
  <si>
    <t>28613116</t>
  </si>
  <si>
    <t>potrubí vodovodní jednovrstvé PE100 RC PN 16 SDR11 110x10,0mm</t>
  </si>
  <si>
    <t>999972893</t>
  </si>
  <si>
    <t>1*1,015 'Přepočtené koeficientem množství</t>
  </si>
  <si>
    <t>871310310</t>
  </si>
  <si>
    <t>Montáž kanalizačního potrubí z polypropylenu PP hladkého plnostěnného SN 10 DN 150</t>
  </si>
  <si>
    <t>936591960</t>
  </si>
  <si>
    <t>28617003</t>
  </si>
  <si>
    <t>trubka kanalizační PP plnostěnná třívrstvá DN 150x1000mm SN10</t>
  </si>
  <si>
    <t>1725484620</t>
  </si>
  <si>
    <t>2,5*1,015 'Přepočtené koeficientem množství</t>
  </si>
  <si>
    <t>-1089973992</t>
  </si>
  <si>
    <t>56241618</t>
  </si>
  <si>
    <t>podzemní filtrační šachta DN 400 s košem, poklop pojízdný</t>
  </si>
  <si>
    <t>-19272962</t>
  </si>
  <si>
    <t>403730700</t>
  </si>
  <si>
    <t>892241111</t>
  </si>
  <si>
    <t>Tlakové zkoušky vodou na potrubí DN do 80</t>
  </si>
  <si>
    <t>1115234437</t>
  </si>
  <si>
    <t>894812311</t>
  </si>
  <si>
    <t>Revizní a čistící šachta z polypropylenu PP pro hladké trouby DN 600 šachtové dno (DN šachty / DN trubního vedení) DN 600/160 průtočné</t>
  </si>
  <si>
    <t>261600773</t>
  </si>
  <si>
    <t>894812332</t>
  </si>
  <si>
    <t>Revizní a čistící šachta z polypropylenu PP pro hladké trouby DN 600 roura šachtová korugovaná, světlé hloubky 2 000 mm</t>
  </si>
  <si>
    <t>471376829</t>
  </si>
  <si>
    <t>894812339</t>
  </si>
  <si>
    <t>Revizní a čistící šachta z polypropylenu PP pro hladké trouby DN 600 Příplatek k cenám 2331 - 2334 za uříznutí šachtové roury</t>
  </si>
  <si>
    <t>896240117</t>
  </si>
  <si>
    <t>894812354</t>
  </si>
  <si>
    <t>Revizní a čistící šachta z polypropylenu PP pro hladké trouby DN 600 poklop (mříž) litinový pro třídu zatížení A15 s plastovým konusem</t>
  </si>
  <si>
    <t>-982277830</t>
  </si>
  <si>
    <t>899721111</t>
  </si>
  <si>
    <t>Signalizační vodič na potrubí DN do 150 mm</t>
  </si>
  <si>
    <t>586632244</t>
  </si>
  <si>
    <t>899722114</t>
  </si>
  <si>
    <t>Krytí potrubí z plastů výstražnou fólií z PVC šířky přes 34 do 40 cm</t>
  </si>
  <si>
    <t>205087732</t>
  </si>
  <si>
    <t>998276101</t>
  </si>
  <si>
    <t>Přesun hmot pro trubní vedení hloubené z trub z plastických hmot nebo sklolaminátových pro vodovody, kanalizace, teplovody, produktovody v otevřeném výkopu dopravní vzdálenost do 15 m</t>
  </si>
  <si>
    <t>1734371159</t>
  </si>
  <si>
    <t>724</t>
  </si>
  <si>
    <t>Zdravotechnika - strojní vybavení</t>
  </si>
  <si>
    <t>722-05</t>
  </si>
  <si>
    <t>Výsuvný postřikovač rotační nerez. výsuvník, 15 cm, 3/4", poloměr dostřiku 7,3 - 14,0 m</t>
  </si>
  <si>
    <t>148540191</t>
  </si>
  <si>
    <t>722-06</t>
  </si>
  <si>
    <t>-104544991</t>
  </si>
  <si>
    <t>722-07</t>
  </si>
  <si>
    <t>Rozvodné PE potrubí pro mikrozávlahu PN6, 20 x 1,9mm, šedá barva</t>
  </si>
  <si>
    <t>520846109</t>
  </si>
  <si>
    <t>722-08</t>
  </si>
  <si>
    <t>Internetová ovládací jednotka PRO-HPC, ovládaní přes webové rozhraní (prohlížeč, smartphone), 4 sekce, rozšiřitelná až na 23 sekcí resp. na 32 s dekodérovým modulem (+1 hl. ventil), interní transformátor, vč. čidel monitorující stav hladiny vody</t>
  </si>
  <si>
    <t>266069665</t>
  </si>
  <si>
    <t>722-09</t>
  </si>
  <si>
    <t>Elektromagnetický uzavírací ventil, závitový, G 1/2"</t>
  </si>
  <si>
    <t>87649701</t>
  </si>
  <si>
    <t>724149101</t>
  </si>
  <si>
    <t>Čerpadla vodovodní strojní bez potrubí montáž čerpadel ponorných bez potrubí a příslušenství o výkonu do 56 l</t>
  </si>
  <si>
    <t>-1290668571</t>
  </si>
  <si>
    <t>42611924 - R</t>
  </si>
  <si>
    <t>Ponorné čerpadlo pro dešťovou vodu, s plovákovým ventilem, 9000 l/h, H=6m, el. připojení 300W</t>
  </si>
  <si>
    <t>952605290</t>
  </si>
  <si>
    <t>07 - IO 04 - Akumulace a areálové rozvody tepla</t>
  </si>
  <si>
    <t>D1 - Technologie</t>
  </si>
  <si>
    <t>1953747647</t>
  </si>
  <si>
    <t>400133772</t>
  </si>
  <si>
    <t>-1258509970</t>
  </si>
  <si>
    <t>-1852710106</t>
  </si>
  <si>
    <t>-197537194</t>
  </si>
  <si>
    <t>570830921</t>
  </si>
  <si>
    <t>510317720</t>
  </si>
  <si>
    <t>Technologie</t>
  </si>
  <si>
    <t>Samonasávací monoblokové čerpadlo pro čistou vodu do +90°C, max. průtok 0,75 m3/h, max. výtlak 20m, sací výška do 9m, 150W, 230/400V</t>
  </si>
  <si>
    <t>455626220</t>
  </si>
  <si>
    <t>Potrubí z trubek měděných tvrdých spojovaných pájením pr.54x1,5</t>
  </si>
  <si>
    <t>-2113352390</t>
  </si>
  <si>
    <t xml:space="preserve">Izolace tepelné potrubí a ohybů tvarovkami nebo deskami potrubními pouzdry s povrchovou úpravou hliníkovou fólií  přelepenými samolepící hliníkovou páskou potrubí jednovrstvá pro potrubí D50, tl.izolantu 25mm</t>
  </si>
  <si>
    <t>252959602</t>
  </si>
  <si>
    <t>Flexibilní předizolované plastové potrubí - single 50/40,4/3,6mm, maximální zatížení až 115°C a 10bar, trubka PE-Xa se síťkou z aramidového vlákna a kyslíkovou bariérou, izolace z PUR pěny 0,021 W/mK, plášť z LLD-PE</t>
  </si>
  <si>
    <t>-1781221202</t>
  </si>
  <si>
    <t>Lisovaný přechod na vnější závit d50</t>
  </si>
  <si>
    <t>-314031391</t>
  </si>
  <si>
    <t>Smršťovací ukončovací manžeta single d50</t>
  </si>
  <si>
    <t>1704644832</t>
  </si>
  <si>
    <t>Flexibilní předizolované plastové potrubí - double (2x) 50/40,4/3,6mm, maximální zatížení až 115°C a 10bar, trubka PE-Xa se síťkou z aramidového vlákna a kyslíkovou bariérou, izolace z PUR pěny 0,021 W/mK, plášť z LLD-PE</t>
  </si>
  <si>
    <t>-1994019261</t>
  </si>
  <si>
    <t>-39710134</t>
  </si>
  <si>
    <t>Smršťovací ukončovací manžeta double 2xd50</t>
  </si>
  <si>
    <t>-1882741358</t>
  </si>
  <si>
    <t>Potrubí z trubek plastových HDPE 100 SDR 11 D32</t>
  </si>
  <si>
    <t>-1341226171</t>
  </si>
  <si>
    <t>Pol141</t>
  </si>
  <si>
    <t>Ventily odvzdušňovací závitové automatické G 1/2"</t>
  </si>
  <si>
    <t>871587976</t>
  </si>
  <si>
    <t>Teploměry technické</t>
  </si>
  <si>
    <t>-1685945003</t>
  </si>
  <si>
    <t>Ventily zpětné závitové přímé 2"</t>
  </si>
  <si>
    <t>1444974951</t>
  </si>
  <si>
    <t>Kohouty plnící a vypouštěcí G 1/2"</t>
  </si>
  <si>
    <t>1041836439</t>
  </si>
  <si>
    <t>Filtry závitové přímé G 2"</t>
  </si>
  <si>
    <t>-852455285</t>
  </si>
  <si>
    <t>Tlakoměry technické</t>
  </si>
  <si>
    <t>-589824951</t>
  </si>
  <si>
    <t>Kulové kohouty přímé G 1"</t>
  </si>
  <si>
    <t>550907674</t>
  </si>
  <si>
    <t>Kulové kohouty přímé G 2"</t>
  </si>
  <si>
    <t>-454086343</t>
  </si>
  <si>
    <t>Trojcestný přepínací ventil se servopohonem G 1"</t>
  </si>
  <si>
    <t>-2080142658</t>
  </si>
  <si>
    <t>Elektromagnetický uzavírací ventil, závitový, G 1"</t>
  </si>
  <si>
    <t>-931335290</t>
  </si>
  <si>
    <t>Elektromagnetický uzavírací ventil, závitový, G 2"</t>
  </si>
  <si>
    <t>-1983203264</t>
  </si>
  <si>
    <t>X12</t>
  </si>
  <si>
    <t>Těsnící vložky s pevnou nebo volnou přírubou potrubí mezi nádržemi)</t>
  </si>
  <si>
    <t>2125238925</t>
  </si>
  <si>
    <t>X13</t>
  </si>
  <si>
    <t>Těsnící vložky pro prostup potrubí do/z nádrží</t>
  </si>
  <si>
    <t>2069657002</t>
  </si>
  <si>
    <t>X20</t>
  </si>
  <si>
    <t>Chránička topné patrony s přírubou, materiál nerez</t>
  </si>
  <si>
    <t>-390979550</t>
  </si>
  <si>
    <t>X22</t>
  </si>
  <si>
    <t>Přiruba pro montáž topného tělesa/čidla, nerez</t>
  </si>
  <si>
    <t>-2075616391</t>
  </si>
  <si>
    <t>X23</t>
  </si>
  <si>
    <t>Objímka pro montáž chráničky, nerez, kotveno na chemickou kotvu do betonu</t>
  </si>
  <si>
    <t>1165134296</t>
  </si>
  <si>
    <t>08 - IO 05 - Přípojka NN a areálové rozvody NN</t>
  </si>
  <si>
    <t>D2 - HZS</t>
  </si>
  <si>
    <t>D3 - Zemní práce</t>
  </si>
  <si>
    <t>kabel AYKY 4x70</t>
  </si>
  <si>
    <t xml:space="preserve">kabel CYKY-J  5x6 (C)</t>
  </si>
  <si>
    <t xml:space="preserve">kabel CYKY-J  5x2,5</t>
  </si>
  <si>
    <t>chránička plastová KF09160</t>
  </si>
  <si>
    <t>chránička plastová KF09110</t>
  </si>
  <si>
    <t>chránička plastová KF09040</t>
  </si>
  <si>
    <t>ukončení kabelů do 4 x 70</t>
  </si>
  <si>
    <t xml:space="preserve">typový Elektroměrový rozvaděč pro jeden dvousazbový třífázový elektroměr pro odběry s instalovanou výrobnou elektřiny (FVE, KOG, MVE...) o výkonu do 100 kW, pro hlavní jističe do 80 A a s vypínačem instalace. Rozvaděč je vydrátován silovými vodiči CY 16  mm2. Rozváděč je určený pro měření s instalovanou výrobnou nebo záložním zdrojem. Rozvaděč je vydrátován silovými vodiči CY 16  mm2.Výška 600 mm, Hloubka 220 mm, Šířka 540 mm, Distribuční společnost ČEZ, připojneí FVE, jistič 80A/3(10kA), jistič 2B/1( 10kA)</t>
  </si>
  <si>
    <t>Hloubení kabelových nezapažených rýh strojně š 65 cm hl 80 cm v hornině tř II skupiny 4</t>
  </si>
  <si>
    <t>Zásyp kabelových rýh strojně se zhutněním š 65 cm hl 80 cm z horniny tř II skupiny 4</t>
  </si>
  <si>
    <t>Hloubení kabelových nezapažených rýh strojně š 35 cm hl 80 cm v hornině tř II skupiny 4</t>
  </si>
  <si>
    <t>Zásyp kabelových rýh strojně se zhutněním š 35 cm hl 80 cm z horniny tř II skupiny 4</t>
  </si>
  <si>
    <t>zakrytí kabelu výstražnou fólií na šířku 33 cm, včetně dodávky fólie</t>
  </si>
  <si>
    <t>Hutnění kabelové rýhy při záhozu</t>
  </si>
  <si>
    <t>prostý beton</t>
  </si>
  <si>
    <t>09 - IO 06 - Přeložka CETIN</t>
  </si>
  <si>
    <t>Kabel TCEPKPFLE 3x4x0,8</t>
  </si>
  <si>
    <t>Rozvaděč MIS 1b - distribuce 100 párů pro venkovním prostředí. Zářezové moduly LSA PLUS nebo SID-C (10 nebo 10+1 pozice). Obsahuje přidržovače kabelů, ranžírovací oka, pryžová průchodka, uzamykatelné dveře. Stupeň krytí IP54.</t>
  </si>
  <si>
    <t>ocelová konstrukce do 10kg</t>
  </si>
  <si>
    <t xml:space="preserve">demontáž  a úprava  stávajícho kabelu</t>
  </si>
  <si>
    <t>geometrické zaměření kabelové trasy, protokol</t>
  </si>
  <si>
    <t>10 - IO 07 - Areálové rozvody slaboproudu</t>
  </si>
  <si>
    <t>kabel JYTY 4 x 1</t>
  </si>
  <si>
    <t>utp cat 6, venkovní instalace</t>
  </si>
  <si>
    <t>chránička plastová HDPE DN40</t>
  </si>
  <si>
    <t>11 - Vedlejší náklady</t>
  </si>
  <si>
    <t>VRN1 - Průzkumné, geodetické a projektové práce</t>
  </si>
  <si>
    <t>VRN3 - Zařízení staveniště</t>
  </si>
  <si>
    <t>VRN4 - Inženýrská činnost</t>
  </si>
  <si>
    <t>VRN1</t>
  </si>
  <si>
    <t>Průzkumné, geodetické a projektové práce</t>
  </si>
  <si>
    <t>012002000</t>
  </si>
  <si>
    <t>Geodetické práce</t>
  </si>
  <si>
    <t>1024</t>
  </si>
  <si>
    <t>1309666085</t>
  </si>
  <si>
    <t>013254000</t>
  </si>
  <si>
    <t>-1769971015</t>
  </si>
  <si>
    <t>VRN3</t>
  </si>
  <si>
    <t>Zařízení staveniště</t>
  </si>
  <si>
    <t>030001000</t>
  </si>
  <si>
    <t>162785282</t>
  </si>
  <si>
    <t>VRN4</t>
  </si>
  <si>
    <t>041403000</t>
  </si>
  <si>
    <t>Koordinátor BOZP na staveništi</t>
  </si>
  <si>
    <t>817809242</t>
  </si>
  <si>
    <t>043002000</t>
  </si>
  <si>
    <t>Zkoušky a ostatní měření</t>
  </si>
  <si>
    <t>-447934695</t>
  </si>
  <si>
    <t>SEZNAM FIGUR</t>
  </si>
  <si>
    <t>Výměra</t>
  </si>
  <si>
    <t xml:space="preserve"> 02/ 02-01</t>
  </si>
  <si>
    <t>mč 104</t>
  </si>
  <si>
    <t>délka tětivy 5,13</t>
  </si>
  <si>
    <t>6,22*2,90</t>
  </si>
  <si>
    <t>-0,95*2,05</t>
  </si>
  <si>
    <t>mč 202</t>
  </si>
  <si>
    <t>oblouk</t>
  </si>
  <si>
    <t>délka tětivy 1,88</t>
  </si>
  <si>
    <t>1,913*3,00</t>
  </si>
  <si>
    <t>rovné zdivo</t>
  </si>
  <si>
    <t>2,78*3,00</t>
  </si>
  <si>
    <t>mč 402</t>
  </si>
  <si>
    <t>1,903*2,95</t>
  </si>
  <si>
    <t>2,78*2,95</t>
  </si>
  <si>
    <t>mč 702</t>
  </si>
  <si>
    <t>1,913*2,77</t>
  </si>
  <si>
    <t>2,78*2,77</t>
  </si>
  <si>
    <t>Použití figury:</t>
  </si>
  <si>
    <t>Pletivo sklovláknité vnitřních stěn vtlačené do tmelu</t>
  </si>
  <si>
    <t>Dekorační technika imitace benátského štuku v místnostech v do 3,80 m</t>
  </si>
  <si>
    <t xml:space="preserve">https://www.dopocitej.cz/mezikruzi.html </t>
  </si>
  <si>
    <t>dno od 29,92 po 28,40</t>
  </si>
  <si>
    <t>49,317/2</t>
  </si>
  <si>
    <t>dno na 28,40</t>
  </si>
  <si>
    <t>21,953/2</t>
  </si>
  <si>
    <t>dno od 28,40 po 29,30</t>
  </si>
  <si>
    <t>14,756/2</t>
  </si>
  <si>
    <t>Montáž podlah z keramické mozaiky lepené disperzním lepidlem základní prvek do 200 ks/m2</t>
  </si>
  <si>
    <t>Příplatek k montáž podlah z keramické mozaiky za omezený prostor</t>
  </si>
  <si>
    <t>Očištění ploch stěn, rubu kleneb a podlah sušeným křemičitým pískem</t>
  </si>
  <si>
    <t>Reprofilace rubu kleneb a podlah cementovou sanační maltou tl 10 mm</t>
  </si>
  <si>
    <t xml:space="preserve">viz https://www.dopocitej.cz/kruhova_usec.html </t>
  </si>
  <si>
    <t>délka tětivy 1,10 m</t>
  </si>
  <si>
    <t>1,10*3,08</t>
  </si>
  <si>
    <t>zbytek změřeno elektronicly</t>
  </si>
  <si>
    <t>9,11*3,00</t>
  </si>
  <si>
    <t>mč 103</t>
  </si>
  <si>
    <t>5,00*3,00</t>
  </si>
  <si>
    <t>mč 302</t>
  </si>
  <si>
    <t>délka tětivy 2,13</t>
  </si>
  <si>
    <t>2,179*2,76</t>
  </si>
  <si>
    <t>5,76*2,76</t>
  </si>
  <si>
    <t xml:space="preserve">2,158*2,78                             </t>
  </si>
  <si>
    <t>-1,19*1,600</t>
  </si>
  <si>
    <t>5,77*2,78</t>
  </si>
  <si>
    <t>mč 502</t>
  </si>
  <si>
    <t>mč 602</t>
  </si>
  <si>
    <t>mč 802</t>
  </si>
  <si>
    <t>mč 1102</t>
  </si>
  <si>
    <t xml:space="preserve">(2,05+1,09)*2*2,25   </t>
  </si>
  <si>
    <t>-0,60*1,97</t>
  </si>
  <si>
    <t>mč 1204</t>
  </si>
  <si>
    <t>7,95*2,60</t>
  </si>
  <si>
    <t>mč 1302</t>
  </si>
  <si>
    <t>4,94*3,60</t>
  </si>
  <si>
    <t>mč 1303</t>
  </si>
  <si>
    <t>3,92*3,40</t>
  </si>
  <si>
    <t>mč 1304</t>
  </si>
  <si>
    <t>4,35*3,40</t>
  </si>
  <si>
    <t>mč 1305</t>
  </si>
  <si>
    <t>3,84*3,40</t>
  </si>
  <si>
    <t>Izolace pod obklad nátěrem nebo stěrkou ve dvou vrstvách</t>
  </si>
  <si>
    <t>Montáž obkladů keramických hladkých lepených cementovým flexibilním lepidlem přes 0,5 do 2 ks/m2</t>
  </si>
  <si>
    <t>MČ 302</t>
  </si>
  <si>
    <t>0,77</t>
  </si>
  <si>
    <t>mč 1101</t>
  </si>
  <si>
    <t>1,20*1,05</t>
  </si>
  <si>
    <t>1,06</t>
  </si>
  <si>
    <t>1,21*0,85</t>
  </si>
  <si>
    <t>Montáž podlah keramických reliéfních nebo z dekorů lepených cementovým flexibilním lepidlem přes 2 do 4 ks/m2</t>
  </si>
  <si>
    <t>P01</t>
  </si>
  <si>
    <t>16,40</t>
  </si>
  <si>
    <t>P02</t>
  </si>
  <si>
    <t>3,51</t>
  </si>
  <si>
    <t>P03</t>
  </si>
  <si>
    <t>1,90</t>
  </si>
  <si>
    <t>Provedení adhezního můstku na vodorovné ploše</t>
  </si>
  <si>
    <t>Vyrovnání podkladu podlah stěrkou plněnou pískem pl přes 1,0 m2 tl přes 3 do 5 mm</t>
  </si>
  <si>
    <t>Krycí epoxidová stěrka tloušťky přes 2 do 3 mm dekorativní lité podlahy</t>
  </si>
  <si>
    <t>mč 1103</t>
  </si>
  <si>
    <t>Provedení izolace proti zemní vlhkosti vodorovné za studena nátěrem penetračním</t>
  </si>
  <si>
    <t>Provedení izolace proti zemní vlhkosti pásy na sucho samolepící vodorovné</t>
  </si>
  <si>
    <t>Provedení izolace proti zemní vlhkosti pásy přitavením vodorovné NAIP</t>
  </si>
  <si>
    <t>Montáž izolace tepelné podlah volně kladenými rohožemi, pásy, dílci, deskami 1 vrstva</t>
  </si>
  <si>
    <t>mč 1207</t>
  </si>
  <si>
    <t>102,50</t>
  </si>
  <si>
    <t>Potěr cementový samonivelační litý C30 tl přes 45 do 50 mm</t>
  </si>
  <si>
    <t>Příplatek k cementovému samonivelačnímu litému potěru C30 ZKD 5 mm tl přes 50 mm</t>
  </si>
  <si>
    <t>5,86</t>
  </si>
  <si>
    <t>mč 1202</t>
  </si>
  <si>
    <t>0,65</t>
  </si>
  <si>
    <t>mč 1203</t>
  </si>
  <si>
    <t>9,30</t>
  </si>
  <si>
    <t>mč 1205</t>
  </si>
  <si>
    <t>27,19</t>
  </si>
  <si>
    <t>mč 1206</t>
  </si>
  <si>
    <t>53,60</t>
  </si>
  <si>
    <t>Montáž podlah keramických reliéfních nebo z dekorů lepených cementovým flexibilním lepidlem přes 0,5 do 2 ks/m2</t>
  </si>
  <si>
    <t>3,88</t>
  </si>
  <si>
    <t>mč 13,5</t>
  </si>
  <si>
    <t>mč 1301</t>
  </si>
  <si>
    <t>3,67</t>
  </si>
  <si>
    <t>20,05</t>
  </si>
  <si>
    <t>21,73</t>
  </si>
  <si>
    <t>mč 1306</t>
  </si>
  <si>
    <t>S_16</t>
  </si>
  <si>
    <t>VENKOVNÍ SCHODIŠTĚ – STUPNĚ A PODSTUPNICE</t>
  </si>
  <si>
    <t>8,69</t>
  </si>
  <si>
    <t>mč 102</t>
  </si>
  <si>
    <t>1,95</t>
  </si>
  <si>
    <t>1,86</t>
  </si>
  <si>
    <t>3,90</t>
  </si>
  <si>
    <t>mč 201</t>
  </si>
  <si>
    <t>mč 203</t>
  </si>
  <si>
    <t>19,28</t>
  </si>
  <si>
    <t>mč 401</t>
  </si>
  <si>
    <t>mč 403</t>
  </si>
  <si>
    <t>2,00</t>
  </si>
  <si>
    <t>mč 404</t>
  </si>
  <si>
    <t>17,24</t>
  </si>
  <si>
    <t>mč 701</t>
  </si>
  <si>
    <t>mč 703</t>
  </si>
  <si>
    <t>mč 704</t>
  </si>
  <si>
    <t>mč 301</t>
  </si>
  <si>
    <t>mč 501</t>
  </si>
  <si>
    <t>mč 601</t>
  </si>
  <si>
    <t>mč 801</t>
  </si>
  <si>
    <t>mč 901</t>
  </si>
  <si>
    <t>24,30</t>
  </si>
  <si>
    <t>mč 1001</t>
  </si>
  <si>
    <t>26,60</t>
  </si>
  <si>
    <t>Výztuž mazanin svařovanými sítěmi Kari</t>
  </si>
  <si>
    <t>mč 1002</t>
  </si>
  <si>
    <t>53,34</t>
  </si>
  <si>
    <t>1,78</t>
  </si>
  <si>
    <t>2,48</t>
  </si>
  <si>
    <t>SDK podhled desky 1xA 12,5 bez izolace dvouvrstvá spodní kce profil CD+UD</t>
  </si>
  <si>
    <t>SDK podhled základní penetrační nátěr</t>
  </si>
  <si>
    <t>Skořepiny nebo klenby ze ŽB tř. C 25/30</t>
  </si>
  <si>
    <t>Výztuž stropů svařovanými sítěmi Kari</t>
  </si>
  <si>
    <t>Provedení povlakové krytiny střech do 10° pásy NAIP přitavením v plné ploše</t>
  </si>
  <si>
    <t>Provedení povlak krytiny mechanicky kotvenou do betonu TI tl přes 200 do 240 mm vnitřní pole, budova v přes 18 m</t>
  </si>
  <si>
    <t>Provedení povlak krytiny mechanicky kotvenou do betonu TI tl přes 200 do 240 mm krajní pole, budova v přes 18 m</t>
  </si>
  <si>
    <t>Provedení povlak krytiny mechanicky kotvenou do betonu TI tl přes 200 do 240 mm rohové pole, budova v přes 18 m</t>
  </si>
  <si>
    <t>Povlakové krytiny střech oblých za studena penetrací epoxidovou dvousložkovou</t>
  </si>
  <si>
    <t>Montáž izolace tepelné střech plochých lepené za studena bodově 2 vrstvy rohoží, pásů, dílců, desek</t>
  </si>
  <si>
    <t>3,14*1,05*1,05</t>
  </si>
  <si>
    <t>9,49*0,93</t>
  </si>
  <si>
    <t>Montáž obkladů stěn z keramické mozaiky nebo dekoru na síti lepených cementovým flexibilním lepidlem základní prvek přes 100 do 200 ks/m2</t>
  </si>
  <si>
    <t>Příplatek k montáž obkladů stěn z keramické mozaiky nebo dekoru za plochu do 10 m2</t>
  </si>
  <si>
    <t>Příplatek k montáž obkladů stěn z keramické mozaiky nebo dekoru za omezený prostor</t>
  </si>
  <si>
    <t>Reprofilace stěn cementovou sanační maltou tl do 10 mm</t>
  </si>
  <si>
    <t xml:space="preserve">délky oblouk počítány dle vzorce https://www.dopocitej.cz/kruhova_usec.html </t>
  </si>
  <si>
    <t>obvod zdí v místnosti měřen elektronicky x výška minus otvory</t>
  </si>
  <si>
    <t>1,147*3,00</t>
  </si>
  <si>
    <t>-1,00*2,05</t>
  </si>
  <si>
    <t>6,20*3,00</t>
  </si>
  <si>
    <t>(5,90*3,14-4,09)*3,00</t>
  </si>
  <si>
    <t>-3,14*0,650*0,650*2</t>
  </si>
  <si>
    <t>-1,19*2,10</t>
  </si>
  <si>
    <t>8,86*3,00</t>
  </si>
  <si>
    <t>(5,90*3,14-4,45)*2,76</t>
  </si>
  <si>
    <t>8,87*2,76</t>
  </si>
  <si>
    <t>1,117*2,95</t>
  </si>
  <si>
    <t>5,88*2,95</t>
  </si>
  <si>
    <t>3,14*5,90*2,95</t>
  </si>
  <si>
    <t>-5,836*2,95</t>
  </si>
  <si>
    <t>-1,19*2,10*2</t>
  </si>
  <si>
    <t>-3,13*0,65*0,65</t>
  </si>
  <si>
    <t>6,92*2,95</t>
  </si>
  <si>
    <t>3,14*5,90*2,78</t>
  </si>
  <si>
    <t>-4,45*2,87</t>
  </si>
  <si>
    <t>-3,14*0,65*0,65*2</t>
  </si>
  <si>
    <t>8,88*2,78</t>
  </si>
  <si>
    <t>1,117*2,77</t>
  </si>
  <si>
    <t>5,95*2,77</t>
  </si>
  <si>
    <t>3,14*5,90*2,77</t>
  </si>
  <si>
    <t>-3,14*0,65*0,65</t>
  </si>
  <si>
    <t>6,92*2,77</t>
  </si>
  <si>
    <t>1,50*2,60</t>
  </si>
  <si>
    <t>1,55*2,60</t>
  </si>
  <si>
    <t>4,18*2,25</t>
  </si>
  <si>
    <t>4,40*2,60</t>
  </si>
  <si>
    <t>7,96*2,60</t>
  </si>
  <si>
    <t xml:space="preserve"> 12,00*3,40</t>
  </si>
  <si>
    <t>5,42*3,40</t>
  </si>
  <si>
    <t>5,15*3,40</t>
  </si>
  <si>
    <t>4,25*2,60</t>
  </si>
  <si>
    <t>3 % na špalety</t>
  </si>
  <si>
    <t>592,534*0,03</t>
  </si>
  <si>
    <t>Tenkovrstvá minerální zatíraná (škrábaná) omítka zrnitost 2,0 mm vnitřních stěn</t>
  </si>
  <si>
    <t>SW_1</t>
  </si>
  <si>
    <t>Zateplení 200 mm</t>
  </si>
  <si>
    <t>SW_2</t>
  </si>
  <si>
    <t>1 pp</t>
  </si>
  <si>
    <t>obvod kruhu x výška</t>
  </si>
  <si>
    <t>3,14*5,73*2,55</t>
  </si>
  <si>
    <t>stěny</t>
  </si>
  <si>
    <t>8,67*2,55</t>
  </si>
  <si>
    <t>4,50*2,55</t>
  </si>
  <si>
    <t>3,45*2,55</t>
  </si>
  <si>
    <t>1 np</t>
  </si>
  <si>
    <t>8,12*2,50</t>
  </si>
  <si>
    <t>-3,14*0,185*0,185</t>
  </si>
  <si>
    <t>(1,50+1,25)*2*2,95</t>
  </si>
  <si>
    <t>Vápenná omítka štuková dvouvrstvá vnitřních stěn nanášená ručně</t>
  </si>
  <si>
    <t>Dvojnásobné bílé malby ze směsí za mokra výborně oděruvzdorných v místnostech v do 3,80 m</t>
  </si>
  <si>
    <t>detail 2</t>
  </si>
  <si>
    <t>3,14*16,50*0,30</t>
  </si>
  <si>
    <t>detail 3</t>
  </si>
  <si>
    <t>3,14*12,60*0,60</t>
  </si>
  <si>
    <t>Montáž kontaktního zateplení vnějších stěn lepením a mechanickým kotvením TI z minerální vlny s podélnou orientací do zdiva a betonu tl přes 80 do 120 mm</t>
  </si>
  <si>
    <t>Očištění vnějších ploch tlakovou vodou</t>
  </si>
  <si>
    <t>3,14*8,25*8,25</t>
  </si>
  <si>
    <t>odpočet velnessu</t>
  </si>
  <si>
    <t>-53,43</t>
  </si>
  <si>
    <t>-32,63</t>
  </si>
  <si>
    <t>Montáž kontaktního zateplení vnějších podhledů lepením a mechanickým kotvením desek z minerální vlny s podélnou orientací do betonu a zdiva tl přes 80 do 120 mm</t>
  </si>
  <si>
    <t>plocha pláště</t>
  </si>
  <si>
    <t>3,14*6,75*24,29</t>
  </si>
  <si>
    <t>odpočty otvorů</t>
  </si>
  <si>
    <t>-0,95*2,00</t>
  </si>
  <si>
    <t>-1,19*2,10*3</t>
  </si>
  <si>
    <t>6.np</t>
  </si>
  <si>
    <t>7.np</t>
  </si>
  <si>
    <t>Montáž kontaktního zateplení vnějších stěn lepením a mechanickým kotvením desek z minerální vlny s podélnou orientací do zdiva a betonu tl přes 160 do 200mm</t>
  </si>
  <si>
    <t>Příplatek k cenám kontaktního zateplení vnějších stěn za zápustnou montáž a použití tepelněizolačních zátek z minerální vlny</t>
  </si>
  <si>
    <t>3,14*7,50*2,82</t>
  </si>
  <si>
    <t>3,14*12,70*2,66</t>
  </si>
  <si>
    <t>-1,05*2,66*2</t>
  </si>
  <si>
    <t>-4,06*2,66</t>
  </si>
  <si>
    <t>Montáž kontaktního zateplení vnějších podhledů lepením a mechanickým kotvením TI z minerální vlny s podélnou orientací do betonu a zdiva tl přes 160 do 200 mm</t>
  </si>
  <si>
    <t>Stěna u vstupu</t>
  </si>
  <si>
    <t>0,91*2,00*2</t>
  </si>
  <si>
    <t>0,10*2,02</t>
  </si>
  <si>
    <t>žiletky 9.np</t>
  </si>
  <si>
    <t>((1,65+0,72)/2*2,80)*2*16</t>
  </si>
  <si>
    <t>(2,93+0,72)*0,25*16</t>
  </si>
  <si>
    <t>Montáž kontaktního zateplení vnějších stěn lepením a mechanickým kotvením polystyrénových desek do betonu a zdiva tl přes 40 do 80 mm</t>
  </si>
  <si>
    <t>3,14*6,35*1,75</t>
  </si>
  <si>
    <t>Montáž kontaktního zateplení vnějších stěn lepením a mechanickým kotvením polystyrénových desek do betonu a zdiva tl přes 80 do 120 mm</t>
  </si>
  <si>
    <t>Tenkovrstvá akrylátová mozaiková střednězrnná omítka vnějších stěn</t>
  </si>
  <si>
    <t>Montáž izolace tepelné střech plochých lepené za studena plně 1 vrstva rohoží, pásů, dílců, desek</t>
  </si>
  <si>
    <t xml:space="preserve"> 02/ 02-02</t>
  </si>
  <si>
    <t>Reprofilace rubu kleneb a podlah cementovou sanační maltou tl přes 10 do 20 mm</t>
  </si>
  <si>
    <t xml:space="preserve"> 06</t>
  </si>
  <si>
    <t>Obsypání potrubí ručně sypaninou bez prohození, uloženou do 3 m</t>
  </si>
  <si>
    <t>Vodorovné přemístění přes 9 000 do 10000 m výkopku/sypaniny z horniny třídy těžitelnosti I skupiny 1 až 3</t>
  </si>
  <si>
    <t>Poplatek za uložení zeminy a kamení na recyklační skládce (skládkovné) kód odpadu 17 05 04</t>
  </si>
  <si>
    <t>Uložení sypaniny na skládky nebo meziskládky</t>
  </si>
  <si>
    <t>Zásyp jam, šachet rýh nebo kolem objektů sypaninou se zhutněním</t>
  </si>
  <si>
    <t>Lože pod potrubí otevřený výkop ze štěrkopísku</t>
  </si>
  <si>
    <t>Hloubení rýh nezapažených š do 800 mm v hornině třídy těžitelnosti I skupiny 3 objem do 50 m3 strojně</t>
  </si>
  <si>
    <t xml:space="preserve"> 07</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</si>
</sst>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3">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10"/>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sz val="8"/>
      <color rgb="FF000000"/>
      <name val="Arial CE"/>
    </font>
    <font>
      <i/>
      <sz val="9"/>
      <color rgb="FF0000FF"/>
      <name val="Arial CE"/>
    </font>
    <font>
      <i/>
      <sz val="8"/>
      <color rgb="FF0000FF"/>
      <name val="Arial CE"/>
    </font>
    <font>
      <b/>
      <sz val="9"/>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2" fillId="0" borderId="0" applyNumberFormat="0" applyFill="0" applyBorder="0" applyAlignment="0" applyProtection="0"/>
  </cellStyleXfs>
  <cellXfs count="32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0" fillId="0" borderId="0" xfId="0"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12" fillId="0" borderId="0" xfId="0" applyFont="1" applyAlignment="1" applyProtection="1">
      <alignment vertical="center"/>
    </xf>
    <xf numFmtId="0" fontId="31" fillId="0" borderId="0" xfId="0" applyFont="1" applyAlignment="1" applyProtection="1">
      <alignment horizontal="left" vertical="center" wrapText="1"/>
    </xf>
    <xf numFmtId="4" fontId="12"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12" fillId="0" borderId="0" xfId="0" applyNumberFormat="1" applyFont="1" applyAlignment="1" applyProtection="1">
      <alignment horizontal="righ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4" fillId="0" borderId="12" xfId="0" applyNumberFormat="1" applyFont="1" applyBorder="1" applyAlignment="1" applyProtection="1"/>
    <xf numFmtId="166" fontId="34" fillId="0" borderId="13" xfId="0" applyNumberFormat="1" applyFont="1" applyBorder="1" applyAlignment="1" applyProtection="1"/>
    <xf numFmtId="4" fontId="35" fillId="0" borderId="0" xfId="0" applyNumberFormat="1" applyFont="1" applyAlignment="1">
      <alignment vertical="center"/>
    </xf>
    <xf numFmtId="0" fontId="7" fillId="0" borderId="3"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6" fillId="0" borderId="0" xfId="0" applyFont="1" applyAlignment="1" applyProtection="1">
      <alignment horizontal="left"/>
    </xf>
    <xf numFmtId="0" fontId="7" fillId="0" borderId="0" xfId="0" applyFont="1" applyAlignment="1" applyProtection="1">
      <protection locked="0"/>
    </xf>
    <xf numFmtId="4" fontId="6" fillId="0" borderId="0" xfId="0" applyNumberFormat="1" applyFont="1" applyAlignment="1" applyProtection="1"/>
    <xf numFmtId="0" fontId="7" fillId="0" borderId="3" xfId="0" applyFont="1" applyBorder="1" applyAlignment="1"/>
    <xf numFmtId="0" fontId="7" fillId="0" borderId="14"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5"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8" fillId="0" borderId="3" xfId="0" applyFont="1" applyBorder="1" applyAlignment="1" applyProtection="1">
      <alignment vertical="center"/>
    </xf>
    <xf numFmtId="0" fontId="8" fillId="0" borderId="0" xfId="0" applyFont="1" applyAlignment="1" applyProtection="1">
      <alignment vertical="center"/>
    </xf>
    <xf numFmtId="0" fontId="36" fillId="0" borderId="0" xfId="0" applyFont="1" applyAlignment="1" applyProtection="1">
      <alignment horizontal="lef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0" fontId="8" fillId="0" borderId="0" xfId="0" applyFont="1" applyAlignment="1" applyProtection="1">
      <alignment vertical="center"/>
      <protection locked="0"/>
    </xf>
    <xf numFmtId="0" fontId="8" fillId="0" borderId="3" xfId="0" applyFont="1" applyBorder="1" applyAlignment="1">
      <alignment vertical="center"/>
    </xf>
    <xf numFmtId="0" fontId="8" fillId="0" borderId="14" xfId="0" applyFont="1" applyBorder="1" applyAlignment="1" applyProtection="1">
      <alignment vertical="center"/>
    </xf>
    <xf numFmtId="0" fontId="8" fillId="0" borderId="0" xfId="0" applyFont="1" applyBorder="1" applyAlignment="1" applyProtection="1">
      <alignment vertical="center"/>
    </xf>
    <xf numFmtId="0" fontId="8" fillId="0" borderId="15" xfId="0" applyFont="1" applyBorder="1" applyAlignment="1" applyProtection="1">
      <alignment vertical="center"/>
    </xf>
    <xf numFmtId="0" fontId="8" fillId="0" borderId="0" xfId="0" applyFont="1" applyAlignment="1">
      <alignment horizontal="lef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37"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8" fillId="0" borderId="0" xfId="0" applyFont="1" applyAlignment="1">
      <alignment horizontal="left" vertical="center"/>
    </xf>
    <xf numFmtId="0" fontId="38" fillId="0" borderId="0" xfId="0" applyFont="1" applyAlignment="1">
      <alignment horizontal="left" vertical="center" wrapText="1"/>
    </xf>
    <xf numFmtId="0" fontId="39" fillId="0" borderId="22" xfId="0" applyFont="1" applyBorder="1" applyAlignment="1" applyProtection="1">
      <alignment horizontal="center" vertical="center"/>
    </xf>
    <xf numFmtId="49" fontId="39" fillId="0" borderId="22" xfId="0" applyNumberFormat="1" applyFont="1" applyBorder="1" applyAlignment="1" applyProtection="1">
      <alignment horizontal="left" vertical="center" wrapText="1"/>
    </xf>
    <xf numFmtId="0" fontId="39" fillId="0" borderId="22" xfId="0" applyFont="1" applyBorder="1" applyAlignment="1" applyProtection="1">
      <alignment horizontal="left" vertical="center" wrapText="1"/>
    </xf>
    <xf numFmtId="0" fontId="39" fillId="0" borderId="22" xfId="0" applyFont="1" applyBorder="1" applyAlignment="1" applyProtection="1">
      <alignment horizontal="center" vertical="center" wrapText="1"/>
    </xf>
    <xf numFmtId="167" fontId="39" fillId="0" borderId="22" xfId="0" applyNumberFormat="1" applyFont="1" applyBorder="1" applyAlignment="1" applyProtection="1">
      <alignment vertical="center"/>
    </xf>
    <xf numFmtId="4" fontId="39" fillId="2"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xf>
    <xf numFmtId="0" fontId="40" fillId="0" borderId="22" xfId="0" applyFont="1" applyBorder="1" applyAlignment="1" applyProtection="1">
      <alignment vertical="center"/>
    </xf>
    <xf numFmtId="0" fontId="40" fillId="0" borderId="3" xfId="0" applyFont="1" applyBorder="1" applyAlignment="1">
      <alignment vertical="center"/>
    </xf>
    <xf numFmtId="0" fontId="39" fillId="2" borderId="14"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167" fontId="23" fillId="2" borderId="22" xfId="0" applyNumberFormat="1" applyFont="1" applyFill="1" applyBorder="1" applyAlignment="1" applyProtection="1">
      <alignment vertical="center"/>
      <protection locked="0"/>
    </xf>
    <xf numFmtId="0" fontId="39" fillId="2" borderId="19" xfId="0" applyFont="1" applyFill="1" applyBorder="1" applyAlignment="1" applyProtection="1">
      <alignment horizontal="left" vertical="center"/>
      <protection locked="0"/>
    </xf>
    <xf numFmtId="0" fontId="39" fillId="0" borderId="20" xfId="0" applyFont="1" applyBorder="1" applyAlignment="1" applyProtection="1">
      <alignment horizontal="center" vertical="center"/>
    </xf>
    <xf numFmtId="0" fontId="12" fillId="0" borderId="3" xfId="0" applyFont="1" applyBorder="1" applyAlignment="1" applyProtection="1">
      <alignment vertical="center"/>
    </xf>
    <xf numFmtId="0" fontId="12" fillId="0" borderId="20" xfId="0" applyFont="1" applyBorder="1" applyAlignment="1" applyProtection="1">
      <alignment horizontal="left" vertical="center"/>
    </xf>
    <xf numFmtId="0" fontId="12" fillId="0" borderId="20" xfId="0" applyFont="1" applyBorder="1" applyAlignment="1" applyProtection="1">
      <alignment vertical="center"/>
    </xf>
    <xf numFmtId="4" fontId="12" fillId="0" borderId="20" xfId="0" applyNumberFormat="1" applyFont="1" applyBorder="1" applyAlignment="1" applyProtection="1">
      <alignment vertical="center"/>
    </xf>
    <xf numFmtId="0" fontId="12" fillId="0" borderId="3" xfId="0" applyFont="1" applyBorder="1" applyAlignment="1">
      <alignment vertical="center"/>
    </xf>
    <xf numFmtId="0" fontId="12" fillId="0" borderId="0" xfId="0" applyFont="1" applyAlignment="1" applyProtection="1">
      <alignment horizontal="left"/>
    </xf>
    <xf numFmtId="4" fontId="12" fillId="0" borderId="0" xfId="0" applyNumberFormat="1" applyFont="1" applyAlignment="1" applyProtection="1"/>
    <xf numFmtId="0" fontId="22" fillId="0" borderId="0" xfId="0" applyFont="1" applyAlignment="1" applyProtection="1">
      <alignment horizontal="left" vertical="center"/>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3" xfId="0" applyFont="1" applyBorder="1" applyAlignment="1">
      <alignment horizontal="center" vertical="center" wrapText="1"/>
    </xf>
    <xf numFmtId="0" fontId="23" fillId="4" borderId="16"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4" fillId="0" borderId="0" xfId="0" applyFont="1" applyAlignment="1">
      <alignment horizontal="left" vertical="center" wrapText="1"/>
    </xf>
    <xf numFmtId="0" fontId="41" fillId="0" borderId="16" xfId="0" applyFont="1" applyBorder="1" applyAlignment="1">
      <alignment horizontal="left" vertical="center" wrapText="1"/>
    </xf>
    <xf numFmtId="0" fontId="41" fillId="0" borderId="22" xfId="0" applyFont="1" applyBorder="1" applyAlignment="1">
      <alignment horizontal="left" vertical="center" wrapText="1"/>
    </xf>
    <xf numFmtId="0" fontId="41" fillId="0" borderId="22" xfId="0" applyFont="1" applyBorder="1" applyAlignment="1">
      <alignment horizontal="left" vertical="center"/>
    </xf>
    <xf numFmtId="167" fontId="41" fillId="0" borderId="18"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5"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styles" Target="styles.xml" /><Relationship Id="rId29" Type="http://schemas.openxmlformats.org/officeDocument/2006/relationships/theme" Target="theme/theme1.xml" /><Relationship Id="rId30" Type="http://schemas.openxmlformats.org/officeDocument/2006/relationships/calcChain" Target="calcChain.xml" /><Relationship Id="rId3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19</v>
      </c>
      <c r="AL7" s="23"/>
      <c r="AM7" s="23"/>
      <c r="AN7" s="28" t="s">
        <v>1</v>
      </c>
      <c r="AO7" s="23"/>
      <c r="AP7" s="23"/>
      <c r="AQ7" s="23"/>
      <c r="AR7" s="21"/>
      <c r="BE7" s="32"/>
      <c r="BS7" s="18" t="s">
        <v>6</v>
      </c>
    </row>
    <row r="8" s="1" customFormat="1" ht="12" customHeight="1">
      <c r="B8" s="22"/>
      <c r="C8" s="23"/>
      <c r="D8" s="33"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22</v>
      </c>
      <c r="AL8" s="23"/>
      <c r="AM8" s="23"/>
      <c r="AN8" s="34" t="s">
        <v>23</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25</v>
      </c>
      <c r="AL10" s="23"/>
      <c r="AM10" s="23"/>
      <c r="AN10" s="28" t="s">
        <v>1</v>
      </c>
      <c r="AO10" s="23"/>
      <c r="AP10" s="23"/>
      <c r="AQ10" s="23"/>
      <c r="AR10" s="21"/>
      <c r="BE10" s="32"/>
      <c r="BS10" s="18" t="s">
        <v>6</v>
      </c>
    </row>
    <row r="11" s="1" customFormat="1" ht="18.48" customHeight="1">
      <c r="B11" s="22"/>
      <c r="C11" s="23"/>
      <c r="D11" s="23"/>
      <c r="E11" s="28" t="s">
        <v>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27</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25</v>
      </c>
      <c r="AL13" s="23"/>
      <c r="AM13" s="23"/>
      <c r="AN13" s="35" t="s">
        <v>29</v>
      </c>
      <c r="AO13" s="23"/>
      <c r="AP13" s="23"/>
      <c r="AQ13" s="23"/>
      <c r="AR13" s="21"/>
      <c r="BE13" s="32"/>
      <c r="BS13" s="18" t="s">
        <v>6</v>
      </c>
    </row>
    <row r="14">
      <c r="B14" s="22"/>
      <c r="C14" s="23"/>
      <c r="D14" s="23"/>
      <c r="E14" s="35" t="s">
        <v>29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27</v>
      </c>
      <c r="AL14" s="23"/>
      <c r="AM14" s="23"/>
      <c r="AN14" s="35" t="s">
        <v>29</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25</v>
      </c>
      <c r="AL16" s="23"/>
      <c r="AM16" s="23"/>
      <c r="AN16" s="28" t="s">
        <v>1</v>
      </c>
      <c r="AO16" s="23"/>
      <c r="AP16" s="23"/>
      <c r="AQ16" s="23"/>
      <c r="AR16" s="21"/>
      <c r="BE16" s="32"/>
      <c r="BS16" s="18" t="s">
        <v>4</v>
      </c>
    </row>
    <row r="17" s="1" customFormat="1" ht="18.48" customHeight="1">
      <c r="B17" s="22"/>
      <c r="C17" s="23"/>
      <c r="D17" s="23"/>
      <c r="E17" s="28" t="s">
        <v>31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27</v>
      </c>
      <c r="AL17" s="23"/>
      <c r="AM17" s="23"/>
      <c r="AN17" s="28" t="s">
        <v>1</v>
      </c>
      <c r="AO17" s="23"/>
      <c r="AP17" s="23"/>
      <c r="AQ17" s="23"/>
      <c r="AR17" s="21"/>
      <c r="BE17" s="32"/>
      <c r="BS17" s="18" t="s">
        <v>32</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25</v>
      </c>
      <c r="AL19" s="23"/>
      <c r="AM19" s="23"/>
      <c r="AN19" s="28" t="s">
        <v>1</v>
      </c>
      <c r="AO19" s="23"/>
      <c r="AP19" s="23"/>
      <c r="AQ19" s="23"/>
      <c r="AR19" s="21"/>
      <c r="BE19" s="32"/>
      <c r="BS19" s="18" t="s">
        <v>6</v>
      </c>
    </row>
    <row r="20" s="1" customFormat="1" ht="18.48" customHeight="1">
      <c r="B20" s="22"/>
      <c r="C20" s="23"/>
      <c r="D20" s="23"/>
      <c r="E20" s="28" t="s">
        <v>34</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27</v>
      </c>
      <c r="AL20" s="23"/>
      <c r="AM20" s="23"/>
      <c r="AN20" s="28" t="s">
        <v>1</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35</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16.5" customHeight="1">
      <c r="B23" s="22"/>
      <c r="C23" s="23"/>
      <c r="D23" s="23"/>
      <c r="E23" s="37" t="s">
        <v>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36</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37</v>
      </c>
      <c r="M28" s="46"/>
      <c r="N28" s="46"/>
      <c r="O28" s="46"/>
      <c r="P28" s="46"/>
      <c r="Q28" s="41"/>
      <c r="R28" s="41"/>
      <c r="S28" s="41"/>
      <c r="T28" s="41"/>
      <c r="U28" s="41"/>
      <c r="V28" s="41"/>
      <c r="W28" s="46" t="s">
        <v>38</v>
      </c>
      <c r="X28" s="46"/>
      <c r="Y28" s="46"/>
      <c r="Z28" s="46"/>
      <c r="AA28" s="46"/>
      <c r="AB28" s="46"/>
      <c r="AC28" s="46"/>
      <c r="AD28" s="46"/>
      <c r="AE28" s="46"/>
      <c r="AF28" s="41"/>
      <c r="AG28" s="41"/>
      <c r="AH28" s="41"/>
      <c r="AI28" s="41"/>
      <c r="AJ28" s="41"/>
      <c r="AK28" s="46" t="s">
        <v>39</v>
      </c>
      <c r="AL28" s="46"/>
      <c r="AM28" s="46"/>
      <c r="AN28" s="46"/>
      <c r="AO28" s="46"/>
      <c r="AP28" s="41"/>
      <c r="AQ28" s="41"/>
      <c r="AR28" s="45"/>
      <c r="BE28" s="32"/>
    </row>
    <row r="29" s="3" customFormat="1" ht="14.4" customHeight="1">
      <c r="A29" s="3"/>
      <c r="B29" s="47"/>
      <c r="C29" s="48"/>
      <c r="D29" s="33" t="s">
        <v>40</v>
      </c>
      <c r="E29" s="48"/>
      <c r="F29" s="33" t="s">
        <v>41</v>
      </c>
      <c r="G29" s="48"/>
      <c r="H29" s="48"/>
      <c r="I29" s="48"/>
      <c r="J29" s="48"/>
      <c r="K29" s="48"/>
      <c r="L29" s="49">
        <v>0.20999999999999999</v>
      </c>
      <c r="M29" s="48"/>
      <c r="N29" s="48"/>
      <c r="O29" s="48"/>
      <c r="P29" s="48"/>
      <c r="Q29" s="48"/>
      <c r="R29" s="48"/>
      <c r="S29" s="48"/>
      <c r="T29" s="48"/>
      <c r="U29" s="48"/>
      <c r="V29" s="48"/>
      <c r="W29" s="50">
        <f>ROUND(AZ94, 2)</f>
        <v>0</v>
      </c>
      <c r="X29" s="48"/>
      <c r="Y29" s="48"/>
      <c r="Z29" s="48"/>
      <c r="AA29" s="48"/>
      <c r="AB29" s="48"/>
      <c r="AC29" s="48"/>
      <c r="AD29" s="48"/>
      <c r="AE29" s="48"/>
      <c r="AF29" s="48"/>
      <c r="AG29" s="48"/>
      <c r="AH29" s="48"/>
      <c r="AI29" s="48"/>
      <c r="AJ29" s="48"/>
      <c r="AK29" s="50">
        <f>ROUND(AV94, 2)</f>
        <v>0</v>
      </c>
      <c r="AL29" s="48"/>
      <c r="AM29" s="48"/>
      <c r="AN29" s="48"/>
      <c r="AO29" s="48"/>
      <c r="AP29" s="48"/>
      <c r="AQ29" s="48"/>
      <c r="AR29" s="51"/>
      <c r="BE29" s="52"/>
    </row>
    <row r="30" s="3" customFormat="1" ht="14.4" customHeight="1">
      <c r="A30" s="3"/>
      <c r="B30" s="47"/>
      <c r="C30" s="48"/>
      <c r="D30" s="48"/>
      <c r="E30" s="48"/>
      <c r="F30" s="33" t="s">
        <v>42</v>
      </c>
      <c r="G30" s="48"/>
      <c r="H30" s="48"/>
      <c r="I30" s="48"/>
      <c r="J30" s="48"/>
      <c r="K30" s="48"/>
      <c r="L30" s="49">
        <v>0.12</v>
      </c>
      <c r="M30" s="48"/>
      <c r="N30" s="48"/>
      <c r="O30" s="48"/>
      <c r="P30" s="48"/>
      <c r="Q30" s="48"/>
      <c r="R30" s="48"/>
      <c r="S30" s="48"/>
      <c r="T30" s="48"/>
      <c r="U30" s="48"/>
      <c r="V30" s="48"/>
      <c r="W30" s="50">
        <f>ROUND(BA94, 2)</f>
        <v>0</v>
      </c>
      <c r="X30" s="48"/>
      <c r="Y30" s="48"/>
      <c r="Z30" s="48"/>
      <c r="AA30" s="48"/>
      <c r="AB30" s="48"/>
      <c r="AC30" s="48"/>
      <c r="AD30" s="48"/>
      <c r="AE30" s="48"/>
      <c r="AF30" s="48"/>
      <c r="AG30" s="48"/>
      <c r="AH30" s="48"/>
      <c r="AI30" s="48"/>
      <c r="AJ30" s="48"/>
      <c r="AK30" s="50">
        <f>ROUND(AW94, 2)</f>
        <v>0</v>
      </c>
      <c r="AL30" s="48"/>
      <c r="AM30" s="48"/>
      <c r="AN30" s="48"/>
      <c r="AO30" s="48"/>
      <c r="AP30" s="48"/>
      <c r="AQ30" s="48"/>
      <c r="AR30" s="51"/>
      <c r="BE30" s="52"/>
    </row>
    <row r="31" hidden="1" s="3" customFormat="1" ht="14.4" customHeight="1">
      <c r="A31" s="3"/>
      <c r="B31" s="47"/>
      <c r="C31" s="48"/>
      <c r="D31" s="48"/>
      <c r="E31" s="48"/>
      <c r="F31" s="33" t="s">
        <v>43</v>
      </c>
      <c r="G31" s="48"/>
      <c r="H31" s="48"/>
      <c r="I31" s="48"/>
      <c r="J31" s="48"/>
      <c r="K31" s="48"/>
      <c r="L31" s="49">
        <v>0.20999999999999999</v>
      </c>
      <c r="M31" s="48"/>
      <c r="N31" s="48"/>
      <c r="O31" s="48"/>
      <c r="P31" s="48"/>
      <c r="Q31" s="48"/>
      <c r="R31" s="48"/>
      <c r="S31" s="48"/>
      <c r="T31" s="48"/>
      <c r="U31" s="48"/>
      <c r="V31" s="48"/>
      <c r="W31" s="50">
        <f>ROUND(BB94,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44</v>
      </c>
      <c r="G32" s="48"/>
      <c r="H32" s="48"/>
      <c r="I32" s="48"/>
      <c r="J32" s="48"/>
      <c r="K32" s="48"/>
      <c r="L32" s="49">
        <v>0.12</v>
      </c>
      <c r="M32" s="48"/>
      <c r="N32" s="48"/>
      <c r="O32" s="48"/>
      <c r="P32" s="48"/>
      <c r="Q32" s="48"/>
      <c r="R32" s="48"/>
      <c r="S32" s="48"/>
      <c r="T32" s="48"/>
      <c r="U32" s="48"/>
      <c r="V32" s="48"/>
      <c r="W32" s="50">
        <f>ROUND(BC94,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45</v>
      </c>
      <c r="G33" s="48"/>
      <c r="H33" s="48"/>
      <c r="I33" s="48"/>
      <c r="J33" s="48"/>
      <c r="K33" s="48"/>
      <c r="L33" s="49">
        <v>0</v>
      </c>
      <c r="M33" s="48"/>
      <c r="N33" s="48"/>
      <c r="O33" s="48"/>
      <c r="P33" s="48"/>
      <c r="Q33" s="48"/>
      <c r="R33" s="48"/>
      <c r="S33" s="48"/>
      <c r="T33" s="48"/>
      <c r="U33" s="48"/>
      <c r="V33" s="48"/>
      <c r="W33" s="50">
        <f>ROUND(BD94, 2)</f>
        <v>0</v>
      </c>
      <c r="X33" s="48"/>
      <c r="Y33" s="48"/>
      <c r="Z33" s="48"/>
      <c r="AA33" s="48"/>
      <c r="AB33" s="48"/>
      <c r="AC33" s="48"/>
      <c r="AD33" s="48"/>
      <c r="AE33" s="48"/>
      <c r="AF33" s="48"/>
      <c r="AG33" s="48"/>
      <c r="AH33" s="48"/>
      <c r="AI33" s="48"/>
      <c r="AJ33" s="48"/>
      <c r="AK33" s="50">
        <v>0</v>
      </c>
      <c r="AL33" s="48"/>
      <c r="AM33" s="48"/>
      <c r="AN33" s="48"/>
      <c r="AO33" s="48"/>
      <c r="AP33" s="48"/>
      <c r="AQ33" s="48"/>
      <c r="AR33" s="51"/>
      <c r="BE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2"/>
    </row>
    <row r="35" s="2" customFormat="1" ht="25.92" customHeight="1">
      <c r="A35" s="39"/>
      <c r="B35" s="40"/>
      <c r="C35" s="53"/>
      <c r="D35" s="54" t="s">
        <v>46</v>
      </c>
      <c r="E35" s="55"/>
      <c r="F35" s="55"/>
      <c r="G35" s="55"/>
      <c r="H35" s="55"/>
      <c r="I35" s="55"/>
      <c r="J35" s="55"/>
      <c r="K35" s="55"/>
      <c r="L35" s="55"/>
      <c r="M35" s="55"/>
      <c r="N35" s="55"/>
      <c r="O35" s="55"/>
      <c r="P35" s="55"/>
      <c r="Q35" s="55"/>
      <c r="R35" s="55"/>
      <c r="S35" s="55"/>
      <c r="T35" s="56" t="s">
        <v>47</v>
      </c>
      <c r="U35" s="55"/>
      <c r="V35" s="55"/>
      <c r="W35" s="55"/>
      <c r="X35" s="57" t="s">
        <v>48</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E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49</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50</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51</v>
      </c>
      <c r="E60" s="43"/>
      <c r="F60" s="43"/>
      <c r="G60" s="43"/>
      <c r="H60" s="43"/>
      <c r="I60" s="43"/>
      <c r="J60" s="43"/>
      <c r="K60" s="43"/>
      <c r="L60" s="43"/>
      <c r="M60" s="43"/>
      <c r="N60" s="43"/>
      <c r="O60" s="43"/>
      <c r="P60" s="43"/>
      <c r="Q60" s="43"/>
      <c r="R60" s="43"/>
      <c r="S60" s="43"/>
      <c r="T60" s="43"/>
      <c r="U60" s="43"/>
      <c r="V60" s="65" t="s">
        <v>52</v>
      </c>
      <c r="W60" s="43"/>
      <c r="X60" s="43"/>
      <c r="Y60" s="43"/>
      <c r="Z60" s="43"/>
      <c r="AA60" s="43"/>
      <c r="AB60" s="43"/>
      <c r="AC60" s="43"/>
      <c r="AD60" s="43"/>
      <c r="AE60" s="43"/>
      <c r="AF60" s="43"/>
      <c r="AG60" s="43"/>
      <c r="AH60" s="65" t="s">
        <v>51</v>
      </c>
      <c r="AI60" s="43"/>
      <c r="AJ60" s="43"/>
      <c r="AK60" s="43"/>
      <c r="AL60" s="43"/>
      <c r="AM60" s="65" t="s">
        <v>52</v>
      </c>
      <c r="AN60" s="43"/>
      <c r="AO60" s="43"/>
      <c r="AP60" s="41"/>
      <c r="AQ60" s="41"/>
      <c r="AR60" s="45"/>
      <c r="BE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53</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54</v>
      </c>
      <c r="AI64" s="66"/>
      <c r="AJ64" s="66"/>
      <c r="AK64" s="66"/>
      <c r="AL64" s="66"/>
      <c r="AM64" s="66"/>
      <c r="AN64" s="66"/>
      <c r="AO64" s="66"/>
      <c r="AP64" s="41"/>
      <c r="AQ64" s="41"/>
      <c r="AR64" s="45"/>
      <c r="BE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51</v>
      </c>
      <c r="E75" s="43"/>
      <c r="F75" s="43"/>
      <c r="G75" s="43"/>
      <c r="H75" s="43"/>
      <c r="I75" s="43"/>
      <c r="J75" s="43"/>
      <c r="K75" s="43"/>
      <c r="L75" s="43"/>
      <c r="M75" s="43"/>
      <c r="N75" s="43"/>
      <c r="O75" s="43"/>
      <c r="P75" s="43"/>
      <c r="Q75" s="43"/>
      <c r="R75" s="43"/>
      <c r="S75" s="43"/>
      <c r="T75" s="43"/>
      <c r="U75" s="43"/>
      <c r="V75" s="65" t="s">
        <v>52</v>
      </c>
      <c r="W75" s="43"/>
      <c r="X75" s="43"/>
      <c r="Y75" s="43"/>
      <c r="Z75" s="43"/>
      <c r="AA75" s="43"/>
      <c r="AB75" s="43"/>
      <c r="AC75" s="43"/>
      <c r="AD75" s="43"/>
      <c r="AE75" s="43"/>
      <c r="AF75" s="43"/>
      <c r="AG75" s="43"/>
      <c r="AH75" s="65" t="s">
        <v>51</v>
      </c>
      <c r="AI75" s="43"/>
      <c r="AJ75" s="43"/>
      <c r="AK75" s="43"/>
      <c r="AL75" s="43"/>
      <c r="AM75" s="65" t="s">
        <v>52</v>
      </c>
      <c r="AN75" s="43"/>
      <c r="AO75" s="43"/>
      <c r="AP75" s="41"/>
      <c r="AQ75" s="41"/>
      <c r="AR75" s="45"/>
      <c r="BE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E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E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E81" s="39"/>
    </row>
    <row r="82" s="2" customFormat="1" ht="24.96" customHeight="1">
      <c r="A82" s="39"/>
      <c r="B82" s="40"/>
      <c r="C82" s="24" t="s">
        <v>55</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E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E83" s="39"/>
    </row>
    <row r="84" s="4" customFormat="1" ht="12" customHeight="1">
      <c r="A84" s="4"/>
      <c r="B84" s="71"/>
      <c r="C84" s="33" t="s">
        <v>13</v>
      </c>
      <c r="D84" s="72"/>
      <c r="E84" s="72"/>
      <c r="F84" s="72"/>
      <c r="G84" s="72"/>
      <c r="H84" s="72"/>
      <c r="I84" s="72"/>
      <c r="J84" s="72"/>
      <c r="K84" s="72"/>
      <c r="L84" s="72" t="str">
        <f>K5</f>
        <v>2023-SR-04</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E84" s="4"/>
    </row>
    <row r="85" s="5" customFormat="1" ht="36.96" customHeight="1">
      <c r="A85" s="5"/>
      <c r="B85" s="74"/>
      <c r="C85" s="75" t="s">
        <v>16</v>
      </c>
      <c r="D85" s="76"/>
      <c r="E85" s="76"/>
      <c r="F85" s="76"/>
      <c r="G85" s="76"/>
      <c r="H85" s="76"/>
      <c r="I85" s="76"/>
      <c r="J85" s="76"/>
      <c r="K85" s="76"/>
      <c r="L85" s="77" t="str">
        <f>K6</f>
        <v>Konverze Vodárenské věže - výstavba větrné elektrárny Bohumín - Pudlov</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E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E86" s="39"/>
    </row>
    <row r="87" s="2" customFormat="1" ht="12" customHeight="1">
      <c r="A87" s="39"/>
      <c r="B87" s="40"/>
      <c r="C87" s="33" t="s">
        <v>20</v>
      </c>
      <c r="D87" s="41"/>
      <c r="E87" s="41"/>
      <c r="F87" s="41"/>
      <c r="G87" s="41"/>
      <c r="H87" s="41"/>
      <c r="I87" s="41"/>
      <c r="J87" s="41"/>
      <c r="K87" s="41"/>
      <c r="L87" s="79" t="str">
        <f>IF(K8="","",K8)</f>
        <v xml:space="preserve"> </v>
      </c>
      <c r="M87" s="41"/>
      <c r="N87" s="41"/>
      <c r="O87" s="41"/>
      <c r="P87" s="41"/>
      <c r="Q87" s="41"/>
      <c r="R87" s="41"/>
      <c r="S87" s="41"/>
      <c r="T87" s="41"/>
      <c r="U87" s="41"/>
      <c r="V87" s="41"/>
      <c r="W87" s="41"/>
      <c r="X87" s="41"/>
      <c r="Y87" s="41"/>
      <c r="Z87" s="41"/>
      <c r="AA87" s="41"/>
      <c r="AB87" s="41"/>
      <c r="AC87" s="41"/>
      <c r="AD87" s="41"/>
      <c r="AE87" s="41"/>
      <c r="AF87" s="41"/>
      <c r="AG87" s="41"/>
      <c r="AH87" s="41"/>
      <c r="AI87" s="33" t="s">
        <v>22</v>
      </c>
      <c r="AJ87" s="41"/>
      <c r="AK87" s="41"/>
      <c r="AL87" s="41"/>
      <c r="AM87" s="80" t="str">
        <f>IF(AN8= "","",AN8)</f>
        <v>6. 6. 2024</v>
      </c>
      <c r="AN87" s="80"/>
      <c r="AO87" s="41"/>
      <c r="AP87" s="41"/>
      <c r="AQ87" s="41"/>
      <c r="AR87" s="45"/>
      <c r="BE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E88" s="39"/>
    </row>
    <row r="89" s="2" customFormat="1" ht="15.15" customHeight="1">
      <c r="A89" s="39"/>
      <c r="B89" s="40"/>
      <c r="C89" s="33" t="s">
        <v>24</v>
      </c>
      <c r="D89" s="41"/>
      <c r="E89" s="41"/>
      <c r="F89" s="41"/>
      <c r="G89" s="41"/>
      <c r="H89" s="41"/>
      <c r="I89" s="41"/>
      <c r="J89" s="41"/>
      <c r="K89" s="41"/>
      <c r="L89" s="72" t="str">
        <f>IF(E11= "","",E11)</f>
        <v>Ing. Vladimír Cigánek</v>
      </c>
      <c r="M89" s="41"/>
      <c r="N89" s="41"/>
      <c r="O89" s="41"/>
      <c r="P89" s="41"/>
      <c r="Q89" s="41"/>
      <c r="R89" s="41"/>
      <c r="S89" s="41"/>
      <c r="T89" s="41"/>
      <c r="U89" s="41"/>
      <c r="V89" s="41"/>
      <c r="W89" s="41"/>
      <c r="X89" s="41"/>
      <c r="Y89" s="41"/>
      <c r="Z89" s="41"/>
      <c r="AA89" s="41"/>
      <c r="AB89" s="41"/>
      <c r="AC89" s="41"/>
      <c r="AD89" s="41"/>
      <c r="AE89" s="41"/>
      <c r="AF89" s="41"/>
      <c r="AG89" s="41"/>
      <c r="AH89" s="41"/>
      <c r="AI89" s="33" t="s">
        <v>30</v>
      </c>
      <c r="AJ89" s="41"/>
      <c r="AK89" s="41"/>
      <c r="AL89" s="41"/>
      <c r="AM89" s="81" t="str">
        <f>IF(E17="","",E17)</f>
        <v>PPS Kania s.r.o.</v>
      </c>
      <c r="AN89" s="72"/>
      <c r="AO89" s="72"/>
      <c r="AP89" s="72"/>
      <c r="AQ89" s="41"/>
      <c r="AR89" s="45"/>
      <c r="AS89" s="82" t="s">
        <v>56</v>
      </c>
      <c r="AT89" s="83"/>
      <c r="AU89" s="84"/>
      <c r="AV89" s="84"/>
      <c r="AW89" s="84"/>
      <c r="AX89" s="84"/>
      <c r="AY89" s="84"/>
      <c r="AZ89" s="84"/>
      <c r="BA89" s="84"/>
      <c r="BB89" s="84"/>
      <c r="BC89" s="84"/>
      <c r="BD89" s="85"/>
      <c r="BE89" s="39"/>
    </row>
    <row r="90" s="2" customFormat="1" ht="15.15" customHeight="1">
      <c r="A90" s="39"/>
      <c r="B90" s="40"/>
      <c r="C90" s="33" t="s">
        <v>28</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33</v>
      </c>
      <c r="AJ90" s="41"/>
      <c r="AK90" s="41"/>
      <c r="AL90" s="41"/>
      <c r="AM90" s="81" t="str">
        <f>IF(E20="","",E20)</f>
        <v>kolektiv autorů</v>
      </c>
      <c r="AN90" s="72"/>
      <c r="AO90" s="72"/>
      <c r="AP90" s="72"/>
      <c r="AQ90" s="41"/>
      <c r="AR90" s="45"/>
      <c r="AS90" s="86"/>
      <c r="AT90" s="87"/>
      <c r="AU90" s="88"/>
      <c r="AV90" s="88"/>
      <c r="AW90" s="88"/>
      <c r="AX90" s="88"/>
      <c r="AY90" s="88"/>
      <c r="AZ90" s="88"/>
      <c r="BA90" s="88"/>
      <c r="BB90" s="88"/>
      <c r="BC90" s="88"/>
      <c r="BD90" s="89"/>
      <c r="BE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3"/>
      <c r="BE91" s="39"/>
    </row>
    <row r="92" s="2" customFormat="1" ht="29.28" customHeight="1">
      <c r="A92" s="39"/>
      <c r="B92" s="40"/>
      <c r="C92" s="94" t="s">
        <v>57</v>
      </c>
      <c r="D92" s="95"/>
      <c r="E92" s="95"/>
      <c r="F92" s="95"/>
      <c r="G92" s="95"/>
      <c r="H92" s="96"/>
      <c r="I92" s="97" t="s">
        <v>58</v>
      </c>
      <c r="J92" s="95"/>
      <c r="K92" s="95"/>
      <c r="L92" s="95"/>
      <c r="M92" s="95"/>
      <c r="N92" s="95"/>
      <c r="O92" s="95"/>
      <c r="P92" s="95"/>
      <c r="Q92" s="95"/>
      <c r="R92" s="95"/>
      <c r="S92" s="95"/>
      <c r="T92" s="95"/>
      <c r="U92" s="95"/>
      <c r="V92" s="95"/>
      <c r="W92" s="95"/>
      <c r="X92" s="95"/>
      <c r="Y92" s="95"/>
      <c r="Z92" s="95"/>
      <c r="AA92" s="95"/>
      <c r="AB92" s="95"/>
      <c r="AC92" s="95"/>
      <c r="AD92" s="95"/>
      <c r="AE92" s="95"/>
      <c r="AF92" s="95"/>
      <c r="AG92" s="98" t="s">
        <v>59</v>
      </c>
      <c r="AH92" s="95"/>
      <c r="AI92" s="95"/>
      <c r="AJ92" s="95"/>
      <c r="AK92" s="95"/>
      <c r="AL92" s="95"/>
      <c r="AM92" s="95"/>
      <c r="AN92" s="97" t="s">
        <v>60</v>
      </c>
      <c r="AO92" s="95"/>
      <c r="AP92" s="99"/>
      <c r="AQ92" s="100" t="s">
        <v>61</v>
      </c>
      <c r="AR92" s="45"/>
      <c r="AS92" s="101" t="s">
        <v>62</v>
      </c>
      <c r="AT92" s="102" t="s">
        <v>63</v>
      </c>
      <c r="AU92" s="102" t="s">
        <v>64</v>
      </c>
      <c r="AV92" s="102" t="s">
        <v>65</v>
      </c>
      <c r="AW92" s="102" t="s">
        <v>66</v>
      </c>
      <c r="AX92" s="102" t="s">
        <v>67</v>
      </c>
      <c r="AY92" s="102" t="s">
        <v>68</v>
      </c>
      <c r="AZ92" s="102" t="s">
        <v>69</v>
      </c>
      <c r="BA92" s="102" t="s">
        <v>70</v>
      </c>
      <c r="BB92" s="102" t="s">
        <v>71</v>
      </c>
      <c r="BC92" s="102" t="s">
        <v>72</v>
      </c>
      <c r="BD92" s="103" t="s">
        <v>73</v>
      </c>
      <c r="BE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6"/>
      <c r="BE93" s="39"/>
    </row>
    <row r="94" s="6" customFormat="1" ht="32.4" customHeight="1">
      <c r="A94" s="6"/>
      <c r="B94" s="107"/>
      <c r="C94" s="108" t="s">
        <v>74</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ROUND(AG95+AG98+AG107+AG117+SUM(AG120:AG125),2)</f>
        <v>0</v>
      </c>
      <c r="AH94" s="110"/>
      <c r="AI94" s="110"/>
      <c r="AJ94" s="110"/>
      <c r="AK94" s="110"/>
      <c r="AL94" s="110"/>
      <c r="AM94" s="110"/>
      <c r="AN94" s="111">
        <f>SUM(AG94,AT94)</f>
        <v>0</v>
      </c>
      <c r="AO94" s="111"/>
      <c r="AP94" s="111"/>
      <c r="AQ94" s="112" t="s">
        <v>1</v>
      </c>
      <c r="AR94" s="113"/>
      <c r="AS94" s="114">
        <f>ROUND(AS95+AS98+AS107+AS117+SUM(AS120:AS125),2)</f>
        <v>0</v>
      </c>
      <c r="AT94" s="115">
        <f>ROUND(SUM(AV94:AW94),2)</f>
        <v>0</v>
      </c>
      <c r="AU94" s="116">
        <f>ROUND(AU95+AU98+AU107+AU117+SUM(AU120:AU125),5)</f>
        <v>0</v>
      </c>
      <c r="AV94" s="115">
        <f>ROUND(AZ94*L29,2)</f>
        <v>0</v>
      </c>
      <c r="AW94" s="115">
        <f>ROUND(BA94*L30,2)</f>
        <v>0</v>
      </c>
      <c r="AX94" s="115">
        <f>ROUND(BB94*L29,2)</f>
        <v>0</v>
      </c>
      <c r="AY94" s="115">
        <f>ROUND(BC94*L30,2)</f>
        <v>0</v>
      </c>
      <c r="AZ94" s="115">
        <f>ROUND(AZ95+AZ98+AZ107+AZ117+SUM(AZ120:AZ125),2)</f>
        <v>0</v>
      </c>
      <c r="BA94" s="115">
        <f>ROUND(BA95+BA98+BA107+BA117+SUM(BA120:BA125),2)</f>
        <v>0</v>
      </c>
      <c r="BB94" s="115">
        <f>ROUND(BB95+BB98+BB107+BB117+SUM(BB120:BB125),2)</f>
        <v>0</v>
      </c>
      <c r="BC94" s="115">
        <f>ROUND(BC95+BC98+BC107+BC117+SUM(BC120:BC125),2)</f>
        <v>0</v>
      </c>
      <c r="BD94" s="117">
        <f>ROUND(BD95+BD98+BD107+BD117+SUM(BD120:BD125),2)</f>
        <v>0</v>
      </c>
      <c r="BE94" s="6"/>
      <c r="BS94" s="118" t="s">
        <v>75</v>
      </c>
      <c r="BT94" s="118" t="s">
        <v>76</v>
      </c>
      <c r="BU94" s="119" t="s">
        <v>77</v>
      </c>
      <c r="BV94" s="118" t="s">
        <v>78</v>
      </c>
      <c r="BW94" s="118" t="s">
        <v>5</v>
      </c>
      <c r="BX94" s="118" t="s">
        <v>79</v>
      </c>
      <c r="CL94" s="118" t="s">
        <v>1</v>
      </c>
    </row>
    <row r="95" s="7" customFormat="1" ht="16.5" customHeight="1">
      <c r="A95" s="7"/>
      <c r="B95" s="120"/>
      <c r="C95" s="121"/>
      <c r="D95" s="122" t="s">
        <v>80</v>
      </c>
      <c r="E95" s="122"/>
      <c r="F95" s="122"/>
      <c r="G95" s="122"/>
      <c r="H95" s="122"/>
      <c r="I95" s="123"/>
      <c r="J95" s="122" t="s">
        <v>81</v>
      </c>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4">
        <f>ROUND(SUM(AG96:AG97),2)</f>
        <v>0</v>
      </c>
      <c r="AH95" s="123"/>
      <c r="AI95" s="123"/>
      <c r="AJ95" s="123"/>
      <c r="AK95" s="123"/>
      <c r="AL95" s="123"/>
      <c r="AM95" s="123"/>
      <c r="AN95" s="125">
        <f>SUM(AG95,AT95)</f>
        <v>0</v>
      </c>
      <c r="AO95" s="123"/>
      <c r="AP95" s="123"/>
      <c r="AQ95" s="126" t="s">
        <v>82</v>
      </c>
      <c r="AR95" s="127"/>
      <c r="AS95" s="128">
        <f>ROUND(SUM(AS96:AS97),2)</f>
        <v>0</v>
      </c>
      <c r="AT95" s="129">
        <f>ROUND(SUM(AV95:AW95),2)</f>
        <v>0</v>
      </c>
      <c r="AU95" s="130">
        <f>ROUND(SUM(AU96:AU97),5)</f>
        <v>0</v>
      </c>
      <c r="AV95" s="129">
        <f>ROUND(AZ95*L29,2)</f>
        <v>0</v>
      </c>
      <c r="AW95" s="129">
        <f>ROUND(BA95*L30,2)</f>
        <v>0</v>
      </c>
      <c r="AX95" s="129">
        <f>ROUND(BB95*L29,2)</f>
        <v>0</v>
      </c>
      <c r="AY95" s="129">
        <f>ROUND(BC95*L30,2)</f>
        <v>0</v>
      </c>
      <c r="AZ95" s="129">
        <f>ROUND(SUM(AZ96:AZ97),2)</f>
        <v>0</v>
      </c>
      <c r="BA95" s="129">
        <f>ROUND(SUM(BA96:BA97),2)</f>
        <v>0</v>
      </c>
      <c r="BB95" s="129">
        <f>ROUND(SUM(BB96:BB97),2)</f>
        <v>0</v>
      </c>
      <c r="BC95" s="129">
        <f>ROUND(SUM(BC96:BC97),2)</f>
        <v>0</v>
      </c>
      <c r="BD95" s="131">
        <f>ROUND(SUM(BD96:BD97),2)</f>
        <v>0</v>
      </c>
      <c r="BE95" s="7"/>
      <c r="BS95" s="132" t="s">
        <v>75</v>
      </c>
      <c r="BT95" s="132" t="s">
        <v>83</v>
      </c>
      <c r="BU95" s="132" t="s">
        <v>77</v>
      </c>
      <c r="BV95" s="132" t="s">
        <v>78</v>
      </c>
      <c r="BW95" s="132" t="s">
        <v>84</v>
      </c>
      <c r="BX95" s="132" t="s">
        <v>5</v>
      </c>
      <c r="CL95" s="132" t="s">
        <v>1</v>
      </c>
      <c r="CM95" s="132" t="s">
        <v>85</v>
      </c>
    </row>
    <row r="96" s="4" customFormat="1" ht="16.5" customHeight="1">
      <c r="A96" s="133" t="s">
        <v>86</v>
      </c>
      <c r="B96" s="71"/>
      <c r="C96" s="134"/>
      <c r="D96" s="134"/>
      <c r="E96" s="135" t="s">
        <v>87</v>
      </c>
      <c r="F96" s="135"/>
      <c r="G96" s="135"/>
      <c r="H96" s="135"/>
      <c r="I96" s="135"/>
      <c r="J96" s="134"/>
      <c r="K96" s="135" t="s">
        <v>88</v>
      </c>
      <c r="L96" s="135"/>
      <c r="M96" s="135"/>
      <c r="N96" s="135"/>
      <c r="O96" s="135"/>
      <c r="P96" s="135"/>
      <c r="Q96" s="135"/>
      <c r="R96" s="135"/>
      <c r="S96" s="135"/>
      <c r="T96" s="135"/>
      <c r="U96" s="135"/>
      <c r="V96" s="135"/>
      <c r="W96" s="135"/>
      <c r="X96" s="135"/>
      <c r="Y96" s="135"/>
      <c r="Z96" s="135"/>
      <c r="AA96" s="135"/>
      <c r="AB96" s="135"/>
      <c r="AC96" s="135"/>
      <c r="AD96" s="135"/>
      <c r="AE96" s="135"/>
      <c r="AF96" s="135"/>
      <c r="AG96" s="136">
        <f>'01-01 - Stavebně konstruk...'!J32</f>
        <v>0</v>
      </c>
      <c r="AH96" s="134"/>
      <c r="AI96" s="134"/>
      <c r="AJ96" s="134"/>
      <c r="AK96" s="134"/>
      <c r="AL96" s="134"/>
      <c r="AM96" s="134"/>
      <c r="AN96" s="136">
        <f>SUM(AG96,AT96)</f>
        <v>0</v>
      </c>
      <c r="AO96" s="134"/>
      <c r="AP96" s="134"/>
      <c r="AQ96" s="137" t="s">
        <v>89</v>
      </c>
      <c r="AR96" s="73"/>
      <c r="AS96" s="138">
        <v>0</v>
      </c>
      <c r="AT96" s="139">
        <f>ROUND(SUM(AV96:AW96),2)</f>
        <v>0</v>
      </c>
      <c r="AU96" s="140">
        <f>'01-01 - Stavebně konstruk...'!P124</f>
        <v>0</v>
      </c>
      <c r="AV96" s="139">
        <f>'01-01 - Stavebně konstruk...'!J35</f>
        <v>0</v>
      </c>
      <c r="AW96" s="139">
        <f>'01-01 - Stavebně konstruk...'!J36</f>
        <v>0</v>
      </c>
      <c r="AX96" s="139">
        <f>'01-01 - Stavebně konstruk...'!J37</f>
        <v>0</v>
      </c>
      <c r="AY96" s="139">
        <f>'01-01 - Stavebně konstruk...'!J38</f>
        <v>0</v>
      </c>
      <c r="AZ96" s="139">
        <f>'01-01 - Stavebně konstruk...'!F35</f>
        <v>0</v>
      </c>
      <c r="BA96" s="139">
        <f>'01-01 - Stavebně konstruk...'!F36</f>
        <v>0</v>
      </c>
      <c r="BB96" s="139">
        <f>'01-01 - Stavebně konstruk...'!F37</f>
        <v>0</v>
      </c>
      <c r="BC96" s="139">
        <f>'01-01 - Stavebně konstruk...'!F38</f>
        <v>0</v>
      </c>
      <c r="BD96" s="141">
        <f>'01-01 - Stavebně konstruk...'!F39</f>
        <v>0</v>
      </c>
      <c r="BE96" s="4"/>
      <c r="BT96" s="142" t="s">
        <v>85</v>
      </c>
      <c r="BV96" s="142" t="s">
        <v>78</v>
      </c>
      <c r="BW96" s="142" t="s">
        <v>90</v>
      </c>
      <c r="BX96" s="142" t="s">
        <v>84</v>
      </c>
      <c r="CL96" s="142" t="s">
        <v>1</v>
      </c>
    </row>
    <row r="97" s="4" customFormat="1" ht="16.5" customHeight="1">
      <c r="A97" s="133" t="s">
        <v>86</v>
      </c>
      <c r="B97" s="71"/>
      <c r="C97" s="134"/>
      <c r="D97" s="134"/>
      <c r="E97" s="135" t="s">
        <v>91</v>
      </c>
      <c r="F97" s="135"/>
      <c r="G97" s="135"/>
      <c r="H97" s="135"/>
      <c r="I97" s="135"/>
      <c r="J97" s="134"/>
      <c r="K97" s="135" t="s">
        <v>92</v>
      </c>
      <c r="L97" s="135"/>
      <c r="M97" s="135"/>
      <c r="N97" s="135"/>
      <c r="O97" s="135"/>
      <c r="P97" s="135"/>
      <c r="Q97" s="135"/>
      <c r="R97" s="135"/>
      <c r="S97" s="135"/>
      <c r="T97" s="135"/>
      <c r="U97" s="135"/>
      <c r="V97" s="135"/>
      <c r="W97" s="135"/>
      <c r="X97" s="135"/>
      <c r="Y97" s="135"/>
      <c r="Z97" s="135"/>
      <c r="AA97" s="135"/>
      <c r="AB97" s="135"/>
      <c r="AC97" s="135"/>
      <c r="AD97" s="135"/>
      <c r="AE97" s="135"/>
      <c r="AF97" s="135"/>
      <c r="AG97" s="136">
        <f>'01-07 - PS 1.02 - Vertiká...'!J32</f>
        <v>0</v>
      </c>
      <c r="AH97" s="134"/>
      <c r="AI97" s="134"/>
      <c r="AJ97" s="134"/>
      <c r="AK97" s="134"/>
      <c r="AL97" s="134"/>
      <c r="AM97" s="134"/>
      <c r="AN97" s="136">
        <f>SUM(AG97,AT97)</f>
        <v>0</v>
      </c>
      <c r="AO97" s="134"/>
      <c r="AP97" s="134"/>
      <c r="AQ97" s="137" t="s">
        <v>89</v>
      </c>
      <c r="AR97" s="73"/>
      <c r="AS97" s="138">
        <v>0</v>
      </c>
      <c r="AT97" s="139">
        <f>ROUND(SUM(AV97:AW97),2)</f>
        <v>0</v>
      </c>
      <c r="AU97" s="140">
        <f>'01-07 - PS 1.02 - Vertiká...'!P121</f>
        <v>0</v>
      </c>
      <c r="AV97" s="139">
        <f>'01-07 - PS 1.02 - Vertiká...'!J35</f>
        <v>0</v>
      </c>
      <c r="AW97" s="139">
        <f>'01-07 - PS 1.02 - Vertiká...'!J36</f>
        <v>0</v>
      </c>
      <c r="AX97" s="139">
        <f>'01-07 - PS 1.02 - Vertiká...'!J37</f>
        <v>0</v>
      </c>
      <c r="AY97" s="139">
        <f>'01-07 - PS 1.02 - Vertiká...'!J38</f>
        <v>0</v>
      </c>
      <c r="AZ97" s="139">
        <f>'01-07 - PS 1.02 - Vertiká...'!F35</f>
        <v>0</v>
      </c>
      <c r="BA97" s="139">
        <f>'01-07 - PS 1.02 - Vertiká...'!F36</f>
        <v>0</v>
      </c>
      <c r="BB97" s="139">
        <f>'01-07 - PS 1.02 - Vertiká...'!F37</f>
        <v>0</v>
      </c>
      <c r="BC97" s="139">
        <f>'01-07 - PS 1.02 - Vertiká...'!F38</f>
        <v>0</v>
      </c>
      <c r="BD97" s="141">
        <f>'01-07 - PS 1.02 - Vertiká...'!F39</f>
        <v>0</v>
      </c>
      <c r="BE97" s="4"/>
      <c r="BT97" s="142" t="s">
        <v>85</v>
      </c>
      <c r="BV97" s="142" t="s">
        <v>78</v>
      </c>
      <c r="BW97" s="142" t="s">
        <v>93</v>
      </c>
      <c r="BX97" s="142" t="s">
        <v>84</v>
      </c>
      <c r="CL97" s="142" t="s">
        <v>1</v>
      </c>
    </row>
    <row r="98" s="7" customFormat="1" ht="16.5" customHeight="1">
      <c r="A98" s="7"/>
      <c r="B98" s="120"/>
      <c r="C98" s="121"/>
      <c r="D98" s="122" t="s">
        <v>94</v>
      </c>
      <c r="E98" s="122"/>
      <c r="F98" s="122"/>
      <c r="G98" s="122"/>
      <c r="H98" s="122"/>
      <c r="I98" s="123"/>
      <c r="J98" s="122" t="s">
        <v>95</v>
      </c>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4">
        <f>ROUND(SUM(AG99:AG106),2)</f>
        <v>0</v>
      </c>
      <c r="AH98" s="123"/>
      <c r="AI98" s="123"/>
      <c r="AJ98" s="123"/>
      <c r="AK98" s="123"/>
      <c r="AL98" s="123"/>
      <c r="AM98" s="123"/>
      <c r="AN98" s="125">
        <f>SUM(AG98,AT98)</f>
        <v>0</v>
      </c>
      <c r="AO98" s="123"/>
      <c r="AP98" s="123"/>
      <c r="AQ98" s="126" t="s">
        <v>82</v>
      </c>
      <c r="AR98" s="127"/>
      <c r="AS98" s="128">
        <f>ROUND(SUM(AS99:AS106),2)</f>
        <v>0</v>
      </c>
      <c r="AT98" s="129">
        <f>ROUND(SUM(AV98:AW98),2)</f>
        <v>0</v>
      </c>
      <c r="AU98" s="130">
        <f>ROUND(SUM(AU99:AU106),5)</f>
        <v>0</v>
      </c>
      <c r="AV98" s="129">
        <f>ROUND(AZ98*L29,2)</f>
        <v>0</v>
      </c>
      <c r="AW98" s="129">
        <f>ROUND(BA98*L30,2)</f>
        <v>0</v>
      </c>
      <c r="AX98" s="129">
        <f>ROUND(BB98*L29,2)</f>
        <v>0</v>
      </c>
      <c r="AY98" s="129">
        <f>ROUND(BC98*L30,2)</f>
        <v>0</v>
      </c>
      <c r="AZ98" s="129">
        <f>ROUND(SUM(AZ99:AZ106),2)</f>
        <v>0</v>
      </c>
      <c r="BA98" s="129">
        <f>ROUND(SUM(BA99:BA106),2)</f>
        <v>0</v>
      </c>
      <c r="BB98" s="129">
        <f>ROUND(SUM(BB99:BB106),2)</f>
        <v>0</v>
      </c>
      <c r="BC98" s="129">
        <f>ROUND(SUM(BC99:BC106),2)</f>
        <v>0</v>
      </c>
      <c r="BD98" s="131">
        <f>ROUND(SUM(BD99:BD106),2)</f>
        <v>0</v>
      </c>
      <c r="BE98" s="7"/>
      <c r="BS98" s="132" t="s">
        <v>75</v>
      </c>
      <c r="BT98" s="132" t="s">
        <v>83</v>
      </c>
      <c r="BU98" s="132" t="s">
        <v>77</v>
      </c>
      <c r="BV98" s="132" t="s">
        <v>78</v>
      </c>
      <c r="BW98" s="132" t="s">
        <v>96</v>
      </c>
      <c r="BX98" s="132" t="s">
        <v>5</v>
      </c>
      <c r="CL98" s="132" t="s">
        <v>1</v>
      </c>
      <c r="CM98" s="132" t="s">
        <v>85</v>
      </c>
    </row>
    <row r="99" s="4" customFormat="1" ht="16.5" customHeight="1">
      <c r="A99" s="133" t="s">
        <v>86</v>
      </c>
      <c r="B99" s="71"/>
      <c r="C99" s="134"/>
      <c r="D99" s="134"/>
      <c r="E99" s="135" t="s">
        <v>97</v>
      </c>
      <c r="F99" s="135"/>
      <c r="G99" s="135"/>
      <c r="H99" s="135"/>
      <c r="I99" s="135"/>
      <c r="J99" s="134"/>
      <c r="K99" s="135" t="s">
        <v>98</v>
      </c>
      <c r="L99" s="135"/>
      <c r="M99" s="135"/>
      <c r="N99" s="135"/>
      <c r="O99" s="135"/>
      <c r="P99" s="135"/>
      <c r="Q99" s="135"/>
      <c r="R99" s="135"/>
      <c r="S99" s="135"/>
      <c r="T99" s="135"/>
      <c r="U99" s="135"/>
      <c r="V99" s="135"/>
      <c r="W99" s="135"/>
      <c r="X99" s="135"/>
      <c r="Y99" s="135"/>
      <c r="Z99" s="135"/>
      <c r="AA99" s="135"/>
      <c r="AB99" s="135"/>
      <c r="AC99" s="135"/>
      <c r="AD99" s="135"/>
      <c r="AE99" s="135"/>
      <c r="AF99" s="135"/>
      <c r="AG99" s="136">
        <f>'02-01 - Architektonicko s...'!J32</f>
        <v>0</v>
      </c>
      <c r="AH99" s="134"/>
      <c r="AI99" s="134"/>
      <c r="AJ99" s="134"/>
      <c r="AK99" s="134"/>
      <c r="AL99" s="134"/>
      <c r="AM99" s="134"/>
      <c r="AN99" s="136">
        <f>SUM(AG99,AT99)</f>
        <v>0</v>
      </c>
      <c r="AO99" s="134"/>
      <c r="AP99" s="134"/>
      <c r="AQ99" s="137" t="s">
        <v>89</v>
      </c>
      <c r="AR99" s="73"/>
      <c r="AS99" s="138">
        <v>0</v>
      </c>
      <c r="AT99" s="139">
        <f>ROUND(SUM(AV99:AW99),2)</f>
        <v>0</v>
      </c>
      <c r="AU99" s="140">
        <f>'02-01 - Architektonicko s...'!P142</f>
        <v>0</v>
      </c>
      <c r="AV99" s="139">
        <f>'02-01 - Architektonicko s...'!J35</f>
        <v>0</v>
      </c>
      <c r="AW99" s="139">
        <f>'02-01 - Architektonicko s...'!J36</f>
        <v>0</v>
      </c>
      <c r="AX99" s="139">
        <f>'02-01 - Architektonicko s...'!J37</f>
        <v>0</v>
      </c>
      <c r="AY99" s="139">
        <f>'02-01 - Architektonicko s...'!J38</f>
        <v>0</v>
      </c>
      <c r="AZ99" s="139">
        <f>'02-01 - Architektonicko s...'!F35</f>
        <v>0</v>
      </c>
      <c r="BA99" s="139">
        <f>'02-01 - Architektonicko s...'!F36</f>
        <v>0</v>
      </c>
      <c r="BB99" s="139">
        <f>'02-01 - Architektonicko s...'!F37</f>
        <v>0</v>
      </c>
      <c r="BC99" s="139">
        <f>'02-01 - Architektonicko s...'!F38</f>
        <v>0</v>
      </c>
      <c r="BD99" s="141">
        <f>'02-01 - Architektonicko s...'!F39</f>
        <v>0</v>
      </c>
      <c r="BE99" s="4"/>
      <c r="BT99" s="142" t="s">
        <v>85</v>
      </c>
      <c r="BV99" s="142" t="s">
        <v>78</v>
      </c>
      <c r="BW99" s="142" t="s">
        <v>99</v>
      </c>
      <c r="BX99" s="142" t="s">
        <v>96</v>
      </c>
      <c r="CL99" s="142" t="s">
        <v>1</v>
      </c>
    </row>
    <row r="100" s="4" customFormat="1" ht="23.25" customHeight="1">
      <c r="A100" s="133" t="s">
        <v>86</v>
      </c>
      <c r="B100" s="71"/>
      <c r="C100" s="134"/>
      <c r="D100" s="134"/>
      <c r="E100" s="135" t="s">
        <v>100</v>
      </c>
      <c r="F100" s="135"/>
      <c r="G100" s="135"/>
      <c r="H100" s="135"/>
      <c r="I100" s="135"/>
      <c r="J100" s="134"/>
      <c r="K100" s="135" t="s">
        <v>101</v>
      </c>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6">
        <f>'02-02 - Stavebně konstruk...'!J32</f>
        <v>0</v>
      </c>
      <c r="AH100" s="134"/>
      <c r="AI100" s="134"/>
      <c r="AJ100" s="134"/>
      <c r="AK100" s="134"/>
      <c r="AL100" s="134"/>
      <c r="AM100" s="134"/>
      <c r="AN100" s="136">
        <f>SUM(AG100,AT100)</f>
        <v>0</v>
      </c>
      <c r="AO100" s="134"/>
      <c r="AP100" s="134"/>
      <c r="AQ100" s="137" t="s">
        <v>89</v>
      </c>
      <c r="AR100" s="73"/>
      <c r="AS100" s="138">
        <v>0</v>
      </c>
      <c r="AT100" s="139">
        <f>ROUND(SUM(AV100:AW100),2)</f>
        <v>0</v>
      </c>
      <c r="AU100" s="140">
        <f>'02-02 - Stavebně konstruk...'!P126</f>
        <v>0</v>
      </c>
      <c r="AV100" s="139">
        <f>'02-02 - Stavebně konstruk...'!J35</f>
        <v>0</v>
      </c>
      <c r="AW100" s="139">
        <f>'02-02 - Stavebně konstruk...'!J36</f>
        <v>0</v>
      </c>
      <c r="AX100" s="139">
        <f>'02-02 - Stavebně konstruk...'!J37</f>
        <v>0</v>
      </c>
      <c r="AY100" s="139">
        <f>'02-02 - Stavebně konstruk...'!J38</f>
        <v>0</v>
      </c>
      <c r="AZ100" s="139">
        <f>'02-02 - Stavebně konstruk...'!F35</f>
        <v>0</v>
      </c>
      <c r="BA100" s="139">
        <f>'02-02 - Stavebně konstruk...'!F36</f>
        <v>0</v>
      </c>
      <c r="BB100" s="139">
        <f>'02-02 - Stavebně konstruk...'!F37</f>
        <v>0</v>
      </c>
      <c r="BC100" s="139">
        <f>'02-02 - Stavebně konstruk...'!F38</f>
        <v>0</v>
      </c>
      <c r="BD100" s="141">
        <f>'02-02 - Stavebně konstruk...'!F39</f>
        <v>0</v>
      </c>
      <c r="BE100" s="4"/>
      <c r="BT100" s="142" t="s">
        <v>85</v>
      </c>
      <c r="BV100" s="142" t="s">
        <v>78</v>
      </c>
      <c r="BW100" s="142" t="s">
        <v>102</v>
      </c>
      <c r="BX100" s="142" t="s">
        <v>96</v>
      </c>
      <c r="CL100" s="142" t="s">
        <v>1</v>
      </c>
    </row>
    <row r="101" s="4" customFormat="1" ht="16.5" customHeight="1">
      <c r="A101" s="133" t="s">
        <v>86</v>
      </c>
      <c r="B101" s="71"/>
      <c r="C101" s="134"/>
      <c r="D101" s="134"/>
      <c r="E101" s="135" t="s">
        <v>103</v>
      </c>
      <c r="F101" s="135"/>
      <c r="G101" s="135"/>
      <c r="H101" s="135"/>
      <c r="I101" s="135"/>
      <c r="J101" s="134"/>
      <c r="K101" s="135" t="s">
        <v>104</v>
      </c>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6">
        <f>'02-03 - Zařízení zdravotn...'!J32</f>
        <v>0</v>
      </c>
      <c r="AH101" s="134"/>
      <c r="AI101" s="134"/>
      <c r="AJ101" s="134"/>
      <c r="AK101" s="134"/>
      <c r="AL101" s="134"/>
      <c r="AM101" s="134"/>
      <c r="AN101" s="136">
        <f>SUM(AG101,AT101)</f>
        <v>0</v>
      </c>
      <c r="AO101" s="134"/>
      <c r="AP101" s="134"/>
      <c r="AQ101" s="137" t="s">
        <v>89</v>
      </c>
      <c r="AR101" s="73"/>
      <c r="AS101" s="138">
        <v>0</v>
      </c>
      <c r="AT101" s="139">
        <f>ROUND(SUM(AV101:AW101),2)</f>
        <v>0</v>
      </c>
      <c r="AU101" s="140">
        <f>'02-03 - Zařízení zdravotn...'!P126</f>
        <v>0</v>
      </c>
      <c r="AV101" s="139">
        <f>'02-03 - Zařízení zdravotn...'!J35</f>
        <v>0</v>
      </c>
      <c r="AW101" s="139">
        <f>'02-03 - Zařízení zdravotn...'!J36</f>
        <v>0</v>
      </c>
      <c r="AX101" s="139">
        <f>'02-03 - Zařízení zdravotn...'!J37</f>
        <v>0</v>
      </c>
      <c r="AY101" s="139">
        <f>'02-03 - Zařízení zdravotn...'!J38</f>
        <v>0</v>
      </c>
      <c r="AZ101" s="139">
        <f>'02-03 - Zařízení zdravotn...'!F35</f>
        <v>0</v>
      </c>
      <c r="BA101" s="139">
        <f>'02-03 - Zařízení zdravotn...'!F36</f>
        <v>0</v>
      </c>
      <c r="BB101" s="139">
        <f>'02-03 - Zařízení zdravotn...'!F37</f>
        <v>0</v>
      </c>
      <c r="BC101" s="139">
        <f>'02-03 - Zařízení zdravotn...'!F38</f>
        <v>0</v>
      </c>
      <c r="BD101" s="141">
        <f>'02-03 - Zařízení zdravotn...'!F39</f>
        <v>0</v>
      </c>
      <c r="BE101" s="4"/>
      <c r="BT101" s="142" t="s">
        <v>85</v>
      </c>
      <c r="BV101" s="142" t="s">
        <v>78</v>
      </c>
      <c r="BW101" s="142" t="s">
        <v>105</v>
      </c>
      <c r="BX101" s="142" t="s">
        <v>96</v>
      </c>
      <c r="CL101" s="142" t="s">
        <v>1</v>
      </c>
    </row>
    <row r="102" s="4" customFormat="1" ht="16.5" customHeight="1">
      <c r="A102" s="133" t="s">
        <v>86</v>
      </c>
      <c r="B102" s="71"/>
      <c r="C102" s="134"/>
      <c r="D102" s="134"/>
      <c r="E102" s="135" t="s">
        <v>106</v>
      </c>
      <c r="F102" s="135"/>
      <c r="G102" s="135"/>
      <c r="H102" s="135"/>
      <c r="I102" s="135"/>
      <c r="J102" s="134"/>
      <c r="K102" s="135" t="s">
        <v>107</v>
      </c>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6">
        <f>'02-04 - Zařízení pro vytá...'!J32</f>
        <v>0</v>
      </c>
      <c r="AH102" s="134"/>
      <c r="AI102" s="134"/>
      <c r="AJ102" s="134"/>
      <c r="AK102" s="134"/>
      <c r="AL102" s="134"/>
      <c r="AM102" s="134"/>
      <c r="AN102" s="136">
        <f>SUM(AG102,AT102)</f>
        <v>0</v>
      </c>
      <c r="AO102" s="134"/>
      <c r="AP102" s="134"/>
      <c r="AQ102" s="137" t="s">
        <v>89</v>
      </c>
      <c r="AR102" s="73"/>
      <c r="AS102" s="138">
        <v>0</v>
      </c>
      <c r="AT102" s="139">
        <f>ROUND(SUM(AV102:AW102),2)</f>
        <v>0</v>
      </c>
      <c r="AU102" s="140">
        <f>'02-04 - Zařízení pro vytá...'!P131</f>
        <v>0</v>
      </c>
      <c r="AV102" s="139">
        <f>'02-04 - Zařízení pro vytá...'!J35</f>
        <v>0</v>
      </c>
      <c r="AW102" s="139">
        <f>'02-04 - Zařízení pro vytá...'!J36</f>
        <v>0</v>
      </c>
      <c r="AX102" s="139">
        <f>'02-04 - Zařízení pro vytá...'!J37</f>
        <v>0</v>
      </c>
      <c r="AY102" s="139">
        <f>'02-04 - Zařízení pro vytá...'!J38</f>
        <v>0</v>
      </c>
      <c r="AZ102" s="139">
        <f>'02-04 - Zařízení pro vytá...'!F35</f>
        <v>0</v>
      </c>
      <c r="BA102" s="139">
        <f>'02-04 - Zařízení pro vytá...'!F36</f>
        <v>0</v>
      </c>
      <c r="BB102" s="139">
        <f>'02-04 - Zařízení pro vytá...'!F37</f>
        <v>0</v>
      </c>
      <c r="BC102" s="139">
        <f>'02-04 - Zařízení pro vytá...'!F38</f>
        <v>0</v>
      </c>
      <c r="BD102" s="141">
        <f>'02-04 - Zařízení pro vytá...'!F39</f>
        <v>0</v>
      </c>
      <c r="BE102" s="4"/>
      <c r="BT102" s="142" t="s">
        <v>85</v>
      </c>
      <c r="BV102" s="142" t="s">
        <v>78</v>
      </c>
      <c r="BW102" s="142" t="s">
        <v>108</v>
      </c>
      <c r="BX102" s="142" t="s">
        <v>96</v>
      </c>
      <c r="CL102" s="142" t="s">
        <v>1</v>
      </c>
    </row>
    <row r="103" s="4" customFormat="1" ht="16.5" customHeight="1">
      <c r="A103" s="133" t="s">
        <v>86</v>
      </c>
      <c r="B103" s="71"/>
      <c r="C103" s="134"/>
      <c r="D103" s="134"/>
      <c r="E103" s="135" t="s">
        <v>109</v>
      </c>
      <c r="F103" s="135"/>
      <c r="G103" s="135"/>
      <c r="H103" s="135"/>
      <c r="I103" s="135"/>
      <c r="J103" s="134"/>
      <c r="K103" s="135" t="s">
        <v>110</v>
      </c>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6">
        <f>'02-05 - Zařízení vzduchot...'!J32</f>
        <v>0</v>
      </c>
      <c r="AH103" s="134"/>
      <c r="AI103" s="134"/>
      <c r="AJ103" s="134"/>
      <c r="AK103" s="134"/>
      <c r="AL103" s="134"/>
      <c r="AM103" s="134"/>
      <c r="AN103" s="136">
        <f>SUM(AG103,AT103)</f>
        <v>0</v>
      </c>
      <c r="AO103" s="134"/>
      <c r="AP103" s="134"/>
      <c r="AQ103" s="137" t="s">
        <v>89</v>
      </c>
      <c r="AR103" s="73"/>
      <c r="AS103" s="138">
        <v>0</v>
      </c>
      <c r="AT103" s="139">
        <f>ROUND(SUM(AV103:AW103),2)</f>
        <v>0</v>
      </c>
      <c r="AU103" s="140">
        <f>'02-05 - Zařízení vzduchot...'!P156</f>
        <v>0</v>
      </c>
      <c r="AV103" s="139">
        <f>'02-05 - Zařízení vzduchot...'!J35</f>
        <v>0</v>
      </c>
      <c r="AW103" s="139">
        <f>'02-05 - Zařízení vzduchot...'!J36</f>
        <v>0</v>
      </c>
      <c r="AX103" s="139">
        <f>'02-05 - Zařízení vzduchot...'!J37</f>
        <v>0</v>
      </c>
      <c r="AY103" s="139">
        <f>'02-05 - Zařízení vzduchot...'!J38</f>
        <v>0</v>
      </c>
      <c r="AZ103" s="139">
        <f>'02-05 - Zařízení vzduchot...'!F35</f>
        <v>0</v>
      </c>
      <c r="BA103" s="139">
        <f>'02-05 - Zařízení vzduchot...'!F36</f>
        <v>0</v>
      </c>
      <c r="BB103" s="139">
        <f>'02-05 - Zařízení vzduchot...'!F37</f>
        <v>0</v>
      </c>
      <c r="BC103" s="139">
        <f>'02-05 - Zařízení vzduchot...'!F38</f>
        <v>0</v>
      </c>
      <c r="BD103" s="141">
        <f>'02-05 - Zařízení vzduchot...'!F39</f>
        <v>0</v>
      </c>
      <c r="BE103" s="4"/>
      <c r="BT103" s="142" t="s">
        <v>85</v>
      </c>
      <c r="BV103" s="142" t="s">
        <v>78</v>
      </c>
      <c r="BW103" s="142" t="s">
        <v>111</v>
      </c>
      <c r="BX103" s="142" t="s">
        <v>96</v>
      </c>
      <c r="CL103" s="142" t="s">
        <v>1</v>
      </c>
    </row>
    <row r="104" s="4" customFormat="1" ht="23.25" customHeight="1">
      <c r="A104" s="133" t="s">
        <v>86</v>
      </c>
      <c r="B104" s="71"/>
      <c r="C104" s="134"/>
      <c r="D104" s="134"/>
      <c r="E104" s="135" t="s">
        <v>112</v>
      </c>
      <c r="F104" s="135"/>
      <c r="G104" s="135"/>
      <c r="H104" s="135"/>
      <c r="I104" s="135"/>
      <c r="J104" s="134"/>
      <c r="K104" s="135" t="s">
        <v>113</v>
      </c>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6">
        <f>'02-06 - Zařízení elektron...'!J32</f>
        <v>0</v>
      </c>
      <c r="AH104" s="134"/>
      <c r="AI104" s="134"/>
      <c r="AJ104" s="134"/>
      <c r="AK104" s="134"/>
      <c r="AL104" s="134"/>
      <c r="AM104" s="134"/>
      <c r="AN104" s="136">
        <f>SUM(AG104,AT104)</f>
        <v>0</v>
      </c>
      <c r="AO104" s="134"/>
      <c r="AP104" s="134"/>
      <c r="AQ104" s="137" t="s">
        <v>89</v>
      </c>
      <c r="AR104" s="73"/>
      <c r="AS104" s="138">
        <v>0</v>
      </c>
      <c r="AT104" s="139">
        <f>ROUND(SUM(AV104:AW104),2)</f>
        <v>0</v>
      </c>
      <c r="AU104" s="140">
        <f>'02-06 - Zařízení elektron...'!P128</f>
        <v>0</v>
      </c>
      <c r="AV104" s="139">
        <f>'02-06 - Zařízení elektron...'!J35</f>
        <v>0</v>
      </c>
      <c r="AW104" s="139">
        <f>'02-06 - Zařízení elektron...'!J36</f>
        <v>0</v>
      </c>
      <c r="AX104" s="139">
        <f>'02-06 - Zařízení elektron...'!J37</f>
        <v>0</v>
      </c>
      <c r="AY104" s="139">
        <f>'02-06 - Zařízení elektron...'!J38</f>
        <v>0</v>
      </c>
      <c r="AZ104" s="139">
        <f>'02-06 - Zařízení elektron...'!F35</f>
        <v>0</v>
      </c>
      <c r="BA104" s="139">
        <f>'02-06 - Zařízení elektron...'!F36</f>
        <v>0</v>
      </c>
      <c r="BB104" s="139">
        <f>'02-06 - Zařízení elektron...'!F37</f>
        <v>0</v>
      </c>
      <c r="BC104" s="139">
        <f>'02-06 - Zařízení elektron...'!F38</f>
        <v>0</v>
      </c>
      <c r="BD104" s="141">
        <f>'02-06 - Zařízení elektron...'!F39</f>
        <v>0</v>
      </c>
      <c r="BE104" s="4"/>
      <c r="BT104" s="142" t="s">
        <v>85</v>
      </c>
      <c r="BV104" s="142" t="s">
        <v>78</v>
      </c>
      <c r="BW104" s="142" t="s">
        <v>114</v>
      </c>
      <c r="BX104" s="142" t="s">
        <v>96</v>
      </c>
      <c r="CL104" s="142" t="s">
        <v>1</v>
      </c>
    </row>
    <row r="105" s="4" customFormat="1" ht="23.25" customHeight="1">
      <c r="A105" s="133" t="s">
        <v>86</v>
      </c>
      <c r="B105" s="71"/>
      <c r="C105" s="134"/>
      <c r="D105" s="134"/>
      <c r="E105" s="135" t="s">
        <v>115</v>
      </c>
      <c r="F105" s="135"/>
      <c r="G105" s="135"/>
      <c r="H105" s="135"/>
      <c r="I105" s="135"/>
      <c r="J105" s="134"/>
      <c r="K105" s="135" t="s">
        <v>116</v>
      </c>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6">
        <f>'02-07 - Zařízení silnopro...'!J32</f>
        <v>0</v>
      </c>
      <c r="AH105" s="134"/>
      <c r="AI105" s="134"/>
      <c r="AJ105" s="134"/>
      <c r="AK105" s="134"/>
      <c r="AL105" s="134"/>
      <c r="AM105" s="134"/>
      <c r="AN105" s="136">
        <f>SUM(AG105,AT105)</f>
        <v>0</v>
      </c>
      <c r="AO105" s="134"/>
      <c r="AP105" s="134"/>
      <c r="AQ105" s="137" t="s">
        <v>89</v>
      </c>
      <c r="AR105" s="73"/>
      <c r="AS105" s="138">
        <v>0</v>
      </c>
      <c r="AT105" s="139">
        <f>ROUND(SUM(AV105:AW105),2)</f>
        <v>0</v>
      </c>
      <c r="AU105" s="140">
        <f>'02-07 - Zařízení silnopro...'!P126</f>
        <v>0</v>
      </c>
      <c r="AV105" s="139">
        <f>'02-07 - Zařízení silnopro...'!J35</f>
        <v>0</v>
      </c>
      <c r="AW105" s="139">
        <f>'02-07 - Zařízení silnopro...'!J36</f>
        <v>0</v>
      </c>
      <c r="AX105" s="139">
        <f>'02-07 - Zařízení silnopro...'!J37</f>
        <v>0</v>
      </c>
      <c r="AY105" s="139">
        <f>'02-07 - Zařízení silnopro...'!J38</f>
        <v>0</v>
      </c>
      <c r="AZ105" s="139">
        <f>'02-07 - Zařízení silnopro...'!F35</f>
        <v>0</v>
      </c>
      <c r="BA105" s="139">
        <f>'02-07 - Zařízení silnopro...'!F36</f>
        <v>0</v>
      </c>
      <c r="BB105" s="139">
        <f>'02-07 - Zařízení silnopro...'!F37</f>
        <v>0</v>
      </c>
      <c r="BC105" s="139">
        <f>'02-07 - Zařízení silnopro...'!F38</f>
        <v>0</v>
      </c>
      <c r="BD105" s="141">
        <f>'02-07 - Zařízení silnopro...'!F39</f>
        <v>0</v>
      </c>
      <c r="BE105" s="4"/>
      <c r="BT105" s="142" t="s">
        <v>85</v>
      </c>
      <c r="BV105" s="142" t="s">
        <v>78</v>
      </c>
      <c r="BW105" s="142" t="s">
        <v>117</v>
      </c>
      <c r="BX105" s="142" t="s">
        <v>96</v>
      </c>
      <c r="CL105" s="142" t="s">
        <v>1</v>
      </c>
    </row>
    <row r="106" s="4" customFormat="1" ht="23.25" customHeight="1">
      <c r="A106" s="133" t="s">
        <v>86</v>
      </c>
      <c r="B106" s="71"/>
      <c r="C106" s="134"/>
      <c r="D106" s="134"/>
      <c r="E106" s="135" t="s">
        <v>118</v>
      </c>
      <c r="F106" s="135"/>
      <c r="G106" s="135"/>
      <c r="H106" s="135"/>
      <c r="I106" s="135"/>
      <c r="J106" s="134"/>
      <c r="K106" s="135" t="s">
        <v>119</v>
      </c>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6">
        <f>'02-09 - PS 2.01 - Technol...'!J32</f>
        <v>0</v>
      </c>
      <c r="AH106" s="134"/>
      <c r="AI106" s="134"/>
      <c r="AJ106" s="134"/>
      <c r="AK106" s="134"/>
      <c r="AL106" s="134"/>
      <c r="AM106" s="134"/>
      <c r="AN106" s="136">
        <f>SUM(AG106,AT106)</f>
        <v>0</v>
      </c>
      <c r="AO106" s="134"/>
      <c r="AP106" s="134"/>
      <c r="AQ106" s="137" t="s">
        <v>89</v>
      </c>
      <c r="AR106" s="73"/>
      <c r="AS106" s="138">
        <v>0</v>
      </c>
      <c r="AT106" s="139">
        <f>ROUND(SUM(AV106:AW106),2)</f>
        <v>0</v>
      </c>
      <c r="AU106" s="140">
        <f>'02-09 - PS 2.01 - Technol...'!P121</f>
        <v>0</v>
      </c>
      <c r="AV106" s="139">
        <f>'02-09 - PS 2.01 - Technol...'!J35</f>
        <v>0</v>
      </c>
      <c r="AW106" s="139">
        <f>'02-09 - PS 2.01 - Technol...'!J36</f>
        <v>0</v>
      </c>
      <c r="AX106" s="139">
        <f>'02-09 - PS 2.01 - Technol...'!J37</f>
        <v>0</v>
      </c>
      <c r="AY106" s="139">
        <f>'02-09 - PS 2.01 - Technol...'!J38</f>
        <v>0</v>
      </c>
      <c r="AZ106" s="139">
        <f>'02-09 - PS 2.01 - Technol...'!F35</f>
        <v>0</v>
      </c>
      <c r="BA106" s="139">
        <f>'02-09 - PS 2.01 - Technol...'!F36</f>
        <v>0</v>
      </c>
      <c r="BB106" s="139">
        <f>'02-09 - PS 2.01 - Technol...'!F37</f>
        <v>0</v>
      </c>
      <c r="BC106" s="139">
        <f>'02-09 - PS 2.01 - Technol...'!F38</f>
        <v>0</v>
      </c>
      <c r="BD106" s="141">
        <f>'02-09 - PS 2.01 - Technol...'!F39</f>
        <v>0</v>
      </c>
      <c r="BE106" s="4"/>
      <c r="BT106" s="142" t="s">
        <v>85</v>
      </c>
      <c r="BV106" s="142" t="s">
        <v>78</v>
      </c>
      <c r="BW106" s="142" t="s">
        <v>120</v>
      </c>
      <c r="BX106" s="142" t="s">
        <v>96</v>
      </c>
      <c r="CL106" s="142" t="s">
        <v>1</v>
      </c>
    </row>
    <row r="107" s="7" customFormat="1" ht="16.5" customHeight="1">
      <c r="A107" s="7"/>
      <c r="B107" s="120"/>
      <c r="C107" s="121"/>
      <c r="D107" s="122" t="s">
        <v>121</v>
      </c>
      <c r="E107" s="122"/>
      <c r="F107" s="122"/>
      <c r="G107" s="122"/>
      <c r="H107" s="122"/>
      <c r="I107" s="123"/>
      <c r="J107" s="122" t="s">
        <v>122</v>
      </c>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4">
        <f>ROUND(AG108+SUM(AG109:AG112),2)</f>
        <v>0</v>
      </c>
      <c r="AH107" s="123"/>
      <c r="AI107" s="123"/>
      <c r="AJ107" s="123"/>
      <c r="AK107" s="123"/>
      <c r="AL107" s="123"/>
      <c r="AM107" s="123"/>
      <c r="AN107" s="125">
        <f>SUM(AG107,AT107)</f>
        <v>0</v>
      </c>
      <c r="AO107" s="123"/>
      <c r="AP107" s="123"/>
      <c r="AQ107" s="126" t="s">
        <v>82</v>
      </c>
      <c r="AR107" s="127"/>
      <c r="AS107" s="128">
        <f>ROUND(AS108+SUM(AS109:AS112),2)</f>
        <v>0</v>
      </c>
      <c r="AT107" s="129">
        <f>ROUND(SUM(AV107:AW107),2)</f>
        <v>0</v>
      </c>
      <c r="AU107" s="130">
        <f>ROUND(AU108+SUM(AU109:AU112),5)</f>
        <v>0</v>
      </c>
      <c r="AV107" s="129">
        <f>ROUND(AZ107*L29,2)</f>
        <v>0</v>
      </c>
      <c r="AW107" s="129">
        <f>ROUND(BA107*L30,2)</f>
        <v>0</v>
      </c>
      <c r="AX107" s="129">
        <f>ROUND(BB107*L29,2)</f>
        <v>0</v>
      </c>
      <c r="AY107" s="129">
        <f>ROUND(BC107*L30,2)</f>
        <v>0</v>
      </c>
      <c r="AZ107" s="129">
        <f>ROUND(AZ108+SUM(AZ109:AZ112),2)</f>
        <v>0</v>
      </c>
      <c r="BA107" s="129">
        <f>ROUND(BA108+SUM(BA109:BA112),2)</f>
        <v>0</v>
      </c>
      <c r="BB107" s="129">
        <f>ROUND(BB108+SUM(BB109:BB112),2)</f>
        <v>0</v>
      </c>
      <c r="BC107" s="129">
        <f>ROUND(BC108+SUM(BC109:BC112),2)</f>
        <v>0</v>
      </c>
      <c r="BD107" s="131">
        <f>ROUND(BD108+SUM(BD109:BD112),2)</f>
        <v>0</v>
      </c>
      <c r="BE107" s="7"/>
      <c r="BS107" s="132" t="s">
        <v>75</v>
      </c>
      <c r="BT107" s="132" t="s">
        <v>83</v>
      </c>
      <c r="BU107" s="132" t="s">
        <v>77</v>
      </c>
      <c r="BV107" s="132" t="s">
        <v>78</v>
      </c>
      <c r="BW107" s="132" t="s">
        <v>123</v>
      </c>
      <c r="BX107" s="132" t="s">
        <v>5</v>
      </c>
      <c r="CL107" s="132" t="s">
        <v>1</v>
      </c>
      <c r="CM107" s="132" t="s">
        <v>85</v>
      </c>
    </row>
    <row r="108" s="4" customFormat="1" ht="16.5" customHeight="1">
      <c r="A108" s="133" t="s">
        <v>86</v>
      </c>
      <c r="B108" s="71"/>
      <c r="C108" s="134"/>
      <c r="D108" s="134"/>
      <c r="E108" s="135" t="s">
        <v>124</v>
      </c>
      <c r="F108" s="135"/>
      <c r="G108" s="135"/>
      <c r="H108" s="135"/>
      <c r="I108" s="135"/>
      <c r="J108" s="134"/>
      <c r="K108" s="135" t="s">
        <v>125</v>
      </c>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6">
        <f>'03-01 - Architektonicko-s...'!J32</f>
        <v>0</v>
      </c>
      <c r="AH108" s="134"/>
      <c r="AI108" s="134"/>
      <c r="AJ108" s="134"/>
      <c r="AK108" s="134"/>
      <c r="AL108" s="134"/>
      <c r="AM108" s="134"/>
      <c r="AN108" s="136">
        <f>SUM(AG108,AT108)</f>
        <v>0</v>
      </c>
      <c r="AO108" s="134"/>
      <c r="AP108" s="134"/>
      <c r="AQ108" s="137" t="s">
        <v>89</v>
      </c>
      <c r="AR108" s="73"/>
      <c r="AS108" s="138">
        <v>0</v>
      </c>
      <c r="AT108" s="139">
        <f>ROUND(SUM(AV108:AW108),2)</f>
        <v>0</v>
      </c>
      <c r="AU108" s="140">
        <f>'03-01 - Architektonicko-s...'!P132</f>
        <v>0</v>
      </c>
      <c r="AV108" s="139">
        <f>'03-01 - Architektonicko-s...'!J35</f>
        <v>0</v>
      </c>
      <c r="AW108" s="139">
        <f>'03-01 - Architektonicko-s...'!J36</f>
        <v>0</v>
      </c>
      <c r="AX108" s="139">
        <f>'03-01 - Architektonicko-s...'!J37</f>
        <v>0</v>
      </c>
      <c r="AY108" s="139">
        <f>'03-01 - Architektonicko-s...'!J38</f>
        <v>0</v>
      </c>
      <c r="AZ108" s="139">
        <f>'03-01 - Architektonicko-s...'!F35</f>
        <v>0</v>
      </c>
      <c r="BA108" s="139">
        <f>'03-01 - Architektonicko-s...'!F36</f>
        <v>0</v>
      </c>
      <c r="BB108" s="139">
        <f>'03-01 - Architektonicko-s...'!F37</f>
        <v>0</v>
      </c>
      <c r="BC108" s="139">
        <f>'03-01 - Architektonicko-s...'!F38</f>
        <v>0</v>
      </c>
      <c r="BD108" s="141">
        <f>'03-01 - Architektonicko-s...'!F39</f>
        <v>0</v>
      </c>
      <c r="BE108" s="4"/>
      <c r="BT108" s="142" t="s">
        <v>85</v>
      </c>
      <c r="BV108" s="142" t="s">
        <v>78</v>
      </c>
      <c r="BW108" s="142" t="s">
        <v>126</v>
      </c>
      <c r="BX108" s="142" t="s">
        <v>123</v>
      </c>
      <c r="CL108" s="142" t="s">
        <v>1</v>
      </c>
    </row>
    <row r="109" s="4" customFormat="1" ht="16.5" customHeight="1">
      <c r="A109" s="133" t="s">
        <v>86</v>
      </c>
      <c r="B109" s="71"/>
      <c r="C109" s="134"/>
      <c r="D109" s="134"/>
      <c r="E109" s="135" t="s">
        <v>127</v>
      </c>
      <c r="F109" s="135"/>
      <c r="G109" s="135"/>
      <c r="H109" s="135"/>
      <c r="I109" s="135"/>
      <c r="J109" s="134"/>
      <c r="K109" s="135" t="s">
        <v>88</v>
      </c>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6">
        <f>'03-02 - Stavebně konstruk...'!J32</f>
        <v>0</v>
      </c>
      <c r="AH109" s="134"/>
      <c r="AI109" s="134"/>
      <c r="AJ109" s="134"/>
      <c r="AK109" s="134"/>
      <c r="AL109" s="134"/>
      <c r="AM109" s="134"/>
      <c r="AN109" s="136">
        <f>SUM(AG109,AT109)</f>
        <v>0</v>
      </c>
      <c r="AO109" s="134"/>
      <c r="AP109" s="134"/>
      <c r="AQ109" s="137" t="s">
        <v>89</v>
      </c>
      <c r="AR109" s="73"/>
      <c r="AS109" s="138">
        <v>0</v>
      </c>
      <c r="AT109" s="139">
        <f>ROUND(SUM(AV109:AW109),2)</f>
        <v>0</v>
      </c>
      <c r="AU109" s="140">
        <f>'03-02 - Stavebně konstruk...'!P126</f>
        <v>0</v>
      </c>
      <c r="AV109" s="139">
        <f>'03-02 - Stavebně konstruk...'!J35</f>
        <v>0</v>
      </c>
      <c r="AW109" s="139">
        <f>'03-02 - Stavebně konstruk...'!J36</f>
        <v>0</v>
      </c>
      <c r="AX109" s="139">
        <f>'03-02 - Stavebně konstruk...'!J37</f>
        <v>0</v>
      </c>
      <c r="AY109" s="139">
        <f>'03-02 - Stavebně konstruk...'!J38</f>
        <v>0</v>
      </c>
      <c r="AZ109" s="139">
        <f>'03-02 - Stavebně konstruk...'!F35</f>
        <v>0</v>
      </c>
      <c r="BA109" s="139">
        <f>'03-02 - Stavebně konstruk...'!F36</f>
        <v>0</v>
      </c>
      <c r="BB109" s="139">
        <f>'03-02 - Stavebně konstruk...'!F37</f>
        <v>0</v>
      </c>
      <c r="BC109" s="139">
        <f>'03-02 - Stavebně konstruk...'!F38</f>
        <v>0</v>
      </c>
      <c r="BD109" s="141">
        <f>'03-02 - Stavebně konstruk...'!F39</f>
        <v>0</v>
      </c>
      <c r="BE109" s="4"/>
      <c r="BT109" s="142" t="s">
        <v>85</v>
      </c>
      <c r="BV109" s="142" t="s">
        <v>78</v>
      </c>
      <c r="BW109" s="142" t="s">
        <v>128</v>
      </c>
      <c r="BX109" s="142" t="s">
        <v>123</v>
      </c>
      <c r="CL109" s="142" t="s">
        <v>1</v>
      </c>
    </row>
    <row r="110" s="4" customFormat="1" ht="23.25" customHeight="1">
      <c r="A110" s="133" t="s">
        <v>86</v>
      </c>
      <c r="B110" s="71"/>
      <c r="C110" s="134"/>
      <c r="D110" s="134"/>
      <c r="E110" s="135" t="s">
        <v>129</v>
      </c>
      <c r="F110" s="135"/>
      <c r="G110" s="135"/>
      <c r="H110" s="135"/>
      <c r="I110" s="135"/>
      <c r="J110" s="134"/>
      <c r="K110" s="135" t="s">
        <v>130</v>
      </c>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6">
        <f>'03-04 - Zařízení Silnopro...'!J32</f>
        <v>0</v>
      </c>
      <c r="AH110" s="134"/>
      <c r="AI110" s="134"/>
      <c r="AJ110" s="134"/>
      <c r="AK110" s="134"/>
      <c r="AL110" s="134"/>
      <c r="AM110" s="134"/>
      <c r="AN110" s="136">
        <f>SUM(AG110,AT110)</f>
        <v>0</v>
      </c>
      <c r="AO110" s="134"/>
      <c r="AP110" s="134"/>
      <c r="AQ110" s="137" t="s">
        <v>89</v>
      </c>
      <c r="AR110" s="73"/>
      <c r="AS110" s="138">
        <v>0</v>
      </c>
      <c r="AT110" s="139">
        <f>ROUND(SUM(AV110:AW110),2)</f>
        <v>0</v>
      </c>
      <c r="AU110" s="140">
        <f>'03-04 - Zařízení Silnopro...'!P124</f>
        <v>0</v>
      </c>
      <c r="AV110" s="139">
        <f>'03-04 - Zařízení Silnopro...'!J35</f>
        <v>0</v>
      </c>
      <c r="AW110" s="139">
        <f>'03-04 - Zařízení Silnopro...'!J36</f>
        <v>0</v>
      </c>
      <c r="AX110" s="139">
        <f>'03-04 - Zařízení Silnopro...'!J37</f>
        <v>0</v>
      </c>
      <c r="AY110" s="139">
        <f>'03-04 - Zařízení Silnopro...'!J38</f>
        <v>0</v>
      </c>
      <c r="AZ110" s="139">
        <f>'03-04 - Zařízení Silnopro...'!F35</f>
        <v>0</v>
      </c>
      <c r="BA110" s="139">
        <f>'03-04 - Zařízení Silnopro...'!F36</f>
        <v>0</v>
      </c>
      <c r="BB110" s="139">
        <f>'03-04 - Zařízení Silnopro...'!F37</f>
        <v>0</v>
      </c>
      <c r="BC110" s="139">
        <f>'03-04 - Zařízení Silnopro...'!F38</f>
        <v>0</v>
      </c>
      <c r="BD110" s="141">
        <f>'03-04 - Zařízení Silnopro...'!F39</f>
        <v>0</v>
      </c>
      <c r="BE110" s="4"/>
      <c r="BT110" s="142" t="s">
        <v>85</v>
      </c>
      <c r="BV110" s="142" t="s">
        <v>78</v>
      </c>
      <c r="BW110" s="142" t="s">
        <v>131</v>
      </c>
      <c r="BX110" s="142" t="s">
        <v>123</v>
      </c>
      <c r="CL110" s="142" t="s">
        <v>1</v>
      </c>
    </row>
    <row r="111" s="4" customFormat="1" ht="23.25" customHeight="1">
      <c r="A111" s="133" t="s">
        <v>86</v>
      </c>
      <c r="B111" s="71"/>
      <c r="C111" s="134"/>
      <c r="D111" s="134"/>
      <c r="E111" s="135" t="s">
        <v>132</v>
      </c>
      <c r="F111" s="135"/>
      <c r="G111" s="135"/>
      <c r="H111" s="135"/>
      <c r="I111" s="135"/>
      <c r="J111" s="134"/>
      <c r="K111" s="135" t="s">
        <v>133</v>
      </c>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6">
        <f>'03-05 - Zařízení elektron...'!J32</f>
        <v>0</v>
      </c>
      <c r="AH111" s="134"/>
      <c r="AI111" s="134"/>
      <c r="AJ111" s="134"/>
      <c r="AK111" s="134"/>
      <c r="AL111" s="134"/>
      <c r="AM111" s="134"/>
      <c r="AN111" s="136">
        <f>SUM(AG111,AT111)</f>
        <v>0</v>
      </c>
      <c r="AO111" s="134"/>
      <c r="AP111" s="134"/>
      <c r="AQ111" s="137" t="s">
        <v>89</v>
      </c>
      <c r="AR111" s="73"/>
      <c r="AS111" s="138">
        <v>0</v>
      </c>
      <c r="AT111" s="139">
        <f>ROUND(SUM(AV111:AW111),2)</f>
        <v>0</v>
      </c>
      <c r="AU111" s="140">
        <f>'03-05 - Zařízení elektron...'!P124</f>
        <v>0</v>
      </c>
      <c r="AV111" s="139">
        <f>'03-05 - Zařízení elektron...'!J35</f>
        <v>0</v>
      </c>
      <c r="AW111" s="139">
        <f>'03-05 - Zařízení elektron...'!J36</f>
        <v>0</v>
      </c>
      <c r="AX111" s="139">
        <f>'03-05 - Zařízení elektron...'!J37</f>
        <v>0</v>
      </c>
      <c r="AY111" s="139">
        <f>'03-05 - Zařízení elektron...'!J38</f>
        <v>0</v>
      </c>
      <c r="AZ111" s="139">
        <f>'03-05 - Zařízení elektron...'!F35</f>
        <v>0</v>
      </c>
      <c r="BA111" s="139">
        <f>'03-05 - Zařízení elektron...'!F36</f>
        <v>0</v>
      </c>
      <c r="BB111" s="139">
        <f>'03-05 - Zařízení elektron...'!F37</f>
        <v>0</v>
      </c>
      <c r="BC111" s="139">
        <f>'03-05 - Zařízení elektron...'!F38</f>
        <v>0</v>
      </c>
      <c r="BD111" s="141">
        <f>'03-05 - Zařízení elektron...'!F39</f>
        <v>0</v>
      </c>
      <c r="BE111" s="4"/>
      <c r="BT111" s="142" t="s">
        <v>85</v>
      </c>
      <c r="BV111" s="142" t="s">
        <v>78</v>
      </c>
      <c r="BW111" s="142" t="s">
        <v>134</v>
      </c>
      <c r="BX111" s="142" t="s">
        <v>123</v>
      </c>
      <c r="CL111" s="142" t="s">
        <v>1</v>
      </c>
    </row>
    <row r="112" s="4" customFormat="1" ht="23.25" customHeight="1">
      <c r="A112" s="4"/>
      <c r="B112" s="71"/>
      <c r="C112" s="134"/>
      <c r="D112" s="134"/>
      <c r="E112" s="135" t="s">
        <v>135</v>
      </c>
      <c r="F112" s="135"/>
      <c r="G112" s="135"/>
      <c r="H112" s="135"/>
      <c r="I112" s="135"/>
      <c r="J112" s="134"/>
      <c r="K112" s="135" t="s">
        <v>136</v>
      </c>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43">
        <f>ROUND(SUM(AG113:AG116),2)</f>
        <v>0</v>
      </c>
      <c r="AH112" s="134"/>
      <c r="AI112" s="134"/>
      <c r="AJ112" s="134"/>
      <c r="AK112" s="134"/>
      <c r="AL112" s="134"/>
      <c r="AM112" s="134"/>
      <c r="AN112" s="136">
        <f>SUM(AG112,AT112)</f>
        <v>0</v>
      </c>
      <c r="AO112" s="134"/>
      <c r="AP112" s="134"/>
      <c r="AQ112" s="137" t="s">
        <v>89</v>
      </c>
      <c r="AR112" s="73"/>
      <c r="AS112" s="138">
        <f>ROUND(SUM(AS113:AS116),2)</f>
        <v>0</v>
      </c>
      <c r="AT112" s="139">
        <f>ROUND(SUM(AV112:AW112),2)</f>
        <v>0</v>
      </c>
      <c r="AU112" s="140">
        <f>ROUND(SUM(AU113:AU116),5)</f>
        <v>0</v>
      </c>
      <c r="AV112" s="139">
        <f>ROUND(AZ112*L29,2)</f>
        <v>0</v>
      </c>
      <c r="AW112" s="139">
        <f>ROUND(BA112*L30,2)</f>
        <v>0</v>
      </c>
      <c r="AX112" s="139">
        <f>ROUND(BB112*L29,2)</f>
        <v>0</v>
      </c>
      <c r="AY112" s="139">
        <f>ROUND(BC112*L30,2)</f>
        <v>0</v>
      </c>
      <c r="AZ112" s="139">
        <f>ROUND(SUM(AZ113:AZ116),2)</f>
        <v>0</v>
      </c>
      <c r="BA112" s="139">
        <f>ROUND(SUM(BA113:BA116),2)</f>
        <v>0</v>
      </c>
      <c r="BB112" s="139">
        <f>ROUND(SUM(BB113:BB116),2)</f>
        <v>0</v>
      </c>
      <c r="BC112" s="139">
        <f>ROUND(SUM(BC113:BC116),2)</f>
        <v>0</v>
      </c>
      <c r="BD112" s="141">
        <f>ROUND(SUM(BD113:BD116),2)</f>
        <v>0</v>
      </c>
      <c r="BE112" s="4"/>
      <c r="BS112" s="142" t="s">
        <v>75</v>
      </c>
      <c r="BT112" s="142" t="s">
        <v>85</v>
      </c>
      <c r="BV112" s="142" t="s">
        <v>78</v>
      </c>
      <c r="BW112" s="142" t="s">
        <v>137</v>
      </c>
      <c r="BX112" s="142" t="s">
        <v>123</v>
      </c>
      <c r="CL112" s="142" t="s">
        <v>1</v>
      </c>
    </row>
    <row r="113" s="4" customFormat="1" ht="23.25" customHeight="1">
      <c r="A113" s="4"/>
      <c r="B113" s="71"/>
      <c r="C113" s="134"/>
      <c r="D113" s="134"/>
      <c r="E113" s="134"/>
      <c r="F113" s="135" t="s">
        <v>135</v>
      </c>
      <c r="G113" s="135"/>
      <c r="H113" s="135"/>
      <c r="I113" s="135"/>
      <c r="J113" s="135"/>
      <c r="K113" s="134"/>
      <c r="L113" s="135" t="s">
        <v>136</v>
      </c>
      <c r="M113" s="135"/>
      <c r="N113" s="135"/>
      <c r="O113" s="135"/>
      <c r="P113" s="135"/>
      <c r="Q113" s="135"/>
      <c r="R113" s="135"/>
      <c r="S113" s="135"/>
      <c r="T113" s="135"/>
      <c r="U113" s="135"/>
      <c r="V113" s="135"/>
      <c r="W113" s="135"/>
      <c r="X113" s="135"/>
      <c r="Y113" s="135"/>
      <c r="Z113" s="135"/>
      <c r="AA113" s="135"/>
      <c r="AB113" s="135"/>
      <c r="AC113" s="135"/>
      <c r="AD113" s="135"/>
      <c r="AE113" s="135"/>
      <c r="AF113" s="135"/>
      <c r="AG113" s="136">
        <v>0</v>
      </c>
      <c r="AH113" s="134"/>
      <c r="AI113" s="134"/>
      <c r="AJ113" s="134"/>
      <c r="AK113" s="134"/>
      <c r="AL113" s="134"/>
      <c r="AM113" s="134"/>
      <c r="AN113" s="136">
        <f>SUM(AG113,AT113)</f>
        <v>0</v>
      </c>
      <c r="AO113" s="134"/>
      <c r="AP113" s="134"/>
      <c r="AQ113" s="137" t="s">
        <v>89</v>
      </c>
      <c r="AR113" s="73"/>
      <c r="AS113" s="138">
        <v>0</v>
      </c>
      <c r="AT113" s="139">
        <f>ROUND(SUM(AV113:AW113),2)</f>
        <v>0</v>
      </c>
      <c r="AU113" s="140"/>
      <c r="AV113" s="139"/>
      <c r="AW113" s="139"/>
      <c r="AX113" s="139"/>
      <c r="AY113" s="139"/>
      <c r="AZ113" s="139"/>
      <c r="BA113" s="139"/>
      <c r="BB113" s="139"/>
      <c r="BC113" s="139"/>
      <c r="BD113" s="141"/>
      <c r="BE113" s="4"/>
      <c r="BT113" s="142" t="s">
        <v>138</v>
      </c>
      <c r="BU113" s="142" t="s">
        <v>139</v>
      </c>
      <c r="BV113" s="142" t="s">
        <v>78</v>
      </c>
      <c r="BW113" s="142" t="s">
        <v>137</v>
      </c>
      <c r="BX113" s="142" t="s">
        <v>123</v>
      </c>
      <c r="CL113" s="142" t="s">
        <v>1</v>
      </c>
    </row>
    <row r="114" s="4" customFormat="1" ht="16.5" customHeight="1">
      <c r="A114" s="133" t="s">
        <v>86</v>
      </c>
      <c r="B114" s="71"/>
      <c r="C114" s="134"/>
      <c r="D114" s="134"/>
      <c r="E114" s="134"/>
      <c r="F114" s="135" t="s">
        <v>80</v>
      </c>
      <c r="G114" s="135"/>
      <c r="H114" s="135"/>
      <c r="I114" s="135"/>
      <c r="J114" s="135"/>
      <c r="K114" s="134"/>
      <c r="L114" s="135" t="s">
        <v>140</v>
      </c>
      <c r="M114" s="135"/>
      <c r="N114" s="135"/>
      <c r="O114" s="135"/>
      <c r="P114" s="135"/>
      <c r="Q114" s="135"/>
      <c r="R114" s="135"/>
      <c r="S114" s="135"/>
      <c r="T114" s="135"/>
      <c r="U114" s="135"/>
      <c r="V114" s="135"/>
      <c r="W114" s="135"/>
      <c r="X114" s="135"/>
      <c r="Y114" s="135"/>
      <c r="Z114" s="135"/>
      <c r="AA114" s="135"/>
      <c r="AB114" s="135"/>
      <c r="AC114" s="135"/>
      <c r="AD114" s="135"/>
      <c r="AE114" s="135"/>
      <c r="AF114" s="135"/>
      <c r="AG114" s="136">
        <f>'01 - Panely a konstrukce'!J34</f>
        <v>0</v>
      </c>
      <c r="AH114" s="134"/>
      <c r="AI114" s="134"/>
      <c r="AJ114" s="134"/>
      <c r="AK114" s="134"/>
      <c r="AL114" s="134"/>
      <c r="AM114" s="134"/>
      <c r="AN114" s="136">
        <f>SUM(AG114,AT114)</f>
        <v>0</v>
      </c>
      <c r="AO114" s="134"/>
      <c r="AP114" s="134"/>
      <c r="AQ114" s="137" t="s">
        <v>89</v>
      </c>
      <c r="AR114" s="73"/>
      <c r="AS114" s="138">
        <v>0</v>
      </c>
      <c r="AT114" s="139">
        <f>ROUND(SUM(AV114:AW114),2)</f>
        <v>0</v>
      </c>
      <c r="AU114" s="140">
        <f>'01 - Panely a konstrukce'!P126</f>
        <v>0</v>
      </c>
      <c r="AV114" s="139">
        <f>'01 - Panely a konstrukce'!J37</f>
        <v>0</v>
      </c>
      <c r="AW114" s="139">
        <f>'01 - Panely a konstrukce'!J38</f>
        <v>0</v>
      </c>
      <c r="AX114" s="139">
        <f>'01 - Panely a konstrukce'!J39</f>
        <v>0</v>
      </c>
      <c r="AY114" s="139">
        <f>'01 - Panely a konstrukce'!J40</f>
        <v>0</v>
      </c>
      <c r="AZ114" s="139">
        <f>'01 - Panely a konstrukce'!F37</f>
        <v>0</v>
      </c>
      <c r="BA114" s="139">
        <f>'01 - Panely a konstrukce'!F38</f>
        <v>0</v>
      </c>
      <c r="BB114" s="139">
        <f>'01 - Panely a konstrukce'!F39</f>
        <v>0</v>
      </c>
      <c r="BC114" s="139">
        <f>'01 - Panely a konstrukce'!F40</f>
        <v>0</v>
      </c>
      <c r="BD114" s="141">
        <f>'01 - Panely a konstrukce'!F41</f>
        <v>0</v>
      </c>
      <c r="BE114" s="4"/>
      <c r="BT114" s="142" t="s">
        <v>138</v>
      </c>
      <c r="BV114" s="142" t="s">
        <v>78</v>
      </c>
      <c r="BW114" s="142" t="s">
        <v>141</v>
      </c>
      <c r="BX114" s="142" t="s">
        <v>137</v>
      </c>
      <c r="CL114" s="142" t="s">
        <v>1</v>
      </c>
    </row>
    <row r="115" s="4" customFormat="1" ht="16.5" customHeight="1">
      <c r="A115" s="133" t="s">
        <v>86</v>
      </c>
      <c r="B115" s="71"/>
      <c r="C115" s="134"/>
      <c r="D115" s="134"/>
      <c r="E115" s="134"/>
      <c r="F115" s="135" t="s">
        <v>94</v>
      </c>
      <c r="G115" s="135"/>
      <c r="H115" s="135"/>
      <c r="I115" s="135"/>
      <c r="J115" s="135"/>
      <c r="K115" s="134"/>
      <c r="L115" s="135" t="s">
        <v>142</v>
      </c>
      <c r="M115" s="135"/>
      <c r="N115" s="135"/>
      <c r="O115" s="135"/>
      <c r="P115" s="135"/>
      <c r="Q115" s="135"/>
      <c r="R115" s="135"/>
      <c r="S115" s="135"/>
      <c r="T115" s="135"/>
      <c r="U115" s="135"/>
      <c r="V115" s="135"/>
      <c r="W115" s="135"/>
      <c r="X115" s="135"/>
      <c r="Y115" s="135"/>
      <c r="Z115" s="135"/>
      <c r="AA115" s="135"/>
      <c r="AB115" s="135"/>
      <c r="AC115" s="135"/>
      <c r="AD115" s="135"/>
      <c r="AE115" s="135"/>
      <c r="AF115" s="135"/>
      <c r="AG115" s="136">
        <f>'02 - Rozvaděče a kabely'!J34</f>
        <v>0</v>
      </c>
      <c r="AH115" s="134"/>
      <c r="AI115" s="134"/>
      <c r="AJ115" s="134"/>
      <c r="AK115" s="134"/>
      <c r="AL115" s="134"/>
      <c r="AM115" s="134"/>
      <c r="AN115" s="136">
        <f>SUM(AG115,AT115)</f>
        <v>0</v>
      </c>
      <c r="AO115" s="134"/>
      <c r="AP115" s="134"/>
      <c r="AQ115" s="137" t="s">
        <v>89</v>
      </c>
      <c r="AR115" s="73"/>
      <c r="AS115" s="138">
        <v>0</v>
      </c>
      <c r="AT115" s="139">
        <f>ROUND(SUM(AV115:AW115),2)</f>
        <v>0</v>
      </c>
      <c r="AU115" s="140">
        <f>'02 - Rozvaděče a kabely'!P126</f>
        <v>0</v>
      </c>
      <c r="AV115" s="139">
        <f>'02 - Rozvaděče a kabely'!J37</f>
        <v>0</v>
      </c>
      <c r="AW115" s="139">
        <f>'02 - Rozvaděče a kabely'!J38</f>
        <v>0</v>
      </c>
      <c r="AX115" s="139">
        <f>'02 - Rozvaděče a kabely'!J39</f>
        <v>0</v>
      </c>
      <c r="AY115" s="139">
        <f>'02 - Rozvaděče a kabely'!J40</f>
        <v>0</v>
      </c>
      <c r="AZ115" s="139">
        <f>'02 - Rozvaděče a kabely'!F37</f>
        <v>0</v>
      </c>
      <c r="BA115" s="139">
        <f>'02 - Rozvaděče a kabely'!F38</f>
        <v>0</v>
      </c>
      <c r="BB115" s="139">
        <f>'02 - Rozvaděče a kabely'!F39</f>
        <v>0</v>
      </c>
      <c r="BC115" s="139">
        <f>'02 - Rozvaděče a kabely'!F40</f>
        <v>0</v>
      </c>
      <c r="BD115" s="141">
        <f>'02 - Rozvaděče a kabely'!F41</f>
        <v>0</v>
      </c>
      <c r="BE115" s="4"/>
      <c r="BT115" s="142" t="s">
        <v>138</v>
      </c>
      <c r="BV115" s="142" t="s">
        <v>78</v>
      </c>
      <c r="BW115" s="142" t="s">
        <v>143</v>
      </c>
      <c r="BX115" s="142" t="s">
        <v>137</v>
      </c>
      <c r="CL115" s="142" t="s">
        <v>1</v>
      </c>
    </row>
    <row r="116" s="4" customFormat="1" ht="16.5" customHeight="1">
      <c r="A116" s="133" t="s">
        <v>86</v>
      </c>
      <c r="B116" s="71"/>
      <c r="C116" s="134"/>
      <c r="D116" s="134"/>
      <c r="E116" s="134"/>
      <c r="F116" s="135" t="s">
        <v>121</v>
      </c>
      <c r="G116" s="135"/>
      <c r="H116" s="135"/>
      <c r="I116" s="135"/>
      <c r="J116" s="135"/>
      <c r="K116" s="134"/>
      <c r="L116" s="135" t="s">
        <v>144</v>
      </c>
      <c r="M116" s="135"/>
      <c r="N116" s="135"/>
      <c r="O116" s="135"/>
      <c r="P116" s="135"/>
      <c r="Q116" s="135"/>
      <c r="R116" s="135"/>
      <c r="S116" s="135"/>
      <c r="T116" s="135"/>
      <c r="U116" s="135"/>
      <c r="V116" s="135"/>
      <c r="W116" s="135"/>
      <c r="X116" s="135"/>
      <c r="Y116" s="135"/>
      <c r="Z116" s="135"/>
      <c r="AA116" s="135"/>
      <c r="AB116" s="135"/>
      <c r="AC116" s="135"/>
      <c r="AD116" s="135"/>
      <c r="AE116" s="135"/>
      <c r="AF116" s="135"/>
      <c r="AG116" s="136">
        <f>'03 - Ostatní zřízení'!J34</f>
        <v>0</v>
      </c>
      <c r="AH116" s="134"/>
      <c r="AI116" s="134"/>
      <c r="AJ116" s="134"/>
      <c r="AK116" s="134"/>
      <c r="AL116" s="134"/>
      <c r="AM116" s="134"/>
      <c r="AN116" s="136">
        <f>SUM(AG116,AT116)</f>
        <v>0</v>
      </c>
      <c r="AO116" s="134"/>
      <c r="AP116" s="134"/>
      <c r="AQ116" s="137" t="s">
        <v>89</v>
      </c>
      <c r="AR116" s="73"/>
      <c r="AS116" s="138">
        <v>0</v>
      </c>
      <c r="AT116" s="139">
        <f>ROUND(SUM(AV116:AW116),2)</f>
        <v>0</v>
      </c>
      <c r="AU116" s="140">
        <f>'03 - Ostatní zřízení'!P127</f>
        <v>0</v>
      </c>
      <c r="AV116" s="139">
        <f>'03 - Ostatní zřízení'!J37</f>
        <v>0</v>
      </c>
      <c r="AW116" s="139">
        <f>'03 - Ostatní zřízení'!J38</f>
        <v>0</v>
      </c>
      <c r="AX116" s="139">
        <f>'03 - Ostatní zřízení'!J39</f>
        <v>0</v>
      </c>
      <c r="AY116" s="139">
        <f>'03 - Ostatní zřízení'!J40</f>
        <v>0</v>
      </c>
      <c r="AZ116" s="139">
        <f>'03 - Ostatní zřízení'!F37</f>
        <v>0</v>
      </c>
      <c r="BA116" s="139">
        <f>'03 - Ostatní zřízení'!F38</f>
        <v>0</v>
      </c>
      <c r="BB116" s="139">
        <f>'03 - Ostatní zřízení'!F39</f>
        <v>0</v>
      </c>
      <c r="BC116" s="139">
        <f>'03 - Ostatní zřízení'!F40</f>
        <v>0</v>
      </c>
      <c r="BD116" s="141">
        <f>'03 - Ostatní zřízení'!F41</f>
        <v>0</v>
      </c>
      <c r="BE116" s="4"/>
      <c r="BT116" s="142" t="s">
        <v>138</v>
      </c>
      <c r="BV116" s="142" t="s">
        <v>78</v>
      </c>
      <c r="BW116" s="142" t="s">
        <v>145</v>
      </c>
      <c r="BX116" s="142" t="s">
        <v>137</v>
      </c>
      <c r="CL116" s="142" t="s">
        <v>1</v>
      </c>
    </row>
    <row r="117" s="7" customFormat="1" ht="24.75" customHeight="1">
      <c r="A117" s="7"/>
      <c r="B117" s="120"/>
      <c r="C117" s="121"/>
      <c r="D117" s="122" t="s">
        <v>146</v>
      </c>
      <c r="E117" s="122"/>
      <c r="F117" s="122"/>
      <c r="G117" s="122"/>
      <c r="H117" s="122"/>
      <c r="I117" s="123"/>
      <c r="J117" s="122" t="s">
        <v>147</v>
      </c>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4">
        <f>ROUND(SUM(AG118:AG119),2)</f>
        <v>0</v>
      </c>
      <c r="AH117" s="123"/>
      <c r="AI117" s="123"/>
      <c r="AJ117" s="123"/>
      <c r="AK117" s="123"/>
      <c r="AL117" s="123"/>
      <c r="AM117" s="123"/>
      <c r="AN117" s="125">
        <f>SUM(AG117,AT117)</f>
        <v>0</v>
      </c>
      <c r="AO117" s="123"/>
      <c r="AP117" s="123"/>
      <c r="AQ117" s="126" t="s">
        <v>82</v>
      </c>
      <c r="AR117" s="127"/>
      <c r="AS117" s="128">
        <f>ROUND(SUM(AS118:AS119),2)</f>
        <v>0</v>
      </c>
      <c r="AT117" s="129">
        <f>ROUND(SUM(AV117:AW117),2)</f>
        <v>0</v>
      </c>
      <c r="AU117" s="130">
        <f>ROUND(SUM(AU118:AU119),5)</f>
        <v>0</v>
      </c>
      <c r="AV117" s="129">
        <f>ROUND(AZ117*L29,2)</f>
        <v>0</v>
      </c>
      <c r="AW117" s="129">
        <f>ROUND(BA117*L30,2)</f>
        <v>0</v>
      </c>
      <c r="AX117" s="129">
        <f>ROUND(BB117*L29,2)</f>
        <v>0</v>
      </c>
      <c r="AY117" s="129">
        <f>ROUND(BC117*L30,2)</f>
        <v>0</v>
      </c>
      <c r="AZ117" s="129">
        <f>ROUND(SUM(AZ118:AZ119),2)</f>
        <v>0</v>
      </c>
      <c r="BA117" s="129">
        <f>ROUND(SUM(BA118:BA119),2)</f>
        <v>0</v>
      </c>
      <c r="BB117" s="129">
        <f>ROUND(SUM(BB118:BB119),2)</f>
        <v>0</v>
      </c>
      <c r="BC117" s="129">
        <f>ROUND(SUM(BC118:BC119),2)</f>
        <v>0</v>
      </c>
      <c r="BD117" s="131">
        <f>ROUND(SUM(BD118:BD119),2)</f>
        <v>0</v>
      </c>
      <c r="BE117" s="7"/>
      <c r="BS117" s="132" t="s">
        <v>75</v>
      </c>
      <c r="BT117" s="132" t="s">
        <v>83</v>
      </c>
      <c r="BU117" s="132" t="s">
        <v>77</v>
      </c>
      <c r="BV117" s="132" t="s">
        <v>78</v>
      </c>
      <c r="BW117" s="132" t="s">
        <v>148</v>
      </c>
      <c r="BX117" s="132" t="s">
        <v>5</v>
      </c>
      <c r="CL117" s="132" t="s">
        <v>1</v>
      </c>
      <c r="CM117" s="132" t="s">
        <v>85</v>
      </c>
    </row>
    <row r="118" s="4" customFormat="1" ht="16.5" customHeight="1">
      <c r="A118" s="133" t="s">
        <v>86</v>
      </c>
      <c r="B118" s="71"/>
      <c r="C118" s="134"/>
      <c r="D118" s="134"/>
      <c r="E118" s="135" t="s">
        <v>149</v>
      </c>
      <c r="F118" s="135"/>
      <c r="G118" s="135"/>
      <c r="H118" s="135"/>
      <c r="I118" s="135"/>
      <c r="J118" s="134"/>
      <c r="K118" s="135" t="s">
        <v>150</v>
      </c>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6">
        <f>'04-01 - Komunikace'!J32</f>
        <v>0</v>
      </c>
      <c r="AH118" s="134"/>
      <c r="AI118" s="134"/>
      <c r="AJ118" s="134"/>
      <c r="AK118" s="134"/>
      <c r="AL118" s="134"/>
      <c r="AM118" s="134"/>
      <c r="AN118" s="136">
        <f>SUM(AG118,AT118)</f>
        <v>0</v>
      </c>
      <c r="AO118" s="134"/>
      <c r="AP118" s="134"/>
      <c r="AQ118" s="137" t="s">
        <v>89</v>
      </c>
      <c r="AR118" s="73"/>
      <c r="AS118" s="138">
        <v>0</v>
      </c>
      <c r="AT118" s="139">
        <f>ROUND(SUM(AV118:AW118),2)</f>
        <v>0</v>
      </c>
      <c r="AU118" s="140">
        <f>'04-01 - Komunikace'!P125</f>
        <v>0</v>
      </c>
      <c r="AV118" s="139">
        <f>'04-01 - Komunikace'!J35</f>
        <v>0</v>
      </c>
      <c r="AW118" s="139">
        <f>'04-01 - Komunikace'!J36</f>
        <v>0</v>
      </c>
      <c r="AX118" s="139">
        <f>'04-01 - Komunikace'!J37</f>
        <v>0</v>
      </c>
      <c r="AY118" s="139">
        <f>'04-01 - Komunikace'!J38</f>
        <v>0</v>
      </c>
      <c r="AZ118" s="139">
        <f>'04-01 - Komunikace'!F35</f>
        <v>0</v>
      </c>
      <c r="BA118" s="139">
        <f>'04-01 - Komunikace'!F36</f>
        <v>0</v>
      </c>
      <c r="BB118" s="139">
        <f>'04-01 - Komunikace'!F37</f>
        <v>0</v>
      </c>
      <c r="BC118" s="139">
        <f>'04-01 - Komunikace'!F38</f>
        <v>0</v>
      </c>
      <c r="BD118" s="141">
        <f>'04-01 - Komunikace'!F39</f>
        <v>0</v>
      </c>
      <c r="BE118" s="4"/>
      <c r="BT118" s="142" t="s">
        <v>85</v>
      </c>
      <c r="BV118" s="142" t="s">
        <v>78</v>
      </c>
      <c r="BW118" s="142" t="s">
        <v>151</v>
      </c>
      <c r="BX118" s="142" t="s">
        <v>148</v>
      </c>
      <c r="CL118" s="142" t="s">
        <v>1</v>
      </c>
    </row>
    <row r="119" s="4" customFormat="1" ht="16.5" customHeight="1">
      <c r="A119" s="133" t="s">
        <v>86</v>
      </c>
      <c r="B119" s="71"/>
      <c r="C119" s="134"/>
      <c r="D119" s="134"/>
      <c r="E119" s="135" t="s">
        <v>152</v>
      </c>
      <c r="F119" s="135"/>
      <c r="G119" s="135"/>
      <c r="H119" s="135"/>
      <c r="I119" s="135"/>
      <c r="J119" s="134"/>
      <c r="K119" s="135" t="s">
        <v>153</v>
      </c>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6">
        <f>'04-02 - Sanace pláně'!J32</f>
        <v>0</v>
      </c>
      <c r="AH119" s="134"/>
      <c r="AI119" s="134"/>
      <c r="AJ119" s="134"/>
      <c r="AK119" s="134"/>
      <c r="AL119" s="134"/>
      <c r="AM119" s="134"/>
      <c r="AN119" s="136">
        <f>SUM(AG119,AT119)</f>
        <v>0</v>
      </c>
      <c r="AO119" s="134"/>
      <c r="AP119" s="134"/>
      <c r="AQ119" s="137" t="s">
        <v>89</v>
      </c>
      <c r="AR119" s="73"/>
      <c r="AS119" s="138">
        <v>0</v>
      </c>
      <c r="AT119" s="139">
        <f>ROUND(SUM(AV119:AW119),2)</f>
        <v>0</v>
      </c>
      <c r="AU119" s="140">
        <f>'04-02 - Sanace pláně'!P122</f>
        <v>0</v>
      </c>
      <c r="AV119" s="139">
        <f>'04-02 - Sanace pláně'!J35</f>
        <v>0</v>
      </c>
      <c r="AW119" s="139">
        <f>'04-02 - Sanace pláně'!J36</f>
        <v>0</v>
      </c>
      <c r="AX119" s="139">
        <f>'04-02 - Sanace pláně'!J37</f>
        <v>0</v>
      </c>
      <c r="AY119" s="139">
        <f>'04-02 - Sanace pláně'!J38</f>
        <v>0</v>
      </c>
      <c r="AZ119" s="139">
        <f>'04-02 - Sanace pláně'!F35</f>
        <v>0</v>
      </c>
      <c r="BA119" s="139">
        <f>'04-02 - Sanace pláně'!F36</f>
        <v>0</v>
      </c>
      <c r="BB119" s="139">
        <f>'04-02 - Sanace pláně'!F37</f>
        <v>0</v>
      </c>
      <c r="BC119" s="139">
        <f>'04-02 - Sanace pláně'!F38</f>
        <v>0</v>
      </c>
      <c r="BD119" s="141">
        <f>'04-02 - Sanace pláně'!F39</f>
        <v>0</v>
      </c>
      <c r="BE119" s="4"/>
      <c r="BT119" s="142" t="s">
        <v>85</v>
      </c>
      <c r="BV119" s="142" t="s">
        <v>78</v>
      </c>
      <c r="BW119" s="142" t="s">
        <v>154</v>
      </c>
      <c r="BX119" s="142" t="s">
        <v>148</v>
      </c>
      <c r="CL119" s="142" t="s">
        <v>1</v>
      </c>
    </row>
    <row r="120" s="7" customFormat="1" ht="24.75" customHeight="1">
      <c r="A120" s="133" t="s">
        <v>86</v>
      </c>
      <c r="B120" s="120"/>
      <c r="C120" s="121"/>
      <c r="D120" s="122" t="s">
        <v>155</v>
      </c>
      <c r="E120" s="122"/>
      <c r="F120" s="122"/>
      <c r="G120" s="122"/>
      <c r="H120" s="122"/>
      <c r="I120" s="123"/>
      <c r="J120" s="122" t="s">
        <v>156</v>
      </c>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5">
        <f>'06 - IO 02 - Areálová kan...'!J30</f>
        <v>0</v>
      </c>
      <c r="AH120" s="123"/>
      <c r="AI120" s="123"/>
      <c r="AJ120" s="123"/>
      <c r="AK120" s="123"/>
      <c r="AL120" s="123"/>
      <c r="AM120" s="123"/>
      <c r="AN120" s="125">
        <f>SUM(AG120,AT120)</f>
        <v>0</v>
      </c>
      <c r="AO120" s="123"/>
      <c r="AP120" s="123"/>
      <c r="AQ120" s="126" t="s">
        <v>82</v>
      </c>
      <c r="AR120" s="127"/>
      <c r="AS120" s="128">
        <v>0</v>
      </c>
      <c r="AT120" s="129">
        <f>ROUND(SUM(AV120:AW120),2)</f>
        <v>0</v>
      </c>
      <c r="AU120" s="130">
        <f>'06 - IO 02 - Areálová kan...'!P122</f>
        <v>0</v>
      </c>
      <c r="AV120" s="129">
        <f>'06 - IO 02 - Areálová kan...'!J33</f>
        <v>0</v>
      </c>
      <c r="AW120" s="129">
        <f>'06 - IO 02 - Areálová kan...'!J34</f>
        <v>0</v>
      </c>
      <c r="AX120" s="129">
        <f>'06 - IO 02 - Areálová kan...'!J35</f>
        <v>0</v>
      </c>
      <c r="AY120" s="129">
        <f>'06 - IO 02 - Areálová kan...'!J36</f>
        <v>0</v>
      </c>
      <c r="AZ120" s="129">
        <f>'06 - IO 02 - Areálová kan...'!F33</f>
        <v>0</v>
      </c>
      <c r="BA120" s="129">
        <f>'06 - IO 02 - Areálová kan...'!F34</f>
        <v>0</v>
      </c>
      <c r="BB120" s="129">
        <f>'06 - IO 02 - Areálová kan...'!F35</f>
        <v>0</v>
      </c>
      <c r="BC120" s="129">
        <f>'06 - IO 02 - Areálová kan...'!F36</f>
        <v>0</v>
      </c>
      <c r="BD120" s="131">
        <f>'06 - IO 02 - Areálová kan...'!F37</f>
        <v>0</v>
      </c>
      <c r="BE120" s="7"/>
      <c r="BT120" s="132" t="s">
        <v>83</v>
      </c>
      <c r="BV120" s="132" t="s">
        <v>78</v>
      </c>
      <c r="BW120" s="132" t="s">
        <v>157</v>
      </c>
      <c r="BX120" s="132" t="s">
        <v>5</v>
      </c>
      <c r="CL120" s="132" t="s">
        <v>1</v>
      </c>
      <c r="CM120" s="132" t="s">
        <v>85</v>
      </c>
    </row>
    <row r="121" s="7" customFormat="1" ht="24.75" customHeight="1">
      <c r="A121" s="133" t="s">
        <v>86</v>
      </c>
      <c r="B121" s="120"/>
      <c r="C121" s="121"/>
      <c r="D121" s="122" t="s">
        <v>158</v>
      </c>
      <c r="E121" s="122"/>
      <c r="F121" s="122"/>
      <c r="G121" s="122"/>
      <c r="H121" s="122"/>
      <c r="I121" s="123"/>
      <c r="J121" s="122" t="s">
        <v>159</v>
      </c>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5">
        <f>'07 - IO 04 - Akumulace a ...'!J30</f>
        <v>0</v>
      </c>
      <c r="AH121" s="123"/>
      <c r="AI121" s="123"/>
      <c r="AJ121" s="123"/>
      <c r="AK121" s="123"/>
      <c r="AL121" s="123"/>
      <c r="AM121" s="123"/>
      <c r="AN121" s="125">
        <f>SUM(AG121,AT121)</f>
        <v>0</v>
      </c>
      <c r="AO121" s="123"/>
      <c r="AP121" s="123"/>
      <c r="AQ121" s="126" t="s">
        <v>82</v>
      </c>
      <c r="AR121" s="127"/>
      <c r="AS121" s="128">
        <v>0</v>
      </c>
      <c r="AT121" s="129">
        <f>ROUND(SUM(AV121:AW121),2)</f>
        <v>0</v>
      </c>
      <c r="AU121" s="130">
        <f>'07 - IO 04 - Akumulace a ...'!P118</f>
        <v>0</v>
      </c>
      <c r="AV121" s="129">
        <f>'07 - IO 04 - Akumulace a ...'!J33</f>
        <v>0</v>
      </c>
      <c r="AW121" s="129">
        <f>'07 - IO 04 - Akumulace a ...'!J34</f>
        <v>0</v>
      </c>
      <c r="AX121" s="129">
        <f>'07 - IO 04 - Akumulace a ...'!J35</f>
        <v>0</v>
      </c>
      <c r="AY121" s="129">
        <f>'07 - IO 04 - Akumulace a ...'!J36</f>
        <v>0</v>
      </c>
      <c r="AZ121" s="129">
        <f>'07 - IO 04 - Akumulace a ...'!F33</f>
        <v>0</v>
      </c>
      <c r="BA121" s="129">
        <f>'07 - IO 04 - Akumulace a ...'!F34</f>
        <v>0</v>
      </c>
      <c r="BB121" s="129">
        <f>'07 - IO 04 - Akumulace a ...'!F35</f>
        <v>0</v>
      </c>
      <c r="BC121" s="129">
        <f>'07 - IO 04 - Akumulace a ...'!F36</f>
        <v>0</v>
      </c>
      <c r="BD121" s="131">
        <f>'07 - IO 04 - Akumulace a ...'!F37</f>
        <v>0</v>
      </c>
      <c r="BE121" s="7"/>
      <c r="BT121" s="132" t="s">
        <v>83</v>
      </c>
      <c r="BV121" s="132" t="s">
        <v>78</v>
      </c>
      <c r="BW121" s="132" t="s">
        <v>160</v>
      </c>
      <c r="BX121" s="132" t="s">
        <v>5</v>
      </c>
      <c r="CL121" s="132" t="s">
        <v>1</v>
      </c>
      <c r="CM121" s="132" t="s">
        <v>85</v>
      </c>
    </row>
    <row r="122" s="7" customFormat="1" ht="24.75" customHeight="1">
      <c r="A122" s="133" t="s">
        <v>86</v>
      </c>
      <c r="B122" s="120"/>
      <c r="C122" s="121"/>
      <c r="D122" s="122" t="s">
        <v>161</v>
      </c>
      <c r="E122" s="122"/>
      <c r="F122" s="122"/>
      <c r="G122" s="122"/>
      <c r="H122" s="122"/>
      <c r="I122" s="123"/>
      <c r="J122" s="122" t="s">
        <v>162</v>
      </c>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5">
        <f>'08 - IO 05 - Přípojka NN ...'!J30</f>
        <v>0</v>
      </c>
      <c r="AH122" s="123"/>
      <c r="AI122" s="123"/>
      <c r="AJ122" s="123"/>
      <c r="AK122" s="123"/>
      <c r="AL122" s="123"/>
      <c r="AM122" s="123"/>
      <c r="AN122" s="125">
        <f>SUM(AG122,AT122)</f>
        <v>0</v>
      </c>
      <c r="AO122" s="123"/>
      <c r="AP122" s="123"/>
      <c r="AQ122" s="126" t="s">
        <v>82</v>
      </c>
      <c r="AR122" s="127"/>
      <c r="AS122" s="128">
        <v>0</v>
      </c>
      <c r="AT122" s="129">
        <f>ROUND(SUM(AV122:AW122),2)</f>
        <v>0</v>
      </c>
      <c r="AU122" s="130">
        <f>'08 - IO 05 - Přípojka NN ...'!P119</f>
        <v>0</v>
      </c>
      <c r="AV122" s="129">
        <f>'08 - IO 05 - Přípojka NN ...'!J33</f>
        <v>0</v>
      </c>
      <c r="AW122" s="129">
        <f>'08 - IO 05 - Přípojka NN ...'!J34</f>
        <v>0</v>
      </c>
      <c r="AX122" s="129">
        <f>'08 - IO 05 - Přípojka NN ...'!J35</f>
        <v>0</v>
      </c>
      <c r="AY122" s="129">
        <f>'08 - IO 05 - Přípojka NN ...'!J36</f>
        <v>0</v>
      </c>
      <c r="AZ122" s="129">
        <f>'08 - IO 05 - Přípojka NN ...'!F33</f>
        <v>0</v>
      </c>
      <c r="BA122" s="129">
        <f>'08 - IO 05 - Přípojka NN ...'!F34</f>
        <v>0</v>
      </c>
      <c r="BB122" s="129">
        <f>'08 - IO 05 - Přípojka NN ...'!F35</f>
        <v>0</v>
      </c>
      <c r="BC122" s="129">
        <f>'08 - IO 05 - Přípojka NN ...'!F36</f>
        <v>0</v>
      </c>
      <c r="BD122" s="131">
        <f>'08 - IO 05 - Přípojka NN ...'!F37</f>
        <v>0</v>
      </c>
      <c r="BE122" s="7"/>
      <c r="BT122" s="132" t="s">
        <v>83</v>
      </c>
      <c r="BV122" s="132" t="s">
        <v>78</v>
      </c>
      <c r="BW122" s="132" t="s">
        <v>163</v>
      </c>
      <c r="BX122" s="132" t="s">
        <v>5</v>
      </c>
      <c r="CL122" s="132" t="s">
        <v>1</v>
      </c>
      <c r="CM122" s="132" t="s">
        <v>85</v>
      </c>
    </row>
    <row r="123" s="7" customFormat="1" ht="16.5" customHeight="1">
      <c r="A123" s="133" t="s">
        <v>86</v>
      </c>
      <c r="B123" s="120"/>
      <c r="C123" s="121"/>
      <c r="D123" s="122" t="s">
        <v>164</v>
      </c>
      <c r="E123" s="122"/>
      <c r="F123" s="122"/>
      <c r="G123" s="122"/>
      <c r="H123" s="122"/>
      <c r="I123" s="123"/>
      <c r="J123" s="122" t="s">
        <v>165</v>
      </c>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5">
        <f>'09 - IO 06 - Přeložka CETIN'!J30</f>
        <v>0</v>
      </c>
      <c r="AH123" s="123"/>
      <c r="AI123" s="123"/>
      <c r="AJ123" s="123"/>
      <c r="AK123" s="123"/>
      <c r="AL123" s="123"/>
      <c r="AM123" s="123"/>
      <c r="AN123" s="125">
        <f>SUM(AG123,AT123)</f>
        <v>0</v>
      </c>
      <c r="AO123" s="123"/>
      <c r="AP123" s="123"/>
      <c r="AQ123" s="126" t="s">
        <v>82</v>
      </c>
      <c r="AR123" s="127"/>
      <c r="AS123" s="128">
        <v>0</v>
      </c>
      <c r="AT123" s="129">
        <f>ROUND(SUM(AV123:AW123),2)</f>
        <v>0</v>
      </c>
      <c r="AU123" s="130">
        <f>'09 - IO 06 - Přeložka CETIN'!P119</f>
        <v>0</v>
      </c>
      <c r="AV123" s="129">
        <f>'09 - IO 06 - Přeložka CETIN'!J33</f>
        <v>0</v>
      </c>
      <c r="AW123" s="129">
        <f>'09 - IO 06 - Přeložka CETIN'!J34</f>
        <v>0</v>
      </c>
      <c r="AX123" s="129">
        <f>'09 - IO 06 - Přeložka CETIN'!J35</f>
        <v>0</v>
      </c>
      <c r="AY123" s="129">
        <f>'09 - IO 06 - Přeložka CETIN'!J36</f>
        <v>0</v>
      </c>
      <c r="AZ123" s="129">
        <f>'09 - IO 06 - Přeložka CETIN'!F33</f>
        <v>0</v>
      </c>
      <c r="BA123" s="129">
        <f>'09 - IO 06 - Přeložka CETIN'!F34</f>
        <v>0</v>
      </c>
      <c r="BB123" s="129">
        <f>'09 - IO 06 - Přeložka CETIN'!F35</f>
        <v>0</v>
      </c>
      <c r="BC123" s="129">
        <f>'09 - IO 06 - Přeložka CETIN'!F36</f>
        <v>0</v>
      </c>
      <c r="BD123" s="131">
        <f>'09 - IO 06 - Přeložka CETIN'!F37</f>
        <v>0</v>
      </c>
      <c r="BE123" s="7"/>
      <c r="BT123" s="132" t="s">
        <v>83</v>
      </c>
      <c r="BV123" s="132" t="s">
        <v>78</v>
      </c>
      <c r="BW123" s="132" t="s">
        <v>166</v>
      </c>
      <c r="BX123" s="132" t="s">
        <v>5</v>
      </c>
      <c r="CL123" s="132" t="s">
        <v>1</v>
      </c>
      <c r="CM123" s="132" t="s">
        <v>85</v>
      </c>
    </row>
    <row r="124" s="7" customFormat="1" ht="16.5" customHeight="1">
      <c r="A124" s="133" t="s">
        <v>86</v>
      </c>
      <c r="B124" s="120"/>
      <c r="C124" s="121"/>
      <c r="D124" s="122" t="s">
        <v>167</v>
      </c>
      <c r="E124" s="122"/>
      <c r="F124" s="122"/>
      <c r="G124" s="122"/>
      <c r="H124" s="122"/>
      <c r="I124" s="123"/>
      <c r="J124" s="122" t="s">
        <v>168</v>
      </c>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5">
        <f>'10 - IO 07 - Areálové roz...'!J30</f>
        <v>0</v>
      </c>
      <c r="AH124" s="123"/>
      <c r="AI124" s="123"/>
      <c r="AJ124" s="123"/>
      <c r="AK124" s="123"/>
      <c r="AL124" s="123"/>
      <c r="AM124" s="123"/>
      <c r="AN124" s="125">
        <f>SUM(AG124,AT124)</f>
        <v>0</v>
      </c>
      <c r="AO124" s="123"/>
      <c r="AP124" s="123"/>
      <c r="AQ124" s="126" t="s">
        <v>82</v>
      </c>
      <c r="AR124" s="127"/>
      <c r="AS124" s="128">
        <v>0</v>
      </c>
      <c r="AT124" s="129">
        <f>ROUND(SUM(AV124:AW124),2)</f>
        <v>0</v>
      </c>
      <c r="AU124" s="130">
        <f>'10 - IO 07 - Areálové roz...'!P119</f>
        <v>0</v>
      </c>
      <c r="AV124" s="129">
        <f>'10 - IO 07 - Areálové roz...'!J33</f>
        <v>0</v>
      </c>
      <c r="AW124" s="129">
        <f>'10 - IO 07 - Areálové roz...'!J34</f>
        <v>0</v>
      </c>
      <c r="AX124" s="129">
        <f>'10 - IO 07 - Areálové roz...'!J35</f>
        <v>0</v>
      </c>
      <c r="AY124" s="129">
        <f>'10 - IO 07 - Areálové roz...'!J36</f>
        <v>0</v>
      </c>
      <c r="AZ124" s="129">
        <f>'10 - IO 07 - Areálové roz...'!F33</f>
        <v>0</v>
      </c>
      <c r="BA124" s="129">
        <f>'10 - IO 07 - Areálové roz...'!F34</f>
        <v>0</v>
      </c>
      <c r="BB124" s="129">
        <f>'10 - IO 07 - Areálové roz...'!F35</f>
        <v>0</v>
      </c>
      <c r="BC124" s="129">
        <f>'10 - IO 07 - Areálové roz...'!F36</f>
        <v>0</v>
      </c>
      <c r="BD124" s="131">
        <f>'10 - IO 07 - Areálové roz...'!F37</f>
        <v>0</v>
      </c>
      <c r="BE124" s="7"/>
      <c r="BT124" s="132" t="s">
        <v>83</v>
      </c>
      <c r="BV124" s="132" t="s">
        <v>78</v>
      </c>
      <c r="BW124" s="132" t="s">
        <v>169</v>
      </c>
      <c r="BX124" s="132" t="s">
        <v>5</v>
      </c>
      <c r="CL124" s="132" t="s">
        <v>1</v>
      </c>
      <c r="CM124" s="132" t="s">
        <v>85</v>
      </c>
    </row>
    <row r="125" s="7" customFormat="1" ht="16.5" customHeight="1">
      <c r="A125" s="133" t="s">
        <v>86</v>
      </c>
      <c r="B125" s="120"/>
      <c r="C125" s="121"/>
      <c r="D125" s="122" t="s">
        <v>170</v>
      </c>
      <c r="E125" s="122"/>
      <c r="F125" s="122"/>
      <c r="G125" s="122"/>
      <c r="H125" s="122"/>
      <c r="I125" s="123"/>
      <c r="J125" s="122" t="s">
        <v>171</v>
      </c>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5">
        <f>'11 - Vedlejší náklady'!J30</f>
        <v>0</v>
      </c>
      <c r="AH125" s="123"/>
      <c r="AI125" s="123"/>
      <c r="AJ125" s="123"/>
      <c r="AK125" s="123"/>
      <c r="AL125" s="123"/>
      <c r="AM125" s="123"/>
      <c r="AN125" s="125">
        <f>SUM(AG125,AT125)</f>
        <v>0</v>
      </c>
      <c r="AO125" s="123"/>
      <c r="AP125" s="123"/>
      <c r="AQ125" s="126" t="s">
        <v>82</v>
      </c>
      <c r="AR125" s="127"/>
      <c r="AS125" s="144">
        <v>0</v>
      </c>
      <c r="AT125" s="145">
        <f>ROUND(SUM(AV125:AW125),2)</f>
        <v>0</v>
      </c>
      <c r="AU125" s="146">
        <f>'11 - Vedlejší náklady'!P119</f>
        <v>0</v>
      </c>
      <c r="AV125" s="145">
        <f>'11 - Vedlejší náklady'!J33</f>
        <v>0</v>
      </c>
      <c r="AW125" s="145">
        <f>'11 - Vedlejší náklady'!J34</f>
        <v>0</v>
      </c>
      <c r="AX125" s="145">
        <f>'11 - Vedlejší náklady'!J35</f>
        <v>0</v>
      </c>
      <c r="AY125" s="145">
        <f>'11 - Vedlejší náklady'!J36</f>
        <v>0</v>
      </c>
      <c r="AZ125" s="145">
        <f>'11 - Vedlejší náklady'!F33</f>
        <v>0</v>
      </c>
      <c r="BA125" s="145">
        <f>'11 - Vedlejší náklady'!F34</f>
        <v>0</v>
      </c>
      <c r="BB125" s="145">
        <f>'11 - Vedlejší náklady'!F35</f>
        <v>0</v>
      </c>
      <c r="BC125" s="145">
        <f>'11 - Vedlejší náklady'!F36</f>
        <v>0</v>
      </c>
      <c r="BD125" s="147">
        <f>'11 - Vedlejší náklady'!F37</f>
        <v>0</v>
      </c>
      <c r="BE125" s="7"/>
      <c r="BT125" s="132" t="s">
        <v>83</v>
      </c>
      <c r="BV125" s="132" t="s">
        <v>78</v>
      </c>
      <c r="BW125" s="132" t="s">
        <v>172</v>
      </c>
      <c r="BX125" s="132" t="s">
        <v>5</v>
      </c>
      <c r="CL125" s="132" t="s">
        <v>1</v>
      </c>
      <c r="CM125" s="132" t="s">
        <v>85</v>
      </c>
    </row>
    <row r="126" s="2" customFormat="1" ht="30" customHeight="1">
      <c r="A126" s="39"/>
      <c r="B126" s="40"/>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c r="AK126" s="41"/>
      <c r="AL126" s="41"/>
      <c r="AM126" s="41"/>
      <c r="AN126" s="41"/>
      <c r="AO126" s="41"/>
      <c r="AP126" s="41"/>
      <c r="AQ126" s="41"/>
      <c r="AR126" s="45"/>
      <c r="AS126" s="39"/>
      <c r="AT126" s="39"/>
      <c r="AU126" s="39"/>
      <c r="AV126" s="39"/>
      <c r="AW126" s="39"/>
      <c r="AX126" s="39"/>
      <c r="AY126" s="39"/>
      <c r="AZ126" s="39"/>
      <c r="BA126" s="39"/>
      <c r="BB126" s="39"/>
      <c r="BC126" s="39"/>
      <c r="BD126" s="39"/>
      <c r="BE126" s="39"/>
    </row>
    <row r="127" s="2" customFormat="1" ht="6.96" customHeight="1">
      <c r="A127" s="39"/>
      <c r="B127" s="67"/>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45"/>
      <c r="AS127" s="39"/>
      <c r="AT127" s="39"/>
      <c r="AU127" s="39"/>
      <c r="AV127" s="39"/>
      <c r="AW127" s="39"/>
      <c r="AX127" s="39"/>
      <c r="AY127" s="39"/>
      <c r="AZ127" s="39"/>
      <c r="BA127" s="39"/>
      <c r="BB127" s="39"/>
      <c r="BC127" s="39"/>
      <c r="BD127" s="39"/>
      <c r="BE127" s="39"/>
    </row>
  </sheetData>
  <sheetProtection sheet="1" formatColumns="0" formatRows="0" objects="1" scenarios="1" spinCount="100000" saltValue="TGGkMuu8Jq/tP37q7aPkOIcxy6vvL8kaBZrgAXQy+eTx2R29amDc7i1rP+cYmT9x1Vi3yXEBmtedP0t20Fjz8Q==" hashValue="2Ajd1SgE2jQXuYVsVvdYRD5uIwl5QsSngSJfM+AJMBkB31XbjOe2QNbcFsEEnEA5J/WUQs/YwtoQanH7XLn7ew==" algorithmName="SHA-512" password="CC35"/>
  <mergeCells count="162">
    <mergeCell ref="E104:I104"/>
    <mergeCell ref="K104:AF104"/>
    <mergeCell ref="K105:AF105"/>
    <mergeCell ref="E105:I105"/>
    <mergeCell ref="K106:AF106"/>
    <mergeCell ref="E106:I106"/>
    <mergeCell ref="D107:H107"/>
    <mergeCell ref="J107:AF107"/>
    <mergeCell ref="E108:I108"/>
    <mergeCell ref="K108:AF108"/>
    <mergeCell ref="K109:AF109"/>
    <mergeCell ref="E109:I109"/>
    <mergeCell ref="E110:I110"/>
    <mergeCell ref="K110:AF110"/>
    <mergeCell ref="E111:I111"/>
    <mergeCell ref="K111:AF111"/>
    <mergeCell ref="K112:AF112"/>
    <mergeCell ref="E112:I112"/>
    <mergeCell ref="F113:J113"/>
    <mergeCell ref="L113:AF113"/>
    <mergeCell ref="L114:AF114"/>
    <mergeCell ref="F114:J114"/>
    <mergeCell ref="F115:J115"/>
    <mergeCell ref="L115:AF115"/>
    <mergeCell ref="F116:J116"/>
    <mergeCell ref="L116:AF116"/>
    <mergeCell ref="J117:AF117"/>
    <mergeCell ref="D117:H117"/>
    <mergeCell ref="K118:AF118"/>
    <mergeCell ref="E118:I118"/>
    <mergeCell ref="E119:I119"/>
    <mergeCell ref="K119:AF119"/>
    <mergeCell ref="D120:H120"/>
    <mergeCell ref="J120:AF120"/>
    <mergeCell ref="D121:H121"/>
    <mergeCell ref="J121:AF121"/>
    <mergeCell ref="D122:H122"/>
    <mergeCell ref="J122:AF122"/>
    <mergeCell ref="D123:H123"/>
    <mergeCell ref="J123:AF123"/>
    <mergeCell ref="D124:H124"/>
    <mergeCell ref="J124:AF124"/>
    <mergeCell ref="D125:H125"/>
    <mergeCell ref="J125:AF125"/>
    <mergeCell ref="AG101:AM101"/>
    <mergeCell ref="AN101:AP101"/>
    <mergeCell ref="AG102:AM102"/>
    <mergeCell ref="AN102:AP102"/>
    <mergeCell ref="AG103:AM103"/>
    <mergeCell ref="AN103:AP103"/>
    <mergeCell ref="AN104:AP104"/>
    <mergeCell ref="AG104:AM104"/>
    <mergeCell ref="AN105:AP105"/>
    <mergeCell ref="AG105:AM105"/>
    <mergeCell ref="AN106:AP106"/>
    <mergeCell ref="AG106:AM106"/>
    <mergeCell ref="AG107:AM107"/>
    <mergeCell ref="AN107:AP107"/>
    <mergeCell ref="AN108:AP108"/>
    <mergeCell ref="AG108:AM108"/>
    <mergeCell ref="AN109:AP109"/>
    <mergeCell ref="AG109:AM109"/>
    <mergeCell ref="AG110:AM110"/>
    <mergeCell ref="AN110:AP110"/>
    <mergeCell ref="AG111:AM111"/>
    <mergeCell ref="AN111:AP111"/>
    <mergeCell ref="AG112:AM112"/>
    <mergeCell ref="AN112:AP112"/>
    <mergeCell ref="AG113:AM113"/>
    <mergeCell ref="AN113:AP113"/>
    <mergeCell ref="AN114:AP114"/>
    <mergeCell ref="AG114:AM114"/>
    <mergeCell ref="AG115:AM115"/>
    <mergeCell ref="AN115:AP115"/>
    <mergeCell ref="AN116:AP116"/>
    <mergeCell ref="AG116:AM116"/>
    <mergeCell ref="AN117:AP117"/>
    <mergeCell ref="AG117:AM117"/>
    <mergeCell ref="AN118:AP118"/>
    <mergeCell ref="AG118:AM118"/>
    <mergeCell ref="AN119:AP119"/>
    <mergeCell ref="AG119:AM119"/>
    <mergeCell ref="AN120:AP120"/>
    <mergeCell ref="AG120:AM120"/>
    <mergeCell ref="AN121:AP121"/>
    <mergeCell ref="AG121:AM121"/>
    <mergeCell ref="AN122:AP122"/>
    <mergeCell ref="AG122:AM122"/>
    <mergeCell ref="AN123:AP123"/>
    <mergeCell ref="AG123:AM123"/>
    <mergeCell ref="AN124:AP124"/>
    <mergeCell ref="AG124:AM124"/>
    <mergeCell ref="AN125:AP125"/>
    <mergeCell ref="AG125:AM125"/>
    <mergeCell ref="L85:AO85"/>
    <mergeCell ref="C92:G92"/>
    <mergeCell ref="I92:AF92"/>
    <mergeCell ref="J95:AF95"/>
    <mergeCell ref="D95:H95"/>
    <mergeCell ref="K96:AF96"/>
    <mergeCell ref="E96:I96"/>
    <mergeCell ref="K97:AF97"/>
    <mergeCell ref="E97:I97"/>
    <mergeCell ref="J98:AF98"/>
    <mergeCell ref="D98:H98"/>
    <mergeCell ref="K99:AF99"/>
    <mergeCell ref="E99:I99"/>
    <mergeCell ref="E100:I100"/>
    <mergeCell ref="K100:AF100"/>
    <mergeCell ref="K101:AF101"/>
    <mergeCell ref="E101:I101"/>
    <mergeCell ref="E102:I102"/>
    <mergeCell ref="K102:AF102"/>
    <mergeCell ref="K103:AF103"/>
    <mergeCell ref="E103:I103"/>
    <mergeCell ref="AM87:AN87"/>
    <mergeCell ref="AM89:AP89"/>
    <mergeCell ref="AS89:AT91"/>
    <mergeCell ref="AM90:AP90"/>
    <mergeCell ref="AG92:AM92"/>
    <mergeCell ref="AN92:AP92"/>
    <mergeCell ref="AN95:AP95"/>
    <mergeCell ref="AG95:AM95"/>
    <mergeCell ref="AN96:AP96"/>
    <mergeCell ref="AG96:AM96"/>
    <mergeCell ref="AG97:AM97"/>
    <mergeCell ref="AN97:AP97"/>
    <mergeCell ref="AN98:AP98"/>
    <mergeCell ref="AG98:AM98"/>
    <mergeCell ref="AN99:AP99"/>
    <mergeCell ref="AG99:AM99"/>
    <mergeCell ref="AN100:AP100"/>
    <mergeCell ref="AG100:AM100"/>
    <mergeCell ref="AG94:AM94"/>
    <mergeCell ref="AN94:AP94"/>
    <mergeCell ref="BE5:BE34"/>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s>
  <hyperlinks>
    <hyperlink ref="A96" location="'01-01 - Stavebně konstruk...'!C2" display="/"/>
    <hyperlink ref="A97" location="'01-07 - PS 1.02 - Vertiká...'!C2" display="/"/>
    <hyperlink ref="A99" location="'02-01 - Architektonicko s...'!C2" display="/"/>
    <hyperlink ref="A100" location="'02-02 - Stavebně konstruk...'!C2" display="/"/>
    <hyperlink ref="A101" location="'02-03 - Zařízení zdravotn...'!C2" display="/"/>
    <hyperlink ref="A102" location="'02-04 - Zařízení pro vytá...'!C2" display="/"/>
    <hyperlink ref="A103" location="'02-05 - Zařízení vzduchot...'!C2" display="/"/>
    <hyperlink ref="A104" location="'02-06 - Zařízení elektron...'!C2" display="/"/>
    <hyperlink ref="A105" location="'02-07 - Zařízení silnopro...'!C2" display="/"/>
    <hyperlink ref="A106" location="'02-09 - PS 2.01 - Technol...'!C2" display="/"/>
    <hyperlink ref="A108" location="'03-01 - Architektonicko-s...'!C2" display="/"/>
    <hyperlink ref="A109" location="'03-02 - Stavebně konstruk...'!C2" display="/"/>
    <hyperlink ref="A110" location="'03-04 - Zařízení Silnopro...'!C2" display="/"/>
    <hyperlink ref="A111" location="'03-05 - Zařízení elektron...'!C2" display="/"/>
    <hyperlink ref="A114" location="'01 - Panely a konstrukce'!C2" display="/"/>
    <hyperlink ref="A115" location="'02 - Rozvaděče a kabely'!C2" display="/"/>
    <hyperlink ref="A116" location="'03 - Ostatní zřízení'!C2" display="/"/>
    <hyperlink ref="A118" location="'04-01 - Komunikace'!C2" display="/"/>
    <hyperlink ref="A119" location="'04-02 - Sanace pláně'!C2" display="/"/>
    <hyperlink ref="A120" location="'06 - IO 02 - Areálová kan...'!C2" display="/"/>
    <hyperlink ref="A121" location="'07 - IO 04 - Akumulace a ...'!C2" display="/"/>
    <hyperlink ref="A122" location="'08 - IO 05 - Přípojka NN ...'!C2" display="/"/>
    <hyperlink ref="A123" location="'09 - IO 06 - Přeložka CETIN'!C2" display="/"/>
    <hyperlink ref="A124" location="'10 - IO 07 - Areálové roz...'!C2" display="/"/>
    <hyperlink ref="A125" location="'11 - Vedlejší náklady'!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117</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368</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3342</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ROUND((SUM(BE126:BE254)),  2)</f>
        <v>0</v>
      </c>
      <c r="G35" s="39"/>
      <c r="H35" s="39"/>
      <c r="I35" s="166">
        <v>0.20999999999999999</v>
      </c>
      <c r="J35" s="165">
        <f>ROUND(((SUM(BE126:BE254))*I35),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ROUND((SUM(BF126:BF254)),  2)</f>
        <v>0</v>
      </c>
      <c r="G36" s="39"/>
      <c r="H36" s="39"/>
      <c r="I36" s="166">
        <v>0.12</v>
      </c>
      <c r="J36" s="165">
        <f>ROUND(((SUM(BF126:BF254))*I36),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ROUND((SUM(BG126:BG254)),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ROUND((SUM(BH126:BH254)),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ROUND((SUM(BI126:BI254)),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368</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02-07 - Zařízení silnoproudé elektrotechniky a hromosvod</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J126</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3343</v>
      </c>
      <c r="E99" s="193"/>
      <c r="F99" s="193"/>
      <c r="G99" s="193"/>
      <c r="H99" s="193"/>
      <c r="I99" s="193"/>
      <c r="J99" s="194">
        <f>J127</f>
        <v>0</v>
      </c>
      <c r="K99" s="191"/>
      <c r="L99" s="195"/>
      <c r="S99" s="9"/>
      <c r="T99" s="9"/>
      <c r="U99" s="9"/>
      <c r="V99" s="9"/>
      <c r="W99" s="9"/>
      <c r="X99" s="9"/>
      <c r="Y99" s="9"/>
      <c r="Z99" s="9"/>
      <c r="AA99" s="9"/>
      <c r="AB99" s="9"/>
      <c r="AC99" s="9"/>
      <c r="AD99" s="9"/>
      <c r="AE99" s="9"/>
    </row>
    <row r="100" s="9" customFormat="1" ht="24.96" customHeight="1">
      <c r="A100" s="9"/>
      <c r="B100" s="190"/>
      <c r="C100" s="191"/>
      <c r="D100" s="192" t="s">
        <v>3344</v>
      </c>
      <c r="E100" s="193"/>
      <c r="F100" s="193"/>
      <c r="G100" s="193"/>
      <c r="H100" s="193"/>
      <c r="I100" s="193"/>
      <c r="J100" s="194">
        <f>J168</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3345</v>
      </c>
      <c r="E101" s="193"/>
      <c r="F101" s="193"/>
      <c r="G101" s="193"/>
      <c r="H101" s="193"/>
      <c r="I101" s="193"/>
      <c r="J101" s="194">
        <f>J228</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3346</v>
      </c>
      <c r="E102" s="193"/>
      <c r="F102" s="193"/>
      <c r="G102" s="193"/>
      <c r="H102" s="193"/>
      <c r="I102" s="193"/>
      <c r="J102" s="194">
        <f>J242</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3347</v>
      </c>
      <c r="E103" s="193"/>
      <c r="F103" s="193"/>
      <c r="G103" s="193"/>
      <c r="H103" s="193"/>
      <c r="I103" s="193"/>
      <c r="J103" s="194">
        <f>J246</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3348</v>
      </c>
      <c r="E104" s="193"/>
      <c r="F104" s="193"/>
      <c r="G104" s="193"/>
      <c r="H104" s="193"/>
      <c r="I104" s="193"/>
      <c r="J104" s="194">
        <f>J252</f>
        <v>0</v>
      </c>
      <c r="K104" s="191"/>
      <c r="L104" s="195"/>
      <c r="S104" s="9"/>
      <c r="T104" s="9"/>
      <c r="U104" s="9"/>
      <c r="V104" s="9"/>
      <c r="W104" s="9"/>
      <c r="X104" s="9"/>
      <c r="Y104" s="9"/>
      <c r="Z104" s="9"/>
      <c r="AA104" s="9"/>
      <c r="AB104" s="9"/>
      <c r="AC104" s="9"/>
      <c r="AD104" s="9"/>
      <c r="AE104" s="9"/>
    </row>
    <row r="105" s="2" customFormat="1" ht="21.84"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67"/>
      <c r="C106" s="68"/>
      <c r="D106" s="68"/>
      <c r="E106" s="68"/>
      <c r="F106" s="68"/>
      <c r="G106" s="68"/>
      <c r="H106" s="68"/>
      <c r="I106" s="68"/>
      <c r="J106" s="68"/>
      <c r="K106" s="68"/>
      <c r="L106" s="64"/>
      <c r="S106" s="39"/>
      <c r="T106" s="39"/>
      <c r="U106" s="39"/>
      <c r="V106" s="39"/>
      <c r="W106" s="39"/>
      <c r="X106" s="39"/>
      <c r="Y106" s="39"/>
      <c r="Z106" s="39"/>
      <c r="AA106" s="39"/>
      <c r="AB106" s="39"/>
      <c r="AC106" s="39"/>
      <c r="AD106" s="39"/>
      <c r="AE106" s="39"/>
    </row>
    <row r="110" s="2" customFormat="1" ht="6.96" customHeight="1">
      <c r="A110" s="39"/>
      <c r="B110" s="69"/>
      <c r="C110" s="70"/>
      <c r="D110" s="70"/>
      <c r="E110" s="70"/>
      <c r="F110" s="70"/>
      <c r="G110" s="70"/>
      <c r="H110" s="70"/>
      <c r="I110" s="70"/>
      <c r="J110" s="70"/>
      <c r="K110" s="70"/>
      <c r="L110" s="64"/>
      <c r="S110" s="39"/>
      <c r="T110" s="39"/>
      <c r="U110" s="39"/>
      <c r="V110" s="39"/>
      <c r="W110" s="39"/>
      <c r="X110" s="39"/>
      <c r="Y110" s="39"/>
      <c r="Z110" s="39"/>
      <c r="AA110" s="39"/>
      <c r="AB110" s="39"/>
      <c r="AC110" s="39"/>
      <c r="AD110" s="39"/>
      <c r="AE110" s="39"/>
    </row>
    <row r="111" s="2" customFormat="1" ht="24.96" customHeight="1">
      <c r="A111" s="39"/>
      <c r="B111" s="40"/>
      <c r="C111" s="24" t="s">
        <v>187</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6.25" customHeight="1">
      <c r="A114" s="39"/>
      <c r="B114" s="40"/>
      <c r="C114" s="41"/>
      <c r="D114" s="41"/>
      <c r="E114" s="185" t="str">
        <f>E7</f>
        <v>Konverze Vodárenské věže - výstavba větrné elektrárny Bohumín - Pudlov</v>
      </c>
      <c r="F114" s="33"/>
      <c r="G114" s="33"/>
      <c r="H114" s="33"/>
      <c r="I114" s="41"/>
      <c r="J114" s="41"/>
      <c r="K114" s="41"/>
      <c r="L114" s="64"/>
      <c r="S114" s="39"/>
      <c r="T114" s="39"/>
      <c r="U114" s="39"/>
      <c r="V114" s="39"/>
      <c r="W114" s="39"/>
      <c r="X114" s="39"/>
      <c r="Y114" s="39"/>
      <c r="Z114" s="39"/>
      <c r="AA114" s="39"/>
      <c r="AB114" s="39"/>
      <c r="AC114" s="39"/>
      <c r="AD114" s="39"/>
      <c r="AE114" s="39"/>
    </row>
    <row r="115" s="1" customFormat="1" ht="12" customHeight="1">
      <c r="B115" s="22"/>
      <c r="C115" s="33" t="s">
        <v>174</v>
      </c>
      <c r="D115" s="23"/>
      <c r="E115" s="23"/>
      <c r="F115" s="23"/>
      <c r="G115" s="23"/>
      <c r="H115" s="23"/>
      <c r="I115" s="23"/>
      <c r="J115" s="23"/>
      <c r="K115" s="23"/>
      <c r="L115" s="21"/>
    </row>
    <row r="116" s="2" customFormat="1" ht="16.5" customHeight="1">
      <c r="A116" s="39"/>
      <c r="B116" s="40"/>
      <c r="C116" s="41"/>
      <c r="D116" s="41"/>
      <c r="E116" s="185" t="s">
        <v>368</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176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E11</f>
        <v>02-07 - Zařízení silnoproudé elektrotechniky a hromosvod</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F14</f>
        <v xml:space="preserve"> </v>
      </c>
      <c r="G120" s="41"/>
      <c r="H120" s="41"/>
      <c r="I120" s="33" t="s">
        <v>22</v>
      </c>
      <c r="J120" s="80" t="str">
        <f>IF(J14="","",J14)</f>
        <v>6. 6. 2024</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E17</f>
        <v>Ing. Vladimír Cigánek</v>
      </c>
      <c r="G122" s="41"/>
      <c r="H122" s="41"/>
      <c r="I122" s="33" t="s">
        <v>30</v>
      </c>
      <c r="J122" s="37" t="str">
        <f>E23</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IF(E20="","",E20)</f>
        <v>Vyplň údaj</v>
      </c>
      <c r="G123" s="41"/>
      <c r="H123" s="41"/>
      <c r="I123" s="33" t="s">
        <v>33</v>
      </c>
      <c r="J123" s="37" t="str">
        <f>E26</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188</v>
      </c>
      <c r="D125" s="199" t="s">
        <v>61</v>
      </c>
      <c r="E125" s="199" t="s">
        <v>57</v>
      </c>
      <c r="F125" s="199" t="s">
        <v>58</v>
      </c>
      <c r="G125" s="199" t="s">
        <v>189</v>
      </c>
      <c r="H125" s="199" t="s">
        <v>190</v>
      </c>
      <c r="I125" s="199" t="s">
        <v>191</v>
      </c>
      <c r="J125" s="200" t="s">
        <v>180</v>
      </c>
      <c r="K125" s="201" t="s">
        <v>192</v>
      </c>
      <c r="L125" s="202"/>
      <c r="M125" s="101" t="s">
        <v>1</v>
      </c>
      <c r="N125" s="102" t="s">
        <v>40</v>
      </c>
      <c r="O125" s="102" t="s">
        <v>193</v>
      </c>
      <c r="P125" s="102" t="s">
        <v>194</v>
      </c>
      <c r="Q125" s="102" t="s">
        <v>195</v>
      </c>
      <c r="R125" s="102" t="s">
        <v>196</v>
      </c>
      <c r="S125" s="102" t="s">
        <v>197</v>
      </c>
      <c r="T125" s="103" t="s">
        <v>198</v>
      </c>
      <c r="U125" s="196"/>
      <c r="V125" s="196"/>
      <c r="W125" s="196"/>
      <c r="X125" s="196"/>
      <c r="Y125" s="196"/>
      <c r="Z125" s="196"/>
      <c r="AA125" s="196"/>
      <c r="AB125" s="196"/>
      <c r="AC125" s="196"/>
      <c r="AD125" s="196"/>
      <c r="AE125" s="196"/>
    </row>
    <row r="126" s="2" customFormat="1" ht="22.8" customHeight="1">
      <c r="A126" s="39"/>
      <c r="B126" s="40"/>
      <c r="C126" s="108" t="s">
        <v>199</v>
      </c>
      <c r="D126" s="41"/>
      <c r="E126" s="41"/>
      <c r="F126" s="41"/>
      <c r="G126" s="41"/>
      <c r="H126" s="41"/>
      <c r="I126" s="41"/>
      <c r="J126" s="203">
        <f>BK126</f>
        <v>0</v>
      </c>
      <c r="K126" s="41"/>
      <c r="L126" s="45"/>
      <c r="M126" s="104"/>
      <c r="N126" s="204"/>
      <c r="O126" s="105"/>
      <c r="P126" s="205">
        <f>P127+P168+P228+P242+P246+P252</f>
        <v>0</v>
      </c>
      <c r="Q126" s="105"/>
      <c r="R126" s="205">
        <f>R127+R168+R228+R242+R246+R252</f>
        <v>0</v>
      </c>
      <c r="S126" s="105"/>
      <c r="T126" s="206">
        <f>T127+T168+T228+T242+T246+T252</f>
        <v>0</v>
      </c>
      <c r="U126" s="39"/>
      <c r="V126" s="39"/>
      <c r="W126" s="39"/>
      <c r="X126" s="39"/>
      <c r="Y126" s="39"/>
      <c r="Z126" s="39"/>
      <c r="AA126" s="39"/>
      <c r="AB126" s="39"/>
      <c r="AC126" s="39"/>
      <c r="AD126" s="39"/>
      <c r="AE126" s="39"/>
      <c r="AT126" s="18" t="s">
        <v>75</v>
      </c>
      <c r="AU126" s="18" t="s">
        <v>182</v>
      </c>
      <c r="BK126" s="207">
        <f>BK127+BK168+BK228+BK242+BK246+BK252</f>
        <v>0</v>
      </c>
    </row>
    <row r="127" s="11" customFormat="1" ht="25.92" customHeight="1">
      <c r="A127" s="11"/>
      <c r="B127" s="208"/>
      <c r="C127" s="209"/>
      <c r="D127" s="210" t="s">
        <v>75</v>
      </c>
      <c r="E127" s="211" t="s">
        <v>1416</v>
      </c>
      <c r="F127" s="211" t="s">
        <v>3349</v>
      </c>
      <c r="G127" s="209"/>
      <c r="H127" s="209"/>
      <c r="I127" s="212"/>
      <c r="J127" s="213">
        <f>BK127</f>
        <v>0</v>
      </c>
      <c r="K127" s="209"/>
      <c r="L127" s="214"/>
      <c r="M127" s="215"/>
      <c r="N127" s="216"/>
      <c r="O127" s="216"/>
      <c r="P127" s="217">
        <f>SUM(P128:P167)</f>
        <v>0</v>
      </c>
      <c r="Q127" s="216"/>
      <c r="R127" s="217">
        <f>SUM(R128:R167)</f>
        <v>0</v>
      </c>
      <c r="S127" s="216"/>
      <c r="T127" s="218">
        <f>SUM(T128:T167)</f>
        <v>0</v>
      </c>
      <c r="U127" s="11"/>
      <c r="V127" s="11"/>
      <c r="W127" s="11"/>
      <c r="X127" s="11"/>
      <c r="Y127" s="11"/>
      <c r="Z127" s="11"/>
      <c r="AA127" s="11"/>
      <c r="AB127" s="11"/>
      <c r="AC127" s="11"/>
      <c r="AD127" s="11"/>
      <c r="AE127" s="11"/>
      <c r="AR127" s="219" t="s">
        <v>83</v>
      </c>
      <c r="AT127" s="220" t="s">
        <v>75</v>
      </c>
      <c r="AU127" s="220" t="s">
        <v>76</v>
      </c>
      <c r="AY127" s="219" t="s">
        <v>201</v>
      </c>
      <c r="BK127" s="221">
        <f>SUM(BK128:BK167)</f>
        <v>0</v>
      </c>
    </row>
    <row r="128" s="2" customFormat="1" ht="16.5" customHeight="1">
      <c r="A128" s="39"/>
      <c r="B128" s="40"/>
      <c r="C128" s="222" t="s">
        <v>83</v>
      </c>
      <c r="D128" s="222" t="s">
        <v>202</v>
      </c>
      <c r="E128" s="223" t="s">
        <v>3148</v>
      </c>
      <c r="F128" s="224" t="s">
        <v>3350</v>
      </c>
      <c r="G128" s="225" t="s">
        <v>934</v>
      </c>
      <c r="H128" s="226">
        <v>1</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323</v>
      </c>
      <c r="AT128" s="234" t="s">
        <v>202</v>
      </c>
      <c r="AU128" s="234" t="s">
        <v>83</v>
      </c>
      <c r="AY128" s="18" t="s">
        <v>201</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323</v>
      </c>
      <c r="BM128" s="234" t="s">
        <v>85</v>
      </c>
    </row>
    <row r="129" s="2" customFormat="1" ht="16.5" customHeight="1">
      <c r="A129" s="39"/>
      <c r="B129" s="40"/>
      <c r="C129" s="222" t="s">
        <v>85</v>
      </c>
      <c r="D129" s="222" t="s">
        <v>202</v>
      </c>
      <c r="E129" s="223" t="s">
        <v>3150</v>
      </c>
      <c r="F129" s="224" t="s">
        <v>3351</v>
      </c>
      <c r="G129" s="225" t="s">
        <v>934</v>
      </c>
      <c r="H129" s="226">
        <v>1</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323</v>
      </c>
      <c r="AT129" s="234" t="s">
        <v>202</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323</v>
      </c>
      <c r="BM129" s="234" t="s">
        <v>206</v>
      </c>
    </row>
    <row r="130" s="2" customFormat="1" ht="16.5" customHeight="1">
      <c r="A130" s="39"/>
      <c r="B130" s="40"/>
      <c r="C130" s="222" t="s">
        <v>138</v>
      </c>
      <c r="D130" s="222" t="s">
        <v>202</v>
      </c>
      <c r="E130" s="223" t="s">
        <v>3152</v>
      </c>
      <c r="F130" s="224" t="s">
        <v>3352</v>
      </c>
      <c r="G130" s="225" t="s">
        <v>934</v>
      </c>
      <c r="H130" s="226">
        <v>1</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323</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323</v>
      </c>
      <c r="BM130" s="234" t="s">
        <v>243</v>
      </c>
    </row>
    <row r="131" s="2" customFormat="1" ht="16.5" customHeight="1">
      <c r="A131" s="39"/>
      <c r="B131" s="40"/>
      <c r="C131" s="222" t="s">
        <v>206</v>
      </c>
      <c r="D131" s="222" t="s">
        <v>202</v>
      </c>
      <c r="E131" s="223" t="s">
        <v>3154</v>
      </c>
      <c r="F131" s="224" t="s">
        <v>3353</v>
      </c>
      <c r="G131" s="225" t="s">
        <v>934</v>
      </c>
      <c r="H131" s="226">
        <v>1</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323</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323</v>
      </c>
      <c r="BM131" s="234" t="s">
        <v>260</v>
      </c>
    </row>
    <row r="132" s="2" customFormat="1" ht="16.5" customHeight="1">
      <c r="A132" s="39"/>
      <c r="B132" s="40"/>
      <c r="C132" s="222" t="s">
        <v>235</v>
      </c>
      <c r="D132" s="222" t="s">
        <v>202</v>
      </c>
      <c r="E132" s="223" t="s">
        <v>3156</v>
      </c>
      <c r="F132" s="224" t="s">
        <v>3354</v>
      </c>
      <c r="G132" s="225" t="s">
        <v>934</v>
      </c>
      <c r="H132" s="226">
        <v>1</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323</v>
      </c>
      <c r="AT132" s="234" t="s">
        <v>202</v>
      </c>
      <c r="AU132" s="234" t="s">
        <v>83</v>
      </c>
      <c r="AY132" s="18" t="s">
        <v>201</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323</v>
      </c>
      <c r="BM132" s="234" t="s">
        <v>167</v>
      </c>
    </row>
    <row r="133" s="2" customFormat="1" ht="16.5" customHeight="1">
      <c r="A133" s="39"/>
      <c r="B133" s="40"/>
      <c r="C133" s="222" t="s">
        <v>243</v>
      </c>
      <c r="D133" s="222" t="s">
        <v>202</v>
      </c>
      <c r="E133" s="223" t="s">
        <v>3158</v>
      </c>
      <c r="F133" s="224" t="s">
        <v>3355</v>
      </c>
      <c r="G133" s="225" t="s">
        <v>934</v>
      </c>
      <c r="H133" s="226">
        <v>1</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323</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323</v>
      </c>
      <c r="BM133" s="234" t="s">
        <v>8</v>
      </c>
    </row>
    <row r="134" s="2" customFormat="1" ht="16.5" customHeight="1">
      <c r="A134" s="39"/>
      <c r="B134" s="40"/>
      <c r="C134" s="222" t="s">
        <v>256</v>
      </c>
      <c r="D134" s="222" t="s">
        <v>202</v>
      </c>
      <c r="E134" s="223" t="s">
        <v>3160</v>
      </c>
      <c r="F134" s="224" t="s">
        <v>3356</v>
      </c>
      <c r="G134" s="225" t="s">
        <v>934</v>
      </c>
      <c r="H134" s="226">
        <v>1</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323</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323</v>
      </c>
      <c r="BM134" s="234" t="s">
        <v>311</v>
      </c>
    </row>
    <row r="135" s="2" customFormat="1" ht="16.5" customHeight="1">
      <c r="A135" s="39"/>
      <c r="B135" s="40"/>
      <c r="C135" s="222" t="s">
        <v>260</v>
      </c>
      <c r="D135" s="222" t="s">
        <v>202</v>
      </c>
      <c r="E135" s="223" t="s">
        <v>3162</v>
      </c>
      <c r="F135" s="224" t="s">
        <v>3357</v>
      </c>
      <c r="G135" s="225" t="s">
        <v>934</v>
      </c>
      <c r="H135" s="226">
        <v>1</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323</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323</v>
      </c>
      <c r="BM135" s="234" t="s">
        <v>323</v>
      </c>
    </row>
    <row r="136" s="2" customFormat="1" ht="16.5" customHeight="1">
      <c r="A136" s="39"/>
      <c r="B136" s="40"/>
      <c r="C136" s="222" t="s">
        <v>277</v>
      </c>
      <c r="D136" s="222" t="s">
        <v>202</v>
      </c>
      <c r="E136" s="223" t="s">
        <v>3164</v>
      </c>
      <c r="F136" s="224" t="s">
        <v>3358</v>
      </c>
      <c r="G136" s="225" t="s">
        <v>934</v>
      </c>
      <c r="H136" s="226">
        <v>1</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323</v>
      </c>
      <c r="AT136" s="234" t="s">
        <v>202</v>
      </c>
      <c r="AU136" s="234" t="s">
        <v>83</v>
      </c>
      <c r="AY136" s="18" t="s">
        <v>201</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323</v>
      </c>
      <c r="BM136" s="234" t="s">
        <v>624</v>
      </c>
    </row>
    <row r="137" s="2" customFormat="1" ht="24.15" customHeight="1">
      <c r="A137" s="39"/>
      <c r="B137" s="40"/>
      <c r="C137" s="222" t="s">
        <v>167</v>
      </c>
      <c r="D137" s="222" t="s">
        <v>202</v>
      </c>
      <c r="E137" s="223" t="s">
        <v>3166</v>
      </c>
      <c r="F137" s="224" t="s">
        <v>3359</v>
      </c>
      <c r="G137" s="225" t="s">
        <v>934</v>
      </c>
      <c r="H137" s="226">
        <v>1</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323</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323</v>
      </c>
      <c r="BM137" s="234" t="s">
        <v>633</v>
      </c>
    </row>
    <row r="138" s="2" customFormat="1" ht="168" customHeight="1">
      <c r="A138" s="39"/>
      <c r="B138" s="40"/>
      <c r="C138" s="222" t="s">
        <v>170</v>
      </c>
      <c r="D138" s="222" t="s">
        <v>202</v>
      </c>
      <c r="E138" s="223" t="s">
        <v>3168</v>
      </c>
      <c r="F138" s="224" t="s">
        <v>3360</v>
      </c>
      <c r="G138" s="225" t="s">
        <v>934</v>
      </c>
      <c r="H138" s="226">
        <v>1</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323</v>
      </c>
      <c r="AT138" s="234" t="s">
        <v>202</v>
      </c>
      <c r="AU138" s="234" t="s">
        <v>83</v>
      </c>
      <c r="AY138" s="18" t="s">
        <v>201</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323</v>
      </c>
      <c r="BM138" s="234" t="s">
        <v>641</v>
      </c>
    </row>
    <row r="139" s="2" customFormat="1" ht="16.5" customHeight="1">
      <c r="A139" s="39"/>
      <c r="B139" s="40"/>
      <c r="C139" s="222" t="s">
        <v>8</v>
      </c>
      <c r="D139" s="222" t="s">
        <v>202</v>
      </c>
      <c r="E139" s="223" t="s">
        <v>3170</v>
      </c>
      <c r="F139" s="224" t="s">
        <v>3361</v>
      </c>
      <c r="G139" s="225" t="s">
        <v>671</v>
      </c>
      <c r="H139" s="226">
        <v>220</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323</v>
      </c>
      <c r="AT139" s="234" t="s">
        <v>202</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323</v>
      </c>
      <c r="BM139" s="234" t="s">
        <v>650</v>
      </c>
    </row>
    <row r="140" s="2" customFormat="1" ht="16.5" customHeight="1">
      <c r="A140" s="39"/>
      <c r="B140" s="40"/>
      <c r="C140" s="222" t="s">
        <v>307</v>
      </c>
      <c r="D140" s="222" t="s">
        <v>202</v>
      </c>
      <c r="E140" s="223" t="s">
        <v>3172</v>
      </c>
      <c r="F140" s="224" t="s">
        <v>3362</v>
      </c>
      <c r="G140" s="225" t="s">
        <v>671</v>
      </c>
      <c r="H140" s="226">
        <v>15</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323</v>
      </c>
      <c r="AT140" s="234" t="s">
        <v>202</v>
      </c>
      <c r="AU140" s="234" t="s">
        <v>83</v>
      </c>
      <c r="AY140" s="18" t="s">
        <v>201</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323</v>
      </c>
      <c r="BM140" s="234" t="s">
        <v>657</v>
      </c>
    </row>
    <row r="141" s="2" customFormat="1" ht="16.5" customHeight="1">
      <c r="A141" s="39"/>
      <c r="B141" s="40"/>
      <c r="C141" s="222" t="s">
        <v>311</v>
      </c>
      <c r="D141" s="222" t="s">
        <v>202</v>
      </c>
      <c r="E141" s="223" t="s">
        <v>3174</v>
      </c>
      <c r="F141" s="224" t="s">
        <v>3363</v>
      </c>
      <c r="G141" s="225" t="s">
        <v>671</v>
      </c>
      <c r="H141" s="226">
        <v>45</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323</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323</v>
      </c>
      <c r="BM141" s="234" t="s">
        <v>664</v>
      </c>
    </row>
    <row r="142" s="2" customFormat="1" ht="16.5" customHeight="1">
      <c r="A142" s="39"/>
      <c r="B142" s="40"/>
      <c r="C142" s="222" t="s">
        <v>315</v>
      </c>
      <c r="D142" s="222" t="s">
        <v>202</v>
      </c>
      <c r="E142" s="223" t="s">
        <v>3176</v>
      </c>
      <c r="F142" s="224" t="s">
        <v>3364</v>
      </c>
      <c r="G142" s="225" t="s">
        <v>671</v>
      </c>
      <c r="H142" s="226">
        <v>320</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323</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323</v>
      </c>
      <c r="BM142" s="234" t="s">
        <v>674</v>
      </c>
    </row>
    <row r="143" s="2" customFormat="1" ht="16.5" customHeight="1">
      <c r="A143" s="39"/>
      <c r="B143" s="40"/>
      <c r="C143" s="222" t="s">
        <v>323</v>
      </c>
      <c r="D143" s="222" t="s">
        <v>202</v>
      </c>
      <c r="E143" s="223" t="s">
        <v>3179</v>
      </c>
      <c r="F143" s="224" t="s">
        <v>3365</v>
      </c>
      <c r="G143" s="225" t="s">
        <v>671</v>
      </c>
      <c r="H143" s="226">
        <v>480</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323</v>
      </c>
      <c r="AT143" s="234" t="s">
        <v>202</v>
      </c>
      <c r="AU143" s="234" t="s">
        <v>83</v>
      </c>
      <c r="AY143" s="18" t="s">
        <v>201</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323</v>
      </c>
      <c r="BM143" s="234" t="s">
        <v>683</v>
      </c>
    </row>
    <row r="144" s="2" customFormat="1" ht="16.5" customHeight="1">
      <c r="A144" s="39"/>
      <c r="B144" s="40"/>
      <c r="C144" s="222" t="s">
        <v>331</v>
      </c>
      <c r="D144" s="222" t="s">
        <v>202</v>
      </c>
      <c r="E144" s="223" t="s">
        <v>3181</v>
      </c>
      <c r="F144" s="224" t="s">
        <v>3366</v>
      </c>
      <c r="G144" s="225" t="s">
        <v>671</v>
      </c>
      <c r="H144" s="226">
        <v>45</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323</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323</v>
      </c>
      <c r="BM144" s="234" t="s">
        <v>712</v>
      </c>
    </row>
    <row r="145" s="2" customFormat="1" ht="16.5" customHeight="1">
      <c r="A145" s="39"/>
      <c r="B145" s="40"/>
      <c r="C145" s="222" t="s">
        <v>624</v>
      </c>
      <c r="D145" s="222" t="s">
        <v>202</v>
      </c>
      <c r="E145" s="223" t="s">
        <v>3183</v>
      </c>
      <c r="F145" s="224" t="s">
        <v>3367</v>
      </c>
      <c r="G145" s="225" t="s">
        <v>671</v>
      </c>
      <c r="H145" s="226">
        <v>60</v>
      </c>
      <c r="I145" s="227"/>
      <c r="J145" s="228">
        <f>ROUND(I145*H145,2)</f>
        <v>0</v>
      </c>
      <c r="K145" s="229"/>
      <c r="L145" s="45"/>
      <c r="M145" s="230" t="s">
        <v>1</v>
      </c>
      <c r="N145" s="231"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323</v>
      </c>
      <c r="AT145" s="234" t="s">
        <v>202</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323</v>
      </c>
      <c r="BM145" s="234" t="s">
        <v>724</v>
      </c>
    </row>
    <row r="146" s="2" customFormat="1" ht="16.5" customHeight="1">
      <c r="A146" s="39"/>
      <c r="B146" s="40"/>
      <c r="C146" s="222" t="s">
        <v>629</v>
      </c>
      <c r="D146" s="222" t="s">
        <v>202</v>
      </c>
      <c r="E146" s="223" t="s">
        <v>3185</v>
      </c>
      <c r="F146" s="224" t="s">
        <v>3368</v>
      </c>
      <c r="G146" s="225" t="s">
        <v>671</v>
      </c>
      <c r="H146" s="226">
        <v>125</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323</v>
      </c>
      <c r="AT146" s="234" t="s">
        <v>202</v>
      </c>
      <c r="AU146" s="234" t="s">
        <v>83</v>
      </c>
      <c r="AY146" s="18" t="s">
        <v>201</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323</v>
      </c>
      <c r="BM146" s="234" t="s">
        <v>732</v>
      </c>
    </row>
    <row r="147" s="2" customFormat="1" ht="16.5" customHeight="1">
      <c r="A147" s="39"/>
      <c r="B147" s="40"/>
      <c r="C147" s="222" t="s">
        <v>633</v>
      </c>
      <c r="D147" s="222" t="s">
        <v>202</v>
      </c>
      <c r="E147" s="223" t="s">
        <v>3187</v>
      </c>
      <c r="F147" s="224" t="s">
        <v>3369</v>
      </c>
      <c r="G147" s="225" t="s">
        <v>671</v>
      </c>
      <c r="H147" s="226">
        <v>15</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323</v>
      </c>
      <c r="AT147" s="234" t="s">
        <v>202</v>
      </c>
      <c r="AU147" s="234" t="s">
        <v>83</v>
      </c>
      <c r="AY147" s="18" t="s">
        <v>201</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323</v>
      </c>
      <c r="BM147" s="234" t="s">
        <v>742</v>
      </c>
    </row>
    <row r="148" s="2" customFormat="1" ht="16.5" customHeight="1">
      <c r="A148" s="39"/>
      <c r="B148" s="40"/>
      <c r="C148" s="222" t="s">
        <v>7</v>
      </c>
      <c r="D148" s="222" t="s">
        <v>202</v>
      </c>
      <c r="E148" s="223" t="s">
        <v>3189</v>
      </c>
      <c r="F148" s="224" t="s">
        <v>3370</v>
      </c>
      <c r="G148" s="225" t="s">
        <v>671</v>
      </c>
      <c r="H148" s="226">
        <v>1350</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323</v>
      </c>
      <c r="AT148" s="234" t="s">
        <v>202</v>
      </c>
      <c r="AU148" s="234" t="s">
        <v>83</v>
      </c>
      <c r="AY148" s="18" t="s">
        <v>201</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323</v>
      </c>
      <c r="BM148" s="234" t="s">
        <v>762</v>
      </c>
    </row>
    <row r="149" s="2" customFormat="1" ht="16.5" customHeight="1">
      <c r="A149" s="39"/>
      <c r="B149" s="40"/>
      <c r="C149" s="222" t="s">
        <v>641</v>
      </c>
      <c r="D149" s="222" t="s">
        <v>202</v>
      </c>
      <c r="E149" s="223" t="s">
        <v>3191</v>
      </c>
      <c r="F149" s="224" t="s">
        <v>3371</v>
      </c>
      <c r="G149" s="225" t="s">
        <v>671</v>
      </c>
      <c r="H149" s="226">
        <v>350</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323</v>
      </c>
      <c r="AT149" s="234" t="s">
        <v>202</v>
      </c>
      <c r="AU149" s="234" t="s">
        <v>83</v>
      </c>
      <c r="AY149" s="18" t="s">
        <v>201</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323</v>
      </c>
      <c r="BM149" s="234" t="s">
        <v>783</v>
      </c>
    </row>
    <row r="150" s="2" customFormat="1" ht="16.5" customHeight="1">
      <c r="A150" s="39"/>
      <c r="B150" s="40"/>
      <c r="C150" s="222" t="s">
        <v>645</v>
      </c>
      <c r="D150" s="222" t="s">
        <v>202</v>
      </c>
      <c r="E150" s="223" t="s">
        <v>3193</v>
      </c>
      <c r="F150" s="224" t="s">
        <v>3372</v>
      </c>
      <c r="G150" s="225" t="s">
        <v>671</v>
      </c>
      <c r="H150" s="226">
        <v>80</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323</v>
      </c>
      <c r="AT150" s="234" t="s">
        <v>202</v>
      </c>
      <c r="AU150" s="234" t="s">
        <v>83</v>
      </c>
      <c r="AY150" s="18" t="s">
        <v>201</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323</v>
      </c>
      <c r="BM150" s="234" t="s">
        <v>794</v>
      </c>
    </row>
    <row r="151" s="2" customFormat="1" ht="16.5" customHeight="1">
      <c r="A151" s="39"/>
      <c r="B151" s="40"/>
      <c r="C151" s="222" t="s">
        <v>650</v>
      </c>
      <c r="D151" s="222" t="s">
        <v>202</v>
      </c>
      <c r="E151" s="223" t="s">
        <v>3195</v>
      </c>
      <c r="F151" s="224" t="s">
        <v>3373</v>
      </c>
      <c r="G151" s="225" t="s">
        <v>671</v>
      </c>
      <c r="H151" s="226">
        <v>380</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323</v>
      </c>
      <c r="AT151" s="234" t="s">
        <v>202</v>
      </c>
      <c r="AU151" s="234" t="s">
        <v>83</v>
      </c>
      <c r="AY151" s="18" t="s">
        <v>201</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323</v>
      </c>
      <c r="BM151" s="234" t="s">
        <v>804</v>
      </c>
    </row>
    <row r="152" s="2" customFormat="1" ht="16.5" customHeight="1">
      <c r="A152" s="39"/>
      <c r="B152" s="40"/>
      <c r="C152" s="222" t="s">
        <v>654</v>
      </c>
      <c r="D152" s="222" t="s">
        <v>202</v>
      </c>
      <c r="E152" s="223" t="s">
        <v>3197</v>
      </c>
      <c r="F152" s="224" t="s">
        <v>3374</v>
      </c>
      <c r="G152" s="225" t="s">
        <v>671</v>
      </c>
      <c r="H152" s="226">
        <v>25</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323</v>
      </c>
      <c r="AT152" s="234" t="s">
        <v>202</v>
      </c>
      <c r="AU152" s="234" t="s">
        <v>83</v>
      </c>
      <c r="AY152" s="18" t="s">
        <v>201</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323</v>
      </c>
      <c r="BM152" s="234" t="s">
        <v>812</v>
      </c>
    </row>
    <row r="153" s="2" customFormat="1" ht="16.5" customHeight="1">
      <c r="A153" s="39"/>
      <c r="B153" s="40"/>
      <c r="C153" s="222" t="s">
        <v>657</v>
      </c>
      <c r="D153" s="222" t="s">
        <v>202</v>
      </c>
      <c r="E153" s="223" t="s">
        <v>3199</v>
      </c>
      <c r="F153" s="224" t="s">
        <v>3375</v>
      </c>
      <c r="G153" s="225" t="s">
        <v>671</v>
      </c>
      <c r="H153" s="226">
        <v>15</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323</v>
      </c>
      <c r="AT153" s="234" t="s">
        <v>202</v>
      </c>
      <c r="AU153" s="234" t="s">
        <v>83</v>
      </c>
      <c r="AY153" s="18" t="s">
        <v>201</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323</v>
      </c>
      <c r="BM153" s="234" t="s">
        <v>820</v>
      </c>
    </row>
    <row r="154" s="2" customFormat="1" ht="16.5" customHeight="1">
      <c r="A154" s="39"/>
      <c r="B154" s="40"/>
      <c r="C154" s="222" t="s">
        <v>661</v>
      </c>
      <c r="D154" s="222" t="s">
        <v>202</v>
      </c>
      <c r="E154" s="223" t="s">
        <v>3201</v>
      </c>
      <c r="F154" s="224" t="s">
        <v>3376</v>
      </c>
      <c r="G154" s="225" t="s">
        <v>671</v>
      </c>
      <c r="H154" s="226">
        <v>15</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323</v>
      </c>
      <c r="AT154" s="234" t="s">
        <v>202</v>
      </c>
      <c r="AU154" s="234" t="s">
        <v>83</v>
      </c>
      <c r="AY154" s="18" t="s">
        <v>201</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323</v>
      </c>
      <c r="BM154" s="234" t="s">
        <v>837</v>
      </c>
    </row>
    <row r="155" s="2" customFormat="1" ht="16.5" customHeight="1">
      <c r="A155" s="39"/>
      <c r="B155" s="40"/>
      <c r="C155" s="222" t="s">
        <v>664</v>
      </c>
      <c r="D155" s="222" t="s">
        <v>202</v>
      </c>
      <c r="E155" s="223" t="s">
        <v>3203</v>
      </c>
      <c r="F155" s="224" t="s">
        <v>3377</v>
      </c>
      <c r="G155" s="225" t="s">
        <v>671</v>
      </c>
      <c r="H155" s="226">
        <v>12</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323</v>
      </c>
      <c r="AT155" s="234" t="s">
        <v>202</v>
      </c>
      <c r="AU155" s="234" t="s">
        <v>83</v>
      </c>
      <c r="AY155" s="18" t="s">
        <v>201</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323</v>
      </c>
      <c r="BM155" s="234" t="s">
        <v>851</v>
      </c>
    </row>
    <row r="156" s="2" customFormat="1" ht="16.5" customHeight="1">
      <c r="A156" s="39"/>
      <c r="B156" s="40"/>
      <c r="C156" s="222" t="s">
        <v>668</v>
      </c>
      <c r="D156" s="222" t="s">
        <v>202</v>
      </c>
      <c r="E156" s="223" t="s">
        <v>3205</v>
      </c>
      <c r="F156" s="224" t="s">
        <v>3378</v>
      </c>
      <c r="G156" s="225" t="s">
        <v>671</v>
      </c>
      <c r="H156" s="226">
        <v>120</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323</v>
      </c>
      <c r="AT156" s="234" t="s">
        <v>202</v>
      </c>
      <c r="AU156" s="234" t="s">
        <v>83</v>
      </c>
      <c r="AY156" s="18" t="s">
        <v>201</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323</v>
      </c>
      <c r="BM156" s="234" t="s">
        <v>868</v>
      </c>
    </row>
    <row r="157" s="2" customFormat="1" ht="16.5" customHeight="1">
      <c r="A157" s="39"/>
      <c r="B157" s="40"/>
      <c r="C157" s="222" t="s">
        <v>674</v>
      </c>
      <c r="D157" s="222" t="s">
        <v>202</v>
      </c>
      <c r="E157" s="223" t="s">
        <v>3207</v>
      </c>
      <c r="F157" s="224" t="s">
        <v>3379</v>
      </c>
      <c r="G157" s="225" t="s">
        <v>671</v>
      </c>
      <c r="H157" s="226">
        <v>250</v>
      </c>
      <c r="I157" s="227"/>
      <c r="J157" s="228">
        <f>ROUND(I157*H157,2)</f>
        <v>0</v>
      </c>
      <c r="K157" s="229"/>
      <c r="L157" s="45"/>
      <c r="M157" s="230" t="s">
        <v>1</v>
      </c>
      <c r="N157" s="231" t="s">
        <v>41</v>
      </c>
      <c r="O157" s="92"/>
      <c r="P157" s="232">
        <f>O157*H157</f>
        <v>0</v>
      </c>
      <c r="Q157" s="232">
        <v>0</v>
      </c>
      <c r="R157" s="232">
        <f>Q157*H157</f>
        <v>0</v>
      </c>
      <c r="S157" s="232">
        <v>0</v>
      </c>
      <c r="T157" s="233">
        <f>S157*H157</f>
        <v>0</v>
      </c>
      <c r="U157" s="39"/>
      <c r="V157" s="39"/>
      <c r="W157" s="39"/>
      <c r="X157" s="39"/>
      <c r="Y157" s="39"/>
      <c r="Z157" s="39"/>
      <c r="AA157" s="39"/>
      <c r="AB157" s="39"/>
      <c r="AC157" s="39"/>
      <c r="AD157" s="39"/>
      <c r="AE157" s="39"/>
      <c r="AR157" s="234" t="s">
        <v>323</v>
      </c>
      <c r="AT157" s="234" t="s">
        <v>202</v>
      </c>
      <c r="AU157" s="234" t="s">
        <v>83</v>
      </c>
      <c r="AY157" s="18" t="s">
        <v>201</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323</v>
      </c>
      <c r="BM157" s="234" t="s">
        <v>879</v>
      </c>
    </row>
    <row r="158" s="2" customFormat="1" ht="16.5" customHeight="1">
      <c r="A158" s="39"/>
      <c r="B158" s="40"/>
      <c r="C158" s="222" t="s">
        <v>679</v>
      </c>
      <c r="D158" s="222" t="s">
        <v>202</v>
      </c>
      <c r="E158" s="223" t="s">
        <v>3209</v>
      </c>
      <c r="F158" s="224" t="s">
        <v>3380</v>
      </c>
      <c r="G158" s="225" t="s">
        <v>671</v>
      </c>
      <c r="H158" s="226">
        <v>60</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323</v>
      </c>
      <c r="AT158" s="234" t="s">
        <v>202</v>
      </c>
      <c r="AU158" s="234" t="s">
        <v>83</v>
      </c>
      <c r="AY158" s="18" t="s">
        <v>201</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323</v>
      </c>
      <c r="BM158" s="234" t="s">
        <v>907</v>
      </c>
    </row>
    <row r="159" s="2" customFormat="1" ht="16.5" customHeight="1">
      <c r="A159" s="39"/>
      <c r="B159" s="40"/>
      <c r="C159" s="222" t="s">
        <v>683</v>
      </c>
      <c r="D159" s="222" t="s">
        <v>202</v>
      </c>
      <c r="E159" s="223" t="s">
        <v>3212</v>
      </c>
      <c r="F159" s="224" t="s">
        <v>3381</v>
      </c>
      <c r="G159" s="225" t="s">
        <v>671</v>
      </c>
      <c r="H159" s="226">
        <v>120</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323</v>
      </c>
      <c r="AT159" s="234" t="s">
        <v>202</v>
      </c>
      <c r="AU159" s="234" t="s">
        <v>83</v>
      </c>
      <c r="AY159" s="18" t="s">
        <v>201</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323</v>
      </c>
      <c r="BM159" s="234" t="s">
        <v>923</v>
      </c>
    </row>
    <row r="160" s="2" customFormat="1" ht="16.5" customHeight="1">
      <c r="A160" s="39"/>
      <c r="B160" s="40"/>
      <c r="C160" s="222" t="s">
        <v>708</v>
      </c>
      <c r="D160" s="222" t="s">
        <v>202</v>
      </c>
      <c r="E160" s="223" t="s">
        <v>3214</v>
      </c>
      <c r="F160" s="224" t="s">
        <v>3382</v>
      </c>
      <c r="G160" s="225" t="s">
        <v>934</v>
      </c>
      <c r="H160" s="226">
        <v>50</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323</v>
      </c>
      <c r="AT160" s="234" t="s">
        <v>202</v>
      </c>
      <c r="AU160" s="234" t="s">
        <v>83</v>
      </c>
      <c r="AY160" s="18" t="s">
        <v>201</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323</v>
      </c>
      <c r="BM160" s="234" t="s">
        <v>931</v>
      </c>
    </row>
    <row r="161" s="2" customFormat="1" ht="16.5" customHeight="1">
      <c r="A161" s="39"/>
      <c r="B161" s="40"/>
      <c r="C161" s="222" t="s">
        <v>712</v>
      </c>
      <c r="D161" s="222" t="s">
        <v>202</v>
      </c>
      <c r="E161" s="223" t="s">
        <v>3216</v>
      </c>
      <c r="F161" s="224" t="s">
        <v>3383</v>
      </c>
      <c r="G161" s="225" t="s">
        <v>671</v>
      </c>
      <c r="H161" s="226">
        <v>345</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323</v>
      </c>
      <c r="AT161" s="234" t="s">
        <v>202</v>
      </c>
      <c r="AU161" s="234" t="s">
        <v>83</v>
      </c>
      <c r="AY161" s="18" t="s">
        <v>201</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323</v>
      </c>
      <c r="BM161" s="234" t="s">
        <v>940</v>
      </c>
    </row>
    <row r="162" s="2" customFormat="1" ht="16.5" customHeight="1">
      <c r="A162" s="39"/>
      <c r="B162" s="40"/>
      <c r="C162" s="222" t="s">
        <v>720</v>
      </c>
      <c r="D162" s="222" t="s">
        <v>202</v>
      </c>
      <c r="E162" s="223" t="s">
        <v>3218</v>
      </c>
      <c r="F162" s="224" t="s">
        <v>3173</v>
      </c>
      <c r="G162" s="225" t="s">
        <v>671</v>
      </c>
      <c r="H162" s="226">
        <v>35</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323</v>
      </c>
      <c r="AT162" s="234" t="s">
        <v>202</v>
      </c>
      <c r="AU162" s="234" t="s">
        <v>83</v>
      </c>
      <c r="AY162" s="18" t="s">
        <v>201</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323</v>
      </c>
      <c r="BM162" s="234" t="s">
        <v>948</v>
      </c>
    </row>
    <row r="163" s="2" customFormat="1" ht="24.15" customHeight="1">
      <c r="A163" s="39"/>
      <c r="B163" s="40"/>
      <c r="C163" s="222" t="s">
        <v>724</v>
      </c>
      <c r="D163" s="222" t="s">
        <v>202</v>
      </c>
      <c r="E163" s="223" t="s">
        <v>3220</v>
      </c>
      <c r="F163" s="224" t="s">
        <v>3384</v>
      </c>
      <c r="G163" s="225" t="s">
        <v>671</v>
      </c>
      <c r="H163" s="226">
        <v>15</v>
      </c>
      <c r="I163" s="227"/>
      <c r="J163" s="228">
        <f>ROUND(I163*H163,2)</f>
        <v>0</v>
      </c>
      <c r="K163" s="229"/>
      <c r="L163" s="45"/>
      <c r="M163" s="230" t="s">
        <v>1</v>
      </c>
      <c r="N163" s="231"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323</v>
      </c>
      <c r="AT163" s="234" t="s">
        <v>202</v>
      </c>
      <c r="AU163" s="234" t="s">
        <v>83</v>
      </c>
      <c r="AY163" s="18" t="s">
        <v>201</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323</v>
      </c>
      <c r="BM163" s="234" t="s">
        <v>958</v>
      </c>
    </row>
    <row r="164" s="2" customFormat="1" ht="24.15" customHeight="1">
      <c r="A164" s="39"/>
      <c r="B164" s="40"/>
      <c r="C164" s="222" t="s">
        <v>728</v>
      </c>
      <c r="D164" s="222" t="s">
        <v>202</v>
      </c>
      <c r="E164" s="223" t="s">
        <v>3222</v>
      </c>
      <c r="F164" s="224" t="s">
        <v>3175</v>
      </c>
      <c r="G164" s="225" t="s">
        <v>671</v>
      </c>
      <c r="H164" s="226">
        <v>50</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323</v>
      </c>
      <c r="AT164" s="234" t="s">
        <v>202</v>
      </c>
      <c r="AU164" s="234" t="s">
        <v>83</v>
      </c>
      <c r="AY164" s="18" t="s">
        <v>201</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323</v>
      </c>
      <c r="BM164" s="234" t="s">
        <v>966</v>
      </c>
    </row>
    <row r="165" s="2" customFormat="1" ht="24.15" customHeight="1">
      <c r="A165" s="39"/>
      <c r="B165" s="40"/>
      <c r="C165" s="222" t="s">
        <v>732</v>
      </c>
      <c r="D165" s="222" t="s">
        <v>202</v>
      </c>
      <c r="E165" s="223" t="s">
        <v>3224</v>
      </c>
      <c r="F165" s="224" t="s">
        <v>3385</v>
      </c>
      <c r="G165" s="225" t="s">
        <v>934</v>
      </c>
      <c r="H165" s="226">
        <v>45</v>
      </c>
      <c r="I165" s="227"/>
      <c r="J165" s="228">
        <f>ROUND(I165*H165,2)</f>
        <v>0</v>
      </c>
      <c r="K165" s="229"/>
      <c r="L165" s="45"/>
      <c r="M165" s="230" t="s">
        <v>1</v>
      </c>
      <c r="N165" s="231"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323</v>
      </c>
      <c r="AT165" s="234" t="s">
        <v>202</v>
      </c>
      <c r="AU165" s="234" t="s">
        <v>83</v>
      </c>
      <c r="AY165" s="18" t="s">
        <v>201</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323</v>
      </c>
      <c r="BM165" s="234" t="s">
        <v>974</v>
      </c>
    </row>
    <row r="166" s="2" customFormat="1" ht="16.5" customHeight="1">
      <c r="A166" s="39"/>
      <c r="B166" s="40"/>
      <c r="C166" s="222" t="s">
        <v>738</v>
      </c>
      <c r="D166" s="222" t="s">
        <v>202</v>
      </c>
      <c r="E166" s="223" t="s">
        <v>3226</v>
      </c>
      <c r="F166" s="224" t="s">
        <v>3386</v>
      </c>
      <c r="G166" s="225" t="s">
        <v>934</v>
      </c>
      <c r="H166" s="226">
        <v>4</v>
      </c>
      <c r="I166" s="227"/>
      <c r="J166" s="228">
        <f>ROUND(I166*H166,2)</f>
        <v>0</v>
      </c>
      <c r="K166" s="229"/>
      <c r="L166" s="45"/>
      <c r="M166" s="230" t="s">
        <v>1</v>
      </c>
      <c r="N166" s="231"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323</v>
      </c>
      <c r="AT166" s="234" t="s">
        <v>202</v>
      </c>
      <c r="AU166" s="234" t="s">
        <v>83</v>
      </c>
      <c r="AY166" s="18" t="s">
        <v>201</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323</v>
      </c>
      <c r="BM166" s="234" t="s">
        <v>984</v>
      </c>
    </row>
    <row r="167" s="2" customFormat="1" ht="16.5" customHeight="1">
      <c r="A167" s="39"/>
      <c r="B167" s="40"/>
      <c r="C167" s="222" t="s">
        <v>742</v>
      </c>
      <c r="D167" s="222" t="s">
        <v>202</v>
      </c>
      <c r="E167" s="223" t="s">
        <v>3228</v>
      </c>
      <c r="F167" s="224" t="s">
        <v>3387</v>
      </c>
      <c r="G167" s="225" t="s">
        <v>934</v>
      </c>
      <c r="H167" s="226">
        <v>40</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323</v>
      </c>
      <c r="AT167" s="234" t="s">
        <v>202</v>
      </c>
      <c r="AU167" s="234" t="s">
        <v>83</v>
      </c>
      <c r="AY167" s="18" t="s">
        <v>201</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323</v>
      </c>
      <c r="BM167" s="234" t="s">
        <v>992</v>
      </c>
    </row>
    <row r="168" s="11" customFormat="1" ht="25.92" customHeight="1">
      <c r="A168" s="11"/>
      <c r="B168" s="208"/>
      <c r="C168" s="209"/>
      <c r="D168" s="210" t="s">
        <v>75</v>
      </c>
      <c r="E168" s="211" t="s">
        <v>1306</v>
      </c>
      <c r="F168" s="211" t="s">
        <v>3388</v>
      </c>
      <c r="G168" s="209"/>
      <c r="H168" s="209"/>
      <c r="I168" s="212"/>
      <c r="J168" s="213">
        <f>BK168</f>
        <v>0</v>
      </c>
      <c r="K168" s="209"/>
      <c r="L168" s="214"/>
      <c r="M168" s="215"/>
      <c r="N168" s="216"/>
      <c r="O168" s="216"/>
      <c r="P168" s="217">
        <f>SUM(P169:P227)</f>
        <v>0</v>
      </c>
      <c r="Q168" s="216"/>
      <c r="R168" s="217">
        <f>SUM(R169:R227)</f>
        <v>0</v>
      </c>
      <c r="S168" s="216"/>
      <c r="T168" s="218">
        <f>SUM(T169:T227)</f>
        <v>0</v>
      </c>
      <c r="U168" s="11"/>
      <c r="V168" s="11"/>
      <c r="W168" s="11"/>
      <c r="X168" s="11"/>
      <c r="Y168" s="11"/>
      <c r="Z168" s="11"/>
      <c r="AA168" s="11"/>
      <c r="AB168" s="11"/>
      <c r="AC168" s="11"/>
      <c r="AD168" s="11"/>
      <c r="AE168" s="11"/>
      <c r="AR168" s="219" t="s">
        <v>83</v>
      </c>
      <c r="AT168" s="220" t="s">
        <v>75</v>
      </c>
      <c r="AU168" s="220" t="s">
        <v>76</v>
      </c>
      <c r="AY168" s="219" t="s">
        <v>201</v>
      </c>
      <c r="BK168" s="221">
        <f>SUM(BK169:BK227)</f>
        <v>0</v>
      </c>
    </row>
    <row r="169" s="2" customFormat="1" ht="24.15" customHeight="1">
      <c r="A169" s="39"/>
      <c r="B169" s="40"/>
      <c r="C169" s="222" t="s">
        <v>749</v>
      </c>
      <c r="D169" s="222" t="s">
        <v>202</v>
      </c>
      <c r="E169" s="223" t="s">
        <v>3230</v>
      </c>
      <c r="F169" s="224" t="s">
        <v>3389</v>
      </c>
      <c r="G169" s="225" t="s">
        <v>934</v>
      </c>
      <c r="H169" s="226">
        <v>11</v>
      </c>
      <c r="I169" s="227"/>
      <c r="J169" s="228">
        <f>ROUND(I169*H169,2)</f>
        <v>0</v>
      </c>
      <c r="K169" s="229"/>
      <c r="L169" s="45"/>
      <c r="M169" s="230" t="s">
        <v>1</v>
      </c>
      <c r="N169" s="231" t="s">
        <v>41</v>
      </c>
      <c r="O169" s="92"/>
      <c r="P169" s="232">
        <f>O169*H169</f>
        <v>0</v>
      </c>
      <c r="Q169" s="232">
        <v>0</v>
      </c>
      <c r="R169" s="232">
        <f>Q169*H169</f>
        <v>0</v>
      </c>
      <c r="S169" s="232">
        <v>0</v>
      </c>
      <c r="T169" s="233">
        <f>S169*H169</f>
        <v>0</v>
      </c>
      <c r="U169" s="39"/>
      <c r="V169" s="39"/>
      <c r="W169" s="39"/>
      <c r="X169" s="39"/>
      <c r="Y169" s="39"/>
      <c r="Z169" s="39"/>
      <c r="AA169" s="39"/>
      <c r="AB169" s="39"/>
      <c r="AC169" s="39"/>
      <c r="AD169" s="39"/>
      <c r="AE169" s="39"/>
      <c r="AR169" s="234" t="s">
        <v>323</v>
      </c>
      <c r="AT169" s="234" t="s">
        <v>202</v>
      </c>
      <c r="AU169" s="234" t="s">
        <v>83</v>
      </c>
      <c r="AY169" s="18" t="s">
        <v>201</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323</v>
      </c>
      <c r="BM169" s="234" t="s">
        <v>1002</v>
      </c>
    </row>
    <row r="170" s="2" customFormat="1" ht="49.05" customHeight="1">
      <c r="A170" s="39"/>
      <c r="B170" s="40"/>
      <c r="C170" s="222" t="s">
        <v>762</v>
      </c>
      <c r="D170" s="222" t="s">
        <v>202</v>
      </c>
      <c r="E170" s="223" t="s">
        <v>3233</v>
      </c>
      <c r="F170" s="224" t="s">
        <v>3390</v>
      </c>
      <c r="G170" s="225" t="s">
        <v>671</v>
      </c>
      <c r="H170" s="226">
        <v>12</v>
      </c>
      <c r="I170" s="227"/>
      <c r="J170" s="228">
        <f>ROUND(I170*H170,2)</f>
        <v>0</v>
      </c>
      <c r="K170" s="229"/>
      <c r="L170" s="45"/>
      <c r="M170" s="230" t="s">
        <v>1</v>
      </c>
      <c r="N170" s="231" t="s">
        <v>41</v>
      </c>
      <c r="O170" s="92"/>
      <c r="P170" s="232">
        <f>O170*H170</f>
        <v>0</v>
      </c>
      <c r="Q170" s="232">
        <v>0</v>
      </c>
      <c r="R170" s="232">
        <f>Q170*H170</f>
        <v>0</v>
      </c>
      <c r="S170" s="232">
        <v>0</v>
      </c>
      <c r="T170" s="233">
        <f>S170*H170</f>
        <v>0</v>
      </c>
      <c r="U170" s="39"/>
      <c r="V170" s="39"/>
      <c r="W170" s="39"/>
      <c r="X170" s="39"/>
      <c r="Y170" s="39"/>
      <c r="Z170" s="39"/>
      <c r="AA170" s="39"/>
      <c r="AB170" s="39"/>
      <c r="AC170" s="39"/>
      <c r="AD170" s="39"/>
      <c r="AE170" s="39"/>
      <c r="AR170" s="234" t="s">
        <v>323</v>
      </c>
      <c r="AT170" s="234" t="s">
        <v>202</v>
      </c>
      <c r="AU170" s="234" t="s">
        <v>83</v>
      </c>
      <c r="AY170" s="18" t="s">
        <v>201</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323</v>
      </c>
      <c r="BM170" s="234" t="s">
        <v>1009</v>
      </c>
    </row>
    <row r="171" s="2" customFormat="1" ht="24.15" customHeight="1">
      <c r="A171" s="39"/>
      <c r="B171" s="40"/>
      <c r="C171" s="222" t="s">
        <v>777</v>
      </c>
      <c r="D171" s="222" t="s">
        <v>202</v>
      </c>
      <c r="E171" s="223" t="s">
        <v>3235</v>
      </c>
      <c r="F171" s="224" t="s">
        <v>3391</v>
      </c>
      <c r="G171" s="225" t="s">
        <v>934</v>
      </c>
      <c r="H171" s="226">
        <v>2</v>
      </c>
      <c r="I171" s="227"/>
      <c r="J171" s="228">
        <f>ROUND(I171*H171,2)</f>
        <v>0</v>
      </c>
      <c r="K171" s="229"/>
      <c r="L171" s="45"/>
      <c r="M171" s="230" t="s">
        <v>1</v>
      </c>
      <c r="N171" s="231" t="s">
        <v>41</v>
      </c>
      <c r="O171" s="92"/>
      <c r="P171" s="232">
        <f>O171*H171</f>
        <v>0</v>
      </c>
      <c r="Q171" s="232">
        <v>0</v>
      </c>
      <c r="R171" s="232">
        <f>Q171*H171</f>
        <v>0</v>
      </c>
      <c r="S171" s="232">
        <v>0</v>
      </c>
      <c r="T171" s="233">
        <f>S171*H171</f>
        <v>0</v>
      </c>
      <c r="U171" s="39"/>
      <c r="V171" s="39"/>
      <c r="W171" s="39"/>
      <c r="X171" s="39"/>
      <c r="Y171" s="39"/>
      <c r="Z171" s="39"/>
      <c r="AA171" s="39"/>
      <c r="AB171" s="39"/>
      <c r="AC171" s="39"/>
      <c r="AD171" s="39"/>
      <c r="AE171" s="39"/>
      <c r="AR171" s="234" t="s">
        <v>323</v>
      </c>
      <c r="AT171" s="234" t="s">
        <v>202</v>
      </c>
      <c r="AU171" s="234" t="s">
        <v>83</v>
      </c>
      <c r="AY171" s="18" t="s">
        <v>201</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323</v>
      </c>
      <c r="BM171" s="234" t="s">
        <v>1018</v>
      </c>
    </row>
    <row r="172" s="2" customFormat="1" ht="49.05" customHeight="1">
      <c r="A172" s="39"/>
      <c r="B172" s="40"/>
      <c r="C172" s="222" t="s">
        <v>783</v>
      </c>
      <c r="D172" s="222" t="s">
        <v>202</v>
      </c>
      <c r="E172" s="223" t="s">
        <v>3237</v>
      </c>
      <c r="F172" s="224" t="s">
        <v>3392</v>
      </c>
      <c r="G172" s="225" t="s">
        <v>671</v>
      </c>
      <c r="H172" s="226">
        <v>3</v>
      </c>
      <c r="I172" s="227"/>
      <c r="J172" s="228">
        <f>ROUND(I172*H172,2)</f>
        <v>0</v>
      </c>
      <c r="K172" s="229"/>
      <c r="L172" s="45"/>
      <c r="M172" s="230" t="s">
        <v>1</v>
      </c>
      <c r="N172" s="231" t="s">
        <v>41</v>
      </c>
      <c r="O172" s="92"/>
      <c r="P172" s="232">
        <f>O172*H172</f>
        <v>0</v>
      </c>
      <c r="Q172" s="232">
        <v>0</v>
      </c>
      <c r="R172" s="232">
        <f>Q172*H172</f>
        <v>0</v>
      </c>
      <c r="S172" s="232">
        <v>0</v>
      </c>
      <c r="T172" s="233">
        <f>S172*H172</f>
        <v>0</v>
      </c>
      <c r="U172" s="39"/>
      <c r="V172" s="39"/>
      <c r="W172" s="39"/>
      <c r="X172" s="39"/>
      <c r="Y172" s="39"/>
      <c r="Z172" s="39"/>
      <c r="AA172" s="39"/>
      <c r="AB172" s="39"/>
      <c r="AC172" s="39"/>
      <c r="AD172" s="39"/>
      <c r="AE172" s="39"/>
      <c r="AR172" s="234" t="s">
        <v>323</v>
      </c>
      <c r="AT172" s="234" t="s">
        <v>202</v>
      </c>
      <c r="AU172" s="234" t="s">
        <v>83</v>
      </c>
      <c r="AY172" s="18" t="s">
        <v>201</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323</v>
      </c>
      <c r="BM172" s="234" t="s">
        <v>1029</v>
      </c>
    </row>
    <row r="173" s="2" customFormat="1" ht="49.05" customHeight="1">
      <c r="A173" s="39"/>
      <c r="B173" s="40"/>
      <c r="C173" s="222" t="s">
        <v>788</v>
      </c>
      <c r="D173" s="222" t="s">
        <v>202</v>
      </c>
      <c r="E173" s="223" t="s">
        <v>3239</v>
      </c>
      <c r="F173" s="224" t="s">
        <v>3393</v>
      </c>
      <c r="G173" s="225" t="s">
        <v>671</v>
      </c>
      <c r="H173" s="226">
        <v>56</v>
      </c>
      <c r="I173" s="227"/>
      <c r="J173" s="228">
        <f>ROUND(I173*H173,2)</f>
        <v>0</v>
      </c>
      <c r="K173" s="229"/>
      <c r="L173" s="45"/>
      <c r="M173" s="230" t="s">
        <v>1</v>
      </c>
      <c r="N173" s="231" t="s">
        <v>41</v>
      </c>
      <c r="O173" s="92"/>
      <c r="P173" s="232">
        <f>O173*H173</f>
        <v>0</v>
      </c>
      <c r="Q173" s="232">
        <v>0</v>
      </c>
      <c r="R173" s="232">
        <f>Q173*H173</f>
        <v>0</v>
      </c>
      <c r="S173" s="232">
        <v>0</v>
      </c>
      <c r="T173" s="233">
        <f>S173*H173</f>
        <v>0</v>
      </c>
      <c r="U173" s="39"/>
      <c r="V173" s="39"/>
      <c r="W173" s="39"/>
      <c r="X173" s="39"/>
      <c r="Y173" s="39"/>
      <c r="Z173" s="39"/>
      <c r="AA173" s="39"/>
      <c r="AB173" s="39"/>
      <c r="AC173" s="39"/>
      <c r="AD173" s="39"/>
      <c r="AE173" s="39"/>
      <c r="AR173" s="234" t="s">
        <v>323</v>
      </c>
      <c r="AT173" s="234" t="s">
        <v>202</v>
      </c>
      <c r="AU173" s="234" t="s">
        <v>83</v>
      </c>
      <c r="AY173" s="18" t="s">
        <v>201</v>
      </c>
      <c r="BE173" s="235">
        <f>IF(N173="základní",J173,0)</f>
        <v>0</v>
      </c>
      <c r="BF173" s="235">
        <f>IF(N173="snížená",J173,0)</f>
        <v>0</v>
      </c>
      <c r="BG173" s="235">
        <f>IF(N173="zákl. přenesená",J173,0)</f>
        <v>0</v>
      </c>
      <c r="BH173" s="235">
        <f>IF(N173="sníž. přenesená",J173,0)</f>
        <v>0</v>
      </c>
      <c r="BI173" s="235">
        <f>IF(N173="nulová",J173,0)</f>
        <v>0</v>
      </c>
      <c r="BJ173" s="18" t="s">
        <v>83</v>
      </c>
      <c r="BK173" s="235">
        <f>ROUND(I173*H173,2)</f>
        <v>0</v>
      </c>
      <c r="BL173" s="18" t="s">
        <v>323</v>
      </c>
      <c r="BM173" s="234" t="s">
        <v>1042</v>
      </c>
    </row>
    <row r="174" s="2" customFormat="1" ht="49.05" customHeight="1">
      <c r="A174" s="39"/>
      <c r="B174" s="40"/>
      <c r="C174" s="222" t="s">
        <v>794</v>
      </c>
      <c r="D174" s="222" t="s">
        <v>202</v>
      </c>
      <c r="E174" s="223" t="s">
        <v>3241</v>
      </c>
      <c r="F174" s="224" t="s">
        <v>3394</v>
      </c>
      <c r="G174" s="225" t="s">
        <v>671</v>
      </c>
      <c r="H174" s="226">
        <v>4.5</v>
      </c>
      <c r="I174" s="227"/>
      <c r="J174" s="228">
        <f>ROUND(I174*H174,2)</f>
        <v>0</v>
      </c>
      <c r="K174" s="229"/>
      <c r="L174" s="45"/>
      <c r="M174" s="230" t="s">
        <v>1</v>
      </c>
      <c r="N174" s="231" t="s">
        <v>41</v>
      </c>
      <c r="O174" s="92"/>
      <c r="P174" s="232">
        <f>O174*H174</f>
        <v>0</v>
      </c>
      <c r="Q174" s="232">
        <v>0</v>
      </c>
      <c r="R174" s="232">
        <f>Q174*H174</f>
        <v>0</v>
      </c>
      <c r="S174" s="232">
        <v>0</v>
      </c>
      <c r="T174" s="233">
        <f>S174*H174</f>
        <v>0</v>
      </c>
      <c r="U174" s="39"/>
      <c r="V174" s="39"/>
      <c r="W174" s="39"/>
      <c r="X174" s="39"/>
      <c r="Y174" s="39"/>
      <c r="Z174" s="39"/>
      <c r="AA174" s="39"/>
      <c r="AB174" s="39"/>
      <c r="AC174" s="39"/>
      <c r="AD174" s="39"/>
      <c r="AE174" s="39"/>
      <c r="AR174" s="234" t="s">
        <v>323</v>
      </c>
      <c r="AT174" s="234" t="s">
        <v>202</v>
      </c>
      <c r="AU174" s="234" t="s">
        <v>83</v>
      </c>
      <c r="AY174" s="18" t="s">
        <v>201</v>
      </c>
      <c r="BE174" s="235">
        <f>IF(N174="základní",J174,0)</f>
        <v>0</v>
      </c>
      <c r="BF174" s="235">
        <f>IF(N174="snížená",J174,0)</f>
        <v>0</v>
      </c>
      <c r="BG174" s="235">
        <f>IF(N174="zákl. přenesená",J174,0)</f>
        <v>0</v>
      </c>
      <c r="BH174" s="235">
        <f>IF(N174="sníž. přenesená",J174,0)</f>
        <v>0</v>
      </c>
      <c r="BI174" s="235">
        <f>IF(N174="nulová",J174,0)</f>
        <v>0</v>
      </c>
      <c r="BJ174" s="18" t="s">
        <v>83</v>
      </c>
      <c r="BK174" s="235">
        <f>ROUND(I174*H174,2)</f>
        <v>0</v>
      </c>
      <c r="BL174" s="18" t="s">
        <v>323</v>
      </c>
      <c r="BM174" s="234" t="s">
        <v>1049</v>
      </c>
    </row>
    <row r="175" s="2" customFormat="1" ht="49.05" customHeight="1">
      <c r="A175" s="39"/>
      <c r="B175" s="40"/>
      <c r="C175" s="222" t="s">
        <v>799</v>
      </c>
      <c r="D175" s="222" t="s">
        <v>202</v>
      </c>
      <c r="E175" s="223" t="s">
        <v>3243</v>
      </c>
      <c r="F175" s="224" t="s">
        <v>3395</v>
      </c>
      <c r="G175" s="225" t="s">
        <v>671</v>
      </c>
      <c r="H175" s="226">
        <v>3</v>
      </c>
      <c r="I175" s="227"/>
      <c r="J175" s="228">
        <f>ROUND(I175*H175,2)</f>
        <v>0</v>
      </c>
      <c r="K175" s="229"/>
      <c r="L175" s="45"/>
      <c r="M175" s="230" t="s">
        <v>1</v>
      </c>
      <c r="N175" s="231" t="s">
        <v>41</v>
      </c>
      <c r="O175" s="92"/>
      <c r="P175" s="232">
        <f>O175*H175</f>
        <v>0</v>
      </c>
      <c r="Q175" s="232">
        <v>0</v>
      </c>
      <c r="R175" s="232">
        <f>Q175*H175</f>
        <v>0</v>
      </c>
      <c r="S175" s="232">
        <v>0</v>
      </c>
      <c r="T175" s="233">
        <f>S175*H175</f>
        <v>0</v>
      </c>
      <c r="U175" s="39"/>
      <c r="V175" s="39"/>
      <c r="W175" s="39"/>
      <c r="X175" s="39"/>
      <c r="Y175" s="39"/>
      <c r="Z175" s="39"/>
      <c r="AA175" s="39"/>
      <c r="AB175" s="39"/>
      <c r="AC175" s="39"/>
      <c r="AD175" s="39"/>
      <c r="AE175" s="39"/>
      <c r="AR175" s="234" t="s">
        <v>323</v>
      </c>
      <c r="AT175" s="234" t="s">
        <v>202</v>
      </c>
      <c r="AU175" s="234" t="s">
        <v>83</v>
      </c>
      <c r="AY175" s="18" t="s">
        <v>201</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323</v>
      </c>
      <c r="BM175" s="234" t="s">
        <v>1061</v>
      </c>
    </row>
    <row r="176" s="2" customFormat="1" ht="55.5" customHeight="1">
      <c r="A176" s="39"/>
      <c r="B176" s="40"/>
      <c r="C176" s="222" t="s">
        <v>804</v>
      </c>
      <c r="D176" s="222" t="s">
        <v>202</v>
      </c>
      <c r="E176" s="223" t="s">
        <v>3245</v>
      </c>
      <c r="F176" s="224" t="s">
        <v>3396</v>
      </c>
      <c r="G176" s="225" t="s">
        <v>671</v>
      </c>
      <c r="H176" s="226">
        <v>9</v>
      </c>
      <c r="I176" s="227"/>
      <c r="J176" s="228">
        <f>ROUND(I176*H176,2)</f>
        <v>0</v>
      </c>
      <c r="K176" s="229"/>
      <c r="L176" s="45"/>
      <c r="M176" s="230" t="s">
        <v>1</v>
      </c>
      <c r="N176" s="231" t="s">
        <v>41</v>
      </c>
      <c r="O176" s="92"/>
      <c r="P176" s="232">
        <f>O176*H176</f>
        <v>0</v>
      </c>
      <c r="Q176" s="232">
        <v>0</v>
      </c>
      <c r="R176" s="232">
        <f>Q176*H176</f>
        <v>0</v>
      </c>
      <c r="S176" s="232">
        <v>0</v>
      </c>
      <c r="T176" s="233">
        <f>S176*H176</f>
        <v>0</v>
      </c>
      <c r="U176" s="39"/>
      <c r="V176" s="39"/>
      <c r="W176" s="39"/>
      <c r="X176" s="39"/>
      <c r="Y176" s="39"/>
      <c r="Z176" s="39"/>
      <c r="AA176" s="39"/>
      <c r="AB176" s="39"/>
      <c r="AC176" s="39"/>
      <c r="AD176" s="39"/>
      <c r="AE176" s="39"/>
      <c r="AR176" s="234" t="s">
        <v>323</v>
      </c>
      <c r="AT176" s="234" t="s">
        <v>202</v>
      </c>
      <c r="AU176" s="234" t="s">
        <v>83</v>
      </c>
      <c r="AY176" s="18" t="s">
        <v>201</v>
      </c>
      <c r="BE176" s="235">
        <f>IF(N176="základní",J176,0)</f>
        <v>0</v>
      </c>
      <c r="BF176" s="235">
        <f>IF(N176="snížená",J176,0)</f>
        <v>0</v>
      </c>
      <c r="BG176" s="235">
        <f>IF(N176="zákl. přenesená",J176,0)</f>
        <v>0</v>
      </c>
      <c r="BH176" s="235">
        <f>IF(N176="sníž. přenesená",J176,0)</f>
        <v>0</v>
      </c>
      <c r="BI176" s="235">
        <f>IF(N176="nulová",J176,0)</f>
        <v>0</v>
      </c>
      <c r="BJ176" s="18" t="s">
        <v>83</v>
      </c>
      <c r="BK176" s="235">
        <f>ROUND(I176*H176,2)</f>
        <v>0</v>
      </c>
      <c r="BL176" s="18" t="s">
        <v>323</v>
      </c>
      <c r="BM176" s="234" t="s">
        <v>1071</v>
      </c>
    </row>
    <row r="177" s="2" customFormat="1" ht="49.05" customHeight="1">
      <c r="A177" s="39"/>
      <c r="B177" s="40"/>
      <c r="C177" s="222" t="s">
        <v>808</v>
      </c>
      <c r="D177" s="222" t="s">
        <v>202</v>
      </c>
      <c r="E177" s="223" t="s">
        <v>3247</v>
      </c>
      <c r="F177" s="224" t="s">
        <v>3397</v>
      </c>
      <c r="G177" s="225" t="s">
        <v>671</v>
      </c>
      <c r="H177" s="226">
        <v>10.5</v>
      </c>
      <c r="I177" s="227"/>
      <c r="J177" s="228">
        <f>ROUND(I177*H177,2)</f>
        <v>0</v>
      </c>
      <c r="K177" s="229"/>
      <c r="L177" s="45"/>
      <c r="M177" s="230" t="s">
        <v>1</v>
      </c>
      <c r="N177" s="231" t="s">
        <v>41</v>
      </c>
      <c r="O177" s="92"/>
      <c r="P177" s="232">
        <f>O177*H177</f>
        <v>0</v>
      </c>
      <c r="Q177" s="232">
        <v>0</v>
      </c>
      <c r="R177" s="232">
        <f>Q177*H177</f>
        <v>0</v>
      </c>
      <c r="S177" s="232">
        <v>0</v>
      </c>
      <c r="T177" s="233">
        <f>S177*H177</f>
        <v>0</v>
      </c>
      <c r="U177" s="39"/>
      <c r="V177" s="39"/>
      <c r="W177" s="39"/>
      <c r="X177" s="39"/>
      <c r="Y177" s="39"/>
      <c r="Z177" s="39"/>
      <c r="AA177" s="39"/>
      <c r="AB177" s="39"/>
      <c r="AC177" s="39"/>
      <c r="AD177" s="39"/>
      <c r="AE177" s="39"/>
      <c r="AR177" s="234" t="s">
        <v>323</v>
      </c>
      <c r="AT177" s="234" t="s">
        <v>202</v>
      </c>
      <c r="AU177" s="234" t="s">
        <v>83</v>
      </c>
      <c r="AY177" s="18" t="s">
        <v>201</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323</v>
      </c>
      <c r="BM177" s="234" t="s">
        <v>1082</v>
      </c>
    </row>
    <row r="178" s="2" customFormat="1" ht="44.25" customHeight="1">
      <c r="A178" s="39"/>
      <c r="B178" s="40"/>
      <c r="C178" s="222" t="s">
        <v>812</v>
      </c>
      <c r="D178" s="222" t="s">
        <v>202</v>
      </c>
      <c r="E178" s="223" t="s">
        <v>3249</v>
      </c>
      <c r="F178" s="224" t="s">
        <v>3398</v>
      </c>
      <c r="G178" s="225" t="s">
        <v>671</v>
      </c>
      <c r="H178" s="226">
        <v>23</v>
      </c>
      <c r="I178" s="227"/>
      <c r="J178" s="228">
        <f>ROUND(I178*H178,2)</f>
        <v>0</v>
      </c>
      <c r="K178" s="229"/>
      <c r="L178" s="45"/>
      <c r="M178" s="230" t="s">
        <v>1</v>
      </c>
      <c r="N178" s="231" t="s">
        <v>41</v>
      </c>
      <c r="O178" s="92"/>
      <c r="P178" s="232">
        <f>O178*H178</f>
        <v>0</v>
      </c>
      <c r="Q178" s="232">
        <v>0</v>
      </c>
      <c r="R178" s="232">
        <f>Q178*H178</f>
        <v>0</v>
      </c>
      <c r="S178" s="232">
        <v>0</v>
      </c>
      <c r="T178" s="233">
        <f>S178*H178</f>
        <v>0</v>
      </c>
      <c r="U178" s="39"/>
      <c r="V178" s="39"/>
      <c r="W178" s="39"/>
      <c r="X178" s="39"/>
      <c r="Y178" s="39"/>
      <c r="Z178" s="39"/>
      <c r="AA178" s="39"/>
      <c r="AB178" s="39"/>
      <c r="AC178" s="39"/>
      <c r="AD178" s="39"/>
      <c r="AE178" s="39"/>
      <c r="AR178" s="234" t="s">
        <v>323</v>
      </c>
      <c r="AT178" s="234" t="s">
        <v>202</v>
      </c>
      <c r="AU178" s="234" t="s">
        <v>83</v>
      </c>
      <c r="AY178" s="18" t="s">
        <v>201</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323</v>
      </c>
      <c r="BM178" s="234" t="s">
        <v>1095</v>
      </c>
    </row>
    <row r="179" s="2" customFormat="1" ht="62.7" customHeight="1">
      <c r="A179" s="39"/>
      <c r="B179" s="40"/>
      <c r="C179" s="222" t="s">
        <v>816</v>
      </c>
      <c r="D179" s="222" t="s">
        <v>202</v>
      </c>
      <c r="E179" s="223" t="s">
        <v>3251</v>
      </c>
      <c r="F179" s="224" t="s">
        <v>3399</v>
      </c>
      <c r="G179" s="225" t="s">
        <v>671</v>
      </c>
      <c r="H179" s="226">
        <v>30</v>
      </c>
      <c r="I179" s="227"/>
      <c r="J179" s="228">
        <f>ROUND(I179*H179,2)</f>
        <v>0</v>
      </c>
      <c r="K179" s="229"/>
      <c r="L179" s="45"/>
      <c r="M179" s="230" t="s">
        <v>1</v>
      </c>
      <c r="N179" s="231" t="s">
        <v>41</v>
      </c>
      <c r="O179" s="92"/>
      <c r="P179" s="232">
        <f>O179*H179</f>
        <v>0</v>
      </c>
      <c r="Q179" s="232">
        <v>0</v>
      </c>
      <c r="R179" s="232">
        <f>Q179*H179</f>
        <v>0</v>
      </c>
      <c r="S179" s="232">
        <v>0</v>
      </c>
      <c r="T179" s="233">
        <f>S179*H179</f>
        <v>0</v>
      </c>
      <c r="U179" s="39"/>
      <c r="V179" s="39"/>
      <c r="W179" s="39"/>
      <c r="X179" s="39"/>
      <c r="Y179" s="39"/>
      <c r="Z179" s="39"/>
      <c r="AA179" s="39"/>
      <c r="AB179" s="39"/>
      <c r="AC179" s="39"/>
      <c r="AD179" s="39"/>
      <c r="AE179" s="39"/>
      <c r="AR179" s="234" t="s">
        <v>323</v>
      </c>
      <c r="AT179" s="234" t="s">
        <v>202</v>
      </c>
      <c r="AU179" s="234" t="s">
        <v>83</v>
      </c>
      <c r="AY179" s="18" t="s">
        <v>201</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323</v>
      </c>
      <c r="BM179" s="234" t="s">
        <v>1106</v>
      </c>
    </row>
    <row r="180" s="2" customFormat="1" ht="33" customHeight="1">
      <c r="A180" s="39"/>
      <c r="B180" s="40"/>
      <c r="C180" s="222" t="s">
        <v>820</v>
      </c>
      <c r="D180" s="222" t="s">
        <v>202</v>
      </c>
      <c r="E180" s="223" t="s">
        <v>3253</v>
      </c>
      <c r="F180" s="224" t="s">
        <v>3400</v>
      </c>
      <c r="G180" s="225" t="s">
        <v>934</v>
      </c>
      <c r="H180" s="226">
        <v>4</v>
      </c>
      <c r="I180" s="227"/>
      <c r="J180" s="228">
        <f>ROUND(I180*H180,2)</f>
        <v>0</v>
      </c>
      <c r="K180" s="229"/>
      <c r="L180" s="45"/>
      <c r="M180" s="230" t="s">
        <v>1</v>
      </c>
      <c r="N180" s="231" t="s">
        <v>41</v>
      </c>
      <c r="O180" s="92"/>
      <c r="P180" s="232">
        <f>O180*H180</f>
        <v>0</v>
      </c>
      <c r="Q180" s="232">
        <v>0</v>
      </c>
      <c r="R180" s="232">
        <f>Q180*H180</f>
        <v>0</v>
      </c>
      <c r="S180" s="232">
        <v>0</v>
      </c>
      <c r="T180" s="233">
        <f>S180*H180</f>
        <v>0</v>
      </c>
      <c r="U180" s="39"/>
      <c r="V180" s="39"/>
      <c r="W180" s="39"/>
      <c r="X180" s="39"/>
      <c r="Y180" s="39"/>
      <c r="Z180" s="39"/>
      <c r="AA180" s="39"/>
      <c r="AB180" s="39"/>
      <c r="AC180" s="39"/>
      <c r="AD180" s="39"/>
      <c r="AE180" s="39"/>
      <c r="AR180" s="234" t="s">
        <v>323</v>
      </c>
      <c r="AT180" s="234" t="s">
        <v>202</v>
      </c>
      <c r="AU180" s="234" t="s">
        <v>83</v>
      </c>
      <c r="AY180" s="18" t="s">
        <v>201</v>
      </c>
      <c r="BE180" s="235">
        <f>IF(N180="základní",J180,0)</f>
        <v>0</v>
      </c>
      <c r="BF180" s="235">
        <f>IF(N180="snížená",J180,0)</f>
        <v>0</v>
      </c>
      <c r="BG180" s="235">
        <f>IF(N180="zákl. přenesená",J180,0)</f>
        <v>0</v>
      </c>
      <c r="BH180" s="235">
        <f>IF(N180="sníž. přenesená",J180,0)</f>
        <v>0</v>
      </c>
      <c r="BI180" s="235">
        <f>IF(N180="nulová",J180,0)</f>
        <v>0</v>
      </c>
      <c r="BJ180" s="18" t="s">
        <v>83</v>
      </c>
      <c r="BK180" s="235">
        <f>ROUND(I180*H180,2)</f>
        <v>0</v>
      </c>
      <c r="BL180" s="18" t="s">
        <v>323</v>
      </c>
      <c r="BM180" s="234" t="s">
        <v>1115</v>
      </c>
    </row>
    <row r="181" s="2" customFormat="1" ht="55.5" customHeight="1">
      <c r="A181" s="39"/>
      <c r="B181" s="40"/>
      <c r="C181" s="222" t="s">
        <v>825</v>
      </c>
      <c r="D181" s="222" t="s">
        <v>202</v>
      </c>
      <c r="E181" s="223" t="s">
        <v>3255</v>
      </c>
      <c r="F181" s="224" t="s">
        <v>3401</v>
      </c>
      <c r="G181" s="225" t="s">
        <v>671</v>
      </c>
      <c r="H181" s="226">
        <v>10</v>
      </c>
      <c r="I181" s="227"/>
      <c r="J181" s="228">
        <f>ROUND(I181*H181,2)</f>
        <v>0</v>
      </c>
      <c r="K181" s="229"/>
      <c r="L181" s="45"/>
      <c r="M181" s="230" t="s">
        <v>1</v>
      </c>
      <c r="N181" s="231" t="s">
        <v>41</v>
      </c>
      <c r="O181" s="92"/>
      <c r="P181" s="232">
        <f>O181*H181</f>
        <v>0</v>
      </c>
      <c r="Q181" s="232">
        <v>0</v>
      </c>
      <c r="R181" s="232">
        <f>Q181*H181</f>
        <v>0</v>
      </c>
      <c r="S181" s="232">
        <v>0</v>
      </c>
      <c r="T181" s="233">
        <f>S181*H181</f>
        <v>0</v>
      </c>
      <c r="U181" s="39"/>
      <c r="V181" s="39"/>
      <c r="W181" s="39"/>
      <c r="X181" s="39"/>
      <c r="Y181" s="39"/>
      <c r="Z181" s="39"/>
      <c r="AA181" s="39"/>
      <c r="AB181" s="39"/>
      <c r="AC181" s="39"/>
      <c r="AD181" s="39"/>
      <c r="AE181" s="39"/>
      <c r="AR181" s="234" t="s">
        <v>323</v>
      </c>
      <c r="AT181" s="234" t="s">
        <v>202</v>
      </c>
      <c r="AU181" s="234" t="s">
        <v>83</v>
      </c>
      <c r="AY181" s="18" t="s">
        <v>201</v>
      </c>
      <c r="BE181" s="235">
        <f>IF(N181="základní",J181,0)</f>
        <v>0</v>
      </c>
      <c r="BF181" s="235">
        <f>IF(N181="snížená",J181,0)</f>
        <v>0</v>
      </c>
      <c r="BG181" s="235">
        <f>IF(N181="zákl. přenesená",J181,0)</f>
        <v>0</v>
      </c>
      <c r="BH181" s="235">
        <f>IF(N181="sníž. přenesená",J181,0)</f>
        <v>0</v>
      </c>
      <c r="BI181" s="235">
        <f>IF(N181="nulová",J181,0)</f>
        <v>0</v>
      </c>
      <c r="BJ181" s="18" t="s">
        <v>83</v>
      </c>
      <c r="BK181" s="235">
        <f>ROUND(I181*H181,2)</f>
        <v>0</v>
      </c>
      <c r="BL181" s="18" t="s">
        <v>323</v>
      </c>
      <c r="BM181" s="234" t="s">
        <v>1124</v>
      </c>
    </row>
    <row r="182" s="2" customFormat="1" ht="33" customHeight="1">
      <c r="A182" s="39"/>
      <c r="B182" s="40"/>
      <c r="C182" s="222" t="s">
        <v>837</v>
      </c>
      <c r="D182" s="222" t="s">
        <v>202</v>
      </c>
      <c r="E182" s="223" t="s">
        <v>3257</v>
      </c>
      <c r="F182" s="224" t="s">
        <v>3402</v>
      </c>
      <c r="G182" s="225" t="s">
        <v>934</v>
      </c>
      <c r="H182" s="226">
        <v>9</v>
      </c>
      <c r="I182" s="227"/>
      <c r="J182" s="228">
        <f>ROUND(I182*H182,2)</f>
        <v>0</v>
      </c>
      <c r="K182" s="229"/>
      <c r="L182" s="45"/>
      <c r="M182" s="230" t="s">
        <v>1</v>
      </c>
      <c r="N182" s="231" t="s">
        <v>41</v>
      </c>
      <c r="O182" s="92"/>
      <c r="P182" s="232">
        <f>O182*H182</f>
        <v>0</v>
      </c>
      <c r="Q182" s="232">
        <v>0</v>
      </c>
      <c r="R182" s="232">
        <f>Q182*H182</f>
        <v>0</v>
      </c>
      <c r="S182" s="232">
        <v>0</v>
      </c>
      <c r="T182" s="233">
        <f>S182*H182</f>
        <v>0</v>
      </c>
      <c r="U182" s="39"/>
      <c r="V182" s="39"/>
      <c r="W182" s="39"/>
      <c r="X182" s="39"/>
      <c r="Y182" s="39"/>
      <c r="Z182" s="39"/>
      <c r="AA182" s="39"/>
      <c r="AB182" s="39"/>
      <c r="AC182" s="39"/>
      <c r="AD182" s="39"/>
      <c r="AE182" s="39"/>
      <c r="AR182" s="234" t="s">
        <v>323</v>
      </c>
      <c r="AT182" s="234" t="s">
        <v>202</v>
      </c>
      <c r="AU182" s="234" t="s">
        <v>83</v>
      </c>
      <c r="AY182" s="18" t="s">
        <v>201</v>
      </c>
      <c r="BE182" s="235">
        <f>IF(N182="základní",J182,0)</f>
        <v>0</v>
      </c>
      <c r="BF182" s="235">
        <f>IF(N182="snížená",J182,0)</f>
        <v>0</v>
      </c>
      <c r="BG182" s="235">
        <f>IF(N182="zákl. přenesená",J182,0)</f>
        <v>0</v>
      </c>
      <c r="BH182" s="235">
        <f>IF(N182="sníž. přenesená",J182,0)</f>
        <v>0</v>
      </c>
      <c r="BI182" s="235">
        <f>IF(N182="nulová",J182,0)</f>
        <v>0</v>
      </c>
      <c r="BJ182" s="18" t="s">
        <v>83</v>
      </c>
      <c r="BK182" s="235">
        <f>ROUND(I182*H182,2)</f>
        <v>0</v>
      </c>
      <c r="BL182" s="18" t="s">
        <v>323</v>
      </c>
      <c r="BM182" s="234" t="s">
        <v>1132</v>
      </c>
    </row>
    <row r="183" s="2" customFormat="1" ht="44.25" customHeight="1">
      <c r="A183" s="39"/>
      <c r="B183" s="40"/>
      <c r="C183" s="222" t="s">
        <v>843</v>
      </c>
      <c r="D183" s="222" t="s">
        <v>202</v>
      </c>
      <c r="E183" s="223" t="s">
        <v>3259</v>
      </c>
      <c r="F183" s="224" t="s">
        <v>3403</v>
      </c>
      <c r="G183" s="225" t="s">
        <v>671</v>
      </c>
      <c r="H183" s="226">
        <v>42</v>
      </c>
      <c r="I183" s="227"/>
      <c r="J183" s="228">
        <f>ROUND(I183*H183,2)</f>
        <v>0</v>
      </c>
      <c r="K183" s="229"/>
      <c r="L183" s="45"/>
      <c r="M183" s="230" t="s">
        <v>1</v>
      </c>
      <c r="N183" s="231" t="s">
        <v>41</v>
      </c>
      <c r="O183" s="92"/>
      <c r="P183" s="232">
        <f>O183*H183</f>
        <v>0</v>
      </c>
      <c r="Q183" s="232">
        <v>0</v>
      </c>
      <c r="R183" s="232">
        <f>Q183*H183</f>
        <v>0</v>
      </c>
      <c r="S183" s="232">
        <v>0</v>
      </c>
      <c r="T183" s="233">
        <f>S183*H183</f>
        <v>0</v>
      </c>
      <c r="U183" s="39"/>
      <c r="V183" s="39"/>
      <c r="W183" s="39"/>
      <c r="X183" s="39"/>
      <c r="Y183" s="39"/>
      <c r="Z183" s="39"/>
      <c r="AA183" s="39"/>
      <c r="AB183" s="39"/>
      <c r="AC183" s="39"/>
      <c r="AD183" s="39"/>
      <c r="AE183" s="39"/>
      <c r="AR183" s="234" t="s">
        <v>323</v>
      </c>
      <c r="AT183" s="234" t="s">
        <v>202</v>
      </c>
      <c r="AU183" s="234" t="s">
        <v>83</v>
      </c>
      <c r="AY183" s="18" t="s">
        <v>201</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323</v>
      </c>
      <c r="BM183" s="234" t="s">
        <v>1151</v>
      </c>
    </row>
    <row r="184" s="2" customFormat="1" ht="44.25" customHeight="1">
      <c r="A184" s="39"/>
      <c r="B184" s="40"/>
      <c r="C184" s="222" t="s">
        <v>851</v>
      </c>
      <c r="D184" s="222" t="s">
        <v>202</v>
      </c>
      <c r="E184" s="223" t="s">
        <v>3261</v>
      </c>
      <c r="F184" s="224" t="s">
        <v>3404</v>
      </c>
      <c r="G184" s="225" t="s">
        <v>671</v>
      </c>
      <c r="H184" s="226">
        <v>45.5</v>
      </c>
      <c r="I184" s="227"/>
      <c r="J184" s="228">
        <f>ROUND(I184*H184,2)</f>
        <v>0</v>
      </c>
      <c r="K184" s="229"/>
      <c r="L184" s="45"/>
      <c r="M184" s="230" t="s">
        <v>1</v>
      </c>
      <c r="N184" s="231" t="s">
        <v>41</v>
      </c>
      <c r="O184" s="92"/>
      <c r="P184" s="232">
        <f>O184*H184</f>
        <v>0</v>
      </c>
      <c r="Q184" s="232">
        <v>0</v>
      </c>
      <c r="R184" s="232">
        <f>Q184*H184</f>
        <v>0</v>
      </c>
      <c r="S184" s="232">
        <v>0</v>
      </c>
      <c r="T184" s="233">
        <f>S184*H184</f>
        <v>0</v>
      </c>
      <c r="U184" s="39"/>
      <c r="V184" s="39"/>
      <c r="W184" s="39"/>
      <c r="X184" s="39"/>
      <c r="Y184" s="39"/>
      <c r="Z184" s="39"/>
      <c r="AA184" s="39"/>
      <c r="AB184" s="39"/>
      <c r="AC184" s="39"/>
      <c r="AD184" s="39"/>
      <c r="AE184" s="39"/>
      <c r="AR184" s="234" t="s">
        <v>323</v>
      </c>
      <c r="AT184" s="234" t="s">
        <v>202</v>
      </c>
      <c r="AU184" s="234" t="s">
        <v>83</v>
      </c>
      <c r="AY184" s="18" t="s">
        <v>201</v>
      </c>
      <c r="BE184" s="235">
        <f>IF(N184="základní",J184,0)</f>
        <v>0</v>
      </c>
      <c r="BF184" s="235">
        <f>IF(N184="snížená",J184,0)</f>
        <v>0</v>
      </c>
      <c r="BG184" s="235">
        <f>IF(N184="zákl. přenesená",J184,0)</f>
        <v>0</v>
      </c>
      <c r="BH184" s="235">
        <f>IF(N184="sníž. přenesená",J184,0)</f>
        <v>0</v>
      </c>
      <c r="BI184" s="235">
        <f>IF(N184="nulová",J184,0)</f>
        <v>0</v>
      </c>
      <c r="BJ184" s="18" t="s">
        <v>83</v>
      </c>
      <c r="BK184" s="235">
        <f>ROUND(I184*H184,2)</f>
        <v>0</v>
      </c>
      <c r="BL184" s="18" t="s">
        <v>323</v>
      </c>
      <c r="BM184" s="234" t="s">
        <v>1161</v>
      </c>
    </row>
    <row r="185" s="2" customFormat="1" ht="44.25" customHeight="1">
      <c r="A185" s="39"/>
      <c r="B185" s="40"/>
      <c r="C185" s="222" t="s">
        <v>857</v>
      </c>
      <c r="D185" s="222" t="s">
        <v>202</v>
      </c>
      <c r="E185" s="223" t="s">
        <v>3263</v>
      </c>
      <c r="F185" s="224" t="s">
        <v>3405</v>
      </c>
      <c r="G185" s="225" t="s">
        <v>671</v>
      </c>
      <c r="H185" s="226">
        <v>1</v>
      </c>
      <c r="I185" s="227"/>
      <c r="J185" s="228">
        <f>ROUND(I185*H185,2)</f>
        <v>0</v>
      </c>
      <c r="K185" s="229"/>
      <c r="L185" s="45"/>
      <c r="M185" s="230" t="s">
        <v>1</v>
      </c>
      <c r="N185" s="231" t="s">
        <v>41</v>
      </c>
      <c r="O185" s="92"/>
      <c r="P185" s="232">
        <f>O185*H185</f>
        <v>0</v>
      </c>
      <c r="Q185" s="232">
        <v>0</v>
      </c>
      <c r="R185" s="232">
        <f>Q185*H185</f>
        <v>0</v>
      </c>
      <c r="S185" s="232">
        <v>0</v>
      </c>
      <c r="T185" s="233">
        <f>S185*H185</f>
        <v>0</v>
      </c>
      <c r="U185" s="39"/>
      <c r="V185" s="39"/>
      <c r="W185" s="39"/>
      <c r="X185" s="39"/>
      <c r="Y185" s="39"/>
      <c r="Z185" s="39"/>
      <c r="AA185" s="39"/>
      <c r="AB185" s="39"/>
      <c r="AC185" s="39"/>
      <c r="AD185" s="39"/>
      <c r="AE185" s="39"/>
      <c r="AR185" s="234" t="s">
        <v>323</v>
      </c>
      <c r="AT185" s="234" t="s">
        <v>202</v>
      </c>
      <c r="AU185" s="234" t="s">
        <v>83</v>
      </c>
      <c r="AY185" s="18" t="s">
        <v>201</v>
      </c>
      <c r="BE185" s="235">
        <f>IF(N185="základní",J185,0)</f>
        <v>0</v>
      </c>
      <c r="BF185" s="235">
        <f>IF(N185="snížená",J185,0)</f>
        <v>0</v>
      </c>
      <c r="BG185" s="235">
        <f>IF(N185="zákl. přenesená",J185,0)</f>
        <v>0</v>
      </c>
      <c r="BH185" s="235">
        <f>IF(N185="sníž. přenesená",J185,0)</f>
        <v>0</v>
      </c>
      <c r="BI185" s="235">
        <f>IF(N185="nulová",J185,0)</f>
        <v>0</v>
      </c>
      <c r="BJ185" s="18" t="s">
        <v>83</v>
      </c>
      <c r="BK185" s="235">
        <f>ROUND(I185*H185,2)</f>
        <v>0</v>
      </c>
      <c r="BL185" s="18" t="s">
        <v>323</v>
      </c>
      <c r="BM185" s="234" t="s">
        <v>1170</v>
      </c>
    </row>
    <row r="186" s="2" customFormat="1" ht="44.25" customHeight="1">
      <c r="A186" s="39"/>
      <c r="B186" s="40"/>
      <c r="C186" s="222" t="s">
        <v>868</v>
      </c>
      <c r="D186" s="222" t="s">
        <v>202</v>
      </c>
      <c r="E186" s="223" t="s">
        <v>3265</v>
      </c>
      <c r="F186" s="224" t="s">
        <v>3406</v>
      </c>
      <c r="G186" s="225" t="s">
        <v>671</v>
      </c>
      <c r="H186" s="226">
        <v>36</v>
      </c>
      <c r="I186" s="227"/>
      <c r="J186" s="228">
        <f>ROUND(I186*H186,2)</f>
        <v>0</v>
      </c>
      <c r="K186" s="229"/>
      <c r="L186" s="45"/>
      <c r="M186" s="230" t="s">
        <v>1</v>
      </c>
      <c r="N186" s="231" t="s">
        <v>41</v>
      </c>
      <c r="O186" s="92"/>
      <c r="P186" s="232">
        <f>O186*H186</f>
        <v>0</v>
      </c>
      <c r="Q186" s="232">
        <v>0</v>
      </c>
      <c r="R186" s="232">
        <f>Q186*H186</f>
        <v>0</v>
      </c>
      <c r="S186" s="232">
        <v>0</v>
      </c>
      <c r="T186" s="233">
        <f>S186*H186</f>
        <v>0</v>
      </c>
      <c r="U186" s="39"/>
      <c r="V186" s="39"/>
      <c r="W186" s="39"/>
      <c r="X186" s="39"/>
      <c r="Y186" s="39"/>
      <c r="Z186" s="39"/>
      <c r="AA186" s="39"/>
      <c r="AB186" s="39"/>
      <c r="AC186" s="39"/>
      <c r="AD186" s="39"/>
      <c r="AE186" s="39"/>
      <c r="AR186" s="234" t="s">
        <v>323</v>
      </c>
      <c r="AT186" s="234" t="s">
        <v>202</v>
      </c>
      <c r="AU186" s="234" t="s">
        <v>83</v>
      </c>
      <c r="AY186" s="18" t="s">
        <v>201</v>
      </c>
      <c r="BE186" s="235">
        <f>IF(N186="základní",J186,0)</f>
        <v>0</v>
      </c>
      <c r="BF186" s="235">
        <f>IF(N186="snížená",J186,0)</f>
        <v>0</v>
      </c>
      <c r="BG186" s="235">
        <f>IF(N186="zákl. přenesená",J186,0)</f>
        <v>0</v>
      </c>
      <c r="BH186" s="235">
        <f>IF(N186="sníž. přenesená",J186,0)</f>
        <v>0</v>
      </c>
      <c r="BI186" s="235">
        <f>IF(N186="nulová",J186,0)</f>
        <v>0</v>
      </c>
      <c r="BJ186" s="18" t="s">
        <v>83</v>
      </c>
      <c r="BK186" s="235">
        <f>ROUND(I186*H186,2)</f>
        <v>0</v>
      </c>
      <c r="BL186" s="18" t="s">
        <v>323</v>
      </c>
      <c r="BM186" s="234" t="s">
        <v>1178</v>
      </c>
    </row>
    <row r="187" s="2" customFormat="1" ht="44.25" customHeight="1">
      <c r="A187" s="39"/>
      <c r="B187" s="40"/>
      <c r="C187" s="222" t="s">
        <v>874</v>
      </c>
      <c r="D187" s="222" t="s">
        <v>202</v>
      </c>
      <c r="E187" s="223" t="s">
        <v>3267</v>
      </c>
      <c r="F187" s="224" t="s">
        <v>3407</v>
      </c>
      <c r="G187" s="225" t="s">
        <v>671</v>
      </c>
      <c r="H187" s="226">
        <v>36</v>
      </c>
      <c r="I187" s="227"/>
      <c r="J187" s="228">
        <f>ROUND(I187*H187,2)</f>
        <v>0</v>
      </c>
      <c r="K187" s="229"/>
      <c r="L187" s="45"/>
      <c r="M187" s="230" t="s">
        <v>1</v>
      </c>
      <c r="N187" s="231" t="s">
        <v>41</v>
      </c>
      <c r="O187" s="92"/>
      <c r="P187" s="232">
        <f>O187*H187</f>
        <v>0</v>
      </c>
      <c r="Q187" s="232">
        <v>0</v>
      </c>
      <c r="R187" s="232">
        <f>Q187*H187</f>
        <v>0</v>
      </c>
      <c r="S187" s="232">
        <v>0</v>
      </c>
      <c r="T187" s="233">
        <f>S187*H187</f>
        <v>0</v>
      </c>
      <c r="U187" s="39"/>
      <c r="V187" s="39"/>
      <c r="W187" s="39"/>
      <c r="X187" s="39"/>
      <c r="Y187" s="39"/>
      <c r="Z187" s="39"/>
      <c r="AA187" s="39"/>
      <c r="AB187" s="39"/>
      <c r="AC187" s="39"/>
      <c r="AD187" s="39"/>
      <c r="AE187" s="39"/>
      <c r="AR187" s="234" t="s">
        <v>323</v>
      </c>
      <c r="AT187" s="234" t="s">
        <v>202</v>
      </c>
      <c r="AU187" s="234" t="s">
        <v>83</v>
      </c>
      <c r="AY187" s="18" t="s">
        <v>201</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323</v>
      </c>
      <c r="BM187" s="234" t="s">
        <v>1187</v>
      </c>
    </row>
    <row r="188" s="2" customFormat="1" ht="24.15" customHeight="1">
      <c r="A188" s="39"/>
      <c r="B188" s="40"/>
      <c r="C188" s="222" t="s">
        <v>879</v>
      </c>
      <c r="D188" s="222" t="s">
        <v>202</v>
      </c>
      <c r="E188" s="223" t="s">
        <v>3269</v>
      </c>
      <c r="F188" s="224" t="s">
        <v>3408</v>
      </c>
      <c r="G188" s="225" t="s">
        <v>934</v>
      </c>
      <c r="H188" s="226">
        <v>3</v>
      </c>
      <c r="I188" s="227"/>
      <c r="J188" s="228">
        <f>ROUND(I188*H188,2)</f>
        <v>0</v>
      </c>
      <c r="K188" s="229"/>
      <c r="L188" s="45"/>
      <c r="M188" s="230" t="s">
        <v>1</v>
      </c>
      <c r="N188" s="231" t="s">
        <v>41</v>
      </c>
      <c r="O188" s="92"/>
      <c r="P188" s="232">
        <f>O188*H188</f>
        <v>0</v>
      </c>
      <c r="Q188" s="232">
        <v>0</v>
      </c>
      <c r="R188" s="232">
        <f>Q188*H188</f>
        <v>0</v>
      </c>
      <c r="S188" s="232">
        <v>0</v>
      </c>
      <c r="T188" s="233">
        <f>S188*H188</f>
        <v>0</v>
      </c>
      <c r="U188" s="39"/>
      <c r="V188" s="39"/>
      <c r="W188" s="39"/>
      <c r="X188" s="39"/>
      <c r="Y188" s="39"/>
      <c r="Z188" s="39"/>
      <c r="AA188" s="39"/>
      <c r="AB188" s="39"/>
      <c r="AC188" s="39"/>
      <c r="AD188" s="39"/>
      <c r="AE188" s="39"/>
      <c r="AR188" s="234" t="s">
        <v>323</v>
      </c>
      <c r="AT188" s="234" t="s">
        <v>202</v>
      </c>
      <c r="AU188" s="234" t="s">
        <v>83</v>
      </c>
      <c r="AY188" s="18" t="s">
        <v>201</v>
      </c>
      <c r="BE188" s="235">
        <f>IF(N188="základní",J188,0)</f>
        <v>0</v>
      </c>
      <c r="BF188" s="235">
        <f>IF(N188="snížená",J188,0)</f>
        <v>0</v>
      </c>
      <c r="BG188" s="235">
        <f>IF(N188="zákl. přenesená",J188,0)</f>
        <v>0</v>
      </c>
      <c r="BH188" s="235">
        <f>IF(N188="sníž. přenesená",J188,0)</f>
        <v>0</v>
      </c>
      <c r="BI188" s="235">
        <f>IF(N188="nulová",J188,0)</f>
        <v>0</v>
      </c>
      <c r="BJ188" s="18" t="s">
        <v>83</v>
      </c>
      <c r="BK188" s="235">
        <f>ROUND(I188*H188,2)</f>
        <v>0</v>
      </c>
      <c r="BL188" s="18" t="s">
        <v>323</v>
      </c>
      <c r="BM188" s="234" t="s">
        <v>1198</v>
      </c>
    </row>
    <row r="189" s="2" customFormat="1" ht="49.05" customHeight="1">
      <c r="A189" s="39"/>
      <c r="B189" s="40"/>
      <c r="C189" s="222" t="s">
        <v>894</v>
      </c>
      <c r="D189" s="222" t="s">
        <v>202</v>
      </c>
      <c r="E189" s="223" t="s">
        <v>3272</v>
      </c>
      <c r="F189" s="224" t="s">
        <v>3409</v>
      </c>
      <c r="G189" s="225" t="s">
        <v>934</v>
      </c>
      <c r="H189" s="226">
        <v>1</v>
      </c>
      <c r="I189" s="227"/>
      <c r="J189" s="228">
        <f>ROUND(I189*H189,2)</f>
        <v>0</v>
      </c>
      <c r="K189" s="229"/>
      <c r="L189" s="45"/>
      <c r="M189" s="230" t="s">
        <v>1</v>
      </c>
      <c r="N189" s="231" t="s">
        <v>41</v>
      </c>
      <c r="O189" s="92"/>
      <c r="P189" s="232">
        <f>O189*H189</f>
        <v>0</v>
      </c>
      <c r="Q189" s="232">
        <v>0</v>
      </c>
      <c r="R189" s="232">
        <f>Q189*H189</f>
        <v>0</v>
      </c>
      <c r="S189" s="232">
        <v>0</v>
      </c>
      <c r="T189" s="233">
        <f>S189*H189</f>
        <v>0</v>
      </c>
      <c r="U189" s="39"/>
      <c r="V189" s="39"/>
      <c r="W189" s="39"/>
      <c r="X189" s="39"/>
      <c r="Y189" s="39"/>
      <c r="Z189" s="39"/>
      <c r="AA189" s="39"/>
      <c r="AB189" s="39"/>
      <c r="AC189" s="39"/>
      <c r="AD189" s="39"/>
      <c r="AE189" s="39"/>
      <c r="AR189" s="234" t="s">
        <v>323</v>
      </c>
      <c r="AT189" s="234" t="s">
        <v>202</v>
      </c>
      <c r="AU189" s="234" t="s">
        <v>83</v>
      </c>
      <c r="AY189" s="18" t="s">
        <v>201</v>
      </c>
      <c r="BE189" s="235">
        <f>IF(N189="základní",J189,0)</f>
        <v>0</v>
      </c>
      <c r="BF189" s="235">
        <f>IF(N189="snížená",J189,0)</f>
        <v>0</v>
      </c>
      <c r="BG189" s="235">
        <f>IF(N189="zákl. přenesená",J189,0)</f>
        <v>0</v>
      </c>
      <c r="BH189" s="235">
        <f>IF(N189="sníž. přenesená",J189,0)</f>
        <v>0</v>
      </c>
      <c r="BI189" s="235">
        <f>IF(N189="nulová",J189,0)</f>
        <v>0</v>
      </c>
      <c r="BJ189" s="18" t="s">
        <v>83</v>
      </c>
      <c r="BK189" s="235">
        <f>ROUND(I189*H189,2)</f>
        <v>0</v>
      </c>
      <c r="BL189" s="18" t="s">
        <v>323</v>
      </c>
      <c r="BM189" s="234" t="s">
        <v>1210</v>
      </c>
    </row>
    <row r="190" s="2" customFormat="1" ht="49.05" customHeight="1">
      <c r="A190" s="39"/>
      <c r="B190" s="40"/>
      <c r="C190" s="222" t="s">
        <v>907</v>
      </c>
      <c r="D190" s="222" t="s">
        <v>202</v>
      </c>
      <c r="E190" s="223" t="s">
        <v>3274</v>
      </c>
      <c r="F190" s="224" t="s">
        <v>3410</v>
      </c>
      <c r="G190" s="225" t="s">
        <v>671</v>
      </c>
      <c r="H190" s="226">
        <v>15</v>
      </c>
      <c r="I190" s="227"/>
      <c r="J190" s="228">
        <f>ROUND(I190*H190,2)</f>
        <v>0</v>
      </c>
      <c r="K190" s="229"/>
      <c r="L190" s="45"/>
      <c r="M190" s="230" t="s">
        <v>1</v>
      </c>
      <c r="N190" s="231" t="s">
        <v>41</v>
      </c>
      <c r="O190" s="92"/>
      <c r="P190" s="232">
        <f>O190*H190</f>
        <v>0</v>
      </c>
      <c r="Q190" s="232">
        <v>0</v>
      </c>
      <c r="R190" s="232">
        <f>Q190*H190</f>
        <v>0</v>
      </c>
      <c r="S190" s="232">
        <v>0</v>
      </c>
      <c r="T190" s="233">
        <f>S190*H190</f>
        <v>0</v>
      </c>
      <c r="U190" s="39"/>
      <c r="V190" s="39"/>
      <c r="W190" s="39"/>
      <c r="X190" s="39"/>
      <c r="Y190" s="39"/>
      <c r="Z190" s="39"/>
      <c r="AA190" s="39"/>
      <c r="AB190" s="39"/>
      <c r="AC190" s="39"/>
      <c r="AD190" s="39"/>
      <c r="AE190" s="39"/>
      <c r="AR190" s="234" t="s">
        <v>323</v>
      </c>
      <c r="AT190" s="234" t="s">
        <v>202</v>
      </c>
      <c r="AU190" s="234" t="s">
        <v>83</v>
      </c>
      <c r="AY190" s="18" t="s">
        <v>201</v>
      </c>
      <c r="BE190" s="235">
        <f>IF(N190="základní",J190,0)</f>
        <v>0</v>
      </c>
      <c r="BF190" s="235">
        <f>IF(N190="snížená",J190,0)</f>
        <v>0</v>
      </c>
      <c r="BG190" s="235">
        <f>IF(N190="zákl. přenesená",J190,0)</f>
        <v>0</v>
      </c>
      <c r="BH190" s="235">
        <f>IF(N190="sníž. přenesená",J190,0)</f>
        <v>0</v>
      </c>
      <c r="BI190" s="235">
        <f>IF(N190="nulová",J190,0)</f>
        <v>0</v>
      </c>
      <c r="BJ190" s="18" t="s">
        <v>83</v>
      </c>
      <c r="BK190" s="235">
        <f>ROUND(I190*H190,2)</f>
        <v>0</v>
      </c>
      <c r="BL190" s="18" t="s">
        <v>323</v>
      </c>
      <c r="BM190" s="234" t="s">
        <v>1220</v>
      </c>
    </row>
    <row r="191" s="2" customFormat="1" ht="44.25" customHeight="1">
      <c r="A191" s="39"/>
      <c r="B191" s="40"/>
      <c r="C191" s="222" t="s">
        <v>919</v>
      </c>
      <c r="D191" s="222" t="s">
        <v>202</v>
      </c>
      <c r="E191" s="223" t="s">
        <v>3276</v>
      </c>
      <c r="F191" s="224" t="s">
        <v>3411</v>
      </c>
      <c r="G191" s="225" t="s">
        <v>671</v>
      </c>
      <c r="H191" s="226">
        <v>8</v>
      </c>
      <c r="I191" s="227"/>
      <c r="J191" s="228">
        <f>ROUND(I191*H191,2)</f>
        <v>0</v>
      </c>
      <c r="K191" s="229"/>
      <c r="L191" s="45"/>
      <c r="M191" s="230" t="s">
        <v>1</v>
      </c>
      <c r="N191" s="231" t="s">
        <v>41</v>
      </c>
      <c r="O191" s="92"/>
      <c r="P191" s="232">
        <f>O191*H191</f>
        <v>0</v>
      </c>
      <c r="Q191" s="232">
        <v>0</v>
      </c>
      <c r="R191" s="232">
        <f>Q191*H191</f>
        <v>0</v>
      </c>
      <c r="S191" s="232">
        <v>0</v>
      </c>
      <c r="T191" s="233">
        <f>S191*H191</f>
        <v>0</v>
      </c>
      <c r="U191" s="39"/>
      <c r="V191" s="39"/>
      <c r="W191" s="39"/>
      <c r="X191" s="39"/>
      <c r="Y191" s="39"/>
      <c r="Z191" s="39"/>
      <c r="AA191" s="39"/>
      <c r="AB191" s="39"/>
      <c r="AC191" s="39"/>
      <c r="AD191" s="39"/>
      <c r="AE191" s="39"/>
      <c r="AR191" s="234" t="s">
        <v>323</v>
      </c>
      <c r="AT191" s="234" t="s">
        <v>202</v>
      </c>
      <c r="AU191" s="234" t="s">
        <v>83</v>
      </c>
      <c r="AY191" s="18" t="s">
        <v>201</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323</v>
      </c>
      <c r="BM191" s="234" t="s">
        <v>1235</v>
      </c>
    </row>
    <row r="192" s="2" customFormat="1" ht="44.25" customHeight="1">
      <c r="A192" s="39"/>
      <c r="B192" s="40"/>
      <c r="C192" s="222" t="s">
        <v>923</v>
      </c>
      <c r="D192" s="222" t="s">
        <v>202</v>
      </c>
      <c r="E192" s="223" t="s">
        <v>3278</v>
      </c>
      <c r="F192" s="224" t="s">
        <v>3412</v>
      </c>
      <c r="G192" s="225" t="s">
        <v>671</v>
      </c>
      <c r="H192" s="226">
        <v>1</v>
      </c>
      <c r="I192" s="227"/>
      <c r="J192" s="228">
        <f>ROUND(I192*H192,2)</f>
        <v>0</v>
      </c>
      <c r="K192" s="229"/>
      <c r="L192" s="45"/>
      <c r="M192" s="230" t="s">
        <v>1</v>
      </c>
      <c r="N192" s="231" t="s">
        <v>41</v>
      </c>
      <c r="O192" s="92"/>
      <c r="P192" s="232">
        <f>O192*H192</f>
        <v>0</v>
      </c>
      <c r="Q192" s="232">
        <v>0</v>
      </c>
      <c r="R192" s="232">
        <f>Q192*H192</f>
        <v>0</v>
      </c>
      <c r="S192" s="232">
        <v>0</v>
      </c>
      <c r="T192" s="233">
        <f>S192*H192</f>
        <v>0</v>
      </c>
      <c r="U192" s="39"/>
      <c r="V192" s="39"/>
      <c r="W192" s="39"/>
      <c r="X192" s="39"/>
      <c r="Y192" s="39"/>
      <c r="Z192" s="39"/>
      <c r="AA192" s="39"/>
      <c r="AB192" s="39"/>
      <c r="AC192" s="39"/>
      <c r="AD192" s="39"/>
      <c r="AE192" s="39"/>
      <c r="AR192" s="234" t="s">
        <v>323</v>
      </c>
      <c r="AT192" s="234" t="s">
        <v>202</v>
      </c>
      <c r="AU192" s="234" t="s">
        <v>83</v>
      </c>
      <c r="AY192" s="18" t="s">
        <v>201</v>
      </c>
      <c r="BE192" s="235">
        <f>IF(N192="základní",J192,0)</f>
        <v>0</v>
      </c>
      <c r="BF192" s="235">
        <f>IF(N192="snížená",J192,0)</f>
        <v>0</v>
      </c>
      <c r="BG192" s="235">
        <f>IF(N192="zákl. přenesená",J192,0)</f>
        <v>0</v>
      </c>
      <c r="BH192" s="235">
        <f>IF(N192="sníž. přenesená",J192,0)</f>
        <v>0</v>
      </c>
      <c r="BI192" s="235">
        <f>IF(N192="nulová",J192,0)</f>
        <v>0</v>
      </c>
      <c r="BJ192" s="18" t="s">
        <v>83</v>
      </c>
      <c r="BK192" s="235">
        <f>ROUND(I192*H192,2)</f>
        <v>0</v>
      </c>
      <c r="BL192" s="18" t="s">
        <v>323</v>
      </c>
      <c r="BM192" s="234" t="s">
        <v>1244</v>
      </c>
    </row>
    <row r="193" s="2" customFormat="1" ht="49.05" customHeight="1">
      <c r="A193" s="39"/>
      <c r="B193" s="40"/>
      <c r="C193" s="222" t="s">
        <v>927</v>
      </c>
      <c r="D193" s="222" t="s">
        <v>202</v>
      </c>
      <c r="E193" s="223" t="s">
        <v>3280</v>
      </c>
      <c r="F193" s="224" t="s">
        <v>3413</v>
      </c>
      <c r="G193" s="225" t="s">
        <v>671</v>
      </c>
      <c r="H193" s="226">
        <v>11</v>
      </c>
      <c r="I193" s="227"/>
      <c r="J193" s="228">
        <f>ROUND(I193*H193,2)</f>
        <v>0</v>
      </c>
      <c r="K193" s="229"/>
      <c r="L193" s="45"/>
      <c r="M193" s="230" t="s">
        <v>1</v>
      </c>
      <c r="N193" s="231" t="s">
        <v>41</v>
      </c>
      <c r="O193" s="92"/>
      <c r="P193" s="232">
        <f>O193*H193</f>
        <v>0</v>
      </c>
      <c r="Q193" s="232">
        <v>0</v>
      </c>
      <c r="R193" s="232">
        <f>Q193*H193</f>
        <v>0</v>
      </c>
      <c r="S193" s="232">
        <v>0</v>
      </c>
      <c r="T193" s="233">
        <f>S193*H193</f>
        <v>0</v>
      </c>
      <c r="U193" s="39"/>
      <c r="V193" s="39"/>
      <c r="W193" s="39"/>
      <c r="X193" s="39"/>
      <c r="Y193" s="39"/>
      <c r="Z193" s="39"/>
      <c r="AA193" s="39"/>
      <c r="AB193" s="39"/>
      <c r="AC193" s="39"/>
      <c r="AD193" s="39"/>
      <c r="AE193" s="39"/>
      <c r="AR193" s="234" t="s">
        <v>323</v>
      </c>
      <c r="AT193" s="234" t="s">
        <v>202</v>
      </c>
      <c r="AU193" s="234" t="s">
        <v>83</v>
      </c>
      <c r="AY193" s="18" t="s">
        <v>201</v>
      </c>
      <c r="BE193" s="235">
        <f>IF(N193="základní",J193,0)</f>
        <v>0</v>
      </c>
      <c r="BF193" s="235">
        <f>IF(N193="snížená",J193,0)</f>
        <v>0</v>
      </c>
      <c r="BG193" s="235">
        <f>IF(N193="zákl. přenesená",J193,0)</f>
        <v>0</v>
      </c>
      <c r="BH193" s="235">
        <f>IF(N193="sníž. přenesená",J193,0)</f>
        <v>0</v>
      </c>
      <c r="BI193" s="235">
        <f>IF(N193="nulová",J193,0)</f>
        <v>0</v>
      </c>
      <c r="BJ193" s="18" t="s">
        <v>83</v>
      </c>
      <c r="BK193" s="235">
        <f>ROUND(I193*H193,2)</f>
        <v>0</v>
      </c>
      <c r="BL193" s="18" t="s">
        <v>323</v>
      </c>
      <c r="BM193" s="234" t="s">
        <v>1254</v>
      </c>
    </row>
    <row r="194" s="2" customFormat="1" ht="44.25" customHeight="1">
      <c r="A194" s="39"/>
      <c r="B194" s="40"/>
      <c r="C194" s="222" t="s">
        <v>931</v>
      </c>
      <c r="D194" s="222" t="s">
        <v>202</v>
      </c>
      <c r="E194" s="223" t="s">
        <v>3282</v>
      </c>
      <c r="F194" s="224" t="s">
        <v>3414</v>
      </c>
      <c r="G194" s="225" t="s">
        <v>671</v>
      </c>
      <c r="H194" s="226">
        <v>3</v>
      </c>
      <c r="I194" s="227"/>
      <c r="J194" s="228">
        <f>ROUND(I194*H194,2)</f>
        <v>0</v>
      </c>
      <c r="K194" s="229"/>
      <c r="L194" s="45"/>
      <c r="M194" s="230" t="s">
        <v>1</v>
      </c>
      <c r="N194" s="231" t="s">
        <v>41</v>
      </c>
      <c r="O194" s="92"/>
      <c r="P194" s="232">
        <f>O194*H194</f>
        <v>0</v>
      </c>
      <c r="Q194" s="232">
        <v>0</v>
      </c>
      <c r="R194" s="232">
        <f>Q194*H194</f>
        <v>0</v>
      </c>
      <c r="S194" s="232">
        <v>0</v>
      </c>
      <c r="T194" s="233">
        <f>S194*H194</f>
        <v>0</v>
      </c>
      <c r="U194" s="39"/>
      <c r="V194" s="39"/>
      <c r="W194" s="39"/>
      <c r="X194" s="39"/>
      <c r="Y194" s="39"/>
      <c r="Z194" s="39"/>
      <c r="AA194" s="39"/>
      <c r="AB194" s="39"/>
      <c r="AC194" s="39"/>
      <c r="AD194" s="39"/>
      <c r="AE194" s="39"/>
      <c r="AR194" s="234" t="s">
        <v>323</v>
      </c>
      <c r="AT194" s="234" t="s">
        <v>202</v>
      </c>
      <c r="AU194" s="234" t="s">
        <v>83</v>
      </c>
      <c r="AY194" s="18" t="s">
        <v>201</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323</v>
      </c>
      <c r="BM194" s="234" t="s">
        <v>1268</v>
      </c>
    </row>
    <row r="195" s="2" customFormat="1" ht="44.25" customHeight="1">
      <c r="A195" s="39"/>
      <c r="B195" s="40"/>
      <c r="C195" s="222" t="s">
        <v>936</v>
      </c>
      <c r="D195" s="222" t="s">
        <v>202</v>
      </c>
      <c r="E195" s="223" t="s">
        <v>3284</v>
      </c>
      <c r="F195" s="224" t="s">
        <v>3415</v>
      </c>
      <c r="G195" s="225" t="s">
        <v>671</v>
      </c>
      <c r="H195" s="226">
        <v>12</v>
      </c>
      <c r="I195" s="227"/>
      <c r="J195" s="228">
        <f>ROUND(I195*H195,2)</f>
        <v>0</v>
      </c>
      <c r="K195" s="229"/>
      <c r="L195" s="45"/>
      <c r="M195" s="230" t="s">
        <v>1</v>
      </c>
      <c r="N195" s="231" t="s">
        <v>41</v>
      </c>
      <c r="O195" s="92"/>
      <c r="P195" s="232">
        <f>O195*H195</f>
        <v>0</v>
      </c>
      <c r="Q195" s="232">
        <v>0</v>
      </c>
      <c r="R195" s="232">
        <f>Q195*H195</f>
        <v>0</v>
      </c>
      <c r="S195" s="232">
        <v>0</v>
      </c>
      <c r="T195" s="233">
        <f>S195*H195</f>
        <v>0</v>
      </c>
      <c r="U195" s="39"/>
      <c r="V195" s="39"/>
      <c r="W195" s="39"/>
      <c r="X195" s="39"/>
      <c r="Y195" s="39"/>
      <c r="Z195" s="39"/>
      <c r="AA195" s="39"/>
      <c r="AB195" s="39"/>
      <c r="AC195" s="39"/>
      <c r="AD195" s="39"/>
      <c r="AE195" s="39"/>
      <c r="AR195" s="234" t="s">
        <v>323</v>
      </c>
      <c r="AT195" s="234" t="s">
        <v>202</v>
      </c>
      <c r="AU195" s="234" t="s">
        <v>83</v>
      </c>
      <c r="AY195" s="18" t="s">
        <v>201</v>
      </c>
      <c r="BE195" s="235">
        <f>IF(N195="základní",J195,0)</f>
        <v>0</v>
      </c>
      <c r="BF195" s="235">
        <f>IF(N195="snížená",J195,0)</f>
        <v>0</v>
      </c>
      <c r="BG195" s="235">
        <f>IF(N195="zákl. přenesená",J195,0)</f>
        <v>0</v>
      </c>
      <c r="BH195" s="235">
        <f>IF(N195="sníž. přenesená",J195,0)</f>
        <v>0</v>
      </c>
      <c r="BI195" s="235">
        <f>IF(N195="nulová",J195,0)</f>
        <v>0</v>
      </c>
      <c r="BJ195" s="18" t="s">
        <v>83</v>
      </c>
      <c r="BK195" s="235">
        <f>ROUND(I195*H195,2)</f>
        <v>0</v>
      </c>
      <c r="BL195" s="18" t="s">
        <v>323</v>
      </c>
      <c r="BM195" s="234" t="s">
        <v>1287</v>
      </c>
    </row>
    <row r="196" s="2" customFormat="1" ht="44.25" customHeight="1">
      <c r="A196" s="39"/>
      <c r="B196" s="40"/>
      <c r="C196" s="222" t="s">
        <v>940</v>
      </c>
      <c r="D196" s="222" t="s">
        <v>202</v>
      </c>
      <c r="E196" s="223" t="s">
        <v>3286</v>
      </c>
      <c r="F196" s="224" t="s">
        <v>3416</v>
      </c>
      <c r="G196" s="225" t="s">
        <v>671</v>
      </c>
      <c r="H196" s="226">
        <v>21</v>
      </c>
      <c r="I196" s="227"/>
      <c r="J196" s="228">
        <f>ROUND(I196*H196,2)</f>
        <v>0</v>
      </c>
      <c r="K196" s="229"/>
      <c r="L196" s="45"/>
      <c r="M196" s="230" t="s">
        <v>1</v>
      </c>
      <c r="N196" s="231" t="s">
        <v>41</v>
      </c>
      <c r="O196" s="92"/>
      <c r="P196" s="232">
        <f>O196*H196</f>
        <v>0</v>
      </c>
      <c r="Q196" s="232">
        <v>0</v>
      </c>
      <c r="R196" s="232">
        <f>Q196*H196</f>
        <v>0</v>
      </c>
      <c r="S196" s="232">
        <v>0</v>
      </c>
      <c r="T196" s="233">
        <f>S196*H196</f>
        <v>0</v>
      </c>
      <c r="U196" s="39"/>
      <c r="V196" s="39"/>
      <c r="W196" s="39"/>
      <c r="X196" s="39"/>
      <c r="Y196" s="39"/>
      <c r="Z196" s="39"/>
      <c r="AA196" s="39"/>
      <c r="AB196" s="39"/>
      <c r="AC196" s="39"/>
      <c r="AD196" s="39"/>
      <c r="AE196" s="39"/>
      <c r="AR196" s="234" t="s">
        <v>323</v>
      </c>
      <c r="AT196" s="234" t="s">
        <v>202</v>
      </c>
      <c r="AU196" s="234" t="s">
        <v>83</v>
      </c>
      <c r="AY196" s="18" t="s">
        <v>201</v>
      </c>
      <c r="BE196" s="235">
        <f>IF(N196="základní",J196,0)</f>
        <v>0</v>
      </c>
      <c r="BF196" s="235">
        <f>IF(N196="snížená",J196,0)</f>
        <v>0</v>
      </c>
      <c r="BG196" s="235">
        <f>IF(N196="zákl. přenesená",J196,0)</f>
        <v>0</v>
      </c>
      <c r="BH196" s="235">
        <f>IF(N196="sníž. přenesená",J196,0)</f>
        <v>0</v>
      </c>
      <c r="BI196" s="235">
        <f>IF(N196="nulová",J196,0)</f>
        <v>0</v>
      </c>
      <c r="BJ196" s="18" t="s">
        <v>83</v>
      </c>
      <c r="BK196" s="235">
        <f>ROUND(I196*H196,2)</f>
        <v>0</v>
      </c>
      <c r="BL196" s="18" t="s">
        <v>323</v>
      </c>
      <c r="BM196" s="234" t="s">
        <v>1297</v>
      </c>
    </row>
    <row r="197" s="2" customFormat="1" ht="44.25" customHeight="1">
      <c r="A197" s="39"/>
      <c r="B197" s="40"/>
      <c r="C197" s="222" t="s">
        <v>944</v>
      </c>
      <c r="D197" s="222" t="s">
        <v>202</v>
      </c>
      <c r="E197" s="223" t="s">
        <v>3288</v>
      </c>
      <c r="F197" s="224" t="s">
        <v>3417</v>
      </c>
      <c r="G197" s="225" t="s">
        <v>671</v>
      </c>
      <c r="H197" s="226">
        <v>13</v>
      </c>
      <c r="I197" s="227"/>
      <c r="J197" s="228">
        <f>ROUND(I197*H197,2)</f>
        <v>0</v>
      </c>
      <c r="K197" s="229"/>
      <c r="L197" s="45"/>
      <c r="M197" s="230" t="s">
        <v>1</v>
      </c>
      <c r="N197" s="231" t="s">
        <v>41</v>
      </c>
      <c r="O197" s="92"/>
      <c r="P197" s="232">
        <f>O197*H197</f>
        <v>0</v>
      </c>
      <c r="Q197" s="232">
        <v>0</v>
      </c>
      <c r="R197" s="232">
        <f>Q197*H197</f>
        <v>0</v>
      </c>
      <c r="S197" s="232">
        <v>0</v>
      </c>
      <c r="T197" s="233">
        <f>S197*H197</f>
        <v>0</v>
      </c>
      <c r="U197" s="39"/>
      <c r="V197" s="39"/>
      <c r="W197" s="39"/>
      <c r="X197" s="39"/>
      <c r="Y197" s="39"/>
      <c r="Z197" s="39"/>
      <c r="AA197" s="39"/>
      <c r="AB197" s="39"/>
      <c r="AC197" s="39"/>
      <c r="AD197" s="39"/>
      <c r="AE197" s="39"/>
      <c r="AR197" s="234" t="s">
        <v>323</v>
      </c>
      <c r="AT197" s="234" t="s">
        <v>202</v>
      </c>
      <c r="AU197" s="234" t="s">
        <v>83</v>
      </c>
      <c r="AY197" s="18" t="s">
        <v>201</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323</v>
      </c>
      <c r="BM197" s="234" t="s">
        <v>1305</v>
      </c>
    </row>
    <row r="198" s="2" customFormat="1" ht="44.25" customHeight="1">
      <c r="A198" s="39"/>
      <c r="B198" s="40"/>
      <c r="C198" s="222" t="s">
        <v>948</v>
      </c>
      <c r="D198" s="222" t="s">
        <v>202</v>
      </c>
      <c r="E198" s="223" t="s">
        <v>3291</v>
      </c>
      <c r="F198" s="224" t="s">
        <v>3418</v>
      </c>
      <c r="G198" s="225" t="s">
        <v>671</v>
      </c>
      <c r="H198" s="226">
        <v>13</v>
      </c>
      <c r="I198" s="227"/>
      <c r="J198" s="228">
        <f>ROUND(I198*H198,2)</f>
        <v>0</v>
      </c>
      <c r="K198" s="229"/>
      <c r="L198" s="45"/>
      <c r="M198" s="230" t="s">
        <v>1</v>
      </c>
      <c r="N198" s="231" t="s">
        <v>41</v>
      </c>
      <c r="O198" s="92"/>
      <c r="P198" s="232">
        <f>O198*H198</f>
        <v>0</v>
      </c>
      <c r="Q198" s="232">
        <v>0</v>
      </c>
      <c r="R198" s="232">
        <f>Q198*H198</f>
        <v>0</v>
      </c>
      <c r="S198" s="232">
        <v>0</v>
      </c>
      <c r="T198" s="233">
        <f>S198*H198</f>
        <v>0</v>
      </c>
      <c r="U198" s="39"/>
      <c r="V198" s="39"/>
      <c r="W198" s="39"/>
      <c r="X198" s="39"/>
      <c r="Y198" s="39"/>
      <c r="Z198" s="39"/>
      <c r="AA198" s="39"/>
      <c r="AB198" s="39"/>
      <c r="AC198" s="39"/>
      <c r="AD198" s="39"/>
      <c r="AE198" s="39"/>
      <c r="AR198" s="234" t="s">
        <v>323</v>
      </c>
      <c r="AT198" s="234" t="s">
        <v>202</v>
      </c>
      <c r="AU198" s="234" t="s">
        <v>83</v>
      </c>
      <c r="AY198" s="18" t="s">
        <v>201</v>
      </c>
      <c r="BE198" s="235">
        <f>IF(N198="základní",J198,0)</f>
        <v>0</v>
      </c>
      <c r="BF198" s="235">
        <f>IF(N198="snížená",J198,0)</f>
        <v>0</v>
      </c>
      <c r="BG198" s="235">
        <f>IF(N198="zákl. přenesená",J198,0)</f>
        <v>0</v>
      </c>
      <c r="BH198" s="235">
        <f>IF(N198="sníž. přenesená",J198,0)</f>
        <v>0</v>
      </c>
      <c r="BI198" s="235">
        <f>IF(N198="nulová",J198,0)</f>
        <v>0</v>
      </c>
      <c r="BJ198" s="18" t="s">
        <v>83</v>
      </c>
      <c r="BK198" s="235">
        <f>ROUND(I198*H198,2)</f>
        <v>0</v>
      </c>
      <c r="BL198" s="18" t="s">
        <v>323</v>
      </c>
      <c r="BM198" s="234" t="s">
        <v>1313</v>
      </c>
    </row>
    <row r="199" s="2" customFormat="1" ht="49.05" customHeight="1">
      <c r="A199" s="39"/>
      <c r="B199" s="40"/>
      <c r="C199" s="222" t="s">
        <v>952</v>
      </c>
      <c r="D199" s="222" t="s">
        <v>202</v>
      </c>
      <c r="E199" s="223" t="s">
        <v>3293</v>
      </c>
      <c r="F199" s="224" t="s">
        <v>3419</v>
      </c>
      <c r="G199" s="225" t="s">
        <v>671</v>
      </c>
      <c r="H199" s="226">
        <v>18</v>
      </c>
      <c r="I199" s="227"/>
      <c r="J199" s="228">
        <f>ROUND(I199*H199,2)</f>
        <v>0</v>
      </c>
      <c r="K199" s="229"/>
      <c r="L199" s="45"/>
      <c r="M199" s="230" t="s">
        <v>1</v>
      </c>
      <c r="N199" s="231" t="s">
        <v>41</v>
      </c>
      <c r="O199" s="92"/>
      <c r="P199" s="232">
        <f>O199*H199</f>
        <v>0</v>
      </c>
      <c r="Q199" s="232">
        <v>0</v>
      </c>
      <c r="R199" s="232">
        <f>Q199*H199</f>
        <v>0</v>
      </c>
      <c r="S199" s="232">
        <v>0</v>
      </c>
      <c r="T199" s="233">
        <f>S199*H199</f>
        <v>0</v>
      </c>
      <c r="U199" s="39"/>
      <c r="V199" s="39"/>
      <c r="W199" s="39"/>
      <c r="X199" s="39"/>
      <c r="Y199" s="39"/>
      <c r="Z199" s="39"/>
      <c r="AA199" s="39"/>
      <c r="AB199" s="39"/>
      <c r="AC199" s="39"/>
      <c r="AD199" s="39"/>
      <c r="AE199" s="39"/>
      <c r="AR199" s="234" t="s">
        <v>323</v>
      </c>
      <c r="AT199" s="234" t="s">
        <v>202</v>
      </c>
      <c r="AU199" s="234" t="s">
        <v>83</v>
      </c>
      <c r="AY199" s="18" t="s">
        <v>201</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323</v>
      </c>
      <c r="BM199" s="234" t="s">
        <v>1321</v>
      </c>
    </row>
    <row r="200" s="2" customFormat="1" ht="24.15" customHeight="1">
      <c r="A200" s="39"/>
      <c r="B200" s="40"/>
      <c r="C200" s="222" t="s">
        <v>958</v>
      </c>
      <c r="D200" s="222" t="s">
        <v>202</v>
      </c>
      <c r="E200" s="223" t="s">
        <v>3295</v>
      </c>
      <c r="F200" s="224" t="s">
        <v>3420</v>
      </c>
      <c r="G200" s="225" t="s">
        <v>934</v>
      </c>
      <c r="H200" s="226">
        <v>6</v>
      </c>
      <c r="I200" s="227"/>
      <c r="J200" s="228">
        <f>ROUND(I200*H200,2)</f>
        <v>0</v>
      </c>
      <c r="K200" s="229"/>
      <c r="L200" s="45"/>
      <c r="M200" s="230" t="s">
        <v>1</v>
      </c>
      <c r="N200" s="231" t="s">
        <v>41</v>
      </c>
      <c r="O200" s="92"/>
      <c r="P200" s="232">
        <f>O200*H200</f>
        <v>0</v>
      </c>
      <c r="Q200" s="232">
        <v>0</v>
      </c>
      <c r="R200" s="232">
        <f>Q200*H200</f>
        <v>0</v>
      </c>
      <c r="S200" s="232">
        <v>0</v>
      </c>
      <c r="T200" s="233">
        <f>S200*H200</f>
        <v>0</v>
      </c>
      <c r="U200" s="39"/>
      <c r="V200" s="39"/>
      <c r="W200" s="39"/>
      <c r="X200" s="39"/>
      <c r="Y200" s="39"/>
      <c r="Z200" s="39"/>
      <c r="AA200" s="39"/>
      <c r="AB200" s="39"/>
      <c r="AC200" s="39"/>
      <c r="AD200" s="39"/>
      <c r="AE200" s="39"/>
      <c r="AR200" s="234" t="s">
        <v>323</v>
      </c>
      <c r="AT200" s="234" t="s">
        <v>202</v>
      </c>
      <c r="AU200" s="234" t="s">
        <v>83</v>
      </c>
      <c r="AY200" s="18" t="s">
        <v>201</v>
      </c>
      <c r="BE200" s="235">
        <f>IF(N200="základní",J200,0)</f>
        <v>0</v>
      </c>
      <c r="BF200" s="235">
        <f>IF(N200="snížená",J200,0)</f>
        <v>0</v>
      </c>
      <c r="BG200" s="235">
        <f>IF(N200="zákl. přenesená",J200,0)</f>
        <v>0</v>
      </c>
      <c r="BH200" s="235">
        <f>IF(N200="sníž. přenesená",J200,0)</f>
        <v>0</v>
      </c>
      <c r="BI200" s="235">
        <f>IF(N200="nulová",J200,0)</f>
        <v>0</v>
      </c>
      <c r="BJ200" s="18" t="s">
        <v>83</v>
      </c>
      <c r="BK200" s="235">
        <f>ROUND(I200*H200,2)</f>
        <v>0</v>
      </c>
      <c r="BL200" s="18" t="s">
        <v>323</v>
      </c>
      <c r="BM200" s="234" t="s">
        <v>1329</v>
      </c>
    </row>
    <row r="201" s="2" customFormat="1" ht="33" customHeight="1">
      <c r="A201" s="39"/>
      <c r="B201" s="40"/>
      <c r="C201" s="222" t="s">
        <v>962</v>
      </c>
      <c r="D201" s="222" t="s">
        <v>202</v>
      </c>
      <c r="E201" s="223" t="s">
        <v>3297</v>
      </c>
      <c r="F201" s="224" t="s">
        <v>3421</v>
      </c>
      <c r="G201" s="225" t="s">
        <v>934</v>
      </c>
      <c r="H201" s="226">
        <v>1</v>
      </c>
      <c r="I201" s="227"/>
      <c r="J201" s="228">
        <f>ROUND(I201*H201,2)</f>
        <v>0</v>
      </c>
      <c r="K201" s="229"/>
      <c r="L201" s="45"/>
      <c r="M201" s="230" t="s">
        <v>1</v>
      </c>
      <c r="N201" s="231" t="s">
        <v>41</v>
      </c>
      <c r="O201" s="92"/>
      <c r="P201" s="232">
        <f>O201*H201</f>
        <v>0</v>
      </c>
      <c r="Q201" s="232">
        <v>0</v>
      </c>
      <c r="R201" s="232">
        <f>Q201*H201</f>
        <v>0</v>
      </c>
      <c r="S201" s="232">
        <v>0</v>
      </c>
      <c r="T201" s="233">
        <f>S201*H201</f>
        <v>0</v>
      </c>
      <c r="U201" s="39"/>
      <c r="V201" s="39"/>
      <c r="W201" s="39"/>
      <c r="X201" s="39"/>
      <c r="Y201" s="39"/>
      <c r="Z201" s="39"/>
      <c r="AA201" s="39"/>
      <c r="AB201" s="39"/>
      <c r="AC201" s="39"/>
      <c r="AD201" s="39"/>
      <c r="AE201" s="39"/>
      <c r="AR201" s="234" t="s">
        <v>323</v>
      </c>
      <c r="AT201" s="234" t="s">
        <v>202</v>
      </c>
      <c r="AU201" s="234" t="s">
        <v>83</v>
      </c>
      <c r="AY201" s="18" t="s">
        <v>201</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323</v>
      </c>
      <c r="BM201" s="234" t="s">
        <v>1337</v>
      </c>
    </row>
    <row r="202" s="2" customFormat="1" ht="44.25" customHeight="1">
      <c r="A202" s="39"/>
      <c r="B202" s="40"/>
      <c r="C202" s="222" t="s">
        <v>966</v>
      </c>
      <c r="D202" s="222" t="s">
        <v>202</v>
      </c>
      <c r="E202" s="223" t="s">
        <v>3299</v>
      </c>
      <c r="F202" s="224" t="s">
        <v>3422</v>
      </c>
      <c r="G202" s="225" t="s">
        <v>671</v>
      </c>
      <c r="H202" s="226">
        <v>4.5</v>
      </c>
      <c r="I202" s="227"/>
      <c r="J202" s="228">
        <f>ROUND(I202*H202,2)</f>
        <v>0</v>
      </c>
      <c r="K202" s="229"/>
      <c r="L202" s="45"/>
      <c r="M202" s="230" t="s">
        <v>1</v>
      </c>
      <c r="N202" s="231" t="s">
        <v>41</v>
      </c>
      <c r="O202" s="92"/>
      <c r="P202" s="232">
        <f>O202*H202</f>
        <v>0</v>
      </c>
      <c r="Q202" s="232">
        <v>0</v>
      </c>
      <c r="R202" s="232">
        <f>Q202*H202</f>
        <v>0</v>
      </c>
      <c r="S202" s="232">
        <v>0</v>
      </c>
      <c r="T202" s="233">
        <f>S202*H202</f>
        <v>0</v>
      </c>
      <c r="U202" s="39"/>
      <c r="V202" s="39"/>
      <c r="W202" s="39"/>
      <c r="X202" s="39"/>
      <c r="Y202" s="39"/>
      <c r="Z202" s="39"/>
      <c r="AA202" s="39"/>
      <c r="AB202" s="39"/>
      <c r="AC202" s="39"/>
      <c r="AD202" s="39"/>
      <c r="AE202" s="39"/>
      <c r="AR202" s="234" t="s">
        <v>323</v>
      </c>
      <c r="AT202" s="234" t="s">
        <v>202</v>
      </c>
      <c r="AU202" s="234" t="s">
        <v>83</v>
      </c>
      <c r="AY202" s="18" t="s">
        <v>201</v>
      </c>
      <c r="BE202" s="235">
        <f>IF(N202="základní",J202,0)</f>
        <v>0</v>
      </c>
      <c r="BF202" s="235">
        <f>IF(N202="snížená",J202,0)</f>
        <v>0</v>
      </c>
      <c r="BG202" s="235">
        <f>IF(N202="zákl. přenesená",J202,0)</f>
        <v>0</v>
      </c>
      <c r="BH202" s="235">
        <f>IF(N202="sníž. přenesená",J202,0)</f>
        <v>0</v>
      </c>
      <c r="BI202" s="235">
        <f>IF(N202="nulová",J202,0)</f>
        <v>0</v>
      </c>
      <c r="BJ202" s="18" t="s">
        <v>83</v>
      </c>
      <c r="BK202" s="235">
        <f>ROUND(I202*H202,2)</f>
        <v>0</v>
      </c>
      <c r="BL202" s="18" t="s">
        <v>323</v>
      </c>
      <c r="BM202" s="234" t="s">
        <v>1347</v>
      </c>
    </row>
    <row r="203" s="2" customFormat="1" ht="24.15" customHeight="1">
      <c r="A203" s="39"/>
      <c r="B203" s="40"/>
      <c r="C203" s="222" t="s">
        <v>970</v>
      </c>
      <c r="D203" s="222" t="s">
        <v>202</v>
      </c>
      <c r="E203" s="223" t="s">
        <v>3301</v>
      </c>
      <c r="F203" s="224" t="s">
        <v>3423</v>
      </c>
      <c r="G203" s="225" t="s">
        <v>934</v>
      </c>
      <c r="H203" s="226">
        <v>5</v>
      </c>
      <c r="I203" s="227"/>
      <c r="J203" s="228">
        <f>ROUND(I203*H203,2)</f>
        <v>0</v>
      </c>
      <c r="K203" s="229"/>
      <c r="L203" s="45"/>
      <c r="M203" s="230" t="s">
        <v>1</v>
      </c>
      <c r="N203" s="231" t="s">
        <v>41</v>
      </c>
      <c r="O203" s="92"/>
      <c r="P203" s="232">
        <f>O203*H203</f>
        <v>0</v>
      </c>
      <c r="Q203" s="232">
        <v>0</v>
      </c>
      <c r="R203" s="232">
        <f>Q203*H203</f>
        <v>0</v>
      </c>
      <c r="S203" s="232">
        <v>0</v>
      </c>
      <c r="T203" s="233">
        <f>S203*H203</f>
        <v>0</v>
      </c>
      <c r="U203" s="39"/>
      <c r="V203" s="39"/>
      <c r="W203" s="39"/>
      <c r="X203" s="39"/>
      <c r="Y203" s="39"/>
      <c r="Z203" s="39"/>
      <c r="AA203" s="39"/>
      <c r="AB203" s="39"/>
      <c r="AC203" s="39"/>
      <c r="AD203" s="39"/>
      <c r="AE203" s="39"/>
      <c r="AR203" s="234" t="s">
        <v>323</v>
      </c>
      <c r="AT203" s="234" t="s">
        <v>202</v>
      </c>
      <c r="AU203" s="234" t="s">
        <v>83</v>
      </c>
      <c r="AY203" s="18" t="s">
        <v>201</v>
      </c>
      <c r="BE203" s="235">
        <f>IF(N203="základní",J203,0)</f>
        <v>0</v>
      </c>
      <c r="BF203" s="235">
        <f>IF(N203="snížená",J203,0)</f>
        <v>0</v>
      </c>
      <c r="BG203" s="235">
        <f>IF(N203="zákl. přenesená",J203,0)</f>
        <v>0</v>
      </c>
      <c r="BH203" s="235">
        <f>IF(N203="sníž. přenesená",J203,0)</f>
        <v>0</v>
      </c>
      <c r="BI203" s="235">
        <f>IF(N203="nulová",J203,0)</f>
        <v>0</v>
      </c>
      <c r="BJ203" s="18" t="s">
        <v>83</v>
      </c>
      <c r="BK203" s="235">
        <f>ROUND(I203*H203,2)</f>
        <v>0</v>
      </c>
      <c r="BL203" s="18" t="s">
        <v>323</v>
      </c>
      <c r="BM203" s="234" t="s">
        <v>1355</v>
      </c>
    </row>
    <row r="204" s="2" customFormat="1" ht="24.15" customHeight="1">
      <c r="A204" s="39"/>
      <c r="B204" s="40"/>
      <c r="C204" s="222" t="s">
        <v>974</v>
      </c>
      <c r="D204" s="222" t="s">
        <v>202</v>
      </c>
      <c r="E204" s="223" t="s">
        <v>3303</v>
      </c>
      <c r="F204" s="224" t="s">
        <v>3424</v>
      </c>
      <c r="G204" s="225" t="s">
        <v>934</v>
      </c>
      <c r="H204" s="226">
        <v>7</v>
      </c>
      <c r="I204" s="227"/>
      <c r="J204" s="228">
        <f>ROUND(I204*H204,2)</f>
        <v>0</v>
      </c>
      <c r="K204" s="229"/>
      <c r="L204" s="45"/>
      <c r="M204" s="230" t="s">
        <v>1</v>
      </c>
      <c r="N204" s="231" t="s">
        <v>41</v>
      </c>
      <c r="O204" s="92"/>
      <c r="P204" s="232">
        <f>O204*H204</f>
        <v>0</v>
      </c>
      <c r="Q204" s="232">
        <v>0</v>
      </c>
      <c r="R204" s="232">
        <f>Q204*H204</f>
        <v>0</v>
      </c>
      <c r="S204" s="232">
        <v>0</v>
      </c>
      <c r="T204" s="233">
        <f>S204*H204</f>
        <v>0</v>
      </c>
      <c r="U204" s="39"/>
      <c r="V204" s="39"/>
      <c r="W204" s="39"/>
      <c r="X204" s="39"/>
      <c r="Y204" s="39"/>
      <c r="Z204" s="39"/>
      <c r="AA204" s="39"/>
      <c r="AB204" s="39"/>
      <c r="AC204" s="39"/>
      <c r="AD204" s="39"/>
      <c r="AE204" s="39"/>
      <c r="AR204" s="234" t="s">
        <v>323</v>
      </c>
      <c r="AT204" s="234" t="s">
        <v>202</v>
      </c>
      <c r="AU204" s="234" t="s">
        <v>83</v>
      </c>
      <c r="AY204" s="18" t="s">
        <v>201</v>
      </c>
      <c r="BE204" s="235">
        <f>IF(N204="základní",J204,0)</f>
        <v>0</v>
      </c>
      <c r="BF204" s="235">
        <f>IF(N204="snížená",J204,0)</f>
        <v>0</v>
      </c>
      <c r="BG204" s="235">
        <f>IF(N204="zákl. přenesená",J204,0)</f>
        <v>0</v>
      </c>
      <c r="BH204" s="235">
        <f>IF(N204="sníž. přenesená",J204,0)</f>
        <v>0</v>
      </c>
      <c r="BI204" s="235">
        <f>IF(N204="nulová",J204,0)</f>
        <v>0</v>
      </c>
      <c r="BJ204" s="18" t="s">
        <v>83</v>
      </c>
      <c r="BK204" s="235">
        <f>ROUND(I204*H204,2)</f>
        <v>0</v>
      </c>
      <c r="BL204" s="18" t="s">
        <v>323</v>
      </c>
      <c r="BM204" s="234" t="s">
        <v>1362</v>
      </c>
    </row>
    <row r="205" s="2" customFormat="1" ht="24.15" customHeight="1">
      <c r="A205" s="39"/>
      <c r="B205" s="40"/>
      <c r="C205" s="222" t="s">
        <v>978</v>
      </c>
      <c r="D205" s="222" t="s">
        <v>202</v>
      </c>
      <c r="E205" s="223" t="s">
        <v>3306</v>
      </c>
      <c r="F205" s="224" t="s">
        <v>3425</v>
      </c>
      <c r="G205" s="225" t="s">
        <v>934</v>
      </c>
      <c r="H205" s="226">
        <v>70</v>
      </c>
      <c r="I205" s="227"/>
      <c r="J205" s="228">
        <f>ROUND(I205*H205,2)</f>
        <v>0</v>
      </c>
      <c r="K205" s="229"/>
      <c r="L205" s="45"/>
      <c r="M205" s="230" t="s">
        <v>1</v>
      </c>
      <c r="N205" s="231" t="s">
        <v>41</v>
      </c>
      <c r="O205" s="92"/>
      <c r="P205" s="232">
        <f>O205*H205</f>
        <v>0</v>
      </c>
      <c r="Q205" s="232">
        <v>0</v>
      </c>
      <c r="R205" s="232">
        <f>Q205*H205</f>
        <v>0</v>
      </c>
      <c r="S205" s="232">
        <v>0</v>
      </c>
      <c r="T205" s="233">
        <f>S205*H205</f>
        <v>0</v>
      </c>
      <c r="U205" s="39"/>
      <c r="V205" s="39"/>
      <c r="W205" s="39"/>
      <c r="X205" s="39"/>
      <c r="Y205" s="39"/>
      <c r="Z205" s="39"/>
      <c r="AA205" s="39"/>
      <c r="AB205" s="39"/>
      <c r="AC205" s="39"/>
      <c r="AD205" s="39"/>
      <c r="AE205" s="39"/>
      <c r="AR205" s="234" t="s">
        <v>323</v>
      </c>
      <c r="AT205" s="234" t="s">
        <v>202</v>
      </c>
      <c r="AU205" s="234" t="s">
        <v>83</v>
      </c>
      <c r="AY205" s="18" t="s">
        <v>201</v>
      </c>
      <c r="BE205" s="235">
        <f>IF(N205="základní",J205,0)</f>
        <v>0</v>
      </c>
      <c r="BF205" s="235">
        <f>IF(N205="snížená",J205,0)</f>
        <v>0</v>
      </c>
      <c r="BG205" s="235">
        <f>IF(N205="zákl. přenesená",J205,0)</f>
        <v>0</v>
      </c>
      <c r="BH205" s="235">
        <f>IF(N205="sníž. přenesená",J205,0)</f>
        <v>0</v>
      </c>
      <c r="BI205" s="235">
        <f>IF(N205="nulová",J205,0)</f>
        <v>0</v>
      </c>
      <c r="BJ205" s="18" t="s">
        <v>83</v>
      </c>
      <c r="BK205" s="235">
        <f>ROUND(I205*H205,2)</f>
        <v>0</v>
      </c>
      <c r="BL205" s="18" t="s">
        <v>323</v>
      </c>
      <c r="BM205" s="234" t="s">
        <v>1370</v>
      </c>
    </row>
    <row r="206" s="2" customFormat="1" ht="24.15" customHeight="1">
      <c r="A206" s="39"/>
      <c r="B206" s="40"/>
      <c r="C206" s="222" t="s">
        <v>984</v>
      </c>
      <c r="D206" s="222" t="s">
        <v>202</v>
      </c>
      <c r="E206" s="223" t="s">
        <v>3308</v>
      </c>
      <c r="F206" s="224" t="s">
        <v>3426</v>
      </c>
      <c r="G206" s="225" t="s">
        <v>934</v>
      </c>
      <c r="H206" s="226">
        <v>12</v>
      </c>
      <c r="I206" s="227"/>
      <c r="J206" s="228">
        <f>ROUND(I206*H206,2)</f>
        <v>0</v>
      </c>
      <c r="K206" s="229"/>
      <c r="L206" s="45"/>
      <c r="M206" s="230" t="s">
        <v>1</v>
      </c>
      <c r="N206" s="231" t="s">
        <v>41</v>
      </c>
      <c r="O206" s="92"/>
      <c r="P206" s="232">
        <f>O206*H206</f>
        <v>0</v>
      </c>
      <c r="Q206" s="232">
        <v>0</v>
      </c>
      <c r="R206" s="232">
        <f>Q206*H206</f>
        <v>0</v>
      </c>
      <c r="S206" s="232">
        <v>0</v>
      </c>
      <c r="T206" s="233">
        <f>S206*H206</f>
        <v>0</v>
      </c>
      <c r="U206" s="39"/>
      <c r="V206" s="39"/>
      <c r="W206" s="39"/>
      <c r="X206" s="39"/>
      <c r="Y206" s="39"/>
      <c r="Z206" s="39"/>
      <c r="AA206" s="39"/>
      <c r="AB206" s="39"/>
      <c r="AC206" s="39"/>
      <c r="AD206" s="39"/>
      <c r="AE206" s="39"/>
      <c r="AR206" s="234" t="s">
        <v>323</v>
      </c>
      <c r="AT206" s="234" t="s">
        <v>202</v>
      </c>
      <c r="AU206" s="234" t="s">
        <v>83</v>
      </c>
      <c r="AY206" s="18" t="s">
        <v>201</v>
      </c>
      <c r="BE206" s="235">
        <f>IF(N206="základní",J206,0)</f>
        <v>0</v>
      </c>
      <c r="BF206" s="235">
        <f>IF(N206="snížená",J206,0)</f>
        <v>0</v>
      </c>
      <c r="BG206" s="235">
        <f>IF(N206="zákl. přenesená",J206,0)</f>
        <v>0</v>
      </c>
      <c r="BH206" s="235">
        <f>IF(N206="sníž. přenesená",J206,0)</f>
        <v>0</v>
      </c>
      <c r="BI206" s="235">
        <f>IF(N206="nulová",J206,0)</f>
        <v>0</v>
      </c>
      <c r="BJ206" s="18" t="s">
        <v>83</v>
      </c>
      <c r="BK206" s="235">
        <f>ROUND(I206*H206,2)</f>
        <v>0</v>
      </c>
      <c r="BL206" s="18" t="s">
        <v>323</v>
      </c>
      <c r="BM206" s="234" t="s">
        <v>1377</v>
      </c>
    </row>
    <row r="207" s="2" customFormat="1" ht="24.15" customHeight="1">
      <c r="A207" s="39"/>
      <c r="B207" s="40"/>
      <c r="C207" s="222" t="s">
        <v>988</v>
      </c>
      <c r="D207" s="222" t="s">
        <v>202</v>
      </c>
      <c r="E207" s="223" t="s">
        <v>3310</v>
      </c>
      <c r="F207" s="224" t="s">
        <v>3427</v>
      </c>
      <c r="G207" s="225" t="s">
        <v>934</v>
      </c>
      <c r="H207" s="226">
        <v>63</v>
      </c>
      <c r="I207" s="227"/>
      <c r="J207" s="228">
        <f>ROUND(I207*H207,2)</f>
        <v>0</v>
      </c>
      <c r="K207" s="229"/>
      <c r="L207" s="45"/>
      <c r="M207" s="230" t="s">
        <v>1</v>
      </c>
      <c r="N207" s="231" t="s">
        <v>41</v>
      </c>
      <c r="O207" s="92"/>
      <c r="P207" s="232">
        <f>O207*H207</f>
        <v>0</v>
      </c>
      <c r="Q207" s="232">
        <v>0</v>
      </c>
      <c r="R207" s="232">
        <f>Q207*H207</f>
        <v>0</v>
      </c>
      <c r="S207" s="232">
        <v>0</v>
      </c>
      <c r="T207" s="233">
        <f>S207*H207</f>
        <v>0</v>
      </c>
      <c r="U207" s="39"/>
      <c r="V207" s="39"/>
      <c r="W207" s="39"/>
      <c r="X207" s="39"/>
      <c r="Y207" s="39"/>
      <c r="Z207" s="39"/>
      <c r="AA207" s="39"/>
      <c r="AB207" s="39"/>
      <c r="AC207" s="39"/>
      <c r="AD207" s="39"/>
      <c r="AE207" s="39"/>
      <c r="AR207" s="234" t="s">
        <v>323</v>
      </c>
      <c r="AT207" s="234" t="s">
        <v>202</v>
      </c>
      <c r="AU207" s="234" t="s">
        <v>83</v>
      </c>
      <c r="AY207" s="18" t="s">
        <v>201</v>
      </c>
      <c r="BE207" s="235">
        <f>IF(N207="základní",J207,0)</f>
        <v>0</v>
      </c>
      <c r="BF207" s="235">
        <f>IF(N207="snížená",J207,0)</f>
        <v>0</v>
      </c>
      <c r="BG207" s="235">
        <f>IF(N207="zákl. přenesená",J207,0)</f>
        <v>0</v>
      </c>
      <c r="BH207" s="235">
        <f>IF(N207="sníž. přenesená",J207,0)</f>
        <v>0</v>
      </c>
      <c r="BI207" s="235">
        <f>IF(N207="nulová",J207,0)</f>
        <v>0</v>
      </c>
      <c r="BJ207" s="18" t="s">
        <v>83</v>
      </c>
      <c r="BK207" s="235">
        <f>ROUND(I207*H207,2)</f>
        <v>0</v>
      </c>
      <c r="BL207" s="18" t="s">
        <v>323</v>
      </c>
      <c r="BM207" s="234" t="s">
        <v>1384</v>
      </c>
    </row>
    <row r="208" s="2" customFormat="1" ht="16.5" customHeight="1">
      <c r="A208" s="39"/>
      <c r="B208" s="40"/>
      <c r="C208" s="222" t="s">
        <v>992</v>
      </c>
      <c r="D208" s="222" t="s">
        <v>202</v>
      </c>
      <c r="E208" s="223" t="s">
        <v>3312</v>
      </c>
      <c r="F208" s="224" t="s">
        <v>3428</v>
      </c>
      <c r="G208" s="225" t="s">
        <v>934</v>
      </c>
      <c r="H208" s="226">
        <v>1</v>
      </c>
      <c r="I208" s="227"/>
      <c r="J208" s="228">
        <f>ROUND(I208*H208,2)</f>
        <v>0</v>
      </c>
      <c r="K208" s="229"/>
      <c r="L208" s="45"/>
      <c r="M208" s="230" t="s">
        <v>1</v>
      </c>
      <c r="N208" s="231" t="s">
        <v>41</v>
      </c>
      <c r="O208" s="92"/>
      <c r="P208" s="232">
        <f>O208*H208</f>
        <v>0</v>
      </c>
      <c r="Q208" s="232">
        <v>0</v>
      </c>
      <c r="R208" s="232">
        <f>Q208*H208</f>
        <v>0</v>
      </c>
      <c r="S208" s="232">
        <v>0</v>
      </c>
      <c r="T208" s="233">
        <f>S208*H208</f>
        <v>0</v>
      </c>
      <c r="U208" s="39"/>
      <c r="V208" s="39"/>
      <c r="W208" s="39"/>
      <c r="X208" s="39"/>
      <c r="Y208" s="39"/>
      <c r="Z208" s="39"/>
      <c r="AA208" s="39"/>
      <c r="AB208" s="39"/>
      <c r="AC208" s="39"/>
      <c r="AD208" s="39"/>
      <c r="AE208" s="39"/>
      <c r="AR208" s="234" t="s">
        <v>323</v>
      </c>
      <c r="AT208" s="234" t="s">
        <v>202</v>
      </c>
      <c r="AU208" s="234" t="s">
        <v>83</v>
      </c>
      <c r="AY208" s="18" t="s">
        <v>201</v>
      </c>
      <c r="BE208" s="235">
        <f>IF(N208="základní",J208,0)</f>
        <v>0</v>
      </c>
      <c r="BF208" s="235">
        <f>IF(N208="snížená",J208,0)</f>
        <v>0</v>
      </c>
      <c r="BG208" s="235">
        <f>IF(N208="zákl. přenesená",J208,0)</f>
        <v>0</v>
      </c>
      <c r="BH208" s="235">
        <f>IF(N208="sníž. přenesená",J208,0)</f>
        <v>0</v>
      </c>
      <c r="BI208" s="235">
        <f>IF(N208="nulová",J208,0)</f>
        <v>0</v>
      </c>
      <c r="BJ208" s="18" t="s">
        <v>83</v>
      </c>
      <c r="BK208" s="235">
        <f>ROUND(I208*H208,2)</f>
        <v>0</v>
      </c>
      <c r="BL208" s="18" t="s">
        <v>323</v>
      </c>
      <c r="BM208" s="234" t="s">
        <v>1390</v>
      </c>
    </row>
    <row r="209" s="2" customFormat="1" ht="16.5" customHeight="1">
      <c r="A209" s="39"/>
      <c r="B209" s="40"/>
      <c r="C209" s="222" t="s">
        <v>996</v>
      </c>
      <c r="D209" s="222" t="s">
        <v>202</v>
      </c>
      <c r="E209" s="223" t="s">
        <v>3314</v>
      </c>
      <c r="F209" s="224" t="s">
        <v>3429</v>
      </c>
      <c r="G209" s="225" t="s">
        <v>934</v>
      </c>
      <c r="H209" s="226">
        <v>25</v>
      </c>
      <c r="I209" s="227"/>
      <c r="J209" s="228">
        <f>ROUND(I209*H209,2)</f>
        <v>0</v>
      </c>
      <c r="K209" s="229"/>
      <c r="L209" s="45"/>
      <c r="M209" s="230" t="s">
        <v>1</v>
      </c>
      <c r="N209" s="231" t="s">
        <v>41</v>
      </c>
      <c r="O209" s="92"/>
      <c r="P209" s="232">
        <f>O209*H209</f>
        <v>0</v>
      </c>
      <c r="Q209" s="232">
        <v>0</v>
      </c>
      <c r="R209" s="232">
        <f>Q209*H209</f>
        <v>0</v>
      </c>
      <c r="S209" s="232">
        <v>0</v>
      </c>
      <c r="T209" s="233">
        <f>S209*H209</f>
        <v>0</v>
      </c>
      <c r="U209" s="39"/>
      <c r="V209" s="39"/>
      <c r="W209" s="39"/>
      <c r="X209" s="39"/>
      <c r="Y209" s="39"/>
      <c r="Z209" s="39"/>
      <c r="AA209" s="39"/>
      <c r="AB209" s="39"/>
      <c r="AC209" s="39"/>
      <c r="AD209" s="39"/>
      <c r="AE209" s="39"/>
      <c r="AR209" s="234" t="s">
        <v>323</v>
      </c>
      <c r="AT209" s="234" t="s">
        <v>202</v>
      </c>
      <c r="AU209" s="234" t="s">
        <v>83</v>
      </c>
      <c r="AY209" s="18" t="s">
        <v>201</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323</v>
      </c>
      <c r="BM209" s="234" t="s">
        <v>1396</v>
      </c>
    </row>
    <row r="210" s="2" customFormat="1" ht="16.5" customHeight="1">
      <c r="A210" s="39"/>
      <c r="B210" s="40"/>
      <c r="C210" s="222" t="s">
        <v>1002</v>
      </c>
      <c r="D210" s="222" t="s">
        <v>202</v>
      </c>
      <c r="E210" s="223" t="s">
        <v>3316</v>
      </c>
      <c r="F210" s="224" t="s">
        <v>3430</v>
      </c>
      <c r="G210" s="225" t="s">
        <v>934</v>
      </c>
      <c r="H210" s="226">
        <v>45</v>
      </c>
      <c r="I210" s="227"/>
      <c r="J210" s="228">
        <f>ROUND(I210*H210,2)</f>
        <v>0</v>
      </c>
      <c r="K210" s="229"/>
      <c r="L210" s="45"/>
      <c r="M210" s="230" t="s">
        <v>1</v>
      </c>
      <c r="N210" s="231" t="s">
        <v>41</v>
      </c>
      <c r="O210" s="92"/>
      <c r="P210" s="232">
        <f>O210*H210</f>
        <v>0</v>
      </c>
      <c r="Q210" s="232">
        <v>0</v>
      </c>
      <c r="R210" s="232">
        <f>Q210*H210</f>
        <v>0</v>
      </c>
      <c r="S210" s="232">
        <v>0</v>
      </c>
      <c r="T210" s="233">
        <f>S210*H210</f>
        <v>0</v>
      </c>
      <c r="U210" s="39"/>
      <c r="V210" s="39"/>
      <c r="W210" s="39"/>
      <c r="X210" s="39"/>
      <c r="Y210" s="39"/>
      <c r="Z210" s="39"/>
      <c r="AA210" s="39"/>
      <c r="AB210" s="39"/>
      <c r="AC210" s="39"/>
      <c r="AD210" s="39"/>
      <c r="AE210" s="39"/>
      <c r="AR210" s="234" t="s">
        <v>323</v>
      </c>
      <c r="AT210" s="234" t="s">
        <v>202</v>
      </c>
      <c r="AU210" s="234" t="s">
        <v>83</v>
      </c>
      <c r="AY210" s="18" t="s">
        <v>201</v>
      </c>
      <c r="BE210" s="235">
        <f>IF(N210="základní",J210,0)</f>
        <v>0</v>
      </c>
      <c r="BF210" s="235">
        <f>IF(N210="snížená",J210,0)</f>
        <v>0</v>
      </c>
      <c r="BG210" s="235">
        <f>IF(N210="zákl. přenesená",J210,0)</f>
        <v>0</v>
      </c>
      <c r="BH210" s="235">
        <f>IF(N210="sníž. přenesená",J210,0)</f>
        <v>0</v>
      </c>
      <c r="BI210" s="235">
        <f>IF(N210="nulová",J210,0)</f>
        <v>0</v>
      </c>
      <c r="BJ210" s="18" t="s">
        <v>83</v>
      </c>
      <c r="BK210" s="235">
        <f>ROUND(I210*H210,2)</f>
        <v>0</v>
      </c>
      <c r="BL210" s="18" t="s">
        <v>323</v>
      </c>
      <c r="BM210" s="234" t="s">
        <v>1403</v>
      </c>
    </row>
    <row r="211" s="2" customFormat="1" ht="16.5" customHeight="1">
      <c r="A211" s="39"/>
      <c r="B211" s="40"/>
      <c r="C211" s="222" t="s">
        <v>1004</v>
      </c>
      <c r="D211" s="222" t="s">
        <v>202</v>
      </c>
      <c r="E211" s="223" t="s">
        <v>3318</v>
      </c>
      <c r="F211" s="224" t="s">
        <v>3431</v>
      </c>
      <c r="G211" s="225" t="s">
        <v>934</v>
      </c>
      <c r="H211" s="226">
        <v>45</v>
      </c>
      <c r="I211" s="227"/>
      <c r="J211" s="228">
        <f>ROUND(I211*H211,2)</f>
        <v>0</v>
      </c>
      <c r="K211" s="229"/>
      <c r="L211" s="45"/>
      <c r="M211" s="230" t="s">
        <v>1</v>
      </c>
      <c r="N211" s="231" t="s">
        <v>41</v>
      </c>
      <c r="O211" s="92"/>
      <c r="P211" s="232">
        <f>O211*H211</f>
        <v>0</v>
      </c>
      <c r="Q211" s="232">
        <v>0</v>
      </c>
      <c r="R211" s="232">
        <f>Q211*H211</f>
        <v>0</v>
      </c>
      <c r="S211" s="232">
        <v>0</v>
      </c>
      <c r="T211" s="233">
        <f>S211*H211</f>
        <v>0</v>
      </c>
      <c r="U211" s="39"/>
      <c r="V211" s="39"/>
      <c r="W211" s="39"/>
      <c r="X211" s="39"/>
      <c r="Y211" s="39"/>
      <c r="Z211" s="39"/>
      <c r="AA211" s="39"/>
      <c r="AB211" s="39"/>
      <c r="AC211" s="39"/>
      <c r="AD211" s="39"/>
      <c r="AE211" s="39"/>
      <c r="AR211" s="234" t="s">
        <v>323</v>
      </c>
      <c r="AT211" s="234" t="s">
        <v>202</v>
      </c>
      <c r="AU211" s="234" t="s">
        <v>83</v>
      </c>
      <c r="AY211" s="18" t="s">
        <v>201</v>
      </c>
      <c r="BE211" s="235">
        <f>IF(N211="základní",J211,0)</f>
        <v>0</v>
      </c>
      <c r="BF211" s="235">
        <f>IF(N211="snížená",J211,0)</f>
        <v>0</v>
      </c>
      <c r="BG211" s="235">
        <f>IF(N211="zákl. přenesená",J211,0)</f>
        <v>0</v>
      </c>
      <c r="BH211" s="235">
        <f>IF(N211="sníž. přenesená",J211,0)</f>
        <v>0</v>
      </c>
      <c r="BI211" s="235">
        <f>IF(N211="nulová",J211,0)</f>
        <v>0</v>
      </c>
      <c r="BJ211" s="18" t="s">
        <v>83</v>
      </c>
      <c r="BK211" s="235">
        <f>ROUND(I211*H211,2)</f>
        <v>0</v>
      </c>
      <c r="BL211" s="18" t="s">
        <v>323</v>
      </c>
      <c r="BM211" s="234" t="s">
        <v>1411</v>
      </c>
    </row>
    <row r="212" s="2" customFormat="1" ht="16.5" customHeight="1">
      <c r="A212" s="39"/>
      <c r="B212" s="40"/>
      <c r="C212" s="222" t="s">
        <v>1009</v>
      </c>
      <c r="D212" s="222" t="s">
        <v>202</v>
      </c>
      <c r="E212" s="223" t="s">
        <v>3320</v>
      </c>
      <c r="F212" s="224" t="s">
        <v>3432</v>
      </c>
      <c r="G212" s="225" t="s">
        <v>934</v>
      </c>
      <c r="H212" s="226">
        <v>3</v>
      </c>
      <c r="I212" s="227"/>
      <c r="J212" s="228">
        <f>ROUND(I212*H212,2)</f>
        <v>0</v>
      </c>
      <c r="K212" s="229"/>
      <c r="L212" s="45"/>
      <c r="M212" s="230" t="s">
        <v>1</v>
      </c>
      <c r="N212" s="231" t="s">
        <v>41</v>
      </c>
      <c r="O212" s="92"/>
      <c r="P212" s="232">
        <f>O212*H212</f>
        <v>0</v>
      </c>
      <c r="Q212" s="232">
        <v>0</v>
      </c>
      <c r="R212" s="232">
        <f>Q212*H212</f>
        <v>0</v>
      </c>
      <c r="S212" s="232">
        <v>0</v>
      </c>
      <c r="T212" s="233">
        <f>S212*H212</f>
        <v>0</v>
      </c>
      <c r="U212" s="39"/>
      <c r="V212" s="39"/>
      <c r="W212" s="39"/>
      <c r="X212" s="39"/>
      <c r="Y212" s="39"/>
      <c r="Z212" s="39"/>
      <c r="AA212" s="39"/>
      <c r="AB212" s="39"/>
      <c r="AC212" s="39"/>
      <c r="AD212" s="39"/>
      <c r="AE212" s="39"/>
      <c r="AR212" s="234" t="s">
        <v>323</v>
      </c>
      <c r="AT212" s="234" t="s">
        <v>202</v>
      </c>
      <c r="AU212" s="234" t="s">
        <v>83</v>
      </c>
      <c r="AY212" s="18" t="s">
        <v>201</v>
      </c>
      <c r="BE212" s="235">
        <f>IF(N212="základní",J212,0)</f>
        <v>0</v>
      </c>
      <c r="BF212" s="235">
        <f>IF(N212="snížená",J212,0)</f>
        <v>0</v>
      </c>
      <c r="BG212" s="235">
        <f>IF(N212="zákl. přenesená",J212,0)</f>
        <v>0</v>
      </c>
      <c r="BH212" s="235">
        <f>IF(N212="sníž. přenesená",J212,0)</f>
        <v>0</v>
      </c>
      <c r="BI212" s="235">
        <f>IF(N212="nulová",J212,0)</f>
        <v>0</v>
      </c>
      <c r="BJ212" s="18" t="s">
        <v>83</v>
      </c>
      <c r="BK212" s="235">
        <f>ROUND(I212*H212,2)</f>
        <v>0</v>
      </c>
      <c r="BL212" s="18" t="s">
        <v>323</v>
      </c>
      <c r="BM212" s="234" t="s">
        <v>1419</v>
      </c>
    </row>
    <row r="213" s="2" customFormat="1" ht="16.5" customHeight="1">
      <c r="A213" s="39"/>
      <c r="B213" s="40"/>
      <c r="C213" s="222" t="s">
        <v>1013</v>
      </c>
      <c r="D213" s="222" t="s">
        <v>202</v>
      </c>
      <c r="E213" s="223" t="s">
        <v>3322</v>
      </c>
      <c r="F213" s="224" t="s">
        <v>3433</v>
      </c>
      <c r="G213" s="225" t="s">
        <v>934</v>
      </c>
      <c r="H213" s="226">
        <v>65</v>
      </c>
      <c r="I213" s="227"/>
      <c r="J213" s="228">
        <f>ROUND(I213*H213,2)</f>
        <v>0</v>
      </c>
      <c r="K213" s="229"/>
      <c r="L213" s="45"/>
      <c r="M213" s="230" t="s">
        <v>1</v>
      </c>
      <c r="N213" s="231" t="s">
        <v>41</v>
      </c>
      <c r="O213" s="92"/>
      <c r="P213" s="232">
        <f>O213*H213</f>
        <v>0</v>
      </c>
      <c r="Q213" s="232">
        <v>0</v>
      </c>
      <c r="R213" s="232">
        <f>Q213*H213</f>
        <v>0</v>
      </c>
      <c r="S213" s="232">
        <v>0</v>
      </c>
      <c r="T213" s="233">
        <f>S213*H213</f>
        <v>0</v>
      </c>
      <c r="U213" s="39"/>
      <c r="V213" s="39"/>
      <c r="W213" s="39"/>
      <c r="X213" s="39"/>
      <c r="Y213" s="39"/>
      <c r="Z213" s="39"/>
      <c r="AA213" s="39"/>
      <c r="AB213" s="39"/>
      <c r="AC213" s="39"/>
      <c r="AD213" s="39"/>
      <c r="AE213" s="39"/>
      <c r="AR213" s="234" t="s">
        <v>323</v>
      </c>
      <c r="AT213" s="234" t="s">
        <v>202</v>
      </c>
      <c r="AU213" s="234" t="s">
        <v>83</v>
      </c>
      <c r="AY213" s="18" t="s">
        <v>201</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323</v>
      </c>
      <c r="BM213" s="234" t="s">
        <v>1426</v>
      </c>
    </row>
    <row r="214" s="2" customFormat="1" ht="16.5" customHeight="1">
      <c r="A214" s="39"/>
      <c r="B214" s="40"/>
      <c r="C214" s="222" t="s">
        <v>1018</v>
      </c>
      <c r="D214" s="222" t="s">
        <v>202</v>
      </c>
      <c r="E214" s="223" t="s">
        <v>3325</v>
      </c>
      <c r="F214" s="224" t="s">
        <v>3434</v>
      </c>
      <c r="G214" s="225" t="s">
        <v>215</v>
      </c>
      <c r="H214" s="226">
        <v>2</v>
      </c>
      <c r="I214" s="227"/>
      <c r="J214" s="228">
        <f>ROUND(I214*H214,2)</f>
        <v>0</v>
      </c>
      <c r="K214" s="229"/>
      <c r="L214" s="45"/>
      <c r="M214" s="230" t="s">
        <v>1</v>
      </c>
      <c r="N214" s="231" t="s">
        <v>41</v>
      </c>
      <c r="O214" s="92"/>
      <c r="P214" s="232">
        <f>O214*H214</f>
        <v>0</v>
      </c>
      <c r="Q214" s="232">
        <v>0</v>
      </c>
      <c r="R214" s="232">
        <f>Q214*H214</f>
        <v>0</v>
      </c>
      <c r="S214" s="232">
        <v>0</v>
      </c>
      <c r="T214" s="233">
        <f>S214*H214</f>
        <v>0</v>
      </c>
      <c r="U214" s="39"/>
      <c r="V214" s="39"/>
      <c r="W214" s="39"/>
      <c r="X214" s="39"/>
      <c r="Y214" s="39"/>
      <c r="Z214" s="39"/>
      <c r="AA214" s="39"/>
      <c r="AB214" s="39"/>
      <c r="AC214" s="39"/>
      <c r="AD214" s="39"/>
      <c r="AE214" s="39"/>
      <c r="AR214" s="234" t="s">
        <v>323</v>
      </c>
      <c r="AT214" s="234" t="s">
        <v>202</v>
      </c>
      <c r="AU214" s="234" t="s">
        <v>83</v>
      </c>
      <c r="AY214" s="18" t="s">
        <v>201</v>
      </c>
      <c r="BE214" s="235">
        <f>IF(N214="základní",J214,0)</f>
        <v>0</v>
      </c>
      <c r="BF214" s="235">
        <f>IF(N214="snížená",J214,0)</f>
        <v>0</v>
      </c>
      <c r="BG214" s="235">
        <f>IF(N214="zákl. přenesená",J214,0)</f>
        <v>0</v>
      </c>
      <c r="BH214" s="235">
        <f>IF(N214="sníž. přenesená",J214,0)</f>
        <v>0</v>
      </c>
      <c r="BI214" s="235">
        <f>IF(N214="nulová",J214,0)</f>
        <v>0</v>
      </c>
      <c r="BJ214" s="18" t="s">
        <v>83</v>
      </c>
      <c r="BK214" s="235">
        <f>ROUND(I214*H214,2)</f>
        <v>0</v>
      </c>
      <c r="BL214" s="18" t="s">
        <v>323</v>
      </c>
      <c r="BM214" s="234" t="s">
        <v>1433</v>
      </c>
    </row>
    <row r="215" s="2" customFormat="1" ht="16.5" customHeight="1">
      <c r="A215" s="39"/>
      <c r="B215" s="40"/>
      <c r="C215" s="222" t="s">
        <v>1022</v>
      </c>
      <c r="D215" s="222" t="s">
        <v>202</v>
      </c>
      <c r="E215" s="223" t="s">
        <v>3328</v>
      </c>
      <c r="F215" s="224" t="s">
        <v>3435</v>
      </c>
      <c r="G215" s="225" t="s">
        <v>934</v>
      </c>
      <c r="H215" s="226">
        <v>8</v>
      </c>
      <c r="I215" s="227"/>
      <c r="J215" s="228">
        <f>ROUND(I215*H215,2)</f>
        <v>0</v>
      </c>
      <c r="K215" s="229"/>
      <c r="L215" s="45"/>
      <c r="M215" s="230" t="s">
        <v>1</v>
      </c>
      <c r="N215" s="231" t="s">
        <v>41</v>
      </c>
      <c r="O215" s="92"/>
      <c r="P215" s="232">
        <f>O215*H215</f>
        <v>0</v>
      </c>
      <c r="Q215" s="232">
        <v>0</v>
      </c>
      <c r="R215" s="232">
        <f>Q215*H215</f>
        <v>0</v>
      </c>
      <c r="S215" s="232">
        <v>0</v>
      </c>
      <c r="T215" s="233">
        <f>S215*H215</f>
        <v>0</v>
      </c>
      <c r="U215" s="39"/>
      <c r="V215" s="39"/>
      <c r="W215" s="39"/>
      <c r="X215" s="39"/>
      <c r="Y215" s="39"/>
      <c r="Z215" s="39"/>
      <c r="AA215" s="39"/>
      <c r="AB215" s="39"/>
      <c r="AC215" s="39"/>
      <c r="AD215" s="39"/>
      <c r="AE215" s="39"/>
      <c r="AR215" s="234" t="s">
        <v>323</v>
      </c>
      <c r="AT215" s="234" t="s">
        <v>202</v>
      </c>
      <c r="AU215" s="234" t="s">
        <v>83</v>
      </c>
      <c r="AY215" s="18" t="s">
        <v>201</v>
      </c>
      <c r="BE215" s="235">
        <f>IF(N215="základní",J215,0)</f>
        <v>0</v>
      </c>
      <c r="BF215" s="235">
        <f>IF(N215="snížená",J215,0)</f>
        <v>0</v>
      </c>
      <c r="BG215" s="235">
        <f>IF(N215="zákl. přenesená",J215,0)</f>
        <v>0</v>
      </c>
      <c r="BH215" s="235">
        <f>IF(N215="sníž. přenesená",J215,0)</f>
        <v>0</v>
      </c>
      <c r="BI215" s="235">
        <f>IF(N215="nulová",J215,0)</f>
        <v>0</v>
      </c>
      <c r="BJ215" s="18" t="s">
        <v>83</v>
      </c>
      <c r="BK215" s="235">
        <f>ROUND(I215*H215,2)</f>
        <v>0</v>
      </c>
      <c r="BL215" s="18" t="s">
        <v>323</v>
      </c>
      <c r="BM215" s="234" t="s">
        <v>1459</v>
      </c>
    </row>
    <row r="216" s="2" customFormat="1" ht="16.5" customHeight="1">
      <c r="A216" s="39"/>
      <c r="B216" s="40"/>
      <c r="C216" s="222" t="s">
        <v>1029</v>
      </c>
      <c r="D216" s="222" t="s">
        <v>202</v>
      </c>
      <c r="E216" s="223" t="s">
        <v>3330</v>
      </c>
      <c r="F216" s="224" t="s">
        <v>3436</v>
      </c>
      <c r="G216" s="225" t="s">
        <v>934</v>
      </c>
      <c r="H216" s="226">
        <v>2</v>
      </c>
      <c r="I216" s="227"/>
      <c r="J216" s="228">
        <f>ROUND(I216*H216,2)</f>
        <v>0</v>
      </c>
      <c r="K216" s="229"/>
      <c r="L216" s="45"/>
      <c r="M216" s="230" t="s">
        <v>1</v>
      </c>
      <c r="N216" s="231" t="s">
        <v>41</v>
      </c>
      <c r="O216" s="92"/>
      <c r="P216" s="232">
        <f>O216*H216</f>
        <v>0</v>
      </c>
      <c r="Q216" s="232">
        <v>0</v>
      </c>
      <c r="R216" s="232">
        <f>Q216*H216</f>
        <v>0</v>
      </c>
      <c r="S216" s="232">
        <v>0</v>
      </c>
      <c r="T216" s="233">
        <f>S216*H216</f>
        <v>0</v>
      </c>
      <c r="U216" s="39"/>
      <c r="V216" s="39"/>
      <c r="W216" s="39"/>
      <c r="X216" s="39"/>
      <c r="Y216" s="39"/>
      <c r="Z216" s="39"/>
      <c r="AA216" s="39"/>
      <c r="AB216" s="39"/>
      <c r="AC216" s="39"/>
      <c r="AD216" s="39"/>
      <c r="AE216" s="39"/>
      <c r="AR216" s="234" t="s">
        <v>323</v>
      </c>
      <c r="AT216" s="234" t="s">
        <v>202</v>
      </c>
      <c r="AU216" s="234" t="s">
        <v>83</v>
      </c>
      <c r="AY216" s="18" t="s">
        <v>201</v>
      </c>
      <c r="BE216" s="235">
        <f>IF(N216="základní",J216,0)</f>
        <v>0</v>
      </c>
      <c r="BF216" s="235">
        <f>IF(N216="snížená",J216,0)</f>
        <v>0</v>
      </c>
      <c r="BG216" s="235">
        <f>IF(N216="zákl. přenesená",J216,0)</f>
        <v>0</v>
      </c>
      <c r="BH216" s="235">
        <f>IF(N216="sníž. přenesená",J216,0)</f>
        <v>0</v>
      </c>
      <c r="BI216" s="235">
        <f>IF(N216="nulová",J216,0)</f>
        <v>0</v>
      </c>
      <c r="BJ216" s="18" t="s">
        <v>83</v>
      </c>
      <c r="BK216" s="235">
        <f>ROUND(I216*H216,2)</f>
        <v>0</v>
      </c>
      <c r="BL216" s="18" t="s">
        <v>323</v>
      </c>
      <c r="BM216" s="234" t="s">
        <v>1471</v>
      </c>
    </row>
    <row r="217" s="2" customFormat="1" ht="16.5" customHeight="1">
      <c r="A217" s="39"/>
      <c r="B217" s="40"/>
      <c r="C217" s="222" t="s">
        <v>1036</v>
      </c>
      <c r="D217" s="222" t="s">
        <v>202</v>
      </c>
      <c r="E217" s="223" t="s">
        <v>3332</v>
      </c>
      <c r="F217" s="224" t="s">
        <v>3437</v>
      </c>
      <c r="G217" s="225" t="s">
        <v>934</v>
      </c>
      <c r="H217" s="226">
        <v>2</v>
      </c>
      <c r="I217" s="227"/>
      <c r="J217" s="228">
        <f>ROUND(I217*H217,2)</f>
        <v>0</v>
      </c>
      <c r="K217" s="229"/>
      <c r="L217" s="45"/>
      <c r="M217" s="230" t="s">
        <v>1</v>
      </c>
      <c r="N217" s="231" t="s">
        <v>41</v>
      </c>
      <c r="O217" s="92"/>
      <c r="P217" s="232">
        <f>O217*H217</f>
        <v>0</v>
      </c>
      <c r="Q217" s="232">
        <v>0</v>
      </c>
      <c r="R217" s="232">
        <f>Q217*H217</f>
        <v>0</v>
      </c>
      <c r="S217" s="232">
        <v>0</v>
      </c>
      <c r="T217" s="233">
        <f>S217*H217</f>
        <v>0</v>
      </c>
      <c r="U217" s="39"/>
      <c r="V217" s="39"/>
      <c r="W217" s="39"/>
      <c r="X217" s="39"/>
      <c r="Y217" s="39"/>
      <c r="Z217" s="39"/>
      <c r="AA217" s="39"/>
      <c r="AB217" s="39"/>
      <c r="AC217" s="39"/>
      <c r="AD217" s="39"/>
      <c r="AE217" s="39"/>
      <c r="AR217" s="234" t="s">
        <v>323</v>
      </c>
      <c r="AT217" s="234" t="s">
        <v>202</v>
      </c>
      <c r="AU217" s="234" t="s">
        <v>83</v>
      </c>
      <c r="AY217" s="18" t="s">
        <v>201</v>
      </c>
      <c r="BE217" s="235">
        <f>IF(N217="základní",J217,0)</f>
        <v>0</v>
      </c>
      <c r="BF217" s="235">
        <f>IF(N217="snížená",J217,0)</f>
        <v>0</v>
      </c>
      <c r="BG217" s="235">
        <f>IF(N217="zákl. přenesená",J217,0)</f>
        <v>0</v>
      </c>
      <c r="BH217" s="235">
        <f>IF(N217="sníž. přenesená",J217,0)</f>
        <v>0</v>
      </c>
      <c r="BI217" s="235">
        <f>IF(N217="nulová",J217,0)</f>
        <v>0</v>
      </c>
      <c r="BJ217" s="18" t="s">
        <v>83</v>
      </c>
      <c r="BK217" s="235">
        <f>ROUND(I217*H217,2)</f>
        <v>0</v>
      </c>
      <c r="BL217" s="18" t="s">
        <v>323</v>
      </c>
      <c r="BM217" s="234" t="s">
        <v>1481</v>
      </c>
    </row>
    <row r="218" s="2" customFormat="1" ht="16.5" customHeight="1">
      <c r="A218" s="39"/>
      <c r="B218" s="40"/>
      <c r="C218" s="222" t="s">
        <v>1042</v>
      </c>
      <c r="D218" s="222" t="s">
        <v>202</v>
      </c>
      <c r="E218" s="223" t="s">
        <v>3334</v>
      </c>
      <c r="F218" s="224" t="s">
        <v>3438</v>
      </c>
      <c r="G218" s="225" t="s">
        <v>934</v>
      </c>
      <c r="H218" s="226">
        <v>16</v>
      </c>
      <c r="I218" s="227"/>
      <c r="J218" s="228">
        <f>ROUND(I218*H218,2)</f>
        <v>0</v>
      </c>
      <c r="K218" s="229"/>
      <c r="L218" s="45"/>
      <c r="M218" s="230" t="s">
        <v>1</v>
      </c>
      <c r="N218" s="231" t="s">
        <v>41</v>
      </c>
      <c r="O218" s="92"/>
      <c r="P218" s="232">
        <f>O218*H218</f>
        <v>0</v>
      </c>
      <c r="Q218" s="232">
        <v>0</v>
      </c>
      <c r="R218" s="232">
        <f>Q218*H218</f>
        <v>0</v>
      </c>
      <c r="S218" s="232">
        <v>0</v>
      </c>
      <c r="T218" s="233">
        <f>S218*H218</f>
        <v>0</v>
      </c>
      <c r="U218" s="39"/>
      <c r="V218" s="39"/>
      <c r="W218" s="39"/>
      <c r="X218" s="39"/>
      <c r="Y218" s="39"/>
      <c r="Z218" s="39"/>
      <c r="AA218" s="39"/>
      <c r="AB218" s="39"/>
      <c r="AC218" s="39"/>
      <c r="AD218" s="39"/>
      <c r="AE218" s="39"/>
      <c r="AR218" s="234" t="s">
        <v>323</v>
      </c>
      <c r="AT218" s="234" t="s">
        <v>202</v>
      </c>
      <c r="AU218" s="234" t="s">
        <v>83</v>
      </c>
      <c r="AY218" s="18" t="s">
        <v>201</v>
      </c>
      <c r="BE218" s="235">
        <f>IF(N218="základní",J218,0)</f>
        <v>0</v>
      </c>
      <c r="BF218" s="235">
        <f>IF(N218="snížená",J218,0)</f>
        <v>0</v>
      </c>
      <c r="BG218" s="235">
        <f>IF(N218="zákl. přenesená",J218,0)</f>
        <v>0</v>
      </c>
      <c r="BH218" s="235">
        <f>IF(N218="sníž. přenesená",J218,0)</f>
        <v>0</v>
      </c>
      <c r="BI218" s="235">
        <f>IF(N218="nulová",J218,0)</f>
        <v>0</v>
      </c>
      <c r="BJ218" s="18" t="s">
        <v>83</v>
      </c>
      <c r="BK218" s="235">
        <f>ROUND(I218*H218,2)</f>
        <v>0</v>
      </c>
      <c r="BL218" s="18" t="s">
        <v>323</v>
      </c>
      <c r="BM218" s="234" t="s">
        <v>1491</v>
      </c>
    </row>
    <row r="219" s="2" customFormat="1" ht="16.5" customHeight="1">
      <c r="A219" s="39"/>
      <c r="B219" s="40"/>
      <c r="C219" s="222" t="s">
        <v>1045</v>
      </c>
      <c r="D219" s="222" t="s">
        <v>202</v>
      </c>
      <c r="E219" s="223" t="s">
        <v>3336</v>
      </c>
      <c r="F219" s="224" t="s">
        <v>3439</v>
      </c>
      <c r="G219" s="225" t="s">
        <v>934</v>
      </c>
      <c r="H219" s="226">
        <v>28</v>
      </c>
      <c r="I219" s="227"/>
      <c r="J219" s="228">
        <f>ROUND(I219*H219,2)</f>
        <v>0</v>
      </c>
      <c r="K219" s="229"/>
      <c r="L219" s="45"/>
      <c r="M219" s="230" t="s">
        <v>1</v>
      </c>
      <c r="N219" s="231" t="s">
        <v>41</v>
      </c>
      <c r="O219" s="92"/>
      <c r="P219" s="232">
        <f>O219*H219</f>
        <v>0</v>
      </c>
      <c r="Q219" s="232">
        <v>0</v>
      </c>
      <c r="R219" s="232">
        <f>Q219*H219</f>
        <v>0</v>
      </c>
      <c r="S219" s="232">
        <v>0</v>
      </c>
      <c r="T219" s="233">
        <f>S219*H219</f>
        <v>0</v>
      </c>
      <c r="U219" s="39"/>
      <c r="V219" s="39"/>
      <c r="W219" s="39"/>
      <c r="X219" s="39"/>
      <c r="Y219" s="39"/>
      <c r="Z219" s="39"/>
      <c r="AA219" s="39"/>
      <c r="AB219" s="39"/>
      <c r="AC219" s="39"/>
      <c r="AD219" s="39"/>
      <c r="AE219" s="39"/>
      <c r="AR219" s="234" t="s">
        <v>323</v>
      </c>
      <c r="AT219" s="234" t="s">
        <v>202</v>
      </c>
      <c r="AU219" s="234" t="s">
        <v>83</v>
      </c>
      <c r="AY219" s="18" t="s">
        <v>201</v>
      </c>
      <c r="BE219" s="235">
        <f>IF(N219="základní",J219,0)</f>
        <v>0</v>
      </c>
      <c r="BF219" s="235">
        <f>IF(N219="snížená",J219,0)</f>
        <v>0</v>
      </c>
      <c r="BG219" s="235">
        <f>IF(N219="zákl. přenesená",J219,0)</f>
        <v>0</v>
      </c>
      <c r="BH219" s="235">
        <f>IF(N219="sníž. přenesená",J219,0)</f>
        <v>0</v>
      </c>
      <c r="BI219" s="235">
        <f>IF(N219="nulová",J219,0)</f>
        <v>0</v>
      </c>
      <c r="BJ219" s="18" t="s">
        <v>83</v>
      </c>
      <c r="BK219" s="235">
        <f>ROUND(I219*H219,2)</f>
        <v>0</v>
      </c>
      <c r="BL219" s="18" t="s">
        <v>323</v>
      </c>
      <c r="BM219" s="234" t="s">
        <v>1501</v>
      </c>
    </row>
    <row r="220" s="2" customFormat="1" ht="16.5" customHeight="1">
      <c r="A220" s="39"/>
      <c r="B220" s="40"/>
      <c r="C220" s="222" t="s">
        <v>1049</v>
      </c>
      <c r="D220" s="222" t="s">
        <v>202</v>
      </c>
      <c r="E220" s="223" t="s">
        <v>3338</v>
      </c>
      <c r="F220" s="224" t="s">
        <v>3440</v>
      </c>
      <c r="G220" s="225" t="s">
        <v>934</v>
      </c>
      <c r="H220" s="226">
        <v>12</v>
      </c>
      <c r="I220" s="227"/>
      <c r="J220" s="228">
        <f>ROUND(I220*H220,2)</f>
        <v>0</v>
      </c>
      <c r="K220" s="229"/>
      <c r="L220" s="45"/>
      <c r="M220" s="230" t="s">
        <v>1</v>
      </c>
      <c r="N220" s="231" t="s">
        <v>41</v>
      </c>
      <c r="O220" s="92"/>
      <c r="P220" s="232">
        <f>O220*H220</f>
        <v>0</v>
      </c>
      <c r="Q220" s="232">
        <v>0</v>
      </c>
      <c r="R220" s="232">
        <f>Q220*H220</f>
        <v>0</v>
      </c>
      <c r="S220" s="232">
        <v>0</v>
      </c>
      <c r="T220" s="233">
        <f>S220*H220</f>
        <v>0</v>
      </c>
      <c r="U220" s="39"/>
      <c r="V220" s="39"/>
      <c r="W220" s="39"/>
      <c r="X220" s="39"/>
      <c r="Y220" s="39"/>
      <c r="Z220" s="39"/>
      <c r="AA220" s="39"/>
      <c r="AB220" s="39"/>
      <c r="AC220" s="39"/>
      <c r="AD220" s="39"/>
      <c r="AE220" s="39"/>
      <c r="AR220" s="234" t="s">
        <v>323</v>
      </c>
      <c r="AT220" s="234" t="s">
        <v>202</v>
      </c>
      <c r="AU220" s="234" t="s">
        <v>83</v>
      </c>
      <c r="AY220" s="18" t="s">
        <v>201</v>
      </c>
      <c r="BE220" s="235">
        <f>IF(N220="základní",J220,0)</f>
        <v>0</v>
      </c>
      <c r="BF220" s="235">
        <f>IF(N220="snížená",J220,0)</f>
        <v>0</v>
      </c>
      <c r="BG220" s="235">
        <f>IF(N220="zákl. přenesená",J220,0)</f>
        <v>0</v>
      </c>
      <c r="BH220" s="235">
        <f>IF(N220="sníž. přenesená",J220,0)</f>
        <v>0</v>
      </c>
      <c r="BI220" s="235">
        <f>IF(N220="nulová",J220,0)</f>
        <v>0</v>
      </c>
      <c r="BJ220" s="18" t="s">
        <v>83</v>
      </c>
      <c r="BK220" s="235">
        <f>ROUND(I220*H220,2)</f>
        <v>0</v>
      </c>
      <c r="BL220" s="18" t="s">
        <v>323</v>
      </c>
      <c r="BM220" s="234" t="s">
        <v>1510</v>
      </c>
    </row>
    <row r="221" s="2" customFormat="1" ht="16.5" customHeight="1">
      <c r="A221" s="39"/>
      <c r="B221" s="40"/>
      <c r="C221" s="222" t="s">
        <v>1055</v>
      </c>
      <c r="D221" s="222" t="s">
        <v>202</v>
      </c>
      <c r="E221" s="223" t="s">
        <v>3340</v>
      </c>
      <c r="F221" s="224" t="s">
        <v>3441</v>
      </c>
      <c r="G221" s="225" t="s">
        <v>934</v>
      </c>
      <c r="H221" s="226">
        <v>205</v>
      </c>
      <c r="I221" s="227"/>
      <c r="J221" s="228">
        <f>ROUND(I221*H221,2)</f>
        <v>0</v>
      </c>
      <c r="K221" s="229"/>
      <c r="L221" s="45"/>
      <c r="M221" s="230" t="s">
        <v>1</v>
      </c>
      <c r="N221" s="231" t="s">
        <v>41</v>
      </c>
      <c r="O221" s="92"/>
      <c r="P221" s="232">
        <f>O221*H221</f>
        <v>0</v>
      </c>
      <c r="Q221" s="232">
        <v>0</v>
      </c>
      <c r="R221" s="232">
        <f>Q221*H221</f>
        <v>0</v>
      </c>
      <c r="S221" s="232">
        <v>0</v>
      </c>
      <c r="T221" s="233">
        <f>S221*H221</f>
        <v>0</v>
      </c>
      <c r="U221" s="39"/>
      <c r="V221" s="39"/>
      <c r="W221" s="39"/>
      <c r="X221" s="39"/>
      <c r="Y221" s="39"/>
      <c r="Z221" s="39"/>
      <c r="AA221" s="39"/>
      <c r="AB221" s="39"/>
      <c r="AC221" s="39"/>
      <c r="AD221" s="39"/>
      <c r="AE221" s="39"/>
      <c r="AR221" s="234" t="s">
        <v>323</v>
      </c>
      <c r="AT221" s="234" t="s">
        <v>202</v>
      </c>
      <c r="AU221" s="234" t="s">
        <v>83</v>
      </c>
      <c r="AY221" s="18" t="s">
        <v>201</v>
      </c>
      <c r="BE221" s="235">
        <f>IF(N221="základní",J221,0)</f>
        <v>0</v>
      </c>
      <c r="BF221" s="235">
        <f>IF(N221="snížená",J221,0)</f>
        <v>0</v>
      </c>
      <c r="BG221" s="235">
        <f>IF(N221="zákl. přenesená",J221,0)</f>
        <v>0</v>
      </c>
      <c r="BH221" s="235">
        <f>IF(N221="sníž. přenesená",J221,0)</f>
        <v>0</v>
      </c>
      <c r="BI221" s="235">
        <f>IF(N221="nulová",J221,0)</f>
        <v>0</v>
      </c>
      <c r="BJ221" s="18" t="s">
        <v>83</v>
      </c>
      <c r="BK221" s="235">
        <f>ROUND(I221*H221,2)</f>
        <v>0</v>
      </c>
      <c r="BL221" s="18" t="s">
        <v>323</v>
      </c>
      <c r="BM221" s="234" t="s">
        <v>1519</v>
      </c>
    </row>
    <row r="222" s="2" customFormat="1" ht="16.5" customHeight="1">
      <c r="A222" s="39"/>
      <c r="B222" s="40"/>
      <c r="C222" s="222" t="s">
        <v>1061</v>
      </c>
      <c r="D222" s="222" t="s">
        <v>202</v>
      </c>
      <c r="E222" s="223" t="s">
        <v>3442</v>
      </c>
      <c r="F222" s="224" t="s">
        <v>3443</v>
      </c>
      <c r="G222" s="225" t="s">
        <v>934</v>
      </c>
      <c r="H222" s="226">
        <v>2</v>
      </c>
      <c r="I222" s="227"/>
      <c r="J222" s="228">
        <f>ROUND(I222*H222,2)</f>
        <v>0</v>
      </c>
      <c r="K222" s="229"/>
      <c r="L222" s="45"/>
      <c r="M222" s="230" t="s">
        <v>1</v>
      </c>
      <c r="N222" s="231" t="s">
        <v>41</v>
      </c>
      <c r="O222" s="92"/>
      <c r="P222" s="232">
        <f>O222*H222</f>
        <v>0</v>
      </c>
      <c r="Q222" s="232">
        <v>0</v>
      </c>
      <c r="R222" s="232">
        <f>Q222*H222</f>
        <v>0</v>
      </c>
      <c r="S222" s="232">
        <v>0</v>
      </c>
      <c r="T222" s="233">
        <f>S222*H222</f>
        <v>0</v>
      </c>
      <c r="U222" s="39"/>
      <c r="V222" s="39"/>
      <c r="W222" s="39"/>
      <c r="X222" s="39"/>
      <c r="Y222" s="39"/>
      <c r="Z222" s="39"/>
      <c r="AA222" s="39"/>
      <c r="AB222" s="39"/>
      <c r="AC222" s="39"/>
      <c r="AD222" s="39"/>
      <c r="AE222" s="39"/>
      <c r="AR222" s="234" t="s">
        <v>323</v>
      </c>
      <c r="AT222" s="234" t="s">
        <v>202</v>
      </c>
      <c r="AU222" s="234" t="s">
        <v>83</v>
      </c>
      <c r="AY222" s="18" t="s">
        <v>201</v>
      </c>
      <c r="BE222" s="235">
        <f>IF(N222="základní",J222,0)</f>
        <v>0</v>
      </c>
      <c r="BF222" s="235">
        <f>IF(N222="snížená",J222,0)</f>
        <v>0</v>
      </c>
      <c r="BG222" s="235">
        <f>IF(N222="zákl. přenesená",J222,0)</f>
        <v>0</v>
      </c>
      <c r="BH222" s="235">
        <f>IF(N222="sníž. přenesená",J222,0)</f>
        <v>0</v>
      </c>
      <c r="BI222" s="235">
        <f>IF(N222="nulová",J222,0)</f>
        <v>0</v>
      </c>
      <c r="BJ222" s="18" t="s">
        <v>83</v>
      </c>
      <c r="BK222" s="235">
        <f>ROUND(I222*H222,2)</f>
        <v>0</v>
      </c>
      <c r="BL222" s="18" t="s">
        <v>323</v>
      </c>
      <c r="BM222" s="234" t="s">
        <v>1529</v>
      </c>
    </row>
    <row r="223" s="2" customFormat="1" ht="16.5" customHeight="1">
      <c r="A223" s="39"/>
      <c r="B223" s="40"/>
      <c r="C223" s="222" t="s">
        <v>1067</v>
      </c>
      <c r="D223" s="222" t="s">
        <v>202</v>
      </c>
      <c r="E223" s="223" t="s">
        <v>3444</v>
      </c>
      <c r="F223" s="224" t="s">
        <v>3445</v>
      </c>
      <c r="G223" s="225" t="s">
        <v>934</v>
      </c>
      <c r="H223" s="226">
        <v>15</v>
      </c>
      <c r="I223" s="227"/>
      <c r="J223" s="228">
        <f>ROUND(I223*H223,2)</f>
        <v>0</v>
      </c>
      <c r="K223" s="229"/>
      <c r="L223" s="45"/>
      <c r="M223" s="230" t="s">
        <v>1</v>
      </c>
      <c r="N223" s="231" t="s">
        <v>41</v>
      </c>
      <c r="O223" s="92"/>
      <c r="P223" s="232">
        <f>O223*H223</f>
        <v>0</v>
      </c>
      <c r="Q223" s="232">
        <v>0</v>
      </c>
      <c r="R223" s="232">
        <f>Q223*H223</f>
        <v>0</v>
      </c>
      <c r="S223" s="232">
        <v>0</v>
      </c>
      <c r="T223" s="233">
        <f>S223*H223</f>
        <v>0</v>
      </c>
      <c r="U223" s="39"/>
      <c r="V223" s="39"/>
      <c r="W223" s="39"/>
      <c r="X223" s="39"/>
      <c r="Y223" s="39"/>
      <c r="Z223" s="39"/>
      <c r="AA223" s="39"/>
      <c r="AB223" s="39"/>
      <c r="AC223" s="39"/>
      <c r="AD223" s="39"/>
      <c r="AE223" s="39"/>
      <c r="AR223" s="234" t="s">
        <v>323</v>
      </c>
      <c r="AT223" s="234" t="s">
        <v>202</v>
      </c>
      <c r="AU223" s="234" t="s">
        <v>83</v>
      </c>
      <c r="AY223" s="18" t="s">
        <v>201</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323</v>
      </c>
      <c r="BM223" s="234" t="s">
        <v>1539</v>
      </c>
    </row>
    <row r="224" s="2" customFormat="1" ht="16.5" customHeight="1">
      <c r="A224" s="39"/>
      <c r="B224" s="40"/>
      <c r="C224" s="222" t="s">
        <v>1071</v>
      </c>
      <c r="D224" s="222" t="s">
        <v>202</v>
      </c>
      <c r="E224" s="223" t="s">
        <v>3446</v>
      </c>
      <c r="F224" s="224" t="s">
        <v>3447</v>
      </c>
      <c r="G224" s="225" t="s">
        <v>934</v>
      </c>
      <c r="H224" s="226">
        <v>25</v>
      </c>
      <c r="I224" s="227"/>
      <c r="J224" s="228">
        <f>ROUND(I224*H224,2)</f>
        <v>0</v>
      </c>
      <c r="K224" s="229"/>
      <c r="L224" s="45"/>
      <c r="M224" s="230" t="s">
        <v>1</v>
      </c>
      <c r="N224" s="231" t="s">
        <v>41</v>
      </c>
      <c r="O224" s="92"/>
      <c r="P224" s="232">
        <f>O224*H224</f>
        <v>0</v>
      </c>
      <c r="Q224" s="232">
        <v>0</v>
      </c>
      <c r="R224" s="232">
        <f>Q224*H224</f>
        <v>0</v>
      </c>
      <c r="S224" s="232">
        <v>0</v>
      </c>
      <c r="T224" s="233">
        <f>S224*H224</f>
        <v>0</v>
      </c>
      <c r="U224" s="39"/>
      <c r="V224" s="39"/>
      <c r="W224" s="39"/>
      <c r="X224" s="39"/>
      <c r="Y224" s="39"/>
      <c r="Z224" s="39"/>
      <c r="AA224" s="39"/>
      <c r="AB224" s="39"/>
      <c r="AC224" s="39"/>
      <c r="AD224" s="39"/>
      <c r="AE224" s="39"/>
      <c r="AR224" s="234" t="s">
        <v>323</v>
      </c>
      <c r="AT224" s="234" t="s">
        <v>202</v>
      </c>
      <c r="AU224" s="234" t="s">
        <v>83</v>
      </c>
      <c r="AY224" s="18" t="s">
        <v>201</v>
      </c>
      <c r="BE224" s="235">
        <f>IF(N224="základní",J224,0)</f>
        <v>0</v>
      </c>
      <c r="BF224" s="235">
        <f>IF(N224="snížená",J224,0)</f>
        <v>0</v>
      </c>
      <c r="BG224" s="235">
        <f>IF(N224="zákl. přenesená",J224,0)</f>
        <v>0</v>
      </c>
      <c r="BH224" s="235">
        <f>IF(N224="sníž. přenesená",J224,0)</f>
        <v>0</v>
      </c>
      <c r="BI224" s="235">
        <f>IF(N224="nulová",J224,0)</f>
        <v>0</v>
      </c>
      <c r="BJ224" s="18" t="s">
        <v>83</v>
      </c>
      <c r="BK224" s="235">
        <f>ROUND(I224*H224,2)</f>
        <v>0</v>
      </c>
      <c r="BL224" s="18" t="s">
        <v>323</v>
      </c>
      <c r="BM224" s="234" t="s">
        <v>1547</v>
      </c>
    </row>
    <row r="225" s="2" customFormat="1" ht="16.5" customHeight="1">
      <c r="A225" s="39"/>
      <c r="B225" s="40"/>
      <c r="C225" s="222" t="s">
        <v>1078</v>
      </c>
      <c r="D225" s="222" t="s">
        <v>202</v>
      </c>
      <c r="E225" s="223" t="s">
        <v>3448</v>
      </c>
      <c r="F225" s="224" t="s">
        <v>3449</v>
      </c>
      <c r="G225" s="225" t="s">
        <v>671</v>
      </c>
      <c r="H225" s="226">
        <v>150</v>
      </c>
      <c r="I225" s="227"/>
      <c r="J225" s="228">
        <f>ROUND(I225*H225,2)</f>
        <v>0</v>
      </c>
      <c r="K225" s="229"/>
      <c r="L225" s="45"/>
      <c r="M225" s="230" t="s">
        <v>1</v>
      </c>
      <c r="N225" s="231" t="s">
        <v>41</v>
      </c>
      <c r="O225" s="92"/>
      <c r="P225" s="232">
        <f>O225*H225</f>
        <v>0</v>
      </c>
      <c r="Q225" s="232">
        <v>0</v>
      </c>
      <c r="R225" s="232">
        <f>Q225*H225</f>
        <v>0</v>
      </c>
      <c r="S225" s="232">
        <v>0</v>
      </c>
      <c r="T225" s="233">
        <f>S225*H225</f>
        <v>0</v>
      </c>
      <c r="U225" s="39"/>
      <c r="V225" s="39"/>
      <c r="W225" s="39"/>
      <c r="X225" s="39"/>
      <c r="Y225" s="39"/>
      <c r="Z225" s="39"/>
      <c r="AA225" s="39"/>
      <c r="AB225" s="39"/>
      <c r="AC225" s="39"/>
      <c r="AD225" s="39"/>
      <c r="AE225" s="39"/>
      <c r="AR225" s="234" t="s">
        <v>323</v>
      </c>
      <c r="AT225" s="234" t="s">
        <v>202</v>
      </c>
      <c r="AU225" s="234" t="s">
        <v>83</v>
      </c>
      <c r="AY225" s="18" t="s">
        <v>201</v>
      </c>
      <c r="BE225" s="235">
        <f>IF(N225="základní",J225,0)</f>
        <v>0</v>
      </c>
      <c r="BF225" s="235">
        <f>IF(N225="snížená",J225,0)</f>
        <v>0</v>
      </c>
      <c r="BG225" s="235">
        <f>IF(N225="zákl. přenesená",J225,0)</f>
        <v>0</v>
      </c>
      <c r="BH225" s="235">
        <f>IF(N225="sníž. přenesená",J225,0)</f>
        <v>0</v>
      </c>
      <c r="BI225" s="235">
        <f>IF(N225="nulová",J225,0)</f>
        <v>0</v>
      </c>
      <c r="BJ225" s="18" t="s">
        <v>83</v>
      </c>
      <c r="BK225" s="235">
        <f>ROUND(I225*H225,2)</f>
        <v>0</v>
      </c>
      <c r="BL225" s="18" t="s">
        <v>323</v>
      </c>
      <c r="BM225" s="234" t="s">
        <v>1556</v>
      </c>
    </row>
    <row r="226" s="2" customFormat="1" ht="16.5" customHeight="1">
      <c r="A226" s="39"/>
      <c r="B226" s="40"/>
      <c r="C226" s="222" t="s">
        <v>1082</v>
      </c>
      <c r="D226" s="222" t="s">
        <v>202</v>
      </c>
      <c r="E226" s="223" t="s">
        <v>3450</v>
      </c>
      <c r="F226" s="224" t="s">
        <v>3451</v>
      </c>
      <c r="G226" s="225" t="s">
        <v>934</v>
      </c>
      <c r="H226" s="226">
        <v>25</v>
      </c>
      <c r="I226" s="227"/>
      <c r="J226" s="228">
        <f>ROUND(I226*H226,2)</f>
        <v>0</v>
      </c>
      <c r="K226" s="229"/>
      <c r="L226" s="45"/>
      <c r="M226" s="230" t="s">
        <v>1</v>
      </c>
      <c r="N226" s="231" t="s">
        <v>41</v>
      </c>
      <c r="O226" s="92"/>
      <c r="P226" s="232">
        <f>O226*H226</f>
        <v>0</v>
      </c>
      <c r="Q226" s="232">
        <v>0</v>
      </c>
      <c r="R226" s="232">
        <f>Q226*H226</f>
        <v>0</v>
      </c>
      <c r="S226" s="232">
        <v>0</v>
      </c>
      <c r="T226" s="233">
        <f>S226*H226</f>
        <v>0</v>
      </c>
      <c r="U226" s="39"/>
      <c r="V226" s="39"/>
      <c r="W226" s="39"/>
      <c r="X226" s="39"/>
      <c r="Y226" s="39"/>
      <c r="Z226" s="39"/>
      <c r="AA226" s="39"/>
      <c r="AB226" s="39"/>
      <c r="AC226" s="39"/>
      <c r="AD226" s="39"/>
      <c r="AE226" s="39"/>
      <c r="AR226" s="234" t="s">
        <v>323</v>
      </c>
      <c r="AT226" s="234" t="s">
        <v>202</v>
      </c>
      <c r="AU226" s="234" t="s">
        <v>83</v>
      </c>
      <c r="AY226" s="18" t="s">
        <v>201</v>
      </c>
      <c r="BE226" s="235">
        <f>IF(N226="základní",J226,0)</f>
        <v>0</v>
      </c>
      <c r="BF226" s="235">
        <f>IF(N226="snížená",J226,0)</f>
        <v>0</v>
      </c>
      <c r="BG226" s="235">
        <f>IF(N226="zákl. přenesená",J226,0)</f>
        <v>0</v>
      </c>
      <c r="BH226" s="235">
        <f>IF(N226="sníž. přenesená",J226,0)</f>
        <v>0</v>
      </c>
      <c r="BI226" s="235">
        <f>IF(N226="nulová",J226,0)</f>
        <v>0</v>
      </c>
      <c r="BJ226" s="18" t="s">
        <v>83</v>
      </c>
      <c r="BK226" s="235">
        <f>ROUND(I226*H226,2)</f>
        <v>0</v>
      </c>
      <c r="BL226" s="18" t="s">
        <v>323</v>
      </c>
      <c r="BM226" s="234" t="s">
        <v>1563</v>
      </c>
    </row>
    <row r="227" s="2" customFormat="1" ht="24.15" customHeight="1">
      <c r="A227" s="39"/>
      <c r="B227" s="40"/>
      <c r="C227" s="222" t="s">
        <v>1088</v>
      </c>
      <c r="D227" s="222" t="s">
        <v>202</v>
      </c>
      <c r="E227" s="223" t="s">
        <v>3452</v>
      </c>
      <c r="F227" s="224" t="s">
        <v>3453</v>
      </c>
      <c r="G227" s="225" t="s">
        <v>934</v>
      </c>
      <c r="H227" s="226">
        <v>2</v>
      </c>
      <c r="I227" s="227"/>
      <c r="J227" s="228">
        <f>ROUND(I227*H227,2)</f>
        <v>0</v>
      </c>
      <c r="K227" s="229"/>
      <c r="L227" s="45"/>
      <c r="M227" s="230" t="s">
        <v>1</v>
      </c>
      <c r="N227" s="231" t="s">
        <v>41</v>
      </c>
      <c r="O227" s="92"/>
      <c r="P227" s="232">
        <f>O227*H227</f>
        <v>0</v>
      </c>
      <c r="Q227" s="232">
        <v>0</v>
      </c>
      <c r="R227" s="232">
        <f>Q227*H227</f>
        <v>0</v>
      </c>
      <c r="S227" s="232">
        <v>0</v>
      </c>
      <c r="T227" s="233">
        <f>S227*H227</f>
        <v>0</v>
      </c>
      <c r="U227" s="39"/>
      <c r="V227" s="39"/>
      <c r="W227" s="39"/>
      <c r="X227" s="39"/>
      <c r="Y227" s="39"/>
      <c r="Z227" s="39"/>
      <c r="AA227" s="39"/>
      <c r="AB227" s="39"/>
      <c r="AC227" s="39"/>
      <c r="AD227" s="39"/>
      <c r="AE227" s="39"/>
      <c r="AR227" s="234" t="s">
        <v>323</v>
      </c>
      <c r="AT227" s="234" t="s">
        <v>202</v>
      </c>
      <c r="AU227" s="234" t="s">
        <v>83</v>
      </c>
      <c r="AY227" s="18" t="s">
        <v>201</v>
      </c>
      <c r="BE227" s="235">
        <f>IF(N227="základní",J227,0)</f>
        <v>0</v>
      </c>
      <c r="BF227" s="235">
        <f>IF(N227="snížená",J227,0)</f>
        <v>0</v>
      </c>
      <c r="BG227" s="235">
        <f>IF(N227="zákl. přenesená",J227,0)</f>
        <v>0</v>
      </c>
      <c r="BH227" s="235">
        <f>IF(N227="sníž. přenesená",J227,0)</f>
        <v>0</v>
      </c>
      <c r="BI227" s="235">
        <f>IF(N227="nulová",J227,0)</f>
        <v>0</v>
      </c>
      <c r="BJ227" s="18" t="s">
        <v>83</v>
      </c>
      <c r="BK227" s="235">
        <f>ROUND(I227*H227,2)</f>
        <v>0</v>
      </c>
      <c r="BL227" s="18" t="s">
        <v>323</v>
      </c>
      <c r="BM227" s="234" t="s">
        <v>1573</v>
      </c>
    </row>
    <row r="228" s="11" customFormat="1" ht="25.92" customHeight="1">
      <c r="A228" s="11"/>
      <c r="B228" s="208"/>
      <c r="C228" s="209"/>
      <c r="D228" s="210" t="s">
        <v>75</v>
      </c>
      <c r="E228" s="211" t="s">
        <v>1463</v>
      </c>
      <c r="F228" s="211" t="s">
        <v>3454</v>
      </c>
      <c r="G228" s="209"/>
      <c r="H228" s="209"/>
      <c r="I228" s="212"/>
      <c r="J228" s="213">
        <f>BK228</f>
        <v>0</v>
      </c>
      <c r="K228" s="209"/>
      <c r="L228" s="214"/>
      <c r="M228" s="215"/>
      <c r="N228" s="216"/>
      <c r="O228" s="216"/>
      <c r="P228" s="217">
        <f>SUM(P229:P241)</f>
        <v>0</v>
      </c>
      <c r="Q228" s="216"/>
      <c r="R228" s="217">
        <f>SUM(R229:R241)</f>
        <v>0</v>
      </c>
      <c r="S228" s="216"/>
      <c r="T228" s="218">
        <f>SUM(T229:T241)</f>
        <v>0</v>
      </c>
      <c r="U228" s="11"/>
      <c r="V228" s="11"/>
      <c r="W228" s="11"/>
      <c r="X228" s="11"/>
      <c r="Y228" s="11"/>
      <c r="Z228" s="11"/>
      <c r="AA228" s="11"/>
      <c r="AB228" s="11"/>
      <c r="AC228" s="11"/>
      <c r="AD228" s="11"/>
      <c r="AE228" s="11"/>
      <c r="AR228" s="219" t="s">
        <v>83</v>
      </c>
      <c r="AT228" s="220" t="s">
        <v>75</v>
      </c>
      <c r="AU228" s="220" t="s">
        <v>76</v>
      </c>
      <c r="AY228" s="219" t="s">
        <v>201</v>
      </c>
      <c r="BK228" s="221">
        <f>SUM(BK229:BK241)</f>
        <v>0</v>
      </c>
    </row>
    <row r="229" s="2" customFormat="1" ht="66.75" customHeight="1">
      <c r="A229" s="39"/>
      <c r="B229" s="40"/>
      <c r="C229" s="222" t="s">
        <v>1095</v>
      </c>
      <c r="D229" s="222" t="s">
        <v>202</v>
      </c>
      <c r="E229" s="223" t="s">
        <v>1095</v>
      </c>
      <c r="F229" s="224" t="s">
        <v>3455</v>
      </c>
      <c r="G229" s="225" t="s">
        <v>671</v>
      </c>
      <c r="H229" s="226">
        <v>145</v>
      </c>
      <c r="I229" s="227"/>
      <c r="J229" s="228">
        <f>ROUND(I229*H229,2)</f>
        <v>0</v>
      </c>
      <c r="K229" s="229"/>
      <c r="L229" s="45"/>
      <c r="M229" s="230" t="s">
        <v>1</v>
      </c>
      <c r="N229" s="231" t="s">
        <v>41</v>
      </c>
      <c r="O229" s="92"/>
      <c r="P229" s="232">
        <f>O229*H229</f>
        <v>0</v>
      </c>
      <c r="Q229" s="232">
        <v>0</v>
      </c>
      <c r="R229" s="232">
        <f>Q229*H229</f>
        <v>0</v>
      </c>
      <c r="S229" s="232">
        <v>0</v>
      </c>
      <c r="T229" s="233">
        <f>S229*H229</f>
        <v>0</v>
      </c>
      <c r="U229" s="39"/>
      <c r="V229" s="39"/>
      <c r="W229" s="39"/>
      <c r="X229" s="39"/>
      <c r="Y229" s="39"/>
      <c r="Z229" s="39"/>
      <c r="AA229" s="39"/>
      <c r="AB229" s="39"/>
      <c r="AC229" s="39"/>
      <c r="AD229" s="39"/>
      <c r="AE229" s="39"/>
      <c r="AR229" s="234" t="s">
        <v>323</v>
      </c>
      <c r="AT229" s="234" t="s">
        <v>202</v>
      </c>
      <c r="AU229" s="234" t="s">
        <v>83</v>
      </c>
      <c r="AY229" s="18" t="s">
        <v>201</v>
      </c>
      <c r="BE229" s="235">
        <f>IF(N229="základní",J229,0)</f>
        <v>0</v>
      </c>
      <c r="BF229" s="235">
        <f>IF(N229="snížená",J229,0)</f>
        <v>0</v>
      </c>
      <c r="BG229" s="235">
        <f>IF(N229="zákl. přenesená",J229,0)</f>
        <v>0</v>
      </c>
      <c r="BH229" s="235">
        <f>IF(N229="sníž. přenesená",J229,0)</f>
        <v>0</v>
      </c>
      <c r="BI229" s="235">
        <f>IF(N229="nulová",J229,0)</f>
        <v>0</v>
      </c>
      <c r="BJ229" s="18" t="s">
        <v>83</v>
      </c>
      <c r="BK229" s="235">
        <f>ROUND(I229*H229,2)</f>
        <v>0</v>
      </c>
      <c r="BL229" s="18" t="s">
        <v>323</v>
      </c>
      <c r="BM229" s="234" t="s">
        <v>1594</v>
      </c>
    </row>
    <row r="230" s="2" customFormat="1" ht="16.5" customHeight="1">
      <c r="A230" s="39"/>
      <c r="B230" s="40"/>
      <c r="C230" s="222" t="s">
        <v>1100</v>
      </c>
      <c r="D230" s="222" t="s">
        <v>202</v>
      </c>
      <c r="E230" s="223" t="s">
        <v>1100</v>
      </c>
      <c r="F230" s="224" t="s">
        <v>3456</v>
      </c>
      <c r="G230" s="225" t="s">
        <v>934</v>
      </c>
      <c r="H230" s="226">
        <v>6</v>
      </c>
      <c r="I230" s="227"/>
      <c r="J230" s="228">
        <f>ROUND(I230*H230,2)</f>
        <v>0</v>
      </c>
      <c r="K230" s="229"/>
      <c r="L230" s="45"/>
      <c r="M230" s="230" t="s">
        <v>1</v>
      </c>
      <c r="N230" s="231" t="s">
        <v>41</v>
      </c>
      <c r="O230" s="92"/>
      <c r="P230" s="232">
        <f>O230*H230</f>
        <v>0</v>
      </c>
      <c r="Q230" s="232">
        <v>0</v>
      </c>
      <c r="R230" s="232">
        <f>Q230*H230</f>
        <v>0</v>
      </c>
      <c r="S230" s="232">
        <v>0</v>
      </c>
      <c r="T230" s="233">
        <f>S230*H230</f>
        <v>0</v>
      </c>
      <c r="U230" s="39"/>
      <c r="V230" s="39"/>
      <c r="W230" s="39"/>
      <c r="X230" s="39"/>
      <c r="Y230" s="39"/>
      <c r="Z230" s="39"/>
      <c r="AA230" s="39"/>
      <c r="AB230" s="39"/>
      <c r="AC230" s="39"/>
      <c r="AD230" s="39"/>
      <c r="AE230" s="39"/>
      <c r="AR230" s="234" t="s">
        <v>323</v>
      </c>
      <c r="AT230" s="234" t="s">
        <v>202</v>
      </c>
      <c r="AU230" s="234" t="s">
        <v>83</v>
      </c>
      <c r="AY230" s="18" t="s">
        <v>201</v>
      </c>
      <c r="BE230" s="235">
        <f>IF(N230="základní",J230,0)</f>
        <v>0</v>
      </c>
      <c r="BF230" s="235">
        <f>IF(N230="snížená",J230,0)</f>
        <v>0</v>
      </c>
      <c r="BG230" s="235">
        <f>IF(N230="zákl. přenesená",J230,0)</f>
        <v>0</v>
      </c>
      <c r="BH230" s="235">
        <f>IF(N230="sníž. přenesená",J230,0)</f>
        <v>0</v>
      </c>
      <c r="BI230" s="235">
        <f>IF(N230="nulová",J230,0)</f>
        <v>0</v>
      </c>
      <c r="BJ230" s="18" t="s">
        <v>83</v>
      </c>
      <c r="BK230" s="235">
        <f>ROUND(I230*H230,2)</f>
        <v>0</v>
      </c>
      <c r="BL230" s="18" t="s">
        <v>323</v>
      </c>
      <c r="BM230" s="234" t="s">
        <v>1604</v>
      </c>
    </row>
    <row r="231" s="2" customFormat="1" ht="24.15" customHeight="1">
      <c r="A231" s="39"/>
      <c r="B231" s="40"/>
      <c r="C231" s="222" t="s">
        <v>1106</v>
      </c>
      <c r="D231" s="222" t="s">
        <v>202</v>
      </c>
      <c r="E231" s="223" t="s">
        <v>1106</v>
      </c>
      <c r="F231" s="224" t="s">
        <v>3457</v>
      </c>
      <c r="G231" s="225" t="s">
        <v>934</v>
      </c>
      <c r="H231" s="226">
        <v>6</v>
      </c>
      <c r="I231" s="227"/>
      <c r="J231" s="228">
        <f>ROUND(I231*H231,2)</f>
        <v>0</v>
      </c>
      <c r="K231" s="229"/>
      <c r="L231" s="45"/>
      <c r="M231" s="230" t="s">
        <v>1</v>
      </c>
      <c r="N231" s="231" t="s">
        <v>41</v>
      </c>
      <c r="O231" s="92"/>
      <c r="P231" s="232">
        <f>O231*H231</f>
        <v>0</v>
      </c>
      <c r="Q231" s="232">
        <v>0</v>
      </c>
      <c r="R231" s="232">
        <f>Q231*H231</f>
        <v>0</v>
      </c>
      <c r="S231" s="232">
        <v>0</v>
      </c>
      <c r="T231" s="233">
        <f>S231*H231</f>
        <v>0</v>
      </c>
      <c r="U231" s="39"/>
      <c r="V231" s="39"/>
      <c r="W231" s="39"/>
      <c r="X231" s="39"/>
      <c r="Y231" s="39"/>
      <c r="Z231" s="39"/>
      <c r="AA231" s="39"/>
      <c r="AB231" s="39"/>
      <c r="AC231" s="39"/>
      <c r="AD231" s="39"/>
      <c r="AE231" s="39"/>
      <c r="AR231" s="234" t="s">
        <v>323</v>
      </c>
      <c r="AT231" s="234" t="s">
        <v>202</v>
      </c>
      <c r="AU231" s="234" t="s">
        <v>83</v>
      </c>
      <c r="AY231" s="18" t="s">
        <v>201</v>
      </c>
      <c r="BE231" s="235">
        <f>IF(N231="základní",J231,0)</f>
        <v>0</v>
      </c>
      <c r="BF231" s="235">
        <f>IF(N231="snížená",J231,0)</f>
        <v>0</v>
      </c>
      <c r="BG231" s="235">
        <f>IF(N231="zákl. přenesená",J231,0)</f>
        <v>0</v>
      </c>
      <c r="BH231" s="235">
        <f>IF(N231="sníž. přenesená",J231,0)</f>
        <v>0</v>
      </c>
      <c r="BI231" s="235">
        <f>IF(N231="nulová",J231,0)</f>
        <v>0</v>
      </c>
      <c r="BJ231" s="18" t="s">
        <v>83</v>
      </c>
      <c r="BK231" s="235">
        <f>ROUND(I231*H231,2)</f>
        <v>0</v>
      </c>
      <c r="BL231" s="18" t="s">
        <v>323</v>
      </c>
      <c r="BM231" s="234" t="s">
        <v>1612</v>
      </c>
    </row>
    <row r="232" s="2" customFormat="1" ht="16.5" customHeight="1">
      <c r="A232" s="39"/>
      <c r="B232" s="40"/>
      <c r="C232" s="222" t="s">
        <v>1111</v>
      </c>
      <c r="D232" s="222" t="s">
        <v>202</v>
      </c>
      <c r="E232" s="223" t="s">
        <v>1111</v>
      </c>
      <c r="F232" s="224" t="s">
        <v>3458</v>
      </c>
      <c r="G232" s="225" t="s">
        <v>934</v>
      </c>
      <c r="H232" s="226">
        <v>160</v>
      </c>
      <c r="I232" s="227"/>
      <c r="J232" s="228">
        <f>ROUND(I232*H232,2)</f>
        <v>0</v>
      </c>
      <c r="K232" s="229"/>
      <c r="L232" s="45"/>
      <c r="M232" s="230" t="s">
        <v>1</v>
      </c>
      <c r="N232" s="231" t="s">
        <v>41</v>
      </c>
      <c r="O232" s="92"/>
      <c r="P232" s="232">
        <f>O232*H232</f>
        <v>0</v>
      </c>
      <c r="Q232" s="232">
        <v>0</v>
      </c>
      <c r="R232" s="232">
        <f>Q232*H232</f>
        <v>0</v>
      </c>
      <c r="S232" s="232">
        <v>0</v>
      </c>
      <c r="T232" s="233">
        <f>S232*H232</f>
        <v>0</v>
      </c>
      <c r="U232" s="39"/>
      <c r="V232" s="39"/>
      <c r="W232" s="39"/>
      <c r="X232" s="39"/>
      <c r="Y232" s="39"/>
      <c r="Z232" s="39"/>
      <c r="AA232" s="39"/>
      <c r="AB232" s="39"/>
      <c r="AC232" s="39"/>
      <c r="AD232" s="39"/>
      <c r="AE232" s="39"/>
      <c r="AR232" s="234" t="s">
        <v>323</v>
      </c>
      <c r="AT232" s="234" t="s">
        <v>202</v>
      </c>
      <c r="AU232" s="234" t="s">
        <v>83</v>
      </c>
      <c r="AY232" s="18" t="s">
        <v>201</v>
      </c>
      <c r="BE232" s="235">
        <f>IF(N232="základní",J232,0)</f>
        <v>0</v>
      </c>
      <c r="BF232" s="235">
        <f>IF(N232="snížená",J232,0)</f>
        <v>0</v>
      </c>
      <c r="BG232" s="235">
        <f>IF(N232="zákl. přenesená",J232,0)</f>
        <v>0</v>
      </c>
      <c r="BH232" s="235">
        <f>IF(N232="sníž. přenesená",J232,0)</f>
        <v>0</v>
      </c>
      <c r="BI232" s="235">
        <f>IF(N232="nulová",J232,0)</f>
        <v>0</v>
      </c>
      <c r="BJ232" s="18" t="s">
        <v>83</v>
      </c>
      <c r="BK232" s="235">
        <f>ROUND(I232*H232,2)</f>
        <v>0</v>
      </c>
      <c r="BL232" s="18" t="s">
        <v>323</v>
      </c>
      <c r="BM232" s="234" t="s">
        <v>1623</v>
      </c>
    </row>
    <row r="233" s="2" customFormat="1" ht="78" customHeight="1">
      <c r="A233" s="39"/>
      <c r="B233" s="40"/>
      <c r="C233" s="222" t="s">
        <v>1115</v>
      </c>
      <c r="D233" s="222" t="s">
        <v>202</v>
      </c>
      <c r="E233" s="223" t="s">
        <v>1115</v>
      </c>
      <c r="F233" s="224" t="s">
        <v>3459</v>
      </c>
      <c r="G233" s="225" t="s">
        <v>934</v>
      </c>
      <c r="H233" s="226">
        <v>3</v>
      </c>
      <c r="I233" s="227"/>
      <c r="J233" s="228">
        <f>ROUND(I233*H233,2)</f>
        <v>0</v>
      </c>
      <c r="K233" s="229"/>
      <c r="L233" s="45"/>
      <c r="M233" s="230" t="s">
        <v>1</v>
      </c>
      <c r="N233" s="231" t="s">
        <v>41</v>
      </c>
      <c r="O233" s="92"/>
      <c r="P233" s="232">
        <f>O233*H233</f>
        <v>0</v>
      </c>
      <c r="Q233" s="232">
        <v>0</v>
      </c>
      <c r="R233" s="232">
        <f>Q233*H233</f>
        <v>0</v>
      </c>
      <c r="S233" s="232">
        <v>0</v>
      </c>
      <c r="T233" s="233">
        <f>S233*H233</f>
        <v>0</v>
      </c>
      <c r="U233" s="39"/>
      <c r="V233" s="39"/>
      <c r="W233" s="39"/>
      <c r="X233" s="39"/>
      <c r="Y233" s="39"/>
      <c r="Z233" s="39"/>
      <c r="AA233" s="39"/>
      <c r="AB233" s="39"/>
      <c r="AC233" s="39"/>
      <c r="AD233" s="39"/>
      <c r="AE233" s="39"/>
      <c r="AR233" s="234" t="s">
        <v>323</v>
      </c>
      <c r="AT233" s="234" t="s">
        <v>202</v>
      </c>
      <c r="AU233" s="234" t="s">
        <v>83</v>
      </c>
      <c r="AY233" s="18" t="s">
        <v>201</v>
      </c>
      <c r="BE233" s="235">
        <f>IF(N233="základní",J233,0)</f>
        <v>0</v>
      </c>
      <c r="BF233" s="235">
        <f>IF(N233="snížená",J233,0)</f>
        <v>0</v>
      </c>
      <c r="BG233" s="235">
        <f>IF(N233="zákl. přenesená",J233,0)</f>
        <v>0</v>
      </c>
      <c r="BH233" s="235">
        <f>IF(N233="sníž. přenesená",J233,0)</f>
        <v>0</v>
      </c>
      <c r="BI233" s="235">
        <f>IF(N233="nulová",J233,0)</f>
        <v>0</v>
      </c>
      <c r="BJ233" s="18" t="s">
        <v>83</v>
      </c>
      <c r="BK233" s="235">
        <f>ROUND(I233*H233,2)</f>
        <v>0</v>
      </c>
      <c r="BL233" s="18" t="s">
        <v>323</v>
      </c>
      <c r="BM233" s="234" t="s">
        <v>2120</v>
      </c>
    </row>
    <row r="234" s="2" customFormat="1" ht="16.5" customHeight="1">
      <c r="A234" s="39"/>
      <c r="B234" s="40"/>
      <c r="C234" s="222" t="s">
        <v>1119</v>
      </c>
      <c r="D234" s="222" t="s">
        <v>202</v>
      </c>
      <c r="E234" s="223" t="s">
        <v>1119</v>
      </c>
      <c r="F234" s="224" t="s">
        <v>3460</v>
      </c>
      <c r="G234" s="225" t="s">
        <v>671</v>
      </c>
      <c r="H234" s="226">
        <v>20</v>
      </c>
      <c r="I234" s="227"/>
      <c r="J234" s="228">
        <f>ROUND(I234*H234,2)</f>
        <v>0</v>
      </c>
      <c r="K234" s="229"/>
      <c r="L234" s="45"/>
      <c r="M234" s="230" t="s">
        <v>1</v>
      </c>
      <c r="N234" s="231" t="s">
        <v>41</v>
      </c>
      <c r="O234" s="92"/>
      <c r="P234" s="232">
        <f>O234*H234</f>
        <v>0</v>
      </c>
      <c r="Q234" s="232">
        <v>0</v>
      </c>
      <c r="R234" s="232">
        <f>Q234*H234</f>
        <v>0</v>
      </c>
      <c r="S234" s="232">
        <v>0</v>
      </c>
      <c r="T234" s="233">
        <f>S234*H234</f>
        <v>0</v>
      </c>
      <c r="U234" s="39"/>
      <c r="V234" s="39"/>
      <c r="W234" s="39"/>
      <c r="X234" s="39"/>
      <c r="Y234" s="39"/>
      <c r="Z234" s="39"/>
      <c r="AA234" s="39"/>
      <c r="AB234" s="39"/>
      <c r="AC234" s="39"/>
      <c r="AD234" s="39"/>
      <c r="AE234" s="39"/>
      <c r="AR234" s="234" t="s">
        <v>323</v>
      </c>
      <c r="AT234" s="234" t="s">
        <v>202</v>
      </c>
      <c r="AU234" s="234" t="s">
        <v>83</v>
      </c>
      <c r="AY234" s="18" t="s">
        <v>201</v>
      </c>
      <c r="BE234" s="235">
        <f>IF(N234="základní",J234,0)</f>
        <v>0</v>
      </c>
      <c r="BF234" s="235">
        <f>IF(N234="snížená",J234,0)</f>
        <v>0</v>
      </c>
      <c r="BG234" s="235">
        <f>IF(N234="zákl. přenesená",J234,0)</f>
        <v>0</v>
      </c>
      <c r="BH234" s="235">
        <f>IF(N234="sníž. přenesená",J234,0)</f>
        <v>0</v>
      </c>
      <c r="BI234" s="235">
        <f>IF(N234="nulová",J234,0)</f>
        <v>0</v>
      </c>
      <c r="BJ234" s="18" t="s">
        <v>83</v>
      </c>
      <c r="BK234" s="235">
        <f>ROUND(I234*H234,2)</f>
        <v>0</v>
      </c>
      <c r="BL234" s="18" t="s">
        <v>323</v>
      </c>
      <c r="BM234" s="234" t="s">
        <v>2123</v>
      </c>
    </row>
    <row r="235" s="2" customFormat="1" ht="16.5" customHeight="1">
      <c r="A235" s="39"/>
      <c r="B235" s="40"/>
      <c r="C235" s="222" t="s">
        <v>1124</v>
      </c>
      <c r="D235" s="222" t="s">
        <v>202</v>
      </c>
      <c r="E235" s="223" t="s">
        <v>1124</v>
      </c>
      <c r="F235" s="224" t="s">
        <v>3461</v>
      </c>
      <c r="G235" s="225" t="s">
        <v>934</v>
      </c>
      <c r="H235" s="226">
        <v>15</v>
      </c>
      <c r="I235" s="227"/>
      <c r="J235" s="228">
        <f>ROUND(I235*H235,2)</f>
        <v>0</v>
      </c>
      <c r="K235" s="229"/>
      <c r="L235" s="45"/>
      <c r="M235" s="230" t="s">
        <v>1</v>
      </c>
      <c r="N235" s="231" t="s">
        <v>41</v>
      </c>
      <c r="O235" s="92"/>
      <c r="P235" s="232">
        <f>O235*H235</f>
        <v>0</v>
      </c>
      <c r="Q235" s="232">
        <v>0</v>
      </c>
      <c r="R235" s="232">
        <f>Q235*H235</f>
        <v>0</v>
      </c>
      <c r="S235" s="232">
        <v>0</v>
      </c>
      <c r="T235" s="233">
        <f>S235*H235</f>
        <v>0</v>
      </c>
      <c r="U235" s="39"/>
      <c r="V235" s="39"/>
      <c r="W235" s="39"/>
      <c r="X235" s="39"/>
      <c r="Y235" s="39"/>
      <c r="Z235" s="39"/>
      <c r="AA235" s="39"/>
      <c r="AB235" s="39"/>
      <c r="AC235" s="39"/>
      <c r="AD235" s="39"/>
      <c r="AE235" s="39"/>
      <c r="AR235" s="234" t="s">
        <v>323</v>
      </c>
      <c r="AT235" s="234" t="s">
        <v>202</v>
      </c>
      <c r="AU235" s="234" t="s">
        <v>83</v>
      </c>
      <c r="AY235" s="18" t="s">
        <v>201</v>
      </c>
      <c r="BE235" s="235">
        <f>IF(N235="základní",J235,0)</f>
        <v>0</v>
      </c>
      <c r="BF235" s="235">
        <f>IF(N235="snížená",J235,0)</f>
        <v>0</v>
      </c>
      <c r="BG235" s="235">
        <f>IF(N235="zákl. přenesená",J235,0)</f>
        <v>0</v>
      </c>
      <c r="BH235" s="235">
        <f>IF(N235="sníž. přenesená",J235,0)</f>
        <v>0</v>
      </c>
      <c r="BI235" s="235">
        <f>IF(N235="nulová",J235,0)</f>
        <v>0</v>
      </c>
      <c r="BJ235" s="18" t="s">
        <v>83</v>
      </c>
      <c r="BK235" s="235">
        <f>ROUND(I235*H235,2)</f>
        <v>0</v>
      </c>
      <c r="BL235" s="18" t="s">
        <v>323</v>
      </c>
      <c r="BM235" s="234" t="s">
        <v>2126</v>
      </c>
    </row>
    <row r="236" s="2" customFormat="1" ht="16.5" customHeight="1">
      <c r="A236" s="39"/>
      <c r="B236" s="40"/>
      <c r="C236" s="222" t="s">
        <v>1128</v>
      </c>
      <c r="D236" s="222" t="s">
        <v>202</v>
      </c>
      <c r="E236" s="223" t="s">
        <v>1128</v>
      </c>
      <c r="F236" s="224" t="s">
        <v>3462</v>
      </c>
      <c r="G236" s="225" t="s">
        <v>671</v>
      </c>
      <c r="H236" s="226">
        <v>40</v>
      </c>
      <c r="I236" s="227"/>
      <c r="J236" s="228">
        <f>ROUND(I236*H236,2)</f>
        <v>0</v>
      </c>
      <c r="K236" s="229"/>
      <c r="L236" s="45"/>
      <c r="M236" s="230" t="s">
        <v>1</v>
      </c>
      <c r="N236" s="231" t="s">
        <v>41</v>
      </c>
      <c r="O236" s="92"/>
      <c r="P236" s="232">
        <f>O236*H236</f>
        <v>0</v>
      </c>
      <c r="Q236" s="232">
        <v>0</v>
      </c>
      <c r="R236" s="232">
        <f>Q236*H236</f>
        <v>0</v>
      </c>
      <c r="S236" s="232">
        <v>0</v>
      </c>
      <c r="T236" s="233">
        <f>S236*H236</f>
        <v>0</v>
      </c>
      <c r="U236" s="39"/>
      <c r="V236" s="39"/>
      <c r="W236" s="39"/>
      <c r="X236" s="39"/>
      <c r="Y236" s="39"/>
      <c r="Z236" s="39"/>
      <c r="AA236" s="39"/>
      <c r="AB236" s="39"/>
      <c r="AC236" s="39"/>
      <c r="AD236" s="39"/>
      <c r="AE236" s="39"/>
      <c r="AR236" s="234" t="s">
        <v>323</v>
      </c>
      <c r="AT236" s="234" t="s">
        <v>202</v>
      </c>
      <c r="AU236" s="234" t="s">
        <v>83</v>
      </c>
      <c r="AY236" s="18" t="s">
        <v>201</v>
      </c>
      <c r="BE236" s="235">
        <f>IF(N236="základní",J236,0)</f>
        <v>0</v>
      </c>
      <c r="BF236" s="235">
        <f>IF(N236="snížená",J236,0)</f>
        <v>0</v>
      </c>
      <c r="BG236" s="235">
        <f>IF(N236="zákl. přenesená",J236,0)</f>
        <v>0</v>
      </c>
      <c r="BH236" s="235">
        <f>IF(N236="sníž. přenesená",J236,0)</f>
        <v>0</v>
      </c>
      <c r="BI236" s="235">
        <f>IF(N236="nulová",J236,0)</f>
        <v>0</v>
      </c>
      <c r="BJ236" s="18" t="s">
        <v>83</v>
      </c>
      <c r="BK236" s="235">
        <f>ROUND(I236*H236,2)</f>
        <v>0</v>
      </c>
      <c r="BL236" s="18" t="s">
        <v>323</v>
      </c>
      <c r="BM236" s="234" t="s">
        <v>2129</v>
      </c>
    </row>
    <row r="237" s="2" customFormat="1" ht="16.5" customHeight="1">
      <c r="A237" s="39"/>
      <c r="B237" s="40"/>
      <c r="C237" s="222" t="s">
        <v>1132</v>
      </c>
      <c r="D237" s="222" t="s">
        <v>202</v>
      </c>
      <c r="E237" s="223" t="s">
        <v>1132</v>
      </c>
      <c r="F237" s="224" t="s">
        <v>3463</v>
      </c>
      <c r="G237" s="225" t="s">
        <v>934</v>
      </c>
      <c r="H237" s="226">
        <v>3</v>
      </c>
      <c r="I237" s="227"/>
      <c r="J237" s="228">
        <f>ROUND(I237*H237,2)</f>
        <v>0</v>
      </c>
      <c r="K237" s="229"/>
      <c r="L237" s="45"/>
      <c r="M237" s="230" t="s">
        <v>1</v>
      </c>
      <c r="N237" s="231" t="s">
        <v>41</v>
      </c>
      <c r="O237" s="92"/>
      <c r="P237" s="232">
        <f>O237*H237</f>
        <v>0</v>
      </c>
      <c r="Q237" s="232">
        <v>0</v>
      </c>
      <c r="R237" s="232">
        <f>Q237*H237</f>
        <v>0</v>
      </c>
      <c r="S237" s="232">
        <v>0</v>
      </c>
      <c r="T237" s="233">
        <f>S237*H237</f>
        <v>0</v>
      </c>
      <c r="U237" s="39"/>
      <c r="V237" s="39"/>
      <c r="W237" s="39"/>
      <c r="X237" s="39"/>
      <c r="Y237" s="39"/>
      <c r="Z237" s="39"/>
      <c r="AA237" s="39"/>
      <c r="AB237" s="39"/>
      <c r="AC237" s="39"/>
      <c r="AD237" s="39"/>
      <c r="AE237" s="39"/>
      <c r="AR237" s="234" t="s">
        <v>323</v>
      </c>
      <c r="AT237" s="234" t="s">
        <v>202</v>
      </c>
      <c r="AU237" s="234" t="s">
        <v>83</v>
      </c>
      <c r="AY237" s="18" t="s">
        <v>201</v>
      </c>
      <c r="BE237" s="235">
        <f>IF(N237="základní",J237,0)</f>
        <v>0</v>
      </c>
      <c r="BF237" s="235">
        <f>IF(N237="snížená",J237,0)</f>
        <v>0</v>
      </c>
      <c r="BG237" s="235">
        <f>IF(N237="zákl. přenesená",J237,0)</f>
        <v>0</v>
      </c>
      <c r="BH237" s="235">
        <f>IF(N237="sníž. přenesená",J237,0)</f>
        <v>0</v>
      </c>
      <c r="BI237" s="235">
        <f>IF(N237="nulová",J237,0)</f>
        <v>0</v>
      </c>
      <c r="BJ237" s="18" t="s">
        <v>83</v>
      </c>
      <c r="BK237" s="235">
        <f>ROUND(I237*H237,2)</f>
        <v>0</v>
      </c>
      <c r="BL237" s="18" t="s">
        <v>323</v>
      </c>
      <c r="BM237" s="234" t="s">
        <v>2132</v>
      </c>
    </row>
    <row r="238" s="2" customFormat="1" ht="16.5" customHeight="1">
      <c r="A238" s="39"/>
      <c r="B238" s="40"/>
      <c r="C238" s="222" t="s">
        <v>1136</v>
      </c>
      <c r="D238" s="222" t="s">
        <v>202</v>
      </c>
      <c r="E238" s="223" t="s">
        <v>1136</v>
      </c>
      <c r="F238" s="224" t="s">
        <v>3464</v>
      </c>
      <c r="G238" s="225" t="s">
        <v>934</v>
      </c>
      <c r="H238" s="226">
        <v>5</v>
      </c>
      <c r="I238" s="227"/>
      <c r="J238" s="228">
        <f>ROUND(I238*H238,2)</f>
        <v>0</v>
      </c>
      <c r="K238" s="229"/>
      <c r="L238" s="45"/>
      <c r="M238" s="230" t="s">
        <v>1</v>
      </c>
      <c r="N238" s="231" t="s">
        <v>41</v>
      </c>
      <c r="O238" s="92"/>
      <c r="P238" s="232">
        <f>O238*H238</f>
        <v>0</v>
      </c>
      <c r="Q238" s="232">
        <v>0</v>
      </c>
      <c r="R238" s="232">
        <f>Q238*H238</f>
        <v>0</v>
      </c>
      <c r="S238" s="232">
        <v>0</v>
      </c>
      <c r="T238" s="233">
        <f>S238*H238</f>
        <v>0</v>
      </c>
      <c r="U238" s="39"/>
      <c r="V238" s="39"/>
      <c r="W238" s="39"/>
      <c r="X238" s="39"/>
      <c r="Y238" s="39"/>
      <c r="Z238" s="39"/>
      <c r="AA238" s="39"/>
      <c r="AB238" s="39"/>
      <c r="AC238" s="39"/>
      <c r="AD238" s="39"/>
      <c r="AE238" s="39"/>
      <c r="AR238" s="234" t="s">
        <v>323</v>
      </c>
      <c r="AT238" s="234" t="s">
        <v>202</v>
      </c>
      <c r="AU238" s="234" t="s">
        <v>83</v>
      </c>
      <c r="AY238" s="18" t="s">
        <v>201</v>
      </c>
      <c r="BE238" s="235">
        <f>IF(N238="základní",J238,0)</f>
        <v>0</v>
      </c>
      <c r="BF238" s="235">
        <f>IF(N238="snížená",J238,0)</f>
        <v>0</v>
      </c>
      <c r="BG238" s="235">
        <f>IF(N238="zákl. přenesená",J238,0)</f>
        <v>0</v>
      </c>
      <c r="BH238" s="235">
        <f>IF(N238="sníž. přenesená",J238,0)</f>
        <v>0</v>
      </c>
      <c r="BI238" s="235">
        <f>IF(N238="nulová",J238,0)</f>
        <v>0</v>
      </c>
      <c r="BJ238" s="18" t="s">
        <v>83</v>
      </c>
      <c r="BK238" s="235">
        <f>ROUND(I238*H238,2)</f>
        <v>0</v>
      </c>
      <c r="BL238" s="18" t="s">
        <v>323</v>
      </c>
      <c r="BM238" s="234" t="s">
        <v>2135</v>
      </c>
    </row>
    <row r="239" s="2" customFormat="1" ht="16.5" customHeight="1">
      <c r="A239" s="39"/>
      <c r="B239" s="40"/>
      <c r="C239" s="222" t="s">
        <v>1151</v>
      </c>
      <c r="D239" s="222" t="s">
        <v>202</v>
      </c>
      <c r="E239" s="223" t="s">
        <v>1151</v>
      </c>
      <c r="F239" s="224" t="s">
        <v>3465</v>
      </c>
      <c r="G239" s="225" t="s">
        <v>934</v>
      </c>
      <c r="H239" s="226">
        <v>5</v>
      </c>
      <c r="I239" s="227"/>
      <c r="J239" s="228">
        <f>ROUND(I239*H239,2)</f>
        <v>0</v>
      </c>
      <c r="K239" s="229"/>
      <c r="L239" s="45"/>
      <c r="M239" s="230" t="s">
        <v>1</v>
      </c>
      <c r="N239" s="231" t="s">
        <v>41</v>
      </c>
      <c r="O239" s="92"/>
      <c r="P239" s="232">
        <f>O239*H239</f>
        <v>0</v>
      </c>
      <c r="Q239" s="232">
        <v>0</v>
      </c>
      <c r="R239" s="232">
        <f>Q239*H239</f>
        <v>0</v>
      </c>
      <c r="S239" s="232">
        <v>0</v>
      </c>
      <c r="T239" s="233">
        <f>S239*H239</f>
        <v>0</v>
      </c>
      <c r="U239" s="39"/>
      <c r="V239" s="39"/>
      <c r="W239" s="39"/>
      <c r="X239" s="39"/>
      <c r="Y239" s="39"/>
      <c r="Z239" s="39"/>
      <c r="AA239" s="39"/>
      <c r="AB239" s="39"/>
      <c r="AC239" s="39"/>
      <c r="AD239" s="39"/>
      <c r="AE239" s="39"/>
      <c r="AR239" s="234" t="s">
        <v>323</v>
      </c>
      <c r="AT239" s="234" t="s">
        <v>202</v>
      </c>
      <c r="AU239" s="234" t="s">
        <v>83</v>
      </c>
      <c r="AY239" s="18" t="s">
        <v>201</v>
      </c>
      <c r="BE239" s="235">
        <f>IF(N239="základní",J239,0)</f>
        <v>0</v>
      </c>
      <c r="BF239" s="235">
        <f>IF(N239="snížená",J239,0)</f>
        <v>0</v>
      </c>
      <c r="BG239" s="235">
        <f>IF(N239="zákl. přenesená",J239,0)</f>
        <v>0</v>
      </c>
      <c r="BH239" s="235">
        <f>IF(N239="sníž. přenesená",J239,0)</f>
        <v>0</v>
      </c>
      <c r="BI239" s="235">
        <f>IF(N239="nulová",J239,0)</f>
        <v>0</v>
      </c>
      <c r="BJ239" s="18" t="s">
        <v>83</v>
      </c>
      <c r="BK239" s="235">
        <f>ROUND(I239*H239,2)</f>
        <v>0</v>
      </c>
      <c r="BL239" s="18" t="s">
        <v>323</v>
      </c>
      <c r="BM239" s="234" t="s">
        <v>2138</v>
      </c>
    </row>
    <row r="240" s="2" customFormat="1" ht="16.5" customHeight="1">
      <c r="A240" s="39"/>
      <c r="B240" s="40"/>
      <c r="C240" s="222" t="s">
        <v>1157</v>
      </c>
      <c r="D240" s="222" t="s">
        <v>202</v>
      </c>
      <c r="E240" s="223" t="s">
        <v>1157</v>
      </c>
      <c r="F240" s="224" t="s">
        <v>3466</v>
      </c>
      <c r="G240" s="225" t="s">
        <v>934</v>
      </c>
      <c r="H240" s="226">
        <v>4</v>
      </c>
      <c r="I240" s="227"/>
      <c r="J240" s="228">
        <f>ROUND(I240*H240,2)</f>
        <v>0</v>
      </c>
      <c r="K240" s="229"/>
      <c r="L240" s="45"/>
      <c r="M240" s="230" t="s">
        <v>1</v>
      </c>
      <c r="N240" s="231" t="s">
        <v>41</v>
      </c>
      <c r="O240" s="92"/>
      <c r="P240" s="232">
        <f>O240*H240</f>
        <v>0</v>
      </c>
      <c r="Q240" s="232">
        <v>0</v>
      </c>
      <c r="R240" s="232">
        <f>Q240*H240</f>
        <v>0</v>
      </c>
      <c r="S240" s="232">
        <v>0</v>
      </c>
      <c r="T240" s="233">
        <f>S240*H240</f>
        <v>0</v>
      </c>
      <c r="U240" s="39"/>
      <c r="V240" s="39"/>
      <c r="W240" s="39"/>
      <c r="X240" s="39"/>
      <c r="Y240" s="39"/>
      <c r="Z240" s="39"/>
      <c r="AA240" s="39"/>
      <c r="AB240" s="39"/>
      <c r="AC240" s="39"/>
      <c r="AD240" s="39"/>
      <c r="AE240" s="39"/>
      <c r="AR240" s="234" t="s">
        <v>323</v>
      </c>
      <c r="AT240" s="234" t="s">
        <v>202</v>
      </c>
      <c r="AU240" s="234" t="s">
        <v>83</v>
      </c>
      <c r="AY240" s="18" t="s">
        <v>201</v>
      </c>
      <c r="BE240" s="235">
        <f>IF(N240="základní",J240,0)</f>
        <v>0</v>
      </c>
      <c r="BF240" s="235">
        <f>IF(N240="snížená",J240,0)</f>
        <v>0</v>
      </c>
      <c r="BG240" s="235">
        <f>IF(N240="zákl. přenesená",J240,0)</f>
        <v>0</v>
      </c>
      <c r="BH240" s="235">
        <f>IF(N240="sníž. přenesená",J240,0)</f>
        <v>0</v>
      </c>
      <c r="BI240" s="235">
        <f>IF(N240="nulová",J240,0)</f>
        <v>0</v>
      </c>
      <c r="BJ240" s="18" t="s">
        <v>83</v>
      </c>
      <c r="BK240" s="235">
        <f>ROUND(I240*H240,2)</f>
        <v>0</v>
      </c>
      <c r="BL240" s="18" t="s">
        <v>323</v>
      </c>
      <c r="BM240" s="234" t="s">
        <v>2141</v>
      </c>
    </row>
    <row r="241" s="2" customFormat="1" ht="16.5" customHeight="1">
      <c r="A241" s="39"/>
      <c r="B241" s="40"/>
      <c r="C241" s="222" t="s">
        <v>1161</v>
      </c>
      <c r="D241" s="222" t="s">
        <v>202</v>
      </c>
      <c r="E241" s="223" t="s">
        <v>1161</v>
      </c>
      <c r="F241" s="224" t="s">
        <v>3467</v>
      </c>
      <c r="G241" s="225" t="s">
        <v>934</v>
      </c>
      <c r="H241" s="226">
        <v>4</v>
      </c>
      <c r="I241" s="227"/>
      <c r="J241" s="228">
        <f>ROUND(I241*H241,2)</f>
        <v>0</v>
      </c>
      <c r="K241" s="229"/>
      <c r="L241" s="45"/>
      <c r="M241" s="230" t="s">
        <v>1</v>
      </c>
      <c r="N241" s="231" t="s">
        <v>41</v>
      </c>
      <c r="O241" s="92"/>
      <c r="P241" s="232">
        <f>O241*H241</f>
        <v>0</v>
      </c>
      <c r="Q241" s="232">
        <v>0</v>
      </c>
      <c r="R241" s="232">
        <f>Q241*H241</f>
        <v>0</v>
      </c>
      <c r="S241" s="232">
        <v>0</v>
      </c>
      <c r="T241" s="233">
        <f>S241*H241</f>
        <v>0</v>
      </c>
      <c r="U241" s="39"/>
      <c r="V241" s="39"/>
      <c r="W241" s="39"/>
      <c r="X241" s="39"/>
      <c r="Y241" s="39"/>
      <c r="Z241" s="39"/>
      <c r="AA241" s="39"/>
      <c r="AB241" s="39"/>
      <c r="AC241" s="39"/>
      <c r="AD241" s="39"/>
      <c r="AE241" s="39"/>
      <c r="AR241" s="234" t="s">
        <v>323</v>
      </c>
      <c r="AT241" s="234" t="s">
        <v>202</v>
      </c>
      <c r="AU241" s="234" t="s">
        <v>83</v>
      </c>
      <c r="AY241" s="18" t="s">
        <v>201</v>
      </c>
      <c r="BE241" s="235">
        <f>IF(N241="základní",J241,0)</f>
        <v>0</v>
      </c>
      <c r="BF241" s="235">
        <f>IF(N241="snížená",J241,0)</f>
        <v>0</v>
      </c>
      <c r="BG241" s="235">
        <f>IF(N241="zákl. přenesená",J241,0)</f>
        <v>0</v>
      </c>
      <c r="BH241" s="235">
        <f>IF(N241="sníž. přenesená",J241,0)</f>
        <v>0</v>
      </c>
      <c r="BI241" s="235">
        <f>IF(N241="nulová",J241,0)</f>
        <v>0</v>
      </c>
      <c r="BJ241" s="18" t="s">
        <v>83</v>
      </c>
      <c r="BK241" s="235">
        <f>ROUND(I241*H241,2)</f>
        <v>0</v>
      </c>
      <c r="BL241" s="18" t="s">
        <v>323</v>
      </c>
      <c r="BM241" s="234" t="s">
        <v>2144</v>
      </c>
    </row>
    <row r="242" s="11" customFormat="1" ht="25.92" customHeight="1">
      <c r="A242" s="11"/>
      <c r="B242" s="208"/>
      <c r="C242" s="209"/>
      <c r="D242" s="210" t="s">
        <v>75</v>
      </c>
      <c r="E242" s="211" t="s">
        <v>1464</v>
      </c>
      <c r="F242" s="211" t="s">
        <v>3468</v>
      </c>
      <c r="G242" s="209"/>
      <c r="H242" s="209"/>
      <c r="I242" s="212"/>
      <c r="J242" s="213">
        <f>BK242</f>
        <v>0</v>
      </c>
      <c r="K242" s="209"/>
      <c r="L242" s="214"/>
      <c r="M242" s="215"/>
      <c r="N242" s="216"/>
      <c r="O242" s="216"/>
      <c r="P242" s="217">
        <f>SUM(P243:P245)</f>
        <v>0</v>
      </c>
      <c r="Q242" s="216"/>
      <c r="R242" s="217">
        <f>SUM(R243:R245)</f>
        <v>0</v>
      </c>
      <c r="S242" s="216"/>
      <c r="T242" s="218">
        <f>SUM(T243:T245)</f>
        <v>0</v>
      </c>
      <c r="U242" s="11"/>
      <c r="V242" s="11"/>
      <c r="W242" s="11"/>
      <c r="X242" s="11"/>
      <c r="Y242" s="11"/>
      <c r="Z242" s="11"/>
      <c r="AA242" s="11"/>
      <c r="AB242" s="11"/>
      <c r="AC242" s="11"/>
      <c r="AD242" s="11"/>
      <c r="AE242" s="11"/>
      <c r="AR242" s="219" t="s">
        <v>83</v>
      </c>
      <c r="AT242" s="220" t="s">
        <v>75</v>
      </c>
      <c r="AU242" s="220" t="s">
        <v>76</v>
      </c>
      <c r="AY242" s="219" t="s">
        <v>201</v>
      </c>
      <c r="BK242" s="221">
        <f>SUM(BK243:BK245)</f>
        <v>0</v>
      </c>
    </row>
    <row r="243" s="2" customFormat="1" ht="33" customHeight="1">
      <c r="A243" s="39"/>
      <c r="B243" s="40"/>
      <c r="C243" s="222" t="s">
        <v>1165</v>
      </c>
      <c r="D243" s="222" t="s">
        <v>202</v>
      </c>
      <c r="E243" s="223" t="s">
        <v>1165</v>
      </c>
      <c r="F243" s="224" t="s">
        <v>3469</v>
      </c>
      <c r="G243" s="225" t="s">
        <v>934</v>
      </c>
      <c r="H243" s="226">
        <v>2</v>
      </c>
      <c r="I243" s="227"/>
      <c r="J243" s="228">
        <f>ROUND(I243*H243,2)</f>
        <v>0</v>
      </c>
      <c r="K243" s="229"/>
      <c r="L243" s="45"/>
      <c r="M243" s="230" t="s">
        <v>1</v>
      </c>
      <c r="N243" s="231" t="s">
        <v>41</v>
      </c>
      <c r="O243" s="92"/>
      <c r="P243" s="232">
        <f>O243*H243</f>
        <v>0</v>
      </c>
      <c r="Q243" s="232">
        <v>0</v>
      </c>
      <c r="R243" s="232">
        <f>Q243*H243</f>
        <v>0</v>
      </c>
      <c r="S243" s="232">
        <v>0</v>
      </c>
      <c r="T243" s="233">
        <f>S243*H243</f>
        <v>0</v>
      </c>
      <c r="U243" s="39"/>
      <c r="V243" s="39"/>
      <c r="W243" s="39"/>
      <c r="X243" s="39"/>
      <c r="Y243" s="39"/>
      <c r="Z243" s="39"/>
      <c r="AA243" s="39"/>
      <c r="AB243" s="39"/>
      <c r="AC243" s="39"/>
      <c r="AD243" s="39"/>
      <c r="AE243" s="39"/>
      <c r="AR243" s="234" t="s">
        <v>323</v>
      </c>
      <c r="AT243" s="234" t="s">
        <v>202</v>
      </c>
      <c r="AU243" s="234" t="s">
        <v>83</v>
      </c>
      <c r="AY243" s="18" t="s">
        <v>201</v>
      </c>
      <c r="BE243" s="235">
        <f>IF(N243="základní",J243,0)</f>
        <v>0</v>
      </c>
      <c r="BF243" s="235">
        <f>IF(N243="snížená",J243,0)</f>
        <v>0</v>
      </c>
      <c r="BG243" s="235">
        <f>IF(N243="zákl. přenesená",J243,0)</f>
        <v>0</v>
      </c>
      <c r="BH243" s="235">
        <f>IF(N243="sníž. přenesená",J243,0)</f>
        <v>0</v>
      </c>
      <c r="BI243" s="235">
        <f>IF(N243="nulová",J243,0)</f>
        <v>0</v>
      </c>
      <c r="BJ243" s="18" t="s">
        <v>83</v>
      </c>
      <c r="BK243" s="235">
        <f>ROUND(I243*H243,2)</f>
        <v>0</v>
      </c>
      <c r="BL243" s="18" t="s">
        <v>323</v>
      </c>
      <c r="BM243" s="234" t="s">
        <v>2147</v>
      </c>
    </row>
    <row r="244" s="2" customFormat="1" ht="24.15" customHeight="1">
      <c r="A244" s="39"/>
      <c r="B244" s="40"/>
      <c r="C244" s="222" t="s">
        <v>1170</v>
      </c>
      <c r="D244" s="222" t="s">
        <v>202</v>
      </c>
      <c r="E244" s="223" t="s">
        <v>1170</v>
      </c>
      <c r="F244" s="224" t="s">
        <v>3470</v>
      </c>
      <c r="G244" s="225" t="s">
        <v>934</v>
      </c>
      <c r="H244" s="226">
        <v>1</v>
      </c>
      <c r="I244" s="227"/>
      <c r="J244" s="228">
        <f>ROUND(I244*H244,2)</f>
        <v>0</v>
      </c>
      <c r="K244" s="229"/>
      <c r="L244" s="45"/>
      <c r="M244" s="230" t="s">
        <v>1</v>
      </c>
      <c r="N244" s="231" t="s">
        <v>41</v>
      </c>
      <c r="O244" s="92"/>
      <c r="P244" s="232">
        <f>O244*H244</f>
        <v>0</v>
      </c>
      <c r="Q244" s="232">
        <v>0</v>
      </c>
      <c r="R244" s="232">
        <f>Q244*H244</f>
        <v>0</v>
      </c>
      <c r="S244" s="232">
        <v>0</v>
      </c>
      <c r="T244" s="233">
        <f>S244*H244</f>
        <v>0</v>
      </c>
      <c r="U244" s="39"/>
      <c r="V244" s="39"/>
      <c r="W244" s="39"/>
      <c r="X244" s="39"/>
      <c r="Y244" s="39"/>
      <c r="Z244" s="39"/>
      <c r="AA244" s="39"/>
      <c r="AB244" s="39"/>
      <c r="AC244" s="39"/>
      <c r="AD244" s="39"/>
      <c r="AE244" s="39"/>
      <c r="AR244" s="234" t="s">
        <v>323</v>
      </c>
      <c r="AT244" s="234" t="s">
        <v>202</v>
      </c>
      <c r="AU244" s="234" t="s">
        <v>83</v>
      </c>
      <c r="AY244" s="18" t="s">
        <v>201</v>
      </c>
      <c r="BE244" s="235">
        <f>IF(N244="základní",J244,0)</f>
        <v>0</v>
      </c>
      <c r="BF244" s="235">
        <f>IF(N244="snížená",J244,0)</f>
        <v>0</v>
      </c>
      <c r="BG244" s="235">
        <f>IF(N244="zákl. přenesená",J244,0)</f>
        <v>0</v>
      </c>
      <c r="BH244" s="235">
        <f>IF(N244="sníž. přenesená",J244,0)</f>
        <v>0</v>
      </c>
      <c r="BI244" s="235">
        <f>IF(N244="nulová",J244,0)</f>
        <v>0</v>
      </c>
      <c r="BJ244" s="18" t="s">
        <v>83</v>
      </c>
      <c r="BK244" s="235">
        <f>ROUND(I244*H244,2)</f>
        <v>0</v>
      </c>
      <c r="BL244" s="18" t="s">
        <v>323</v>
      </c>
      <c r="BM244" s="234" t="s">
        <v>2152</v>
      </c>
    </row>
    <row r="245" s="2" customFormat="1" ht="16.5" customHeight="1">
      <c r="A245" s="39"/>
      <c r="B245" s="40"/>
      <c r="C245" s="222" t="s">
        <v>1174</v>
      </c>
      <c r="D245" s="222" t="s">
        <v>202</v>
      </c>
      <c r="E245" s="223" t="s">
        <v>1174</v>
      </c>
      <c r="F245" s="224" t="s">
        <v>3177</v>
      </c>
      <c r="G245" s="225" t="s">
        <v>1025</v>
      </c>
      <c r="H245" s="226">
        <v>200</v>
      </c>
      <c r="I245" s="227"/>
      <c r="J245" s="228">
        <f>ROUND(I245*H245,2)</f>
        <v>0</v>
      </c>
      <c r="K245" s="229"/>
      <c r="L245" s="45"/>
      <c r="M245" s="230" t="s">
        <v>1</v>
      </c>
      <c r="N245" s="231" t="s">
        <v>41</v>
      </c>
      <c r="O245" s="92"/>
      <c r="P245" s="232">
        <f>O245*H245</f>
        <v>0</v>
      </c>
      <c r="Q245" s="232">
        <v>0</v>
      </c>
      <c r="R245" s="232">
        <f>Q245*H245</f>
        <v>0</v>
      </c>
      <c r="S245" s="232">
        <v>0</v>
      </c>
      <c r="T245" s="233">
        <f>S245*H245</f>
        <v>0</v>
      </c>
      <c r="U245" s="39"/>
      <c r="V245" s="39"/>
      <c r="W245" s="39"/>
      <c r="X245" s="39"/>
      <c r="Y245" s="39"/>
      <c r="Z245" s="39"/>
      <c r="AA245" s="39"/>
      <c r="AB245" s="39"/>
      <c r="AC245" s="39"/>
      <c r="AD245" s="39"/>
      <c r="AE245" s="39"/>
      <c r="AR245" s="234" t="s">
        <v>323</v>
      </c>
      <c r="AT245" s="234" t="s">
        <v>202</v>
      </c>
      <c r="AU245" s="234" t="s">
        <v>83</v>
      </c>
      <c r="AY245" s="18" t="s">
        <v>201</v>
      </c>
      <c r="BE245" s="235">
        <f>IF(N245="základní",J245,0)</f>
        <v>0</v>
      </c>
      <c r="BF245" s="235">
        <f>IF(N245="snížená",J245,0)</f>
        <v>0</v>
      </c>
      <c r="BG245" s="235">
        <f>IF(N245="zákl. přenesená",J245,0)</f>
        <v>0</v>
      </c>
      <c r="BH245" s="235">
        <f>IF(N245="sníž. přenesená",J245,0)</f>
        <v>0</v>
      </c>
      <c r="BI245" s="235">
        <f>IF(N245="nulová",J245,0)</f>
        <v>0</v>
      </c>
      <c r="BJ245" s="18" t="s">
        <v>83</v>
      </c>
      <c r="BK245" s="235">
        <f>ROUND(I245*H245,2)</f>
        <v>0</v>
      </c>
      <c r="BL245" s="18" t="s">
        <v>323</v>
      </c>
      <c r="BM245" s="234" t="s">
        <v>2155</v>
      </c>
    </row>
    <row r="246" s="11" customFormat="1" ht="25.92" customHeight="1">
      <c r="A246" s="11"/>
      <c r="B246" s="208"/>
      <c r="C246" s="209"/>
      <c r="D246" s="210" t="s">
        <v>75</v>
      </c>
      <c r="E246" s="211" t="s">
        <v>1330</v>
      </c>
      <c r="F246" s="211" t="s">
        <v>3324</v>
      </c>
      <c r="G246" s="209"/>
      <c r="H246" s="209"/>
      <c r="I246" s="212"/>
      <c r="J246" s="213">
        <f>BK246</f>
        <v>0</v>
      </c>
      <c r="K246" s="209"/>
      <c r="L246" s="214"/>
      <c r="M246" s="215"/>
      <c r="N246" s="216"/>
      <c r="O246" s="216"/>
      <c r="P246" s="217">
        <f>SUM(P247:P251)</f>
        <v>0</v>
      </c>
      <c r="Q246" s="216"/>
      <c r="R246" s="217">
        <f>SUM(R247:R251)</f>
        <v>0</v>
      </c>
      <c r="S246" s="216"/>
      <c r="T246" s="218">
        <f>SUM(T247:T251)</f>
        <v>0</v>
      </c>
      <c r="U246" s="11"/>
      <c r="V246" s="11"/>
      <c r="W246" s="11"/>
      <c r="X246" s="11"/>
      <c r="Y246" s="11"/>
      <c r="Z246" s="11"/>
      <c r="AA246" s="11"/>
      <c r="AB246" s="11"/>
      <c r="AC246" s="11"/>
      <c r="AD246" s="11"/>
      <c r="AE246" s="11"/>
      <c r="AR246" s="219" t="s">
        <v>83</v>
      </c>
      <c r="AT246" s="220" t="s">
        <v>75</v>
      </c>
      <c r="AU246" s="220" t="s">
        <v>76</v>
      </c>
      <c r="AY246" s="219" t="s">
        <v>201</v>
      </c>
      <c r="BK246" s="221">
        <f>SUM(BK247:BK251)</f>
        <v>0</v>
      </c>
    </row>
    <row r="247" s="2" customFormat="1" ht="16.5" customHeight="1">
      <c r="A247" s="39"/>
      <c r="B247" s="40"/>
      <c r="C247" s="222" t="s">
        <v>1178</v>
      </c>
      <c r="D247" s="222" t="s">
        <v>202</v>
      </c>
      <c r="E247" s="223" t="s">
        <v>1178</v>
      </c>
      <c r="F247" s="224" t="s">
        <v>3471</v>
      </c>
      <c r="G247" s="225" t="s">
        <v>823</v>
      </c>
      <c r="H247" s="226">
        <v>32</v>
      </c>
      <c r="I247" s="227"/>
      <c r="J247" s="228">
        <f>ROUND(I247*H247,2)</f>
        <v>0</v>
      </c>
      <c r="K247" s="229"/>
      <c r="L247" s="45"/>
      <c r="M247" s="230" t="s">
        <v>1</v>
      </c>
      <c r="N247" s="231" t="s">
        <v>41</v>
      </c>
      <c r="O247" s="92"/>
      <c r="P247" s="232">
        <f>O247*H247</f>
        <v>0</v>
      </c>
      <c r="Q247" s="232">
        <v>0</v>
      </c>
      <c r="R247" s="232">
        <f>Q247*H247</f>
        <v>0</v>
      </c>
      <c r="S247" s="232">
        <v>0</v>
      </c>
      <c r="T247" s="233">
        <f>S247*H247</f>
        <v>0</v>
      </c>
      <c r="U247" s="39"/>
      <c r="V247" s="39"/>
      <c r="W247" s="39"/>
      <c r="X247" s="39"/>
      <c r="Y247" s="39"/>
      <c r="Z247" s="39"/>
      <c r="AA247" s="39"/>
      <c r="AB247" s="39"/>
      <c r="AC247" s="39"/>
      <c r="AD247" s="39"/>
      <c r="AE247" s="39"/>
      <c r="AR247" s="234" t="s">
        <v>3327</v>
      </c>
      <c r="AT247" s="234" t="s">
        <v>202</v>
      </c>
      <c r="AU247" s="234" t="s">
        <v>83</v>
      </c>
      <c r="AY247" s="18" t="s">
        <v>201</v>
      </c>
      <c r="BE247" s="235">
        <f>IF(N247="základní",J247,0)</f>
        <v>0</v>
      </c>
      <c r="BF247" s="235">
        <f>IF(N247="snížená",J247,0)</f>
        <v>0</v>
      </c>
      <c r="BG247" s="235">
        <f>IF(N247="zákl. přenesená",J247,0)</f>
        <v>0</v>
      </c>
      <c r="BH247" s="235">
        <f>IF(N247="sníž. přenesená",J247,0)</f>
        <v>0</v>
      </c>
      <c r="BI247" s="235">
        <f>IF(N247="nulová",J247,0)</f>
        <v>0</v>
      </c>
      <c r="BJ247" s="18" t="s">
        <v>83</v>
      </c>
      <c r="BK247" s="235">
        <f>ROUND(I247*H247,2)</f>
        <v>0</v>
      </c>
      <c r="BL247" s="18" t="s">
        <v>3327</v>
      </c>
      <c r="BM247" s="234" t="s">
        <v>2158</v>
      </c>
    </row>
    <row r="248" s="2" customFormat="1" ht="16.5" customHeight="1">
      <c r="A248" s="39"/>
      <c r="B248" s="40"/>
      <c r="C248" s="222" t="s">
        <v>1183</v>
      </c>
      <c r="D248" s="222" t="s">
        <v>202</v>
      </c>
      <c r="E248" s="223" t="s">
        <v>1183</v>
      </c>
      <c r="F248" s="224" t="s">
        <v>3472</v>
      </c>
      <c r="G248" s="225" t="s">
        <v>823</v>
      </c>
      <c r="H248" s="226">
        <v>8</v>
      </c>
      <c r="I248" s="227"/>
      <c r="J248" s="228">
        <f>ROUND(I248*H248,2)</f>
        <v>0</v>
      </c>
      <c r="K248" s="229"/>
      <c r="L248" s="45"/>
      <c r="M248" s="230" t="s">
        <v>1</v>
      </c>
      <c r="N248" s="231" t="s">
        <v>41</v>
      </c>
      <c r="O248" s="92"/>
      <c r="P248" s="232">
        <f>O248*H248</f>
        <v>0</v>
      </c>
      <c r="Q248" s="232">
        <v>0</v>
      </c>
      <c r="R248" s="232">
        <f>Q248*H248</f>
        <v>0</v>
      </c>
      <c r="S248" s="232">
        <v>0</v>
      </c>
      <c r="T248" s="233">
        <f>S248*H248</f>
        <v>0</v>
      </c>
      <c r="U248" s="39"/>
      <c r="V248" s="39"/>
      <c r="W248" s="39"/>
      <c r="X248" s="39"/>
      <c r="Y248" s="39"/>
      <c r="Z248" s="39"/>
      <c r="AA248" s="39"/>
      <c r="AB248" s="39"/>
      <c r="AC248" s="39"/>
      <c r="AD248" s="39"/>
      <c r="AE248" s="39"/>
      <c r="AR248" s="234" t="s">
        <v>3327</v>
      </c>
      <c r="AT248" s="234" t="s">
        <v>202</v>
      </c>
      <c r="AU248" s="234" t="s">
        <v>83</v>
      </c>
      <c r="AY248" s="18" t="s">
        <v>201</v>
      </c>
      <c r="BE248" s="235">
        <f>IF(N248="základní",J248,0)</f>
        <v>0</v>
      </c>
      <c r="BF248" s="235">
        <f>IF(N248="snížená",J248,0)</f>
        <v>0</v>
      </c>
      <c r="BG248" s="235">
        <f>IF(N248="zákl. přenesená",J248,0)</f>
        <v>0</v>
      </c>
      <c r="BH248" s="235">
        <f>IF(N248="sníž. přenesená",J248,0)</f>
        <v>0</v>
      </c>
      <c r="BI248" s="235">
        <f>IF(N248="nulová",J248,0)</f>
        <v>0</v>
      </c>
      <c r="BJ248" s="18" t="s">
        <v>83</v>
      </c>
      <c r="BK248" s="235">
        <f>ROUND(I248*H248,2)</f>
        <v>0</v>
      </c>
      <c r="BL248" s="18" t="s">
        <v>3327</v>
      </c>
      <c r="BM248" s="234" t="s">
        <v>2161</v>
      </c>
    </row>
    <row r="249" s="2" customFormat="1" ht="16.5" customHeight="1">
      <c r="A249" s="39"/>
      <c r="B249" s="40"/>
      <c r="C249" s="222" t="s">
        <v>1187</v>
      </c>
      <c r="D249" s="222" t="s">
        <v>202</v>
      </c>
      <c r="E249" s="223" t="s">
        <v>1187</v>
      </c>
      <c r="F249" s="224" t="s">
        <v>3473</v>
      </c>
      <c r="G249" s="225" t="s">
        <v>823</v>
      </c>
      <c r="H249" s="226">
        <v>16</v>
      </c>
      <c r="I249" s="227"/>
      <c r="J249" s="228">
        <f>ROUND(I249*H249,2)</f>
        <v>0</v>
      </c>
      <c r="K249" s="229"/>
      <c r="L249" s="45"/>
      <c r="M249" s="230" t="s">
        <v>1</v>
      </c>
      <c r="N249" s="231" t="s">
        <v>41</v>
      </c>
      <c r="O249" s="92"/>
      <c r="P249" s="232">
        <f>O249*H249</f>
        <v>0</v>
      </c>
      <c r="Q249" s="232">
        <v>0</v>
      </c>
      <c r="R249" s="232">
        <f>Q249*H249</f>
        <v>0</v>
      </c>
      <c r="S249" s="232">
        <v>0</v>
      </c>
      <c r="T249" s="233">
        <f>S249*H249</f>
        <v>0</v>
      </c>
      <c r="U249" s="39"/>
      <c r="V249" s="39"/>
      <c r="W249" s="39"/>
      <c r="X249" s="39"/>
      <c r="Y249" s="39"/>
      <c r="Z249" s="39"/>
      <c r="AA249" s="39"/>
      <c r="AB249" s="39"/>
      <c r="AC249" s="39"/>
      <c r="AD249" s="39"/>
      <c r="AE249" s="39"/>
      <c r="AR249" s="234" t="s">
        <v>3327</v>
      </c>
      <c r="AT249" s="234" t="s">
        <v>202</v>
      </c>
      <c r="AU249" s="234" t="s">
        <v>83</v>
      </c>
      <c r="AY249" s="18" t="s">
        <v>201</v>
      </c>
      <c r="BE249" s="235">
        <f>IF(N249="základní",J249,0)</f>
        <v>0</v>
      </c>
      <c r="BF249" s="235">
        <f>IF(N249="snížená",J249,0)</f>
        <v>0</v>
      </c>
      <c r="BG249" s="235">
        <f>IF(N249="zákl. přenesená",J249,0)</f>
        <v>0</v>
      </c>
      <c r="BH249" s="235">
        <f>IF(N249="sníž. přenesená",J249,0)</f>
        <v>0</v>
      </c>
      <c r="BI249" s="235">
        <f>IF(N249="nulová",J249,0)</f>
        <v>0</v>
      </c>
      <c r="BJ249" s="18" t="s">
        <v>83</v>
      </c>
      <c r="BK249" s="235">
        <f>ROUND(I249*H249,2)</f>
        <v>0</v>
      </c>
      <c r="BL249" s="18" t="s">
        <v>3327</v>
      </c>
      <c r="BM249" s="234" t="s">
        <v>2164</v>
      </c>
    </row>
    <row r="250" s="2" customFormat="1" ht="16.5" customHeight="1">
      <c r="A250" s="39"/>
      <c r="B250" s="40"/>
      <c r="C250" s="222" t="s">
        <v>1193</v>
      </c>
      <c r="D250" s="222" t="s">
        <v>202</v>
      </c>
      <c r="E250" s="223" t="s">
        <v>1193</v>
      </c>
      <c r="F250" s="224" t="s">
        <v>3341</v>
      </c>
      <c r="G250" s="225" t="s">
        <v>823</v>
      </c>
      <c r="H250" s="226">
        <v>40</v>
      </c>
      <c r="I250" s="227"/>
      <c r="J250" s="228">
        <f>ROUND(I250*H250,2)</f>
        <v>0</v>
      </c>
      <c r="K250" s="229"/>
      <c r="L250" s="45"/>
      <c r="M250" s="230" t="s">
        <v>1</v>
      </c>
      <c r="N250" s="231" t="s">
        <v>41</v>
      </c>
      <c r="O250" s="92"/>
      <c r="P250" s="232">
        <f>O250*H250</f>
        <v>0</v>
      </c>
      <c r="Q250" s="232">
        <v>0</v>
      </c>
      <c r="R250" s="232">
        <f>Q250*H250</f>
        <v>0</v>
      </c>
      <c r="S250" s="232">
        <v>0</v>
      </c>
      <c r="T250" s="233">
        <f>S250*H250</f>
        <v>0</v>
      </c>
      <c r="U250" s="39"/>
      <c r="V250" s="39"/>
      <c r="W250" s="39"/>
      <c r="X250" s="39"/>
      <c r="Y250" s="39"/>
      <c r="Z250" s="39"/>
      <c r="AA250" s="39"/>
      <c r="AB250" s="39"/>
      <c r="AC250" s="39"/>
      <c r="AD250" s="39"/>
      <c r="AE250" s="39"/>
      <c r="AR250" s="234" t="s">
        <v>3327</v>
      </c>
      <c r="AT250" s="234" t="s">
        <v>202</v>
      </c>
      <c r="AU250" s="234" t="s">
        <v>83</v>
      </c>
      <c r="AY250" s="18" t="s">
        <v>201</v>
      </c>
      <c r="BE250" s="235">
        <f>IF(N250="základní",J250,0)</f>
        <v>0</v>
      </c>
      <c r="BF250" s="235">
        <f>IF(N250="snížená",J250,0)</f>
        <v>0</v>
      </c>
      <c r="BG250" s="235">
        <f>IF(N250="zákl. přenesená",J250,0)</f>
        <v>0</v>
      </c>
      <c r="BH250" s="235">
        <f>IF(N250="sníž. přenesená",J250,0)</f>
        <v>0</v>
      </c>
      <c r="BI250" s="235">
        <f>IF(N250="nulová",J250,0)</f>
        <v>0</v>
      </c>
      <c r="BJ250" s="18" t="s">
        <v>83</v>
      </c>
      <c r="BK250" s="235">
        <f>ROUND(I250*H250,2)</f>
        <v>0</v>
      </c>
      <c r="BL250" s="18" t="s">
        <v>3327</v>
      </c>
      <c r="BM250" s="234" t="s">
        <v>2435</v>
      </c>
    </row>
    <row r="251" s="2" customFormat="1" ht="16.5" customHeight="1">
      <c r="A251" s="39"/>
      <c r="B251" s="40"/>
      <c r="C251" s="222" t="s">
        <v>1198</v>
      </c>
      <c r="D251" s="222" t="s">
        <v>202</v>
      </c>
      <c r="E251" s="223" t="s">
        <v>1198</v>
      </c>
      <c r="F251" s="224" t="s">
        <v>3474</v>
      </c>
      <c r="G251" s="225" t="s">
        <v>823</v>
      </c>
      <c r="H251" s="226">
        <v>40</v>
      </c>
      <c r="I251" s="227"/>
      <c r="J251" s="228">
        <f>ROUND(I251*H251,2)</f>
        <v>0</v>
      </c>
      <c r="K251" s="229"/>
      <c r="L251" s="45"/>
      <c r="M251" s="230" t="s">
        <v>1</v>
      </c>
      <c r="N251" s="231" t="s">
        <v>41</v>
      </c>
      <c r="O251" s="92"/>
      <c r="P251" s="232">
        <f>O251*H251</f>
        <v>0</v>
      </c>
      <c r="Q251" s="232">
        <v>0</v>
      </c>
      <c r="R251" s="232">
        <f>Q251*H251</f>
        <v>0</v>
      </c>
      <c r="S251" s="232">
        <v>0</v>
      </c>
      <c r="T251" s="233">
        <f>S251*H251</f>
        <v>0</v>
      </c>
      <c r="U251" s="39"/>
      <c r="V251" s="39"/>
      <c r="W251" s="39"/>
      <c r="X251" s="39"/>
      <c r="Y251" s="39"/>
      <c r="Z251" s="39"/>
      <c r="AA251" s="39"/>
      <c r="AB251" s="39"/>
      <c r="AC251" s="39"/>
      <c r="AD251" s="39"/>
      <c r="AE251" s="39"/>
      <c r="AR251" s="234" t="s">
        <v>3327</v>
      </c>
      <c r="AT251" s="234" t="s">
        <v>202</v>
      </c>
      <c r="AU251" s="234" t="s">
        <v>83</v>
      </c>
      <c r="AY251" s="18" t="s">
        <v>201</v>
      </c>
      <c r="BE251" s="235">
        <f>IF(N251="základní",J251,0)</f>
        <v>0</v>
      </c>
      <c r="BF251" s="235">
        <f>IF(N251="snížená",J251,0)</f>
        <v>0</v>
      </c>
      <c r="BG251" s="235">
        <f>IF(N251="zákl. přenesená",J251,0)</f>
        <v>0</v>
      </c>
      <c r="BH251" s="235">
        <f>IF(N251="sníž. přenesená",J251,0)</f>
        <v>0</v>
      </c>
      <c r="BI251" s="235">
        <f>IF(N251="nulová",J251,0)</f>
        <v>0</v>
      </c>
      <c r="BJ251" s="18" t="s">
        <v>83</v>
      </c>
      <c r="BK251" s="235">
        <f>ROUND(I251*H251,2)</f>
        <v>0</v>
      </c>
      <c r="BL251" s="18" t="s">
        <v>3327</v>
      </c>
      <c r="BM251" s="234" t="s">
        <v>2438</v>
      </c>
    </row>
    <row r="252" s="11" customFormat="1" ht="25.92" customHeight="1">
      <c r="A252" s="11"/>
      <c r="B252" s="208"/>
      <c r="C252" s="209"/>
      <c r="D252" s="210" t="s">
        <v>75</v>
      </c>
      <c r="E252" s="211" t="s">
        <v>1334</v>
      </c>
      <c r="F252" s="211" t="s">
        <v>493</v>
      </c>
      <c r="G252" s="209"/>
      <c r="H252" s="209"/>
      <c r="I252" s="212"/>
      <c r="J252" s="213">
        <f>BK252</f>
        <v>0</v>
      </c>
      <c r="K252" s="209"/>
      <c r="L252" s="214"/>
      <c r="M252" s="215"/>
      <c r="N252" s="216"/>
      <c r="O252" s="216"/>
      <c r="P252" s="217">
        <f>SUM(P253:P254)</f>
        <v>0</v>
      </c>
      <c r="Q252" s="216"/>
      <c r="R252" s="217">
        <f>SUM(R253:R254)</f>
        <v>0</v>
      </c>
      <c r="S252" s="216"/>
      <c r="T252" s="218">
        <f>SUM(T253:T254)</f>
        <v>0</v>
      </c>
      <c r="U252" s="11"/>
      <c r="V252" s="11"/>
      <c r="W252" s="11"/>
      <c r="X252" s="11"/>
      <c r="Y252" s="11"/>
      <c r="Z252" s="11"/>
      <c r="AA252" s="11"/>
      <c r="AB252" s="11"/>
      <c r="AC252" s="11"/>
      <c r="AD252" s="11"/>
      <c r="AE252" s="11"/>
      <c r="AR252" s="219" t="s">
        <v>83</v>
      </c>
      <c r="AT252" s="220" t="s">
        <v>75</v>
      </c>
      <c r="AU252" s="220" t="s">
        <v>76</v>
      </c>
      <c r="AY252" s="219" t="s">
        <v>201</v>
      </c>
      <c r="BK252" s="221">
        <f>SUM(BK253:BK254)</f>
        <v>0</v>
      </c>
    </row>
    <row r="253" s="2" customFormat="1" ht="16.5" customHeight="1">
      <c r="A253" s="39"/>
      <c r="B253" s="40"/>
      <c r="C253" s="222" t="s">
        <v>1204</v>
      </c>
      <c r="D253" s="222" t="s">
        <v>202</v>
      </c>
      <c r="E253" s="223" t="s">
        <v>1204</v>
      </c>
      <c r="F253" s="224" t="s">
        <v>3475</v>
      </c>
      <c r="G253" s="225" t="s">
        <v>671</v>
      </c>
      <c r="H253" s="226">
        <v>40</v>
      </c>
      <c r="I253" s="227"/>
      <c r="J253" s="228">
        <f>ROUND(I253*H253,2)</f>
        <v>0</v>
      </c>
      <c r="K253" s="229"/>
      <c r="L253" s="45"/>
      <c r="M253" s="230" t="s">
        <v>1</v>
      </c>
      <c r="N253" s="231" t="s">
        <v>41</v>
      </c>
      <c r="O253" s="92"/>
      <c r="P253" s="232">
        <f>O253*H253</f>
        <v>0</v>
      </c>
      <c r="Q253" s="232">
        <v>0</v>
      </c>
      <c r="R253" s="232">
        <f>Q253*H253</f>
        <v>0</v>
      </c>
      <c r="S253" s="232">
        <v>0</v>
      </c>
      <c r="T253" s="233">
        <f>S253*H253</f>
        <v>0</v>
      </c>
      <c r="U253" s="39"/>
      <c r="V253" s="39"/>
      <c r="W253" s="39"/>
      <c r="X253" s="39"/>
      <c r="Y253" s="39"/>
      <c r="Z253" s="39"/>
      <c r="AA253" s="39"/>
      <c r="AB253" s="39"/>
      <c r="AC253" s="39"/>
      <c r="AD253" s="39"/>
      <c r="AE253" s="39"/>
      <c r="AR253" s="234" t="s">
        <v>323</v>
      </c>
      <c r="AT253" s="234" t="s">
        <v>202</v>
      </c>
      <c r="AU253" s="234" t="s">
        <v>83</v>
      </c>
      <c r="AY253" s="18" t="s">
        <v>201</v>
      </c>
      <c r="BE253" s="235">
        <f>IF(N253="základní",J253,0)</f>
        <v>0</v>
      </c>
      <c r="BF253" s="235">
        <f>IF(N253="snížená",J253,0)</f>
        <v>0</v>
      </c>
      <c r="BG253" s="235">
        <f>IF(N253="zákl. přenesená",J253,0)</f>
        <v>0</v>
      </c>
      <c r="BH253" s="235">
        <f>IF(N253="sníž. přenesená",J253,0)</f>
        <v>0</v>
      </c>
      <c r="BI253" s="235">
        <f>IF(N253="nulová",J253,0)</f>
        <v>0</v>
      </c>
      <c r="BJ253" s="18" t="s">
        <v>83</v>
      </c>
      <c r="BK253" s="235">
        <f>ROUND(I253*H253,2)</f>
        <v>0</v>
      </c>
      <c r="BL253" s="18" t="s">
        <v>323</v>
      </c>
      <c r="BM253" s="234" t="s">
        <v>2441</v>
      </c>
    </row>
    <row r="254" s="2" customFormat="1" ht="16.5" customHeight="1">
      <c r="A254" s="39"/>
      <c r="B254" s="40"/>
      <c r="C254" s="222" t="s">
        <v>1210</v>
      </c>
      <c r="D254" s="222" t="s">
        <v>202</v>
      </c>
      <c r="E254" s="223" t="s">
        <v>1210</v>
      </c>
      <c r="F254" s="224" t="s">
        <v>3476</v>
      </c>
      <c r="G254" s="225" t="s">
        <v>671</v>
      </c>
      <c r="H254" s="226">
        <v>40</v>
      </c>
      <c r="I254" s="227"/>
      <c r="J254" s="228">
        <f>ROUND(I254*H254,2)</f>
        <v>0</v>
      </c>
      <c r="K254" s="229"/>
      <c r="L254" s="45"/>
      <c r="M254" s="280" t="s">
        <v>1</v>
      </c>
      <c r="N254" s="281" t="s">
        <v>41</v>
      </c>
      <c r="O254" s="282"/>
      <c r="P254" s="283">
        <f>O254*H254</f>
        <v>0</v>
      </c>
      <c r="Q254" s="283">
        <v>0</v>
      </c>
      <c r="R254" s="283">
        <f>Q254*H254</f>
        <v>0</v>
      </c>
      <c r="S254" s="283">
        <v>0</v>
      </c>
      <c r="T254" s="284">
        <f>S254*H254</f>
        <v>0</v>
      </c>
      <c r="U254" s="39"/>
      <c r="V254" s="39"/>
      <c r="W254" s="39"/>
      <c r="X254" s="39"/>
      <c r="Y254" s="39"/>
      <c r="Z254" s="39"/>
      <c r="AA254" s="39"/>
      <c r="AB254" s="39"/>
      <c r="AC254" s="39"/>
      <c r="AD254" s="39"/>
      <c r="AE254" s="39"/>
      <c r="AR254" s="234" t="s">
        <v>323</v>
      </c>
      <c r="AT254" s="234" t="s">
        <v>202</v>
      </c>
      <c r="AU254" s="234" t="s">
        <v>83</v>
      </c>
      <c r="AY254" s="18" t="s">
        <v>201</v>
      </c>
      <c r="BE254" s="235">
        <f>IF(N254="základní",J254,0)</f>
        <v>0</v>
      </c>
      <c r="BF254" s="235">
        <f>IF(N254="snížená",J254,0)</f>
        <v>0</v>
      </c>
      <c r="BG254" s="235">
        <f>IF(N254="zákl. přenesená",J254,0)</f>
        <v>0</v>
      </c>
      <c r="BH254" s="235">
        <f>IF(N254="sníž. přenesená",J254,0)</f>
        <v>0</v>
      </c>
      <c r="BI254" s="235">
        <f>IF(N254="nulová",J254,0)</f>
        <v>0</v>
      </c>
      <c r="BJ254" s="18" t="s">
        <v>83</v>
      </c>
      <c r="BK254" s="235">
        <f>ROUND(I254*H254,2)</f>
        <v>0</v>
      </c>
      <c r="BL254" s="18" t="s">
        <v>323</v>
      </c>
      <c r="BM254" s="234" t="s">
        <v>2444</v>
      </c>
    </row>
    <row r="255" s="2" customFormat="1" ht="6.96" customHeight="1">
      <c r="A255" s="39"/>
      <c r="B255" s="67"/>
      <c r="C255" s="68"/>
      <c r="D255" s="68"/>
      <c r="E255" s="68"/>
      <c r="F255" s="68"/>
      <c r="G255" s="68"/>
      <c r="H255" s="68"/>
      <c r="I255" s="68"/>
      <c r="J255" s="68"/>
      <c r="K255" s="68"/>
      <c r="L255" s="45"/>
      <c r="M255" s="39"/>
      <c r="O255" s="39"/>
      <c r="P255" s="39"/>
      <c r="Q255" s="39"/>
      <c r="R255" s="39"/>
      <c r="S255" s="39"/>
      <c r="T255" s="39"/>
      <c r="U255" s="39"/>
      <c r="V255" s="39"/>
      <c r="W255" s="39"/>
      <c r="X255" s="39"/>
      <c r="Y255" s="39"/>
      <c r="Z255" s="39"/>
      <c r="AA255" s="39"/>
      <c r="AB255" s="39"/>
      <c r="AC255" s="39"/>
      <c r="AD255" s="39"/>
      <c r="AE255" s="39"/>
    </row>
  </sheetData>
  <sheetProtection sheet="1" autoFilter="0" formatColumns="0" formatRows="0" objects="1" scenarios="1" spinCount="100000" saltValue="q7FU+gJvMWet+ZoiCKIbNLRDpEklZQlxipmdh9G339oSNt/3s2go1kp4Ozd/F85mLi4hOsdbjXnCe2sXcPNcSQ==" hashValue="fVP5TD7hDbPnqeEmByuws0O7EESVmMqKS8YYsHxussHWw4Qf9OdkO1UNIwM7cYMfE5ZqCIJvEXqrfXacmme5CQ==" algorithmName="SHA-512" password="CC35"/>
  <autoFilter ref="C125:K254"/>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120</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368</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3477</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ROUND(J121,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ROUND((SUM(BE121:BE147)),  2)</f>
        <v>0</v>
      </c>
      <c r="G35" s="39"/>
      <c r="H35" s="39"/>
      <c r="I35" s="166">
        <v>0.20999999999999999</v>
      </c>
      <c r="J35" s="165">
        <f>ROUND(((SUM(BE121:BE147))*I35),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ROUND((SUM(BF121:BF147)),  2)</f>
        <v>0</v>
      </c>
      <c r="G36" s="39"/>
      <c r="H36" s="39"/>
      <c r="I36" s="166">
        <v>0.12</v>
      </c>
      <c r="J36" s="165">
        <f>ROUND(((SUM(BF121:BF147))*I36),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ROUND((SUM(BG121:BG147)),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ROUND((SUM(BH121:BH147)),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ROUND((SUM(BI121:BI147)),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368</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02-09 - PS 2.01 - Technologie rezidenčního hašení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J121</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3478</v>
      </c>
      <c r="E99" s="193"/>
      <c r="F99" s="193"/>
      <c r="G99" s="193"/>
      <c r="H99" s="193"/>
      <c r="I99" s="193"/>
      <c r="J99" s="194">
        <f>J122</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187</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1" customFormat="1" ht="12" customHeight="1">
      <c r="B110" s="22"/>
      <c r="C110" s="33" t="s">
        <v>174</v>
      </c>
      <c r="D110" s="23"/>
      <c r="E110" s="23"/>
      <c r="F110" s="23"/>
      <c r="G110" s="23"/>
      <c r="H110" s="23"/>
      <c r="I110" s="23"/>
      <c r="J110" s="23"/>
      <c r="K110" s="23"/>
      <c r="L110" s="21"/>
    </row>
    <row r="111" s="2" customFormat="1" ht="16.5" customHeight="1">
      <c r="A111" s="39"/>
      <c r="B111" s="40"/>
      <c r="C111" s="41"/>
      <c r="D111" s="41"/>
      <c r="E111" s="185" t="s">
        <v>368</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176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77" t="str">
        <f>E11</f>
        <v>02-09 - PS 2.01 - Technologie rezidenčního hašení</v>
      </c>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20</v>
      </c>
      <c r="D115" s="41"/>
      <c r="E115" s="41"/>
      <c r="F115" s="28" t="str">
        <f>F14</f>
        <v xml:space="preserve"> </v>
      </c>
      <c r="G115" s="41"/>
      <c r="H115" s="41"/>
      <c r="I115" s="33" t="s">
        <v>22</v>
      </c>
      <c r="J115" s="80" t="str">
        <f>IF(J14="","",J14)</f>
        <v>6. 6. 2024</v>
      </c>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5.15" customHeight="1">
      <c r="A117" s="39"/>
      <c r="B117" s="40"/>
      <c r="C117" s="33" t="s">
        <v>24</v>
      </c>
      <c r="D117" s="41"/>
      <c r="E117" s="41"/>
      <c r="F117" s="28" t="str">
        <f>E17</f>
        <v>Ing. Vladimír Cigánek</v>
      </c>
      <c r="G117" s="41"/>
      <c r="H117" s="41"/>
      <c r="I117" s="33" t="s">
        <v>30</v>
      </c>
      <c r="J117" s="37" t="str">
        <f>E23</f>
        <v>PPS Kania s.r.o.</v>
      </c>
      <c r="K117" s="41"/>
      <c r="L117" s="64"/>
      <c r="S117" s="39"/>
      <c r="T117" s="39"/>
      <c r="U117" s="39"/>
      <c r="V117" s="39"/>
      <c r="W117" s="39"/>
      <c r="X117" s="39"/>
      <c r="Y117" s="39"/>
      <c r="Z117" s="39"/>
      <c r="AA117" s="39"/>
      <c r="AB117" s="39"/>
      <c r="AC117" s="39"/>
      <c r="AD117" s="39"/>
      <c r="AE117" s="39"/>
    </row>
    <row r="118" s="2" customFormat="1" ht="15.15" customHeight="1">
      <c r="A118" s="39"/>
      <c r="B118" s="40"/>
      <c r="C118" s="33" t="s">
        <v>28</v>
      </c>
      <c r="D118" s="41"/>
      <c r="E118" s="41"/>
      <c r="F118" s="28" t="str">
        <f>IF(E20="","",E20)</f>
        <v>Vyplň údaj</v>
      </c>
      <c r="G118" s="41"/>
      <c r="H118" s="41"/>
      <c r="I118" s="33" t="s">
        <v>33</v>
      </c>
      <c r="J118" s="37" t="str">
        <f>E26</f>
        <v>kolektiv autorů</v>
      </c>
      <c r="K118" s="41"/>
      <c r="L118" s="64"/>
      <c r="S118" s="39"/>
      <c r="T118" s="39"/>
      <c r="U118" s="39"/>
      <c r="V118" s="39"/>
      <c r="W118" s="39"/>
      <c r="X118" s="39"/>
      <c r="Y118" s="39"/>
      <c r="Z118" s="39"/>
      <c r="AA118" s="39"/>
      <c r="AB118" s="39"/>
      <c r="AC118" s="39"/>
      <c r="AD118" s="39"/>
      <c r="AE118" s="39"/>
    </row>
    <row r="119" s="2" customFormat="1" ht="10.32"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10" customFormat="1" ht="29.28" customHeight="1">
      <c r="A120" s="196"/>
      <c r="B120" s="197"/>
      <c r="C120" s="198" t="s">
        <v>188</v>
      </c>
      <c r="D120" s="199" t="s">
        <v>61</v>
      </c>
      <c r="E120" s="199" t="s">
        <v>57</v>
      </c>
      <c r="F120" s="199" t="s">
        <v>58</v>
      </c>
      <c r="G120" s="199" t="s">
        <v>189</v>
      </c>
      <c r="H120" s="199" t="s">
        <v>190</v>
      </c>
      <c r="I120" s="199" t="s">
        <v>191</v>
      </c>
      <c r="J120" s="200" t="s">
        <v>180</v>
      </c>
      <c r="K120" s="201" t="s">
        <v>192</v>
      </c>
      <c r="L120" s="202"/>
      <c r="M120" s="101" t="s">
        <v>1</v>
      </c>
      <c r="N120" s="102" t="s">
        <v>40</v>
      </c>
      <c r="O120" s="102" t="s">
        <v>193</v>
      </c>
      <c r="P120" s="102" t="s">
        <v>194</v>
      </c>
      <c r="Q120" s="102" t="s">
        <v>195</v>
      </c>
      <c r="R120" s="102" t="s">
        <v>196</v>
      </c>
      <c r="S120" s="102" t="s">
        <v>197</v>
      </c>
      <c r="T120" s="103" t="s">
        <v>198</v>
      </c>
      <c r="U120" s="196"/>
      <c r="V120" s="196"/>
      <c r="W120" s="196"/>
      <c r="X120" s="196"/>
      <c r="Y120" s="196"/>
      <c r="Z120" s="196"/>
      <c r="AA120" s="196"/>
      <c r="AB120" s="196"/>
      <c r="AC120" s="196"/>
      <c r="AD120" s="196"/>
      <c r="AE120" s="196"/>
    </row>
    <row r="121" s="2" customFormat="1" ht="22.8" customHeight="1">
      <c r="A121" s="39"/>
      <c r="B121" s="40"/>
      <c r="C121" s="108" t="s">
        <v>199</v>
      </c>
      <c r="D121" s="41"/>
      <c r="E121" s="41"/>
      <c r="F121" s="41"/>
      <c r="G121" s="41"/>
      <c r="H121" s="41"/>
      <c r="I121" s="41"/>
      <c r="J121" s="203">
        <f>BK121</f>
        <v>0</v>
      </c>
      <c r="K121" s="41"/>
      <c r="L121" s="45"/>
      <c r="M121" s="104"/>
      <c r="N121" s="204"/>
      <c r="O121" s="105"/>
      <c r="P121" s="205">
        <f>P122</f>
        <v>0</v>
      </c>
      <c r="Q121" s="105"/>
      <c r="R121" s="205">
        <f>R122</f>
        <v>0</v>
      </c>
      <c r="S121" s="105"/>
      <c r="T121" s="206">
        <f>T122</f>
        <v>0</v>
      </c>
      <c r="U121" s="39"/>
      <c r="V121" s="39"/>
      <c r="W121" s="39"/>
      <c r="X121" s="39"/>
      <c r="Y121" s="39"/>
      <c r="Z121" s="39"/>
      <c r="AA121" s="39"/>
      <c r="AB121" s="39"/>
      <c r="AC121" s="39"/>
      <c r="AD121" s="39"/>
      <c r="AE121" s="39"/>
      <c r="AT121" s="18" t="s">
        <v>75</v>
      </c>
      <c r="AU121" s="18" t="s">
        <v>182</v>
      </c>
      <c r="BK121" s="207">
        <f>BK122</f>
        <v>0</v>
      </c>
    </row>
    <row r="122" s="11" customFormat="1" ht="25.92" customHeight="1">
      <c r="A122" s="11"/>
      <c r="B122" s="208"/>
      <c r="C122" s="209"/>
      <c r="D122" s="210" t="s">
        <v>75</v>
      </c>
      <c r="E122" s="211" t="s">
        <v>3479</v>
      </c>
      <c r="F122" s="211" t="s">
        <v>3480</v>
      </c>
      <c r="G122" s="209"/>
      <c r="H122" s="209"/>
      <c r="I122" s="212"/>
      <c r="J122" s="213">
        <f>BK122</f>
        <v>0</v>
      </c>
      <c r="K122" s="209"/>
      <c r="L122" s="214"/>
      <c r="M122" s="215"/>
      <c r="N122" s="216"/>
      <c r="O122" s="216"/>
      <c r="P122" s="217">
        <f>SUM(P123:P147)</f>
        <v>0</v>
      </c>
      <c r="Q122" s="216"/>
      <c r="R122" s="217">
        <f>SUM(R123:R147)</f>
        <v>0</v>
      </c>
      <c r="S122" s="216"/>
      <c r="T122" s="218">
        <f>SUM(T123:T147)</f>
        <v>0</v>
      </c>
      <c r="U122" s="11"/>
      <c r="V122" s="11"/>
      <c r="W122" s="11"/>
      <c r="X122" s="11"/>
      <c r="Y122" s="11"/>
      <c r="Z122" s="11"/>
      <c r="AA122" s="11"/>
      <c r="AB122" s="11"/>
      <c r="AC122" s="11"/>
      <c r="AD122" s="11"/>
      <c r="AE122" s="11"/>
      <c r="AR122" s="219" t="s">
        <v>206</v>
      </c>
      <c r="AT122" s="220" t="s">
        <v>75</v>
      </c>
      <c r="AU122" s="220" t="s">
        <v>76</v>
      </c>
      <c r="AY122" s="219" t="s">
        <v>201</v>
      </c>
      <c r="BK122" s="221">
        <f>SUM(BK123:BK147)</f>
        <v>0</v>
      </c>
    </row>
    <row r="123" s="2" customFormat="1" ht="16.5" customHeight="1">
      <c r="A123" s="39"/>
      <c r="B123" s="40"/>
      <c r="C123" s="291" t="s">
        <v>83</v>
      </c>
      <c r="D123" s="291" t="s">
        <v>615</v>
      </c>
      <c r="E123" s="292" t="s">
        <v>80</v>
      </c>
      <c r="F123" s="293" t="s">
        <v>3481</v>
      </c>
      <c r="G123" s="294" t="s">
        <v>934</v>
      </c>
      <c r="H123" s="295">
        <v>14</v>
      </c>
      <c r="I123" s="296"/>
      <c r="J123" s="297">
        <f>ROUND(I123*H123,2)</f>
        <v>0</v>
      </c>
      <c r="K123" s="298"/>
      <c r="L123" s="299"/>
      <c r="M123" s="300" t="s">
        <v>1</v>
      </c>
      <c r="N123" s="301" t="s">
        <v>41</v>
      </c>
      <c r="O123" s="92"/>
      <c r="P123" s="232">
        <f>O123*H123</f>
        <v>0</v>
      </c>
      <c r="Q123" s="232">
        <v>0</v>
      </c>
      <c r="R123" s="232">
        <f>Q123*H123</f>
        <v>0</v>
      </c>
      <c r="S123" s="232">
        <v>0</v>
      </c>
      <c r="T123" s="233">
        <f>S123*H123</f>
        <v>0</v>
      </c>
      <c r="U123" s="39"/>
      <c r="V123" s="39"/>
      <c r="W123" s="39"/>
      <c r="X123" s="39"/>
      <c r="Y123" s="39"/>
      <c r="Z123" s="39"/>
      <c r="AA123" s="39"/>
      <c r="AB123" s="39"/>
      <c r="AC123" s="39"/>
      <c r="AD123" s="39"/>
      <c r="AE123" s="39"/>
      <c r="AR123" s="234" t="s">
        <v>85</v>
      </c>
      <c r="AT123" s="234" t="s">
        <v>615</v>
      </c>
      <c r="AU123" s="234" t="s">
        <v>83</v>
      </c>
      <c r="AY123" s="18" t="s">
        <v>201</v>
      </c>
      <c r="BE123" s="235">
        <f>IF(N123="základní",J123,0)</f>
        <v>0</v>
      </c>
      <c r="BF123" s="235">
        <f>IF(N123="snížená",J123,0)</f>
        <v>0</v>
      </c>
      <c r="BG123" s="235">
        <f>IF(N123="zákl. přenesená",J123,0)</f>
        <v>0</v>
      </c>
      <c r="BH123" s="235">
        <f>IF(N123="sníž. přenesená",J123,0)</f>
        <v>0</v>
      </c>
      <c r="BI123" s="235">
        <f>IF(N123="nulová",J123,0)</f>
        <v>0</v>
      </c>
      <c r="BJ123" s="18" t="s">
        <v>83</v>
      </c>
      <c r="BK123" s="235">
        <f>ROUND(I123*H123,2)</f>
        <v>0</v>
      </c>
      <c r="BL123" s="18" t="s">
        <v>83</v>
      </c>
      <c r="BM123" s="234" t="s">
        <v>3482</v>
      </c>
    </row>
    <row r="124" s="2" customFormat="1" ht="24.15" customHeight="1">
      <c r="A124" s="39"/>
      <c r="B124" s="40"/>
      <c r="C124" s="291" t="s">
        <v>85</v>
      </c>
      <c r="D124" s="291" t="s">
        <v>615</v>
      </c>
      <c r="E124" s="292" t="s">
        <v>94</v>
      </c>
      <c r="F124" s="293" t="s">
        <v>3483</v>
      </c>
      <c r="G124" s="294" t="s">
        <v>934</v>
      </c>
      <c r="H124" s="295">
        <v>41</v>
      </c>
      <c r="I124" s="296"/>
      <c r="J124" s="297">
        <f>ROUND(I124*H124,2)</f>
        <v>0</v>
      </c>
      <c r="K124" s="298"/>
      <c r="L124" s="299"/>
      <c r="M124" s="300" t="s">
        <v>1</v>
      </c>
      <c r="N124" s="30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85</v>
      </c>
      <c r="AT124" s="234" t="s">
        <v>615</v>
      </c>
      <c r="AU124" s="234" t="s">
        <v>83</v>
      </c>
      <c r="AY124" s="18" t="s">
        <v>201</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83</v>
      </c>
      <c r="BM124" s="234" t="s">
        <v>3484</v>
      </c>
    </row>
    <row r="125" s="2" customFormat="1" ht="44.25" customHeight="1">
      <c r="A125" s="39"/>
      <c r="B125" s="40"/>
      <c r="C125" s="291" t="s">
        <v>138</v>
      </c>
      <c r="D125" s="291" t="s">
        <v>615</v>
      </c>
      <c r="E125" s="292" t="s">
        <v>121</v>
      </c>
      <c r="F125" s="293" t="s">
        <v>3485</v>
      </c>
      <c r="G125" s="294" t="s">
        <v>671</v>
      </c>
      <c r="H125" s="295">
        <v>72</v>
      </c>
      <c r="I125" s="296"/>
      <c r="J125" s="297">
        <f>ROUND(I125*H125,2)</f>
        <v>0</v>
      </c>
      <c r="K125" s="298"/>
      <c r="L125" s="299"/>
      <c r="M125" s="300" t="s">
        <v>1</v>
      </c>
      <c r="N125" s="301" t="s">
        <v>41</v>
      </c>
      <c r="O125" s="92"/>
      <c r="P125" s="232">
        <f>O125*H125</f>
        <v>0</v>
      </c>
      <c r="Q125" s="232">
        <v>0</v>
      </c>
      <c r="R125" s="232">
        <f>Q125*H125</f>
        <v>0</v>
      </c>
      <c r="S125" s="232">
        <v>0</v>
      </c>
      <c r="T125" s="233">
        <f>S125*H125</f>
        <v>0</v>
      </c>
      <c r="U125" s="39"/>
      <c r="V125" s="39"/>
      <c r="W125" s="39"/>
      <c r="X125" s="39"/>
      <c r="Y125" s="39"/>
      <c r="Z125" s="39"/>
      <c r="AA125" s="39"/>
      <c r="AB125" s="39"/>
      <c r="AC125" s="39"/>
      <c r="AD125" s="39"/>
      <c r="AE125" s="39"/>
      <c r="AR125" s="234" t="s">
        <v>85</v>
      </c>
      <c r="AT125" s="234" t="s">
        <v>615</v>
      </c>
      <c r="AU125" s="234" t="s">
        <v>83</v>
      </c>
      <c r="AY125" s="18" t="s">
        <v>201</v>
      </c>
      <c r="BE125" s="235">
        <f>IF(N125="základní",J125,0)</f>
        <v>0</v>
      </c>
      <c r="BF125" s="235">
        <f>IF(N125="snížená",J125,0)</f>
        <v>0</v>
      </c>
      <c r="BG125" s="235">
        <f>IF(N125="zákl. přenesená",J125,0)</f>
        <v>0</v>
      </c>
      <c r="BH125" s="235">
        <f>IF(N125="sníž. přenesená",J125,0)</f>
        <v>0</v>
      </c>
      <c r="BI125" s="235">
        <f>IF(N125="nulová",J125,0)</f>
        <v>0</v>
      </c>
      <c r="BJ125" s="18" t="s">
        <v>83</v>
      </c>
      <c r="BK125" s="235">
        <f>ROUND(I125*H125,2)</f>
        <v>0</v>
      </c>
      <c r="BL125" s="18" t="s">
        <v>83</v>
      </c>
      <c r="BM125" s="234" t="s">
        <v>3486</v>
      </c>
    </row>
    <row r="126" s="2" customFormat="1" ht="44.25" customHeight="1">
      <c r="A126" s="39"/>
      <c r="B126" s="40"/>
      <c r="C126" s="291" t="s">
        <v>206</v>
      </c>
      <c r="D126" s="291" t="s">
        <v>615</v>
      </c>
      <c r="E126" s="292" t="s">
        <v>146</v>
      </c>
      <c r="F126" s="293" t="s">
        <v>3487</v>
      </c>
      <c r="G126" s="294" t="s">
        <v>671</v>
      </c>
      <c r="H126" s="295">
        <v>48</v>
      </c>
      <c r="I126" s="296"/>
      <c r="J126" s="297">
        <f>ROUND(I126*H126,2)</f>
        <v>0</v>
      </c>
      <c r="K126" s="298"/>
      <c r="L126" s="299"/>
      <c r="M126" s="300" t="s">
        <v>1</v>
      </c>
      <c r="N126" s="301" t="s">
        <v>41</v>
      </c>
      <c r="O126" s="92"/>
      <c r="P126" s="232">
        <f>O126*H126</f>
        <v>0</v>
      </c>
      <c r="Q126" s="232">
        <v>0</v>
      </c>
      <c r="R126" s="232">
        <f>Q126*H126</f>
        <v>0</v>
      </c>
      <c r="S126" s="232">
        <v>0</v>
      </c>
      <c r="T126" s="233">
        <f>S126*H126</f>
        <v>0</v>
      </c>
      <c r="U126" s="39"/>
      <c r="V126" s="39"/>
      <c r="W126" s="39"/>
      <c r="X126" s="39"/>
      <c r="Y126" s="39"/>
      <c r="Z126" s="39"/>
      <c r="AA126" s="39"/>
      <c r="AB126" s="39"/>
      <c r="AC126" s="39"/>
      <c r="AD126" s="39"/>
      <c r="AE126" s="39"/>
      <c r="AR126" s="234" t="s">
        <v>85</v>
      </c>
      <c r="AT126" s="234" t="s">
        <v>615</v>
      </c>
      <c r="AU126" s="234" t="s">
        <v>83</v>
      </c>
      <c r="AY126" s="18" t="s">
        <v>201</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83</v>
      </c>
      <c r="BM126" s="234" t="s">
        <v>3488</v>
      </c>
    </row>
    <row r="127" s="2" customFormat="1" ht="44.25" customHeight="1">
      <c r="A127" s="39"/>
      <c r="B127" s="40"/>
      <c r="C127" s="291" t="s">
        <v>235</v>
      </c>
      <c r="D127" s="291" t="s">
        <v>615</v>
      </c>
      <c r="E127" s="292" t="s">
        <v>3489</v>
      </c>
      <c r="F127" s="293" t="s">
        <v>3490</v>
      </c>
      <c r="G127" s="294" t="s">
        <v>671</v>
      </c>
      <c r="H127" s="295">
        <v>78</v>
      </c>
      <c r="I127" s="296"/>
      <c r="J127" s="297">
        <f>ROUND(I127*H127,2)</f>
        <v>0</v>
      </c>
      <c r="K127" s="298"/>
      <c r="L127" s="299"/>
      <c r="M127" s="300" t="s">
        <v>1</v>
      </c>
      <c r="N127" s="30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85</v>
      </c>
      <c r="AT127" s="234" t="s">
        <v>615</v>
      </c>
      <c r="AU127" s="234" t="s">
        <v>83</v>
      </c>
      <c r="AY127" s="18" t="s">
        <v>201</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83</v>
      </c>
      <c r="BM127" s="234" t="s">
        <v>3491</v>
      </c>
    </row>
    <row r="128" s="2" customFormat="1" ht="44.25" customHeight="1">
      <c r="A128" s="39"/>
      <c r="B128" s="40"/>
      <c r="C128" s="291" t="s">
        <v>243</v>
      </c>
      <c r="D128" s="291" t="s">
        <v>615</v>
      </c>
      <c r="E128" s="292" t="s">
        <v>155</v>
      </c>
      <c r="F128" s="293" t="s">
        <v>3492</v>
      </c>
      <c r="G128" s="294" t="s">
        <v>671</v>
      </c>
      <c r="H128" s="295">
        <v>84</v>
      </c>
      <c r="I128" s="296"/>
      <c r="J128" s="297">
        <f>ROUND(I128*H128,2)</f>
        <v>0</v>
      </c>
      <c r="K128" s="298"/>
      <c r="L128" s="299"/>
      <c r="M128" s="300" t="s">
        <v>1</v>
      </c>
      <c r="N128" s="30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85</v>
      </c>
      <c r="AT128" s="234" t="s">
        <v>615</v>
      </c>
      <c r="AU128" s="234" t="s">
        <v>83</v>
      </c>
      <c r="AY128" s="18" t="s">
        <v>201</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83</v>
      </c>
      <c r="BM128" s="234" t="s">
        <v>3493</v>
      </c>
    </row>
    <row r="129" s="2" customFormat="1" ht="16.5" customHeight="1">
      <c r="A129" s="39"/>
      <c r="B129" s="40"/>
      <c r="C129" s="291" t="s">
        <v>256</v>
      </c>
      <c r="D129" s="291" t="s">
        <v>615</v>
      </c>
      <c r="E129" s="292" t="s">
        <v>158</v>
      </c>
      <c r="F129" s="293" t="s">
        <v>3494</v>
      </c>
      <c r="G129" s="294" t="s">
        <v>593</v>
      </c>
      <c r="H129" s="295">
        <v>1</v>
      </c>
      <c r="I129" s="296"/>
      <c r="J129" s="297">
        <f>ROUND(I129*H129,2)</f>
        <v>0</v>
      </c>
      <c r="K129" s="298"/>
      <c r="L129" s="299"/>
      <c r="M129" s="300" t="s">
        <v>1</v>
      </c>
      <c r="N129" s="30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85</v>
      </c>
      <c r="AT129" s="234" t="s">
        <v>615</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83</v>
      </c>
      <c r="BM129" s="234" t="s">
        <v>3495</v>
      </c>
    </row>
    <row r="130" s="2" customFormat="1" ht="24.15" customHeight="1">
      <c r="A130" s="39"/>
      <c r="B130" s="40"/>
      <c r="C130" s="291" t="s">
        <v>260</v>
      </c>
      <c r="D130" s="291" t="s">
        <v>615</v>
      </c>
      <c r="E130" s="292" t="s">
        <v>161</v>
      </c>
      <c r="F130" s="293" t="s">
        <v>3496</v>
      </c>
      <c r="G130" s="294" t="s">
        <v>593</v>
      </c>
      <c r="H130" s="295">
        <v>1</v>
      </c>
      <c r="I130" s="296"/>
      <c r="J130" s="297">
        <f>ROUND(I130*H130,2)</f>
        <v>0</v>
      </c>
      <c r="K130" s="298"/>
      <c r="L130" s="299"/>
      <c r="M130" s="300" t="s">
        <v>1</v>
      </c>
      <c r="N130" s="30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85</v>
      </c>
      <c r="AT130" s="234" t="s">
        <v>615</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83</v>
      </c>
      <c r="BM130" s="234" t="s">
        <v>3497</v>
      </c>
    </row>
    <row r="131" s="2" customFormat="1" ht="16.5" customHeight="1">
      <c r="A131" s="39"/>
      <c r="B131" s="40"/>
      <c r="C131" s="291" t="s">
        <v>277</v>
      </c>
      <c r="D131" s="291" t="s">
        <v>615</v>
      </c>
      <c r="E131" s="292" t="s">
        <v>164</v>
      </c>
      <c r="F131" s="293" t="s">
        <v>3498</v>
      </c>
      <c r="G131" s="294" t="s">
        <v>593</v>
      </c>
      <c r="H131" s="295">
        <v>5</v>
      </c>
      <c r="I131" s="296"/>
      <c r="J131" s="297">
        <f>ROUND(I131*H131,2)</f>
        <v>0</v>
      </c>
      <c r="K131" s="298"/>
      <c r="L131" s="299"/>
      <c r="M131" s="300" t="s">
        <v>1</v>
      </c>
      <c r="N131" s="30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85</v>
      </c>
      <c r="AT131" s="234" t="s">
        <v>615</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83</v>
      </c>
      <c r="BM131" s="234" t="s">
        <v>3499</v>
      </c>
    </row>
    <row r="132" s="2" customFormat="1" ht="21.75" customHeight="1">
      <c r="A132" s="39"/>
      <c r="B132" s="40"/>
      <c r="C132" s="291" t="s">
        <v>167</v>
      </c>
      <c r="D132" s="291" t="s">
        <v>615</v>
      </c>
      <c r="E132" s="292" t="s">
        <v>167</v>
      </c>
      <c r="F132" s="293" t="s">
        <v>3500</v>
      </c>
      <c r="G132" s="294" t="s">
        <v>934</v>
      </c>
      <c r="H132" s="295">
        <v>1</v>
      </c>
      <c r="I132" s="296"/>
      <c r="J132" s="297">
        <f>ROUND(I132*H132,2)</f>
        <v>0</v>
      </c>
      <c r="K132" s="298"/>
      <c r="L132" s="299"/>
      <c r="M132" s="300" t="s">
        <v>1</v>
      </c>
      <c r="N132" s="30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85</v>
      </c>
      <c r="AT132" s="234" t="s">
        <v>615</v>
      </c>
      <c r="AU132" s="234" t="s">
        <v>83</v>
      </c>
      <c r="AY132" s="18" t="s">
        <v>201</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83</v>
      </c>
      <c r="BM132" s="234" t="s">
        <v>3501</v>
      </c>
    </row>
    <row r="133" s="2" customFormat="1" ht="16.5" customHeight="1">
      <c r="A133" s="39"/>
      <c r="B133" s="40"/>
      <c r="C133" s="291" t="s">
        <v>170</v>
      </c>
      <c r="D133" s="291" t="s">
        <v>615</v>
      </c>
      <c r="E133" s="292" t="s">
        <v>170</v>
      </c>
      <c r="F133" s="293" t="s">
        <v>3502</v>
      </c>
      <c r="G133" s="294" t="s">
        <v>934</v>
      </c>
      <c r="H133" s="295">
        <v>1</v>
      </c>
      <c r="I133" s="296"/>
      <c r="J133" s="297">
        <f>ROUND(I133*H133,2)</f>
        <v>0</v>
      </c>
      <c r="K133" s="298"/>
      <c r="L133" s="299"/>
      <c r="M133" s="300" t="s">
        <v>1</v>
      </c>
      <c r="N133" s="30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85</v>
      </c>
      <c r="AT133" s="234" t="s">
        <v>615</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83</v>
      </c>
      <c r="BM133" s="234" t="s">
        <v>3503</v>
      </c>
    </row>
    <row r="134" s="2" customFormat="1" ht="16.5" customHeight="1">
      <c r="A134" s="39"/>
      <c r="B134" s="40"/>
      <c r="C134" s="291" t="s">
        <v>8</v>
      </c>
      <c r="D134" s="291" t="s">
        <v>615</v>
      </c>
      <c r="E134" s="292" t="s">
        <v>8</v>
      </c>
      <c r="F134" s="293" t="s">
        <v>3504</v>
      </c>
      <c r="G134" s="294" t="s">
        <v>934</v>
      </c>
      <c r="H134" s="295">
        <v>1</v>
      </c>
      <c r="I134" s="296"/>
      <c r="J134" s="297">
        <f>ROUND(I134*H134,2)</f>
        <v>0</v>
      </c>
      <c r="K134" s="298"/>
      <c r="L134" s="299"/>
      <c r="M134" s="300" t="s">
        <v>1</v>
      </c>
      <c r="N134" s="30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85</v>
      </c>
      <c r="AT134" s="234" t="s">
        <v>615</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83</v>
      </c>
      <c r="BM134" s="234" t="s">
        <v>3505</v>
      </c>
    </row>
    <row r="135" s="2" customFormat="1" ht="16.5" customHeight="1">
      <c r="A135" s="39"/>
      <c r="B135" s="40"/>
      <c r="C135" s="291" t="s">
        <v>307</v>
      </c>
      <c r="D135" s="291" t="s">
        <v>615</v>
      </c>
      <c r="E135" s="292" t="s">
        <v>307</v>
      </c>
      <c r="F135" s="293" t="s">
        <v>3506</v>
      </c>
      <c r="G135" s="294" t="s">
        <v>593</v>
      </c>
      <c r="H135" s="295">
        <v>1</v>
      </c>
      <c r="I135" s="296"/>
      <c r="J135" s="297">
        <f>ROUND(I135*H135,2)</f>
        <v>0</v>
      </c>
      <c r="K135" s="298"/>
      <c r="L135" s="299"/>
      <c r="M135" s="300" t="s">
        <v>1</v>
      </c>
      <c r="N135" s="30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85</v>
      </c>
      <c r="AT135" s="234" t="s">
        <v>615</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83</v>
      </c>
      <c r="BM135" s="234" t="s">
        <v>3507</v>
      </c>
    </row>
    <row r="136" s="2" customFormat="1" ht="24.15" customHeight="1">
      <c r="A136" s="39"/>
      <c r="B136" s="40"/>
      <c r="C136" s="291" t="s">
        <v>311</v>
      </c>
      <c r="D136" s="291" t="s">
        <v>615</v>
      </c>
      <c r="E136" s="292" t="s">
        <v>311</v>
      </c>
      <c r="F136" s="293" t="s">
        <v>3508</v>
      </c>
      <c r="G136" s="294" t="s">
        <v>934</v>
      </c>
      <c r="H136" s="295">
        <v>2</v>
      </c>
      <c r="I136" s="296"/>
      <c r="J136" s="297">
        <f>ROUND(I136*H136,2)</f>
        <v>0</v>
      </c>
      <c r="K136" s="298"/>
      <c r="L136" s="299"/>
      <c r="M136" s="300" t="s">
        <v>1</v>
      </c>
      <c r="N136" s="30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85</v>
      </c>
      <c r="AT136" s="234" t="s">
        <v>615</v>
      </c>
      <c r="AU136" s="234" t="s">
        <v>83</v>
      </c>
      <c r="AY136" s="18" t="s">
        <v>201</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83</v>
      </c>
      <c r="BM136" s="234" t="s">
        <v>3509</v>
      </c>
    </row>
    <row r="137" s="2" customFormat="1" ht="16.5" customHeight="1">
      <c r="A137" s="39"/>
      <c r="B137" s="40"/>
      <c r="C137" s="222" t="s">
        <v>315</v>
      </c>
      <c r="D137" s="222" t="s">
        <v>202</v>
      </c>
      <c r="E137" s="223" t="s">
        <v>315</v>
      </c>
      <c r="F137" s="224" t="s">
        <v>3510</v>
      </c>
      <c r="G137" s="225" t="s">
        <v>593</v>
      </c>
      <c r="H137" s="226">
        <v>1</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83</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83</v>
      </c>
      <c r="BM137" s="234" t="s">
        <v>674</v>
      </c>
    </row>
    <row r="138" s="2" customFormat="1" ht="16.5" customHeight="1">
      <c r="A138" s="39"/>
      <c r="B138" s="40"/>
      <c r="C138" s="222" t="s">
        <v>323</v>
      </c>
      <c r="D138" s="222" t="s">
        <v>202</v>
      </c>
      <c r="E138" s="223" t="s">
        <v>323</v>
      </c>
      <c r="F138" s="224" t="s">
        <v>3511</v>
      </c>
      <c r="G138" s="225" t="s">
        <v>593</v>
      </c>
      <c r="H138" s="226">
        <v>1</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83</v>
      </c>
      <c r="AT138" s="234" t="s">
        <v>202</v>
      </c>
      <c r="AU138" s="234" t="s">
        <v>83</v>
      </c>
      <c r="AY138" s="18" t="s">
        <v>201</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83</v>
      </c>
      <c r="BM138" s="234" t="s">
        <v>683</v>
      </c>
    </row>
    <row r="139" s="2" customFormat="1" ht="16.5" customHeight="1">
      <c r="A139" s="39"/>
      <c r="B139" s="40"/>
      <c r="C139" s="222" t="s">
        <v>331</v>
      </c>
      <c r="D139" s="222" t="s">
        <v>202</v>
      </c>
      <c r="E139" s="223" t="s">
        <v>331</v>
      </c>
      <c r="F139" s="224" t="s">
        <v>3512</v>
      </c>
      <c r="G139" s="225" t="s">
        <v>593</v>
      </c>
      <c r="H139" s="226">
        <v>1</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83</v>
      </c>
      <c r="AT139" s="234" t="s">
        <v>202</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83</v>
      </c>
      <c r="BM139" s="234" t="s">
        <v>712</v>
      </c>
    </row>
    <row r="140" s="2" customFormat="1" ht="24.15" customHeight="1">
      <c r="A140" s="39"/>
      <c r="B140" s="40"/>
      <c r="C140" s="222" t="s">
        <v>624</v>
      </c>
      <c r="D140" s="222" t="s">
        <v>202</v>
      </c>
      <c r="E140" s="223" t="s">
        <v>624</v>
      </c>
      <c r="F140" s="224" t="s">
        <v>3513</v>
      </c>
      <c r="G140" s="225" t="s">
        <v>593</v>
      </c>
      <c r="H140" s="226">
        <v>1</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83</v>
      </c>
      <c r="AT140" s="234" t="s">
        <v>202</v>
      </c>
      <c r="AU140" s="234" t="s">
        <v>83</v>
      </c>
      <c r="AY140" s="18" t="s">
        <v>201</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83</v>
      </c>
      <c r="BM140" s="234" t="s">
        <v>724</v>
      </c>
    </row>
    <row r="141" s="2" customFormat="1" ht="16.5" customHeight="1">
      <c r="A141" s="39"/>
      <c r="B141" s="40"/>
      <c r="C141" s="222" t="s">
        <v>629</v>
      </c>
      <c r="D141" s="222" t="s">
        <v>202</v>
      </c>
      <c r="E141" s="223" t="s">
        <v>629</v>
      </c>
      <c r="F141" s="224" t="s">
        <v>3514</v>
      </c>
      <c r="G141" s="225" t="s">
        <v>593</v>
      </c>
      <c r="H141" s="226">
        <v>1</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83</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83</v>
      </c>
      <c r="BM141" s="234" t="s">
        <v>732</v>
      </c>
    </row>
    <row r="142" s="2" customFormat="1" ht="16.5" customHeight="1">
      <c r="A142" s="39"/>
      <c r="B142" s="40"/>
      <c r="C142" s="222" t="s">
        <v>633</v>
      </c>
      <c r="D142" s="222" t="s">
        <v>202</v>
      </c>
      <c r="E142" s="223" t="s">
        <v>633</v>
      </c>
      <c r="F142" s="224" t="s">
        <v>3515</v>
      </c>
      <c r="G142" s="225" t="s">
        <v>593</v>
      </c>
      <c r="H142" s="226">
        <v>2</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83</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83</v>
      </c>
      <c r="BM142" s="234" t="s">
        <v>742</v>
      </c>
    </row>
    <row r="143" s="2" customFormat="1" ht="24.15" customHeight="1">
      <c r="A143" s="39"/>
      <c r="B143" s="40"/>
      <c r="C143" s="222" t="s">
        <v>7</v>
      </c>
      <c r="D143" s="222" t="s">
        <v>202</v>
      </c>
      <c r="E143" s="223" t="s">
        <v>7</v>
      </c>
      <c r="F143" s="224" t="s">
        <v>3516</v>
      </c>
      <c r="G143" s="225" t="s">
        <v>593</v>
      </c>
      <c r="H143" s="226">
        <v>1</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83</v>
      </c>
      <c r="AT143" s="234" t="s">
        <v>202</v>
      </c>
      <c r="AU143" s="234" t="s">
        <v>83</v>
      </c>
      <c r="AY143" s="18" t="s">
        <v>201</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83</v>
      </c>
      <c r="BM143" s="234" t="s">
        <v>762</v>
      </c>
    </row>
    <row r="144" s="2" customFormat="1" ht="21.75" customHeight="1">
      <c r="A144" s="39"/>
      <c r="B144" s="40"/>
      <c r="C144" s="222" t="s">
        <v>641</v>
      </c>
      <c r="D144" s="222" t="s">
        <v>202</v>
      </c>
      <c r="E144" s="223" t="s">
        <v>641</v>
      </c>
      <c r="F144" s="224" t="s">
        <v>3517</v>
      </c>
      <c r="G144" s="225" t="s">
        <v>593</v>
      </c>
      <c r="H144" s="226">
        <v>1</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83</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83</v>
      </c>
      <c r="BM144" s="234" t="s">
        <v>783</v>
      </c>
    </row>
    <row r="145" s="2" customFormat="1" ht="16.5" customHeight="1">
      <c r="A145" s="39"/>
      <c r="B145" s="40"/>
      <c r="C145" s="222" t="s">
        <v>645</v>
      </c>
      <c r="D145" s="222" t="s">
        <v>202</v>
      </c>
      <c r="E145" s="223" t="s">
        <v>645</v>
      </c>
      <c r="F145" s="224" t="s">
        <v>3518</v>
      </c>
      <c r="G145" s="225" t="s">
        <v>593</v>
      </c>
      <c r="H145" s="226">
        <v>1</v>
      </c>
      <c r="I145" s="227"/>
      <c r="J145" s="228">
        <f>ROUND(I145*H145,2)</f>
        <v>0</v>
      </c>
      <c r="K145" s="229"/>
      <c r="L145" s="45"/>
      <c r="M145" s="230" t="s">
        <v>1</v>
      </c>
      <c r="N145" s="231"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83</v>
      </c>
      <c r="AT145" s="234" t="s">
        <v>202</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83</v>
      </c>
      <c r="BM145" s="234" t="s">
        <v>794</v>
      </c>
    </row>
    <row r="146" s="2" customFormat="1" ht="16.5" customHeight="1">
      <c r="A146" s="39"/>
      <c r="B146" s="40"/>
      <c r="C146" s="222" t="s">
        <v>650</v>
      </c>
      <c r="D146" s="222" t="s">
        <v>202</v>
      </c>
      <c r="E146" s="223" t="s">
        <v>650</v>
      </c>
      <c r="F146" s="224" t="s">
        <v>3519</v>
      </c>
      <c r="G146" s="225" t="s">
        <v>593</v>
      </c>
      <c r="H146" s="226">
        <v>1</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83</v>
      </c>
      <c r="AT146" s="234" t="s">
        <v>202</v>
      </c>
      <c r="AU146" s="234" t="s">
        <v>83</v>
      </c>
      <c r="AY146" s="18" t="s">
        <v>201</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83</v>
      </c>
      <c r="BM146" s="234" t="s">
        <v>804</v>
      </c>
    </row>
    <row r="147" s="2" customFormat="1" ht="16.5" customHeight="1">
      <c r="A147" s="39"/>
      <c r="B147" s="40"/>
      <c r="C147" s="222" t="s">
        <v>654</v>
      </c>
      <c r="D147" s="222" t="s">
        <v>202</v>
      </c>
      <c r="E147" s="223" t="s">
        <v>654</v>
      </c>
      <c r="F147" s="224" t="s">
        <v>2791</v>
      </c>
      <c r="G147" s="225" t="s">
        <v>593</v>
      </c>
      <c r="H147" s="226">
        <v>1</v>
      </c>
      <c r="I147" s="227"/>
      <c r="J147" s="228">
        <f>ROUND(I147*H147,2)</f>
        <v>0</v>
      </c>
      <c r="K147" s="229"/>
      <c r="L147" s="45"/>
      <c r="M147" s="280" t="s">
        <v>1</v>
      </c>
      <c r="N147" s="281" t="s">
        <v>41</v>
      </c>
      <c r="O147" s="282"/>
      <c r="P147" s="283">
        <f>O147*H147</f>
        <v>0</v>
      </c>
      <c r="Q147" s="283">
        <v>0</v>
      </c>
      <c r="R147" s="283">
        <f>Q147*H147</f>
        <v>0</v>
      </c>
      <c r="S147" s="283">
        <v>0</v>
      </c>
      <c r="T147" s="284">
        <f>S147*H147</f>
        <v>0</v>
      </c>
      <c r="U147" s="39"/>
      <c r="V147" s="39"/>
      <c r="W147" s="39"/>
      <c r="X147" s="39"/>
      <c r="Y147" s="39"/>
      <c r="Z147" s="39"/>
      <c r="AA147" s="39"/>
      <c r="AB147" s="39"/>
      <c r="AC147" s="39"/>
      <c r="AD147" s="39"/>
      <c r="AE147" s="39"/>
      <c r="AR147" s="234" t="s">
        <v>83</v>
      </c>
      <c r="AT147" s="234" t="s">
        <v>202</v>
      </c>
      <c r="AU147" s="234" t="s">
        <v>83</v>
      </c>
      <c r="AY147" s="18" t="s">
        <v>201</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83</v>
      </c>
      <c r="BM147" s="234" t="s">
        <v>812</v>
      </c>
    </row>
    <row r="148" s="2" customFormat="1" ht="6.96" customHeight="1">
      <c r="A148" s="39"/>
      <c r="B148" s="67"/>
      <c r="C148" s="68"/>
      <c r="D148" s="68"/>
      <c r="E148" s="68"/>
      <c r="F148" s="68"/>
      <c r="G148" s="68"/>
      <c r="H148" s="68"/>
      <c r="I148" s="68"/>
      <c r="J148" s="68"/>
      <c r="K148" s="68"/>
      <c r="L148" s="45"/>
      <c r="M148" s="39"/>
      <c r="O148" s="39"/>
      <c r="P148" s="39"/>
      <c r="Q148" s="39"/>
      <c r="R148" s="39"/>
      <c r="S148" s="39"/>
      <c r="T148" s="39"/>
      <c r="U148" s="39"/>
      <c r="V148" s="39"/>
      <c r="W148" s="39"/>
      <c r="X148" s="39"/>
      <c r="Y148" s="39"/>
      <c r="Z148" s="39"/>
      <c r="AA148" s="39"/>
      <c r="AB148" s="39"/>
      <c r="AC148" s="39"/>
      <c r="AD148" s="39"/>
      <c r="AE148" s="39"/>
    </row>
  </sheetData>
  <sheetProtection sheet="1" autoFilter="0" formatColumns="0" formatRows="0" objects="1" scenarios="1" spinCount="100000" saltValue="DbaMLvvEzNej7Q1EUCMmFeP9Vrf5ZLQgeVxCUyWKYED+Mmqko9B8C6c/bonASv438ioY3wed6fos9jg80zgmpw==" hashValue="y1pUpsZynsUaMoSI9N/opIuwahTT8H2XyghpBWD+XOljnqXFkauUdtMteCAIWE+AyfqTBhipwtZyIF2+xwYPmQ==" algorithmName="SHA-512" password="CC35"/>
  <autoFilter ref="C120:K147"/>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126</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3520</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3521</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ROUND(J132,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ROUND((SUM(BE132:BE250)),  2)</f>
        <v>0</v>
      </c>
      <c r="G35" s="39"/>
      <c r="H35" s="39"/>
      <c r="I35" s="166">
        <v>0.20999999999999999</v>
      </c>
      <c r="J35" s="165">
        <f>ROUND(((SUM(BE132:BE250))*I35),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ROUND((SUM(BF132:BF250)),  2)</f>
        <v>0</v>
      </c>
      <c r="G36" s="39"/>
      <c r="H36" s="39"/>
      <c r="I36" s="166">
        <v>0.12</v>
      </c>
      <c r="J36" s="165">
        <f>ROUND(((SUM(BF132:BF250))*I36),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ROUND((SUM(BG132:BG250)),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ROUND((SUM(BH132:BH250)),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ROUND((SUM(BI132:BI250)),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3520</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03-01 - Architektonicko-stavební řešení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J132</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183</v>
      </c>
      <c r="E99" s="193"/>
      <c r="F99" s="193"/>
      <c r="G99" s="193"/>
      <c r="H99" s="193"/>
      <c r="I99" s="193"/>
      <c r="J99" s="194">
        <f>J133</f>
        <v>0</v>
      </c>
      <c r="K99" s="191"/>
      <c r="L99" s="195"/>
      <c r="S99" s="9"/>
      <c r="T99" s="9"/>
      <c r="U99" s="9"/>
      <c r="V99" s="9"/>
      <c r="W99" s="9"/>
      <c r="X99" s="9"/>
      <c r="Y99" s="9"/>
      <c r="Z99" s="9"/>
      <c r="AA99" s="9"/>
      <c r="AB99" s="9"/>
      <c r="AC99" s="9"/>
      <c r="AD99" s="9"/>
      <c r="AE99" s="9"/>
    </row>
    <row r="100" s="9" customFormat="1" ht="24.96" customHeight="1">
      <c r="A100" s="9"/>
      <c r="B100" s="190"/>
      <c r="C100" s="191"/>
      <c r="D100" s="192" t="s">
        <v>184</v>
      </c>
      <c r="E100" s="193"/>
      <c r="F100" s="193"/>
      <c r="G100" s="193"/>
      <c r="H100" s="193"/>
      <c r="I100" s="193"/>
      <c r="J100" s="194">
        <f>J139</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185</v>
      </c>
      <c r="E101" s="193"/>
      <c r="F101" s="193"/>
      <c r="G101" s="193"/>
      <c r="H101" s="193"/>
      <c r="I101" s="193"/>
      <c r="J101" s="194">
        <f>J148</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3522</v>
      </c>
      <c r="E102" s="193"/>
      <c r="F102" s="193"/>
      <c r="G102" s="193"/>
      <c r="H102" s="193"/>
      <c r="I102" s="193"/>
      <c r="J102" s="194">
        <f>J156</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476</v>
      </c>
      <c r="E103" s="193"/>
      <c r="F103" s="193"/>
      <c r="G103" s="193"/>
      <c r="H103" s="193"/>
      <c r="I103" s="193"/>
      <c r="J103" s="194">
        <f>J163</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186</v>
      </c>
      <c r="E104" s="193"/>
      <c r="F104" s="193"/>
      <c r="G104" s="193"/>
      <c r="H104" s="193"/>
      <c r="I104" s="193"/>
      <c r="J104" s="194">
        <f>J196</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479</v>
      </c>
      <c r="E105" s="193"/>
      <c r="F105" s="193"/>
      <c r="G105" s="193"/>
      <c r="H105" s="193"/>
      <c r="I105" s="193"/>
      <c r="J105" s="194">
        <f>J198</f>
        <v>0</v>
      </c>
      <c r="K105" s="191"/>
      <c r="L105" s="195"/>
      <c r="S105" s="9"/>
      <c r="T105" s="9"/>
      <c r="U105" s="9"/>
      <c r="V105" s="9"/>
      <c r="W105" s="9"/>
      <c r="X105" s="9"/>
      <c r="Y105" s="9"/>
      <c r="Z105" s="9"/>
      <c r="AA105" s="9"/>
      <c r="AB105" s="9"/>
      <c r="AC105" s="9"/>
      <c r="AD105" s="9"/>
      <c r="AE105" s="9"/>
    </row>
    <row r="106" s="9" customFormat="1" ht="24.96" customHeight="1">
      <c r="A106" s="9"/>
      <c r="B106" s="190"/>
      <c r="C106" s="191"/>
      <c r="D106" s="192" t="s">
        <v>480</v>
      </c>
      <c r="E106" s="193"/>
      <c r="F106" s="193"/>
      <c r="G106" s="193"/>
      <c r="H106" s="193"/>
      <c r="I106" s="193"/>
      <c r="J106" s="194">
        <f>J205</f>
        <v>0</v>
      </c>
      <c r="K106" s="191"/>
      <c r="L106" s="195"/>
      <c r="S106" s="9"/>
      <c r="T106" s="9"/>
      <c r="U106" s="9"/>
      <c r="V106" s="9"/>
      <c r="W106" s="9"/>
      <c r="X106" s="9"/>
      <c r="Y106" s="9"/>
      <c r="Z106" s="9"/>
      <c r="AA106" s="9"/>
      <c r="AB106" s="9"/>
      <c r="AC106" s="9"/>
      <c r="AD106" s="9"/>
      <c r="AE106" s="9"/>
    </row>
    <row r="107" s="9" customFormat="1" ht="24.96" customHeight="1">
      <c r="A107" s="9"/>
      <c r="B107" s="190"/>
      <c r="C107" s="191"/>
      <c r="D107" s="192" t="s">
        <v>484</v>
      </c>
      <c r="E107" s="193"/>
      <c r="F107" s="193"/>
      <c r="G107" s="193"/>
      <c r="H107" s="193"/>
      <c r="I107" s="193"/>
      <c r="J107" s="194">
        <f>J220</f>
        <v>0</v>
      </c>
      <c r="K107" s="191"/>
      <c r="L107" s="195"/>
      <c r="S107" s="9"/>
      <c r="T107" s="9"/>
      <c r="U107" s="9"/>
      <c r="V107" s="9"/>
      <c r="W107" s="9"/>
      <c r="X107" s="9"/>
      <c r="Y107" s="9"/>
      <c r="Z107" s="9"/>
      <c r="AA107" s="9"/>
      <c r="AB107" s="9"/>
      <c r="AC107" s="9"/>
      <c r="AD107" s="9"/>
      <c r="AE107" s="9"/>
    </row>
    <row r="108" s="9" customFormat="1" ht="24.96" customHeight="1">
      <c r="A108" s="9"/>
      <c r="B108" s="190"/>
      <c r="C108" s="191"/>
      <c r="D108" s="192" t="s">
        <v>486</v>
      </c>
      <c r="E108" s="193"/>
      <c r="F108" s="193"/>
      <c r="G108" s="193"/>
      <c r="H108" s="193"/>
      <c r="I108" s="193"/>
      <c r="J108" s="194">
        <f>J233</f>
        <v>0</v>
      </c>
      <c r="K108" s="191"/>
      <c r="L108" s="195"/>
      <c r="S108" s="9"/>
      <c r="T108" s="9"/>
      <c r="U108" s="9"/>
      <c r="V108" s="9"/>
      <c r="W108" s="9"/>
      <c r="X108" s="9"/>
      <c r="Y108" s="9"/>
      <c r="Z108" s="9"/>
      <c r="AA108" s="9"/>
      <c r="AB108" s="9"/>
      <c r="AC108" s="9"/>
      <c r="AD108" s="9"/>
      <c r="AE108" s="9"/>
    </row>
    <row r="109" s="9" customFormat="1" ht="24.96" customHeight="1">
      <c r="A109" s="9"/>
      <c r="B109" s="190"/>
      <c r="C109" s="191"/>
      <c r="D109" s="192" t="s">
        <v>3523</v>
      </c>
      <c r="E109" s="193"/>
      <c r="F109" s="193"/>
      <c r="G109" s="193"/>
      <c r="H109" s="193"/>
      <c r="I109" s="193"/>
      <c r="J109" s="194">
        <f>J244</f>
        <v>0</v>
      </c>
      <c r="K109" s="191"/>
      <c r="L109" s="195"/>
      <c r="S109" s="9"/>
      <c r="T109" s="9"/>
      <c r="U109" s="9"/>
      <c r="V109" s="9"/>
      <c r="W109" s="9"/>
      <c r="X109" s="9"/>
      <c r="Y109" s="9"/>
      <c r="Z109" s="9"/>
      <c r="AA109" s="9"/>
      <c r="AB109" s="9"/>
      <c r="AC109" s="9"/>
      <c r="AD109" s="9"/>
      <c r="AE109" s="9"/>
    </row>
    <row r="110" s="9" customFormat="1" ht="24.96" customHeight="1">
      <c r="A110" s="9"/>
      <c r="B110" s="190"/>
      <c r="C110" s="191"/>
      <c r="D110" s="192" t="s">
        <v>1628</v>
      </c>
      <c r="E110" s="193"/>
      <c r="F110" s="193"/>
      <c r="G110" s="193"/>
      <c r="H110" s="193"/>
      <c r="I110" s="193"/>
      <c r="J110" s="194">
        <f>J249</f>
        <v>0</v>
      </c>
      <c r="K110" s="191"/>
      <c r="L110" s="195"/>
      <c r="S110" s="9"/>
      <c r="T110" s="9"/>
      <c r="U110" s="9"/>
      <c r="V110" s="9"/>
      <c r="W110" s="9"/>
      <c r="X110" s="9"/>
      <c r="Y110" s="9"/>
      <c r="Z110" s="9"/>
      <c r="AA110" s="9"/>
      <c r="AB110" s="9"/>
      <c r="AC110" s="9"/>
      <c r="AD110" s="9"/>
      <c r="AE110" s="9"/>
    </row>
    <row r="111" s="2" customFormat="1" ht="21.84"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67"/>
      <c r="C112" s="68"/>
      <c r="D112" s="68"/>
      <c r="E112" s="68"/>
      <c r="F112" s="68"/>
      <c r="G112" s="68"/>
      <c r="H112" s="68"/>
      <c r="I112" s="68"/>
      <c r="J112" s="68"/>
      <c r="K112" s="68"/>
      <c r="L112" s="64"/>
      <c r="S112" s="39"/>
      <c r="T112" s="39"/>
      <c r="U112" s="39"/>
      <c r="V112" s="39"/>
      <c r="W112" s="39"/>
      <c r="X112" s="39"/>
      <c r="Y112" s="39"/>
      <c r="Z112" s="39"/>
      <c r="AA112" s="39"/>
      <c r="AB112" s="39"/>
      <c r="AC112" s="39"/>
      <c r="AD112" s="39"/>
      <c r="AE112" s="39"/>
    </row>
    <row r="116" s="2" customFormat="1" ht="6.96" customHeight="1">
      <c r="A116" s="39"/>
      <c r="B116" s="69"/>
      <c r="C116" s="70"/>
      <c r="D116" s="70"/>
      <c r="E116" s="70"/>
      <c r="F116" s="70"/>
      <c r="G116" s="70"/>
      <c r="H116" s="70"/>
      <c r="I116" s="70"/>
      <c r="J116" s="70"/>
      <c r="K116" s="70"/>
      <c r="L116" s="64"/>
      <c r="S116" s="39"/>
      <c r="T116" s="39"/>
      <c r="U116" s="39"/>
      <c r="V116" s="39"/>
      <c r="W116" s="39"/>
      <c r="X116" s="39"/>
      <c r="Y116" s="39"/>
      <c r="Z116" s="39"/>
      <c r="AA116" s="39"/>
      <c r="AB116" s="39"/>
      <c r="AC116" s="39"/>
      <c r="AD116" s="39"/>
      <c r="AE116" s="39"/>
    </row>
    <row r="117" s="2" customFormat="1" ht="24.96" customHeight="1">
      <c r="A117" s="39"/>
      <c r="B117" s="40"/>
      <c r="C117" s="24" t="s">
        <v>187</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16</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26.25" customHeight="1">
      <c r="A120" s="39"/>
      <c r="B120" s="40"/>
      <c r="C120" s="41"/>
      <c r="D120" s="41"/>
      <c r="E120" s="185" t="str">
        <f>E7</f>
        <v>Konverze Vodárenské věže - výstavba větrné elektrárny Bohumín - Pudlov</v>
      </c>
      <c r="F120" s="33"/>
      <c r="G120" s="33"/>
      <c r="H120" s="33"/>
      <c r="I120" s="41"/>
      <c r="J120" s="41"/>
      <c r="K120" s="41"/>
      <c r="L120" s="64"/>
      <c r="S120" s="39"/>
      <c r="T120" s="39"/>
      <c r="U120" s="39"/>
      <c r="V120" s="39"/>
      <c r="W120" s="39"/>
      <c r="X120" s="39"/>
      <c r="Y120" s="39"/>
      <c r="Z120" s="39"/>
      <c r="AA120" s="39"/>
      <c r="AB120" s="39"/>
      <c r="AC120" s="39"/>
      <c r="AD120" s="39"/>
      <c r="AE120" s="39"/>
    </row>
    <row r="121" s="1" customFormat="1" ht="12" customHeight="1">
      <c r="B121" s="22"/>
      <c r="C121" s="33" t="s">
        <v>174</v>
      </c>
      <c r="D121" s="23"/>
      <c r="E121" s="23"/>
      <c r="F121" s="23"/>
      <c r="G121" s="23"/>
      <c r="H121" s="23"/>
      <c r="I121" s="23"/>
      <c r="J121" s="23"/>
      <c r="K121" s="23"/>
      <c r="L121" s="21"/>
    </row>
    <row r="122" s="2" customFormat="1" ht="16.5" customHeight="1">
      <c r="A122" s="39"/>
      <c r="B122" s="40"/>
      <c r="C122" s="41"/>
      <c r="D122" s="41"/>
      <c r="E122" s="185" t="s">
        <v>3520</v>
      </c>
      <c r="F122" s="41"/>
      <c r="G122" s="41"/>
      <c r="H122" s="41"/>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176</v>
      </c>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6.5" customHeight="1">
      <c r="A124" s="39"/>
      <c r="B124" s="40"/>
      <c r="C124" s="41"/>
      <c r="D124" s="41"/>
      <c r="E124" s="77" t="str">
        <f>E11</f>
        <v>03-01 - Architektonicko-stavební řešení</v>
      </c>
      <c r="F124" s="41"/>
      <c r="G124" s="41"/>
      <c r="H124" s="41"/>
      <c r="I124" s="41"/>
      <c r="J124" s="41"/>
      <c r="K124" s="41"/>
      <c r="L124" s="64"/>
      <c r="S124" s="39"/>
      <c r="T124" s="39"/>
      <c r="U124" s="39"/>
      <c r="V124" s="39"/>
      <c r="W124" s="39"/>
      <c r="X124" s="39"/>
      <c r="Y124" s="39"/>
      <c r="Z124" s="39"/>
      <c r="AA124" s="39"/>
      <c r="AB124" s="39"/>
      <c r="AC124" s="39"/>
      <c r="AD124" s="39"/>
      <c r="AE124" s="39"/>
    </row>
    <row r="125" s="2" customFormat="1" ht="6.96" customHeight="1">
      <c r="A125" s="39"/>
      <c r="B125" s="40"/>
      <c r="C125" s="41"/>
      <c r="D125" s="41"/>
      <c r="E125" s="41"/>
      <c r="F125" s="41"/>
      <c r="G125" s="41"/>
      <c r="H125" s="41"/>
      <c r="I125" s="41"/>
      <c r="J125" s="41"/>
      <c r="K125" s="41"/>
      <c r="L125" s="64"/>
      <c r="S125" s="39"/>
      <c r="T125" s="39"/>
      <c r="U125" s="39"/>
      <c r="V125" s="39"/>
      <c r="W125" s="39"/>
      <c r="X125" s="39"/>
      <c r="Y125" s="39"/>
      <c r="Z125" s="39"/>
      <c r="AA125" s="39"/>
      <c r="AB125" s="39"/>
      <c r="AC125" s="39"/>
      <c r="AD125" s="39"/>
      <c r="AE125" s="39"/>
    </row>
    <row r="126" s="2" customFormat="1" ht="12" customHeight="1">
      <c r="A126" s="39"/>
      <c r="B126" s="40"/>
      <c r="C126" s="33" t="s">
        <v>20</v>
      </c>
      <c r="D126" s="41"/>
      <c r="E126" s="41"/>
      <c r="F126" s="28" t="str">
        <f>F14</f>
        <v xml:space="preserve"> </v>
      </c>
      <c r="G126" s="41"/>
      <c r="H126" s="41"/>
      <c r="I126" s="33" t="s">
        <v>22</v>
      </c>
      <c r="J126" s="80" t="str">
        <f>IF(J14="","",J14)</f>
        <v>6. 6. 2024</v>
      </c>
      <c r="K126" s="41"/>
      <c r="L126" s="64"/>
      <c r="S126" s="39"/>
      <c r="T126" s="39"/>
      <c r="U126" s="39"/>
      <c r="V126" s="39"/>
      <c r="W126" s="39"/>
      <c r="X126" s="39"/>
      <c r="Y126" s="39"/>
      <c r="Z126" s="39"/>
      <c r="AA126" s="39"/>
      <c r="AB126" s="39"/>
      <c r="AC126" s="39"/>
      <c r="AD126" s="39"/>
      <c r="AE126" s="39"/>
    </row>
    <row r="127" s="2" customFormat="1" ht="6.96"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2" customFormat="1" ht="15.15" customHeight="1">
      <c r="A128" s="39"/>
      <c r="B128" s="40"/>
      <c r="C128" s="33" t="s">
        <v>24</v>
      </c>
      <c r="D128" s="41"/>
      <c r="E128" s="41"/>
      <c r="F128" s="28" t="str">
        <f>E17</f>
        <v>Ing. Vladimír Cigánek</v>
      </c>
      <c r="G128" s="41"/>
      <c r="H128" s="41"/>
      <c r="I128" s="33" t="s">
        <v>30</v>
      </c>
      <c r="J128" s="37" t="str">
        <f>E23</f>
        <v>PPS Kania s.r.o.</v>
      </c>
      <c r="K128" s="41"/>
      <c r="L128" s="64"/>
      <c r="S128" s="39"/>
      <c r="T128" s="39"/>
      <c r="U128" s="39"/>
      <c r="V128" s="39"/>
      <c r="W128" s="39"/>
      <c r="X128" s="39"/>
      <c r="Y128" s="39"/>
      <c r="Z128" s="39"/>
      <c r="AA128" s="39"/>
      <c r="AB128" s="39"/>
      <c r="AC128" s="39"/>
      <c r="AD128" s="39"/>
      <c r="AE128" s="39"/>
    </row>
    <row r="129" s="2" customFormat="1" ht="15.15" customHeight="1">
      <c r="A129" s="39"/>
      <c r="B129" s="40"/>
      <c r="C129" s="33" t="s">
        <v>28</v>
      </c>
      <c r="D129" s="41"/>
      <c r="E129" s="41"/>
      <c r="F129" s="28" t="str">
        <f>IF(E20="","",E20)</f>
        <v>Vyplň údaj</v>
      </c>
      <c r="G129" s="41"/>
      <c r="H129" s="41"/>
      <c r="I129" s="33" t="s">
        <v>33</v>
      </c>
      <c r="J129" s="37" t="str">
        <f>E26</f>
        <v>kolektiv autorů</v>
      </c>
      <c r="K129" s="41"/>
      <c r="L129" s="64"/>
      <c r="S129" s="39"/>
      <c r="T129" s="39"/>
      <c r="U129" s="39"/>
      <c r="V129" s="39"/>
      <c r="W129" s="39"/>
      <c r="X129" s="39"/>
      <c r="Y129" s="39"/>
      <c r="Z129" s="39"/>
      <c r="AA129" s="39"/>
      <c r="AB129" s="39"/>
      <c r="AC129" s="39"/>
      <c r="AD129" s="39"/>
      <c r="AE129" s="39"/>
    </row>
    <row r="130" s="2" customFormat="1" ht="10.32" customHeight="1">
      <c r="A130" s="39"/>
      <c r="B130" s="40"/>
      <c r="C130" s="41"/>
      <c r="D130" s="41"/>
      <c r="E130" s="41"/>
      <c r="F130" s="41"/>
      <c r="G130" s="41"/>
      <c r="H130" s="41"/>
      <c r="I130" s="41"/>
      <c r="J130" s="41"/>
      <c r="K130" s="41"/>
      <c r="L130" s="64"/>
      <c r="S130" s="39"/>
      <c r="T130" s="39"/>
      <c r="U130" s="39"/>
      <c r="V130" s="39"/>
      <c r="W130" s="39"/>
      <c r="X130" s="39"/>
      <c r="Y130" s="39"/>
      <c r="Z130" s="39"/>
      <c r="AA130" s="39"/>
      <c r="AB130" s="39"/>
      <c r="AC130" s="39"/>
      <c r="AD130" s="39"/>
      <c r="AE130" s="39"/>
    </row>
    <row r="131" s="10" customFormat="1" ht="29.28" customHeight="1">
      <c r="A131" s="196"/>
      <c r="B131" s="197"/>
      <c r="C131" s="198" t="s">
        <v>188</v>
      </c>
      <c r="D131" s="199" t="s">
        <v>61</v>
      </c>
      <c r="E131" s="199" t="s">
        <v>57</v>
      </c>
      <c r="F131" s="199" t="s">
        <v>58</v>
      </c>
      <c r="G131" s="199" t="s">
        <v>189</v>
      </c>
      <c r="H131" s="199" t="s">
        <v>190</v>
      </c>
      <c r="I131" s="199" t="s">
        <v>191</v>
      </c>
      <c r="J131" s="200" t="s">
        <v>180</v>
      </c>
      <c r="K131" s="201" t="s">
        <v>192</v>
      </c>
      <c r="L131" s="202"/>
      <c r="M131" s="101" t="s">
        <v>1</v>
      </c>
      <c r="N131" s="102" t="s">
        <v>40</v>
      </c>
      <c r="O131" s="102" t="s">
        <v>193</v>
      </c>
      <c r="P131" s="102" t="s">
        <v>194</v>
      </c>
      <c r="Q131" s="102" t="s">
        <v>195</v>
      </c>
      <c r="R131" s="102" t="s">
        <v>196</v>
      </c>
      <c r="S131" s="102" t="s">
        <v>197</v>
      </c>
      <c r="T131" s="103" t="s">
        <v>198</v>
      </c>
      <c r="U131" s="196"/>
      <c r="V131" s="196"/>
      <c r="W131" s="196"/>
      <c r="X131" s="196"/>
      <c r="Y131" s="196"/>
      <c r="Z131" s="196"/>
      <c r="AA131" s="196"/>
      <c r="AB131" s="196"/>
      <c r="AC131" s="196"/>
      <c r="AD131" s="196"/>
      <c r="AE131" s="196"/>
    </row>
    <row r="132" s="2" customFormat="1" ht="22.8" customHeight="1">
      <c r="A132" s="39"/>
      <c r="B132" s="40"/>
      <c r="C132" s="108" t="s">
        <v>199</v>
      </c>
      <c r="D132" s="41"/>
      <c r="E132" s="41"/>
      <c r="F132" s="41"/>
      <c r="G132" s="41"/>
      <c r="H132" s="41"/>
      <c r="I132" s="41"/>
      <c r="J132" s="203">
        <f>BK132</f>
        <v>0</v>
      </c>
      <c r="K132" s="41"/>
      <c r="L132" s="45"/>
      <c r="M132" s="104"/>
      <c r="N132" s="204"/>
      <c r="O132" s="105"/>
      <c r="P132" s="205">
        <f>P133+P139+P148+P156+P163+P196+P198+P205+P220+P233+P244+P249</f>
        <v>0</v>
      </c>
      <c r="Q132" s="105"/>
      <c r="R132" s="205">
        <f>R133+R139+R148+R156+R163+R196+R198+R205+R220+R233+R244+R249</f>
        <v>65.403082099999992</v>
      </c>
      <c r="S132" s="105"/>
      <c r="T132" s="206">
        <f>T133+T139+T148+T156+T163+T196+T198+T205+T220+T233+T244+T249</f>
        <v>0.25</v>
      </c>
      <c r="U132" s="39"/>
      <c r="V132" s="39"/>
      <c r="W132" s="39"/>
      <c r="X132" s="39"/>
      <c r="Y132" s="39"/>
      <c r="Z132" s="39"/>
      <c r="AA132" s="39"/>
      <c r="AB132" s="39"/>
      <c r="AC132" s="39"/>
      <c r="AD132" s="39"/>
      <c r="AE132" s="39"/>
      <c r="AT132" s="18" t="s">
        <v>75</v>
      </c>
      <c r="AU132" s="18" t="s">
        <v>182</v>
      </c>
      <c r="BK132" s="207">
        <f>BK133+BK139+BK148+BK156+BK163+BK196+BK198+BK205+BK220+BK233+BK244+BK249</f>
        <v>0</v>
      </c>
    </row>
    <row r="133" s="11" customFormat="1" ht="25.92" customHeight="1">
      <c r="A133" s="11"/>
      <c r="B133" s="208"/>
      <c r="C133" s="209"/>
      <c r="D133" s="210" t="s">
        <v>75</v>
      </c>
      <c r="E133" s="211" t="s">
        <v>85</v>
      </c>
      <c r="F133" s="211" t="s">
        <v>200</v>
      </c>
      <c r="G133" s="209"/>
      <c r="H133" s="209"/>
      <c r="I133" s="212"/>
      <c r="J133" s="213">
        <f>BK133</f>
        <v>0</v>
      </c>
      <c r="K133" s="209"/>
      <c r="L133" s="214"/>
      <c r="M133" s="215"/>
      <c r="N133" s="216"/>
      <c r="O133" s="216"/>
      <c r="P133" s="217">
        <f>SUM(P134:P138)</f>
        <v>0</v>
      </c>
      <c r="Q133" s="216"/>
      <c r="R133" s="217">
        <f>SUM(R134:R138)</f>
        <v>29.466359999999998</v>
      </c>
      <c r="S133" s="216"/>
      <c r="T133" s="218">
        <f>SUM(T134:T138)</f>
        <v>0</v>
      </c>
      <c r="U133" s="11"/>
      <c r="V133" s="11"/>
      <c r="W133" s="11"/>
      <c r="X133" s="11"/>
      <c r="Y133" s="11"/>
      <c r="Z133" s="11"/>
      <c r="AA133" s="11"/>
      <c r="AB133" s="11"/>
      <c r="AC133" s="11"/>
      <c r="AD133" s="11"/>
      <c r="AE133" s="11"/>
      <c r="AR133" s="219" t="s">
        <v>83</v>
      </c>
      <c r="AT133" s="220" t="s">
        <v>75</v>
      </c>
      <c r="AU133" s="220" t="s">
        <v>76</v>
      </c>
      <c r="AY133" s="219" t="s">
        <v>201</v>
      </c>
      <c r="BK133" s="221">
        <f>SUM(BK134:BK138)</f>
        <v>0</v>
      </c>
    </row>
    <row r="134" s="2" customFormat="1" ht="24.15" customHeight="1">
      <c r="A134" s="39"/>
      <c r="B134" s="40"/>
      <c r="C134" s="222" t="s">
        <v>83</v>
      </c>
      <c r="D134" s="222" t="s">
        <v>202</v>
      </c>
      <c r="E134" s="223" t="s">
        <v>3524</v>
      </c>
      <c r="F134" s="224" t="s">
        <v>3525</v>
      </c>
      <c r="G134" s="225" t="s">
        <v>205</v>
      </c>
      <c r="H134" s="226">
        <v>14.882</v>
      </c>
      <c r="I134" s="227"/>
      <c r="J134" s="228">
        <f>ROUND(I134*H134,2)</f>
        <v>0</v>
      </c>
      <c r="K134" s="229"/>
      <c r="L134" s="45"/>
      <c r="M134" s="230" t="s">
        <v>1</v>
      </c>
      <c r="N134" s="231" t="s">
        <v>41</v>
      </c>
      <c r="O134" s="92"/>
      <c r="P134" s="232">
        <f>O134*H134</f>
        <v>0</v>
      </c>
      <c r="Q134" s="232">
        <v>1.98</v>
      </c>
      <c r="R134" s="232">
        <f>Q134*H134</f>
        <v>29.466359999999998</v>
      </c>
      <c r="S134" s="232">
        <v>0</v>
      </c>
      <c r="T134" s="233">
        <f>S134*H134</f>
        <v>0</v>
      </c>
      <c r="U134" s="39"/>
      <c r="V134" s="39"/>
      <c r="W134" s="39"/>
      <c r="X134" s="39"/>
      <c r="Y134" s="39"/>
      <c r="Z134" s="39"/>
      <c r="AA134" s="39"/>
      <c r="AB134" s="39"/>
      <c r="AC134" s="39"/>
      <c r="AD134" s="39"/>
      <c r="AE134" s="39"/>
      <c r="AR134" s="234" t="s">
        <v>206</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206</v>
      </c>
      <c r="BM134" s="234" t="s">
        <v>3526</v>
      </c>
    </row>
    <row r="135" s="12" customFormat="1">
      <c r="A135" s="12"/>
      <c r="B135" s="236"/>
      <c r="C135" s="237"/>
      <c r="D135" s="238" t="s">
        <v>208</v>
      </c>
      <c r="E135" s="239" t="s">
        <v>1</v>
      </c>
      <c r="F135" s="240" t="s">
        <v>3527</v>
      </c>
      <c r="G135" s="237"/>
      <c r="H135" s="239" t="s">
        <v>1</v>
      </c>
      <c r="I135" s="241"/>
      <c r="J135" s="237"/>
      <c r="K135" s="237"/>
      <c r="L135" s="242"/>
      <c r="M135" s="243"/>
      <c r="N135" s="244"/>
      <c r="O135" s="244"/>
      <c r="P135" s="244"/>
      <c r="Q135" s="244"/>
      <c r="R135" s="244"/>
      <c r="S135" s="244"/>
      <c r="T135" s="245"/>
      <c r="U135" s="12"/>
      <c r="V135" s="12"/>
      <c r="W135" s="12"/>
      <c r="X135" s="12"/>
      <c r="Y135" s="12"/>
      <c r="Z135" s="12"/>
      <c r="AA135" s="12"/>
      <c r="AB135" s="12"/>
      <c r="AC135" s="12"/>
      <c r="AD135" s="12"/>
      <c r="AE135" s="12"/>
      <c r="AT135" s="246" t="s">
        <v>208</v>
      </c>
      <c r="AU135" s="246" t="s">
        <v>83</v>
      </c>
      <c r="AV135" s="12" t="s">
        <v>83</v>
      </c>
      <c r="AW135" s="12" t="s">
        <v>32</v>
      </c>
      <c r="AX135" s="12" t="s">
        <v>76</v>
      </c>
      <c r="AY135" s="246" t="s">
        <v>201</v>
      </c>
    </row>
    <row r="136" s="13" customFormat="1">
      <c r="A136" s="13"/>
      <c r="B136" s="247"/>
      <c r="C136" s="248"/>
      <c r="D136" s="238" t="s">
        <v>208</v>
      </c>
      <c r="E136" s="249" t="s">
        <v>1</v>
      </c>
      <c r="F136" s="250" t="s">
        <v>3528</v>
      </c>
      <c r="G136" s="248"/>
      <c r="H136" s="251">
        <v>11.858000000000001</v>
      </c>
      <c r="I136" s="252"/>
      <c r="J136" s="248"/>
      <c r="K136" s="248"/>
      <c r="L136" s="253"/>
      <c r="M136" s="254"/>
      <c r="N136" s="255"/>
      <c r="O136" s="255"/>
      <c r="P136" s="255"/>
      <c r="Q136" s="255"/>
      <c r="R136" s="255"/>
      <c r="S136" s="255"/>
      <c r="T136" s="256"/>
      <c r="U136" s="13"/>
      <c r="V136" s="13"/>
      <c r="W136" s="13"/>
      <c r="X136" s="13"/>
      <c r="Y136" s="13"/>
      <c r="Z136" s="13"/>
      <c r="AA136" s="13"/>
      <c r="AB136" s="13"/>
      <c r="AC136" s="13"/>
      <c r="AD136" s="13"/>
      <c r="AE136" s="13"/>
      <c r="AT136" s="257" t="s">
        <v>208</v>
      </c>
      <c r="AU136" s="257" t="s">
        <v>83</v>
      </c>
      <c r="AV136" s="13" t="s">
        <v>85</v>
      </c>
      <c r="AW136" s="13" t="s">
        <v>32</v>
      </c>
      <c r="AX136" s="13" t="s">
        <v>76</v>
      </c>
      <c r="AY136" s="257" t="s">
        <v>201</v>
      </c>
    </row>
    <row r="137" s="13" customFormat="1">
      <c r="A137" s="13"/>
      <c r="B137" s="247"/>
      <c r="C137" s="248"/>
      <c r="D137" s="238" t="s">
        <v>208</v>
      </c>
      <c r="E137" s="249" t="s">
        <v>1</v>
      </c>
      <c r="F137" s="250" t="s">
        <v>3529</v>
      </c>
      <c r="G137" s="248"/>
      <c r="H137" s="251">
        <v>3.024</v>
      </c>
      <c r="I137" s="252"/>
      <c r="J137" s="248"/>
      <c r="K137" s="248"/>
      <c r="L137" s="253"/>
      <c r="M137" s="254"/>
      <c r="N137" s="255"/>
      <c r="O137" s="255"/>
      <c r="P137" s="255"/>
      <c r="Q137" s="255"/>
      <c r="R137" s="255"/>
      <c r="S137" s="255"/>
      <c r="T137" s="256"/>
      <c r="U137" s="13"/>
      <c r="V137" s="13"/>
      <c r="W137" s="13"/>
      <c r="X137" s="13"/>
      <c r="Y137" s="13"/>
      <c r="Z137" s="13"/>
      <c r="AA137" s="13"/>
      <c r="AB137" s="13"/>
      <c r="AC137" s="13"/>
      <c r="AD137" s="13"/>
      <c r="AE137" s="13"/>
      <c r="AT137" s="257" t="s">
        <v>208</v>
      </c>
      <c r="AU137" s="257" t="s">
        <v>83</v>
      </c>
      <c r="AV137" s="13" t="s">
        <v>85</v>
      </c>
      <c r="AW137" s="13" t="s">
        <v>32</v>
      </c>
      <c r="AX137" s="13" t="s">
        <v>76</v>
      </c>
      <c r="AY137" s="257" t="s">
        <v>201</v>
      </c>
    </row>
    <row r="138" s="14" customFormat="1">
      <c r="A138" s="14"/>
      <c r="B138" s="258"/>
      <c r="C138" s="259"/>
      <c r="D138" s="238" t="s">
        <v>208</v>
      </c>
      <c r="E138" s="260" t="s">
        <v>1</v>
      </c>
      <c r="F138" s="261" t="s">
        <v>212</v>
      </c>
      <c r="G138" s="259"/>
      <c r="H138" s="262">
        <v>14.882</v>
      </c>
      <c r="I138" s="263"/>
      <c r="J138" s="259"/>
      <c r="K138" s="259"/>
      <c r="L138" s="264"/>
      <c r="M138" s="265"/>
      <c r="N138" s="266"/>
      <c r="O138" s="266"/>
      <c r="P138" s="266"/>
      <c r="Q138" s="266"/>
      <c r="R138" s="266"/>
      <c r="S138" s="266"/>
      <c r="T138" s="267"/>
      <c r="U138" s="14"/>
      <c r="V138" s="14"/>
      <c r="W138" s="14"/>
      <c r="X138" s="14"/>
      <c r="Y138" s="14"/>
      <c r="Z138" s="14"/>
      <c r="AA138" s="14"/>
      <c r="AB138" s="14"/>
      <c r="AC138" s="14"/>
      <c r="AD138" s="14"/>
      <c r="AE138" s="14"/>
      <c r="AT138" s="268" t="s">
        <v>208</v>
      </c>
      <c r="AU138" s="268" t="s">
        <v>83</v>
      </c>
      <c r="AV138" s="14" t="s">
        <v>206</v>
      </c>
      <c r="AW138" s="14" t="s">
        <v>32</v>
      </c>
      <c r="AX138" s="14" t="s">
        <v>83</v>
      </c>
      <c r="AY138" s="268" t="s">
        <v>201</v>
      </c>
    </row>
    <row r="139" s="11" customFormat="1" ht="25.92" customHeight="1">
      <c r="A139" s="11"/>
      <c r="B139" s="208"/>
      <c r="C139" s="209"/>
      <c r="D139" s="210" t="s">
        <v>75</v>
      </c>
      <c r="E139" s="211" t="s">
        <v>138</v>
      </c>
      <c r="F139" s="211" t="s">
        <v>234</v>
      </c>
      <c r="G139" s="209"/>
      <c r="H139" s="209"/>
      <c r="I139" s="212"/>
      <c r="J139" s="213">
        <f>BK139</f>
        <v>0</v>
      </c>
      <c r="K139" s="209"/>
      <c r="L139" s="214"/>
      <c r="M139" s="215"/>
      <c r="N139" s="216"/>
      <c r="O139" s="216"/>
      <c r="P139" s="217">
        <f>SUM(P140:P147)</f>
        <v>0</v>
      </c>
      <c r="Q139" s="216"/>
      <c r="R139" s="217">
        <f>SUM(R140:R147)</f>
        <v>27.690560000000001</v>
      </c>
      <c r="S139" s="216"/>
      <c r="T139" s="218">
        <f>SUM(T140:T147)</f>
        <v>0</v>
      </c>
      <c r="U139" s="11"/>
      <c r="V139" s="11"/>
      <c r="W139" s="11"/>
      <c r="X139" s="11"/>
      <c r="Y139" s="11"/>
      <c r="Z139" s="11"/>
      <c r="AA139" s="11"/>
      <c r="AB139" s="11"/>
      <c r="AC139" s="11"/>
      <c r="AD139" s="11"/>
      <c r="AE139" s="11"/>
      <c r="AR139" s="219" t="s">
        <v>83</v>
      </c>
      <c r="AT139" s="220" t="s">
        <v>75</v>
      </c>
      <c r="AU139" s="220" t="s">
        <v>76</v>
      </c>
      <c r="AY139" s="219" t="s">
        <v>201</v>
      </c>
      <c r="BK139" s="221">
        <f>SUM(BK140:BK147)</f>
        <v>0</v>
      </c>
    </row>
    <row r="140" s="2" customFormat="1" ht="37.8" customHeight="1">
      <c r="A140" s="39"/>
      <c r="B140" s="40"/>
      <c r="C140" s="222" t="s">
        <v>85</v>
      </c>
      <c r="D140" s="222" t="s">
        <v>202</v>
      </c>
      <c r="E140" s="223" t="s">
        <v>3530</v>
      </c>
      <c r="F140" s="224" t="s">
        <v>3531</v>
      </c>
      <c r="G140" s="225" t="s">
        <v>215</v>
      </c>
      <c r="H140" s="226">
        <v>28.859999999999999</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206</v>
      </c>
      <c r="AT140" s="234" t="s">
        <v>202</v>
      </c>
      <c r="AU140" s="234" t="s">
        <v>83</v>
      </c>
      <c r="AY140" s="18" t="s">
        <v>201</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206</v>
      </c>
      <c r="BM140" s="234" t="s">
        <v>3532</v>
      </c>
    </row>
    <row r="141" s="13" customFormat="1">
      <c r="A141" s="13"/>
      <c r="B141" s="247"/>
      <c r="C141" s="248"/>
      <c r="D141" s="238" t="s">
        <v>208</v>
      </c>
      <c r="E141" s="249" t="s">
        <v>1</v>
      </c>
      <c r="F141" s="250" t="s">
        <v>3533</v>
      </c>
      <c r="G141" s="248"/>
      <c r="H141" s="251">
        <v>28.859999999999999</v>
      </c>
      <c r="I141" s="252"/>
      <c r="J141" s="248"/>
      <c r="K141" s="248"/>
      <c r="L141" s="253"/>
      <c r="M141" s="254"/>
      <c r="N141" s="255"/>
      <c r="O141" s="255"/>
      <c r="P141" s="255"/>
      <c r="Q141" s="255"/>
      <c r="R141" s="255"/>
      <c r="S141" s="255"/>
      <c r="T141" s="256"/>
      <c r="U141" s="13"/>
      <c r="V141" s="13"/>
      <c r="W141" s="13"/>
      <c r="X141" s="13"/>
      <c r="Y141" s="13"/>
      <c r="Z141" s="13"/>
      <c r="AA141" s="13"/>
      <c r="AB141" s="13"/>
      <c r="AC141" s="13"/>
      <c r="AD141" s="13"/>
      <c r="AE141" s="13"/>
      <c r="AT141" s="257" t="s">
        <v>208</v>
      </c>
      <c r="AU141" s="257" t="s">
        <v>83</v>
      </c>
      <c r="AV141" s="13" t="s">
        <v>85</v>
      </c>
      <c r="AW141" s="13" t="s">
        <v>32</v>
      </c>
      <c r="AX141" s="13" t="s">
        <v>83</v>
      </c>
      <c r="AY141" s="257" t="s">
        <v>201</v>
      </c>
    </row>
    <row r="142" s="2" customFormat="1" ht="37.8" customHeight="1">
      <c r="A142" s="39"/>
      <c r="B142" s="40"/>
      <c r="C142" s="291" t="s">
        <v>138</v>
      </c>
      <c r="D142" s="291" t="s">
        <v>615</v>
      </c>
      <c r="E142" s="292" t="s">
        <v>3534</v>
      </c>
      <c r="F142" s="293" t="s">
        <v>3535</v>
      </c>
      <c r="G142" s="294" t="s">
        <v>215</v>
      </c>
      <c r="H142" s="295">
        <v>28.859999999999999</v>
      </c>
      <c r="I142" s="296"/>
      <c r="J142" s="297">
        <f>ROUND(I142*H142,2)</f>
        <v>0</v>
      </c>
      <c r="K142" s="298"/>
      <c r="L142" s="299"/>
      <c r="M142" s="300" t="s">
        <v>1</v>
      </c>
      <c r="N142" s="301" t="s">
        <v>41</v>
      </c>
      <c r="O142" s="92"/>
      <c r="P142" s="232">
        <f>O142*H142</f>
        <v>0</v>
      </c>
      <c r="Q142" s="232">
        <v>0.021000000000000001</v>
      </c>
      <c r="R142" s="232">
        <f>Q142*H142</f>
        <v>0.60606000000000004</v>
      </c>
      <c r="S142" s="232">
        <v>0</v>
      </c>
      <c r="T142" s="233">
        <f>S142*H142</f>
        <v>0</v>
      </c>
      <c r="U142" s="39"/>
      <c r="V142" s="39"/>
      <c r="W142" s="39"/>
      <c r="X142" s="39"/>
      <c r="Y142" s="39"/>
      <c r="Z142" s="39"/>
      <c r="AA142" s="39"/>
      <c r="AB142" s="39"/>
      <c r="AC142" s="39"/>
      <c r="AD142" s="39"/>
      <c r="AE142" s="39"/>
      <c r="AR142" s="234" t="s">
        <v>260</v>
      </c>
      <c r="AT142" s="234" t="s">
        <v>615</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206</v>
      </c>
      <c r="BM142" s="234" t="s">
        <v>3536</v>
      </c>
    </row>
    <row r="143" s="13" customFormat="1">
      <c r="A143" s="13"/>
      <c r="B143" s="247"/>
      <c r="C143" s="248"/>
      <c r="D143" s="238" t="s">
        <v>208</v>
      </c>
      <c r="E143" s="248"/>
      <c r="F143" s="250" t="s">
        <v>3537</v>
      </c>
      <c r="G143" s="248"/>
      <c r="H143" s="251">
        <v>28.859999999999999</v>
      </c>
      <c r="I143" s="252"/>
      <c r="J143" s="248"/>
      <c r="K143" s="248"/>
      <c r="L143" s="253"/>
      <c r="M143" s="254"/>
      <c r="N143" s="255"/>
      <c r="O143" s="255"/>
      <c r="P143" s="255"/>
      <c r="Q143" s="255"/>
      <c r="R143" s="255"/>
      <c r="S143" s="255"/>
      <c r="T143" s="256"/>
      <c r="U143" s="13"/>
      <c r="V143" s="13"/>
      <c r="W143" s="13"/>
      <c r="X143" s="13"/>
      <c r="Y143" s="13"/>
      <c r="Z143" s="13"/>
      <c r="AA143" s="13"/>
      <c r="AB143" s="13"/>
      <c r="AC143" s="13"/>
      <c r="AD143" s="13"/>
      <c r="AE143" s="13"/>
      <c r="AT143" s="257" t="s">
        <v>208</v>
      </c>
      <c r="AU143" s="257" t="s">
        <v>83</v>
      </c>
      <c r="AV143" s="13" t="s">
        <v>85</v>
      </c>
      <c r="AW143" s="13" t="s">
        <v>4</v>
      </c>
      <c r="AX143" s="13" t="s">
        <v>83</v>
      </c>
      <c r="AY143" s="257" t="s">
        <v>201</v>
      </c>
    </row>
    <row r="144" s="2" customFormat="1" ht="44.25" customHeight="1">
      <c r="A144" s="39"/>
      <c r="B144" s="40"/>
      <c r="C144" s="222" t="s">
        <v>206</v>
      </c>
      <c r="D144" s="222" t="s">
        <v>202</v>
      </c>
      <c r="E144" s="223" t="s">
        <v>3538</v>
      </c>
      <c r="F144" s="224" t="s">
        <v>3539</v>
      </c>
      <c r="G144" s="225" t="s">
        <v>535</v>
      </c>
      <c r="H144" s="226">
        <v>5</v>
      </c>
      <c r="I144" s="227"/>
      <c r="J144" s="228">
        <f>ROUND(I144*H144,2)</f>
        <v>0</v>
      </c>
      <c r="K144" s="229"/>
      <c r="L144" s="45"/>
      <c r="M144" s="230" t="s">
        <v>1</v>
      </c>
      <c r="N144" s="231" t="s">
        <v>41</v>
      </c>
      <c r="O144" s="92"/>
      <c r="P144" s="232">
        <f>O144*H144</f>
        <v>0</v>
      </c>
      <c r="Q144" s="232">
        <v>0.016899999999999998</v>
      </c>
      <c r="R144" s="232">
        <f>Q144*H144</f>
        <v>0.084499999999999992</v>
      </c>
      <c r="S144" s="232">
        <v>0</v>
      </c>
      <c r="T144" s="233">
        <f>S144*H144</f>
        <v>0</v>
      </c>
      <c r="U144" s="39"/>
      <c r="V144" s="39"/>
      <c r="W144" s="39"/>
      <c r="X144" s="39"/>
      <c r="Y144" s="39"/>
      <c r="Z144" s="39"/>
      <c r="AA144" s="39"/>
      <c r="AB144" s="39"/>
      <c r="AC144" s="39"/>
      <c r="AD144" s="39"/>
      <c r="AE144" s="39"/>
      <c r="AR144" s="234" t="s">
        <v>206</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206</v>
      </c>
      <c r="BM144" s="234" t="s">
        <v>3540</v>
      </c>
    </row>
    <row r="145" s="2" customFormat="1" ht="37.8" customHeight="1">
      <c r="A145" s="39"/>
      <c r="B145" s="40"/>
      <c r="C145" s="222" t="s">
        <v>235</v>
      </c>
      <c r="D145" s="222" t="s">
        <v>202</v>
      </c>
      <c r="E145" s="223" t="s">
        <v>3541</v>
      </c>
      <c r="F145" s="224" t="s">
        <v>3542</v>
      </c>
      <c r="G145" s="225" t="s">
        <v>535</v>
      </c>
      <c r="H145" s="226">
        <v>5</v>
      </c>
      <c r="I145" s="227"/>
      <c r="J145" s="228">
        <f>ROUND(I145*H145,2)</f>
        <v>0</v>
      </c>
      <c r="K145" s="229"/>
      <c r="L145" s="45"/>
      <c r="M145" s="230" t="s">
        <v>1</v>
      </c>
      <c r="N145" s="231"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206</v>
      </c>
      <c r="AT145" s="234" t="s">
        <v>202</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206</v>
      </c>
      <c r="BM145" s="234" t="s">
        <v>3543</v>
      </c>
    </row>
    <row r="146" s="2" customFormat="1" ht="16.5" customHeight="1">
      <c r="A146" s="39"/>
      <c r="B146" s="40"/>
      <c r="C146" s="291" t="s">
        <v>243</v>
      </c>
      <c r="D146" s="291" t="s">
        <v>615</v>
      </c>
      <c r="E146" s="292" t="s">
        <v>3544</v>
      </c>
      <c r="F146" s="293" t="s">
        <v>3545</v>
      </c>
      <c r="G146" s="294" t="s">
        <v>934</v>
      </c>
      <c r="H146" s="295">
        <v>1</v>
      </c>
      <c r="I146" s="296"/>
      <c r="J146" s="297">
        <f>ROUND(I146*H146,2)</f>
        <v>0</v>
      </c>
      <c r="K146" s="298"/>
      <c r="L146" s="299"/>
      <c r="M146" s="300" t="s">
        <v>1</v>
      </c>
      <c r="N146" s="301" t="s">
        <v>41</v>
      </c>
      <c r="O146" s="92"/>
      <c r="P146" s="232">
        <f>O146*H146</f>
        <v>0</v>
      </c>
      <c r="Q146" s="232">
        <v>3</v>
      </c>
      <c r="R146" s="232">
        <f>Q146*H146</f>
        <v>3</v>
      </c>
      <c r="S146" s="232">
        <v>0</v>
      </c>
      <c r="T146" s="233">
        <f>S146*H146</f>
        <v>0</v>
      </c>
      <c r="U146" s="39"/>
      <c r="V146" s="39"/>
      <c r="W146" s="39"/>
      <c r="X146" s="39"/>
      <c r="Y146" s="39"/>
      <c r="Z146" s="39"/>
      <c r="AA146" s="39"/>
      <c r="AB146" s="39"/>
      <c r="AC146" s="39"/>
      <c r="AD146" s="39"/>
      <c r="AE146" s="39"/>
      <c r="AR146" s="234" t="s">
        <v>260</v>
      </c>
      <c r="AT146" s="234" t="s">
        <v>615</v>
      </c>
      <c r="AU146" s="234" t="s">
        <v>83</v>
      </c>
      <c r="AY146" s="18" t="s">
        <v>201</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206</v>
      </c>
      <c r="BM146" s="234" t="s">
        <v>3546</v>
      </c>
    </row>
    <row r="147" s="2" customFormat="1" ht="16.5" customHeight="1">
      <c r="A147" s="39"/>
      <c r="B147" s="40"/>
      <c r="C147" s="291" t="s">
        <v>256</v>
      </c>
      <c r="D147" s="291" t="s">
        <v>615</v>
      </c>
      <c r="E147" s="292" t="s">
        <v>3547</v>
      </c>
      <c r="F147" s="293" t="s">
        <v>3548</v>
      </c>
      <c r="G147" s="294" t="s">
        <v>934</v>
      </c>
      <c r="H147" s="295">
        <v>4</v>
      </c>
      <c r="I147" s="296"/>
      <c r="J147" s="297">
        <f>ROUND(I147*H147,2)</f>
        <v>0</v>
      </c>
      <c r="K147" s="298"/>
      <c r="L147" s="299"/>
      <c r="M147" s="300" t="s">
        <v>1</v>
      </c>
      <c r="N147" s="301" t="s">
        <v>41</v>
      </c>
      <c r="O147" s="92"/>
      <c r="P147" s="232">
        <f>O147*H147</f>
        <v>0</v>
      </c>
      <c r="Q147" s="232">
        <v>6</v>
      </c>
      <c r="R147" s="232">
        <f>Q147*H147</f>
        <v>24</v>
      </c>
      <c r="S147" s="232">
        <v>0</v>
      </c>
      <c r="T147" s="233">
        <f>S147*H147</f>
        <v>0</v>
      </c>
      <c r="U147" s="39"/>
      <c r="V147" s="39"/>
      <c r="W147" s="39"/>
      <c r="X147" s="39"/>
      <c r="Y147" s="39"/>
      <c r="Z147" s="39"/>
      <c r="AA147" s="39"/>
      <c r="AB147" s="39"/>
      <c r="AC147" s="39"/>
      <c r="AD147" s="39"/>
      <c r="AE147" s="39"/>
      <c r="AR147" s="234" t="s">
        <v>260</v>
      </c>
      <c r="AT147" s="234" t="s">
        <v>615</v>
      </c>
      <c r="AU147" s="234" t="s">
        <v>83</v>
      </c>
      <c r="AY147" s="18" t="s">
        <v>201</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206</v>
      </c>
      <c r="BM147" s="234" t="s">
        <v>3549</v>
      </c>
    </row>
    <row r="148" s="11" customFormat="1" ht="25.92" customHeight="1">
      <c r="A148" s="11"/>
      <c r="B148" s="208"/>
      <c r="C148" s="209"/>
      <c r="D148" s="210" t="s">
        <v>75</v>
      </c>
      <c r="E148" s="211" t="s">
        <v>206</v>
      </c>
      <c r="F148" s="211" t="s">
        <v>283</v>
      </c>
      <c r="G148" s="209"/>
      <c r="H148" s="209"/>
      <c r="I148" s="212"/>
      <c r="J148" s="213">
        <f>BK148</f>
        <v>0</v>
      </c>
      <c r="K148" s="209"/>
      <c r="L148" s="214"/>
      <c r="M148" s="215"/>
      <c r="N148" s="216"/>
      <c r="O148" s="216"/>
      <c r="P148" s="217">
        <f>SUM(P149:P155)</f>
        <v>0</v>
      </c>
      <c r="Q148" s="216"/>
      <c r="R148" s="217">
        <f>SUM(R149:R155)</f>
        <v>3.2263392</v>
      </c>
      <c r="S148" s="216"/>
      <c r="T148" s="218">
        <f>SUM(T149:T155)</f>
        <v>0</v>
      </c>
      <c r="U148" s="11"/>
      <c r="V148" s="11"/>
      <c r="W148" s="11"/>
      <c r="X148" s="11"/>
      <c r="Y148" s="11"/>
      <c r="Z148" s="11"/>
      <c r="AA148" s="11"/>
      <c r="AB148" s="11"/>
      <c r="AC148" s="11"/>
      <c r="AD148" s="11"/>
      <c r="AE148" s="11"/>
      <c r="AR148" s="219" t="s">
        <v>83</v>
      </c>
      <c r="AT148" s="220" t="s">
        <v>75</v>
      </c>
      <c r="AU148" s="220" t="s">
        <v>76</v>
      </c>
      <c r="AY148" s="219" t="s">
        <v>201</v>
      </c>
      <c r="BK148" s="221">
        <f>SUM(BK149:BK155)</f>
        <v>0</v>
      </c>
    </row>
    <row r="149" s="2" customFormat="1" ht="33" customHeight="1">
      <c r="A149" s="39"/>
      <c r="B149" s="40"/>
      <c r="C149" s="222" t="s">
        <v>260</v>
      </c>
      <c r="D149" s="222" t="s">
        <v>202</v>
      </c>
      <c r="E149" s="223" t="s">
        <v>3550</v>
      </c>
      <c r="F149" s="224" t="s">
        <v>3551</v>
      </c>
      <c r="G149" s="225" t="s">
        <v>223</v>
      </c>
      <c r="H149" s="226">
        <v>1.286</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206</v>
      </c>
      <c r="AT149" s="234" t="s">
        <v>202</v>
      </c>
      <c r="AU149" s="234" t="s">
        <v>83</v>
      </c>
      <c r="AY149" s="18" t="s">
        <v>201</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206</v>
      </c>
      <c r="BM149" s="234" t="s">
        <v>3552</v>
      </c>
    </row>
    <row r="150" s="13" customFormat="1">
      <c r="A150" s="13"/>
      <c r="B150" s="247"/>
      <c r="C150" s="248"/>
      <c r="D150" s="238" t="s">
        <v>208</v>
      </c>
      <c r="E150" s="249" t="s">
        <v>1</v>
      </c>
      <c r="F150" s="250" t="s">
        <v>3553</v>
      </c>
      <c r="G150" s="248"/>
      <c r="H150" s="251">
        <v>1.286</v>
      </c>
      <c r="I150" s="252"/>
      <c r="J150" s="248"/>
      <c r="K150" s="248"/>
      <c r="L150" s="253"/>
      <c r="M150" s="254"/>
      <c r="N150" s="255"/>
      <c r="O150" s="255"/>
      <c r="P150" s="255"/>
      <c r="Q150" s="255"/>
      <c r="R150" s="255"/>
      <c r="S150" s="255"/>
      <c r="T150" s="256"/>
      <c r="U150" s="13"/>
      <c r="V150" s="13"/>
      <c r="W150" s="13"/>
      <c r="X150" s="13"/>
      <c r="Y150" s="13"/>
      <c r="Z150" s="13"/>
      <c r="AA150" s="13"/>
      <c r="AB150" s="13"/>
      <c r="AC150" s="13"/>
      <c r="AD150" s="13"/>
      <c r="AE150" s="13"/>
      <c r="AT150" s="257" t="s">
        <v>208</v>
      </c>
      <c r="AU150" s="257" t="s">
        <v>83</v>
      </c>
      <c r="AV150" s="13" t="s">
        <v>85</v>
      </c>
      <c r="AW150" s="13" t="s">
        <v>32</v>
      </c>
      <c r="AX150" s="13" t="s">
        <v>83</v>
      </c>
      <c r="AY150" s="257" t="s">
        <v>201</v>
      </c>
    </row>
    <row r="151" s="2" customFormat="1" ht="16.5" customHeight="1">
      <c r="A151" s="39"/>
      <c r="B151" s="40"/>
      <c r="C151" s="291" t="s">
        <v>277</v>
      </c>
      <c r="D151" s="291" t="s">
        <v>615</v>
      </c>
      <c r="E151" s="292" t="s">
        <v>3554</v>
      </c>
      <c r="F151" s="293" t="s">
        <v>3555</v>
      </c>
      <c r="G151" s="294" t="s">
        <v>1025</v>
      </c>
      <c r="H151" s="295">
        <v>1286.1099999999999</v>
      </c>
      <c r="I151" s="296"/>
      <c r="J151" s="297">
        <f>ROUND(I151*H151,2)</f>
        <v>0</v>
      </c>
      <c r="K151" s="298"/>
      <c r="L151" s="299"/>
      <c r="M151" s="300" t="s">
        <v>1</v>
      </c>
      <c r="N151" s="301" t="s">
        <v>41</v>
      </c>
      <c r="O151" s="92"/>
      <c r="P151" s="232">
        <f>O151*H151</f>
        <v>0</v>
      </c>
      <c r="Q151" s="232">
        <v>0.001</v>
      </c>
      <c r="R151" s="232">
        <f>Q151*H151</f>
        <v>1.2861099999999999</v>
      </c>
      <c r="S151" s="232">
        <v>0</v>
      </c>
      <c r="T151" s="233">
        <f>S151*H151</f>
        <v>0</v>
      </c>
      <c r="U151" s="39"/>
      <c r="V151" s="39"/>
      <c r="W151" s="39"/>
      <c r="X151" s="39"/>
      <c r="Y151" s="39"/>
      <c r="Z151" s="39"/>
      <c r="AA151" s="39"/>
      <c r="AB151" s="39"/>
      <c r="AC151" s="39"/>
      <c r="AD151" s="39"/>
      <c r="AE151" s="39"/>
      <c r="AR151" s="234" t="s">
        <v>260</v>
      </c>
      <c r="AT151" s="234" t="s">
        <v>615</v>
      </c>
      <c r="AU151" s="234" t="s">
        <v>83</v>
      </c>
      <c r="AY151" s="18" t="s">
        <v>201</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206</v>
      </c>
      <c r="BM151" s="234" t="s">
        <v>3556</v>
      </c>
    </row>
    <row r="152" s="2" customFormat="1" ht="33" customHeight="1">
      <c r="A152" s="39"/>
      <c r="B152" s="40"/>
      <c r="C152" s="222" t="s">
        <v>167</v>
      </c>
      <c r="D152" s="222" t="s">
        <v>202</v>
      </c>
      <c r="E152" s="223" t="s">
        <v>3557</v>
      </c>
      <c r="F152" s="224" t="s">
        <v>3558</v>
      </c>
      <c r="G152" s="225" t="s">
        <v>215</v>
      </c>
      <c r="H152" s="226">
        <v>203.059</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206</v>
      </c>
      <c r="AT152" s="234" t="s">
        <v>202</v>
      </c>
      <c r="AU152" s="234" t="s">
        <v>83</v>
      </c>
      <c r="AY152" s="18" t="s">
        <v>201</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206</v>
      </c>
      <c r="BM152" s="234" t="s">
        <v>3559</v>
      </c>
    </row>
    <row r="153" s="13" customFormat="1">
      <c r="A153" s="13"/>
      <c r="B153" s="247"/>
      <c r="C153" s="248"/>
      <c r="D153" s="238" t="s">
        <v>208</v>
      </c>
      <c r="E153" s="249" t="s">
        <v>1</v>
      </c>
      <c r="F153" s="250" t="s">
        <v>3560</v>
      </c>
      <c r="G153" s="248"/>
      <c r="H153" s="251">
        <v>203.059</v>
      </c>
      <c r="I153" s="252"/>
      <c r="J153" s="248"/>
      <c r="K153" s="248"/>
      <c r="L153" s="253"/>
      <c r="M153" s="254"/>
      <c r="N153" s="255"/>
      <c r="O153" s="255"/>
      <c r="P153" s="255"/>
      <c r="Q153" s="255"/>
      <c r="R153" s="255"/>
      <c r="S153" s="255"/>
      <c r="T153" s="256"/>
      <c r="U153" s="13"/>
      <c r="V153" s="13"/>
      <c r="W153" s="13"/>
      <c r="X153" s="13"/>
      <c r="Y153" s="13"/>
      <c r="Z153" s="13"/>
      <c r="AA153" s="13"/>
      <c r="AB153" s="13"/>
      <c r="AC153" s="13"/>
      <c r="AD153" s="13"/>
      <c r="AE153" s="13"/>
      <c r="AT153" s="257" t="s">
        <v>208</v>
      </c>
      <c r="AU153" s="257" t="s">
        <v>83</v>
      </c>
      <c r="AV153" s="13" t="s">
        <v>85</v>
      </c>
      <c r="AW153" s="13" t="s">
        <v>32</v>
      </c>
      <c r="AX153" s="13" t="s">
        <v>83</v>
      </c>
      <c r="AY153" s="257" t="s">
        <v>201</v>
      </c>
    </row>
    <row r="154" s="2" customFormat="1" ht="16.5" customHeight="1">
      <c r="A154" s="39"/>
      <c r="B154" s="40"/>
      <c r="C154" s="291" t="s">
        <v>170</v>
      </c>
      <c r="D154" s="291" t="s">
        <v>615</v>
      </c>
      <c r="E154" s="292" t="s">
        <v>3561</v>
      </c>
      <c r="F154" s="293" t="s">
        <v>3562</v>
      </c>
      <c r="G154" s="294" t="s">
        <v>215</v>
      </c>
      <c r="H154" s="295">
        <v>213.21199999999999</v>
      </c>
      <c r="I154" s="296"/>
      <c r="J154" s="297">
        <f>ROUND(I154*H154,2)</f>
        <v>0</v>
      </c>
      <c r="K154" s="298"/>
      <c r="L154" s="299"/>
      <c r="M154" s="300" t="s">
        <v>1</v>
      </c>
      <c r="N154" s="301" t="s">
        <v>41</v>
      </c>
      <c r="O154" s="92"/>
      <c r="P154" s="232">
        <f>O154*H154</f>
        <v>0</v>
      </c>
      <c r="Q154" s="232">
        <v>0.0091000000000000004</v>
      </c>
      <c r="R154" s="232">
        <f>Q154*H154</f>
        <v>1.9402292000000001</v>
      </c>
      <c r="S154" s="232">
        <v>0</v>
      </c>
      <c r="T154" s="233">
        <f>S154*H154</f>
        <v>0</v>
      </c>
      <c r="U154" s="39"/>
      <c r="V154" s="39"/>
      <c r="W154" s="39"/>
      <c r="X154" s="39"/>
      <c r="Y154" s="39"/>
      <c r="Z154" s="39"/>
      <c r="AA154" s="39"/>
      <c r="AB154" s="39"/>
      <c r="AC154" s="39"/>
      <c r="AD154" s="39"/>
      <c r="AE154" s="39"/>
      <c r="AR154" s="234" t="s">
        <v>260</v>
      </c>
      <c r="AT154" s="234" t="s">
        <v>615</v>
      </c>
      <c r="AU154" s="234" t="s">
        <v>83</v>
      </c>
      <c r="AY154" s="18" t="s">
        <v>201</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206</v>
      </c>
      <c r="BM154" s="234" t="s">
        <v>3563</v>
      </c>
    </row>
    <row r="155" s="13" customFormat="1">
      <c r="A155" s="13"/>
      <c r="B155" s="247"/>
      <c r="C155" s="248"/>
      <c r="D155" s="238" t="s">
        <v>208</v>
      </c>
      <c r="E155" s="248"/>
      <c r="F155" s="250" t="s">
        <v>3564</v>
      </c>
      <c r="G155" s="248"/>
      <c r="H155" s="251">
        <v>213.21199999999999</v>
      </c>
      <c r="I155" s="252"/>
      <c r="J155" s="248"/>
      <c r="K155" s="248"/>
      <c r="L155" s="253"/>
      <c r="M155" s="254"/>
      <c r="N155" s="255"/>
      <c r="O155" s="255"/>
      <c r="P155" s="255"/>
      <c r="Q155" s="255"/>
      <c r="R155" s="255"/>
      <c r="S155" s="255"/>
      <c r="T155" s="256"/>
      <c r="U155" s="13"/>
      <c r="V155" s="13"/>
      <c r="W155" s="13"/>
      <c r="X155" s="13"/>
      <c r="Y155" s="13"/>
      <c r="Z155" s="13"/>
      <c r="AA155" s="13"/>
      <c r="AB155" s="13"/>
      <c r="AC155" s="13"/>
      <c r="AD155" s="13"/>
      <c r="AE155" s="13"/>
      <c r="AT155" s="257" t="s">
        <v>208</v>
      </c>
      <c r="AU155" s="257" t="s">
        <v>83</v>
      </c>
      <c r="AV155" s="13" t="s">
        <v>85</v>
      </c>
      <c r="AW155" s="13" t="s">
        <v>4</v>
      </c>
      <c r="AX155" s="13" t="s">
        <v>83</v>
      </c>
      <c r="AY155" s="257" t="s">
        <v>201</v>
      </c>
    </row>
    <row r="156" s="11" customFormat="1" ht="25.92" customHeight="1">
      <c r="A156" s="11"/>
      <c r="B156" s="208"/>
      <c r="C156" s="209"/>
      <c r="D156" s="210" t="s">
        <v>75</v>
      </c>
      <c r="E156" s="211" t="s">
        <v>260</v>
      </c>
      <c r="F156" s="211" t="s">
        <v>3565</v>
      </c>
      <c r="G156" s="209"/>
      <c r="H156" s="209"/>
      <c r="I156" s="212"/>
      <c r="J156" s="213">
        <f>BK156</f>
        <v>0</v>
      </c>
      <c r="K156" s="209"/>
      <c r="L156" s="214"/>
      <c r="M156" s="215"/>
      <c r="N156" s="216"/>
      <c r="O156" s="216"/>
      <c r="P156" s="217">
        <f>SUM(P157:P162)</f>
        <v>0</v>
      </c>
      <c r="Q156" s="216"/>
      <c r="R156" s="217">
        <f>SUM(R157:R162)</f>
        <v>0.0063309999999999998</v>
      </c>
      <c r="S156" s="216"/>
      <c r="T156" s="218">
        <f>SUM(T157:T162)</f>
        <v>0</v>
      </c>
      <c r="U156" s="11"/>
      <c r="V156" s="11"/>
      <c r="W156" s="11"/>
      <c r="X156" s="11"/>
      <c r="Y156" s="11"/>
      <c r="Z156" s="11"/>
      <c r="AA156" s="11"/>
      <c r="AB156" s="11"/>
      <c r="AC156" s="11"/>
      <c r="AD156" s="11"/>
      <c r="AE156" s="11"/>
      <c r="AR156" s="219" t="s">
        <v>83</v>
      </c>
      <c r="AT156" s="220" t="s">
        <v>75</v>
      </c>
      <c r="AU156" s="220" t="s">
        <v>76</v>
      </c>
      <c r="AY156" s="219" t="s">
        <v>201</v>
      </c>
      <c r="BK156" s="221">
        <f>SUM(BK157:BK162)</f>
        <v>0</v>
      </c>
    </row>
    <row r="157" s="2" customFormat="1" ht="24.15" customHeight="1">
      <c r="A157" s="39"/>
      <c r="B157" s="40"/>
      <c r="C157" s="222" t="s">
        <v>8</v>
      </c>
      <c r="D157" s="222" t="s">
        <v>202</v>
      </c>
      <c r="E157" s="223" t="s">
        <v>3566</v>
      </c>
      <c r="F157" s="224" t="s">
        <v>3567</v>
      </c>
      <c r="G157" s="225" t="s">
        <v>671</v>
      </c>
      <c r="H157" s="226">
        <v>0.5</v>
      </c>
      <c r="I157" s="227"/>
      <c r="J157" s="228">
        <f>ROUND(I157*H157,2)</f>
        <v>0</v>
      </c>
      <c r="K157" s="229"/>
      <c r="L157" s="45"/>
      <c r="M157" s="230" t="s">
        <v>1</v>
      </c>
      <c r="N157" s="231" t="s">
        <v>41</v>
      </c>
      <c r="O157" s="92"/>
      <c r="P157" s="232">
        <f>O157*H157</f>
        <v>0</v>
      </c>
      <c r="Q157" s="232">
        <v>1.0000000000000001E-05</v>
      </c>
      <c r="R157" s="232">
        <f>Q157*H157</f>
        <v>5.0000000000000004E-06</v>
      </c>
      <c r="S157" s="232">
        <v>0</v>
      </c>
      <c r="T157" s="233">
        <f>S157*H157</f>
        <v>0</v>
      </c>
      <c r="U157" s="39"/>
      <c r="V157" s="39"/>
      <c r="W157" s="39"/>
      <c r="X157" s="39"/>
      <c r="Y157" s="39"/>
      <c r="Z157" s="39"/>
      <c r="AA157" s="39"/>
      <c r="AB157" s="39"/>
      <c r="AC157" s="39"/>
      <c r="AD157" s="39"/>
      <c r="AE157" s="39"/>
      <c r="AR157" s="234" t="s">
        <v>206</v>
      </c>
      <c r="AT157" s="234" t="s">
        <v>202</v>
      </c>
      <c r="AU157" s="234" t="s">
        <v>83</v>
      </c>
      <c r="AY157" s="18" t="s">
        <v>201</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206</v>
      </c>
      <c r="BM157" s="234" t="s">
        <v>3568</v>
      </c>
    </row>
    <row r="158" s="2" customFormat="1" ht="24.15" customHeight="1">
      <c r="A158" s="39"/>
      <c r="B158" s="40"/>
      <c r="C158" s="291" t="s">
        <v>307</v>
      </c>
      <c r="D158" s="291" t="s">
        <v>615</v>
      </c>
      <c r="E158" s="292" t="s">
        <v>3569</v>
      </c>
      <c r="F158" s="293" t="s">
        <v>3570</v>
      </c>
      <c r="G158" s="294" t="s">
        <v>671</v>
      </c>
      <c r="H158" s="295">
        <v>0.50800000000000001</v>
      </c>
      <c r="I158" s="296"/>
      <c r="J158" s="297">
        <f>ROUND(I158*H158,2)</f>
        <v>0</v>
      </c>
      <c r="K158" s="298"/>
      <c r="L158" s="299"/>
      <c r="M158" s="300" t="s">
        <v>1</v>
      </c>
      <c r="N158" s="301" t="s">
        <v>41</v>
      </c>
      <c r="O158" s="92"/>
      <c r="P158" s="232">
        <f>O158*H158</f>
        <v>0</v>
      </c>
      <c r="Q158" s="232">
        <v>0.0014</v>
      </c>
      <c r="R158" s="232">
        <f>Q158*H158</f>
        <v>0.00071120000000000005</v>
      </c>
      <c r="S158" s="232">
        <v>0</v>
      </c>
      <c r="T158" s="233">
        <f>S158*H158</f>
        <v>0</v>
      </c>
      <c r="U158" s="39"/>
      <c r="V158" s="39"/>
      <c r="W158" s="39"/>
      <c r="X158" s="39"/>
      <c r="Y158" s="39"/>
      <c r="Z158" s="39"/>
      <c r="AA158" s="39"/>
      <c r="AB158" s="39"/>
      <c r="AC158" s="39"/>
      <c r="AD158" s="39"/>
      <c r="AE158" s="39"/>
      <c r="AR158" s="234" t="s">
        <v>260</v>
      </c>
      <c r="AT158" s="234" t="s">
        <v>615</v>
      </c>
      <c r="AU158" s="234" t="s">
        <v>83</v>
      </c>
      <c r="AY158" s="18" t="s">
        <v>201</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206</v>
      </c>
      <c r="BM158" s="234" t="s">
        <v>3571</v>
      </c>
    </row>
    <row r="159" s="13" customFormat="1">
      <c r="A159" s="13"/>
      <c r="B159" s="247"/>
      <c r="C159" s="248"/>
      <c r="D159" s="238" t="s">
        <v>208</v>
      </c>
      <c r="E159" s="248"/>
      <c r="F159" s="250" t="s">
        <v>3572</v>
      </c>
      <c r="G159" s="248"/>
      <c r="H159" s="251">
        <v>0.50800000000000001</v>
      </c>
      <c r="I159" s="252"/>
      <c r="J159" s="248"/>
      <c r="K159" s="248"/>
      <c r="L159" s="253"/>
      <c r="M159" s="254"/>
      <c r="N159" s="255"/>
      <c r="O159" s="255"/>
      <c r="P159" s="255"/>
      <c r="Q159" s="255"/>
      <c r="R159" s="255"/>
      <c r="S159" s="255"/>
      <c r="T159" s="256"/>
      <c r="U159" s="13"/>
      <c r="V159" s="13"/>
      <c r="W159" s="13"/>
      <c r="X159" s="13"/>
      <c r="Y159" s="13"/>
      <c r="Z159" s="13"/>
      <c r="AA159" s="13"/>
      <c r="AB159" s="13"/>
      <c r="AC159" s="13"/>
      <c r="AD159" s="13"/>
      <c r="AE159" s="13"/>
      <c r="AT159" s="257" t="s">
        <v>208</v>
      </c>
      <c r="AU159" s="257" t="s">
        <v>83</v>
      </c>
      <c r="AV159" s="13" t="s">
        <v>85</v>
      </c>
      <c r="AW159" s="13" t="s">
        <v>4</v>
      </c>
      <c r="AX159" s="13" t="s">
        <v>83</v>
      </c>
      <c r="AY159" s="257" t="s">
        <v>201</v>
      </c>
    </row>
    <row r="160" s="2" customFormat="1" ht="24.15" customHeight="1">
      <c r="A160" s="39"/>
      <c r="B160" s="40"/>
      <c r="C160" s="222" t="s">
        <v>311</v>
      </c>
      <c r="D160" s="222" t="s">
        <v>202</v>
      </c>
      <c r="E160" s="223" t="s">
        <v>3573</v>
      </c>
      <c r="F160" s="224" t="s">
        <v>3574</v>
      </c>
      <c r="G160" s="225" t="s">
        <v>671</v>
      </c>
      <c r="H160" s="226">
        <v>1.2</v>
      </c>
      <c r="I160" s="227"/>
      <c r="J160" s="228">
        <f>ROUND(I160*H160,2)</f>
        <v>0</v>
      </c>
      <c r="K160" s="229"/>
      <c r="L160" s="45"/>
      <c r="M160" s="230" t="s">
        <v>1</v>
      </c>
      <c r="N160" s="231" t="s">
        <v>41</v>
      </c>
      <c r="O160" s="92"/>
      <c r="P160" s="232">
        <f>O160*H160</f>
        <v>0</v>
      </c>
      <c r="Q160" s="232">
        <v>1.0000000000000001E-05</v>
      </c>
      <c r="R160" s="232">
        <f>Q160*H160</f>
        <v>1.2E-05</v>
      </c>
      <c r="S160" s="232">
        <v>0</v>
      </c>
      <c r="T160" s="233">
        <f>S160*H160</f>
        <v>0</v>
      </c>
      <c r="U160" s="39"/>
      <c r="V160" s="39"/>
      <c r="W160" s="39"/>
      <c r="X160" s="39"/>
      <c r="Y160" s="39"/>
      <c r="Z160" s="39"/>
      <c r="AA160" s="39"/>
      <c r="AB160" s="39"/>
      <c r="AC160" s="39"/>
      <c r="AD160" s="39"/>
      <c r="AE160" s="39"/>
      <c r="AR160" s="234" t="s">
        <v>206</v>
      </c>
      <c r="AT160" s="234" t="s">
        <v>202</v>
      </c>
      <c r="AU160" s="234" t="s">
        <v>83</v>
      </c>
      <c r="AY160" s="18" t="s">
        <v>201</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206</v>
      </c>
      <c r="BM160" s="234" t="s">
        <v>3575</v>
      </c>
    </row>
    <row r="161" s="2" customFormat="1" ht="24.15" customHeight="1">
      <c r="A161" s="39"/>
      <c r="B161" s="40"/>
      <c r="C161" s="291" t="s">
        <v>315</v>
      </c>
      <c r="D161" s="291" t="s">
        <v>615</v>
      </c>
      <c r="E161" s="292" t="s">
        <v>3576</v>
      </c>
      <c r="F161" s="293" t="s">
        <v>3577</v>
      </c>
      <c r="G161" s="294" t="s">
        <v>671</v>
      </c>
      <c r="H161" s="295">
        <v>1.218</v>
      </c>
      <c r="I161" s="296"/>
      <c r="J161" s="297">
        <f>ROUND(I161*H161,2)</f>
        <v>0</v>
      </c>
      <c r="K161" s="298"/>
      <c r="L161" s="299"/>
      <c r="M161" s="300" t="s">
        <v>1</v>
      </c>
      <c r="N161" s="301" t="s">
        <v>41</v>
      </c>
      <c r="O161" s="92"/>
      <c r="P161" s="232">
        <f>O161*H161</f>
        <v>0</v>
      </c>
      <c r="Q161" s="232">
        <v>0.0045999999999999999</v>
      </c>
      <c r="R161" s="232">
        <f>Q161*H161</f>
        <v>0.0056027999999999998</v>
      </c>
      <c r="S161" s="232">
        <v>0</v>
      </c>
      <c r="T161" s="233">
        <f>S161*H161</f>
        <v>0</v>
      </c>
      <c r="U161" s="39"/>
      <c r="V161" s="39"/>
      <c r="W161" s="39"/>
      <c r="X161" s="39"/>
      <c r="Y161" s="39"/>
      <c r="Z161" s="39"/>
      <c r="AA161" s="39"/>
      <c r="AB161" s="39"/>
      <c r="AC161" s="39"/>
      <c r="AD161" s="39"/>
      <c r="AE161" s="39"/>
      <c r="AR161" s="234" t="s">
        <v>260</v>
      </c>
      <c r="AT161" s="234" t="s">
        <v>615</v>
      </c>
      <c r="AU161" s="234" t="s">
        <v>83</v>
      </c>
      <c r="AY161" s="18" t="s">
        <v>201</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206</v>
      </c>
      <c r="BM161" s="234" t="s">
        <v>3578</v>
      </c>
    </row>
    <row r="162" s="13" customFormat="1">
      <c r="A162" s="13"/>
      <c r="B162" s="247"/>
      <c r="C162" s="248"/>
      <c r="D162" s="238" t="s">
        <v>208</v>
      </c>
      <c r="E162" s="248"/>
      <c r="F162" s="250" t="s">
        <v>3579</v>
      </c>
      <c r="G162" s="248"/>
      <c r="H162" s="251">
        <v>1.218</v>
      </c>
      <c r="I162" s="252"/>
      <c r="J162" s="248"/>
      <c r="K162" s="248"/>
      <c r="L162" s="253"/>
      <c r="M162" s="254"/>
      <c r="N162" s="255"/>
      <c r="O162" s="255"/>
      <c r="P162" s="255"/>
      <c r="Q162" s="255"/>
      <c r="R162" s="255"/>
      <c r="S162" s="255"/>
      <c r="T162" s="256"/>
      <c r="U162" s="13"/>
      <c r="V162" s="13"/>
      <c r="W162" s="13"/>
      <c r="X162" s="13"/>
      <c r="Y162" s="13"/>
      <c r="Z162" s="13"/>
      <c r="AA162" s="13"/>
      <c r="AB162" s="13"/>
      <c r="AC162" s="13"/>
      <c r="AD162" s="13"/>
      <c r="AE162" s="13"/>
      <c r="AT162" s="257" t="s">
        <v>208</v>
      </c>
      <c r="AU162" s="257" t="s">
        <v>83</v>
      </c>
      <c r="AV162" s="13" t="s">
        <v>85</v>
      </c>
      <c r="AW162" s="13" t="s">
        <v>4</v>
      </c>
      <c r="AX162" s="13" t="s">
        <v>83</v>
      </c>
      <c r="AY162" s="257" t="s">
        <v>201</v>
      </c>
    </row>
    <row r="163" s="11" customFormat="1" ht="25.92" customHeight="1">
      <c r="A163" s="11"/>
      <c r="B163" s="208"/>
      <c r="C163" s="209"/>
      <c r="D163" s="210" t="s">
        <v>75</v>
      </c>
      <c r="E163" s="211" t="s">
        <v>277</v>
      </c>
      <c r="F163" s="211" t="s">
        <v>793</v>
      </c>
      <c r="G163" s="209"/>
      <c r="H163" s="209"/>
      <c r="I163" s="212"/>
      <c r="J163" s="213">
        <f>BK163</f>
        <v>0</v>
      </c>
      <c r="K163" s="209"/>
      <c r="L163" s="214"/>
      <c r="M163" s="215"/>
      <c r="N163" s="216"/>
      <c r="O163" s="216"/>
      <c r="P163" s="217">
        <f>SUM(P164:P195)</f>
        <v>0</v>
      </c>
      <c r="Q163" s="216"/>
      <c r="R163" s="217">
        <f>SUM(R164:R195)</f>
        <v>1.4806491200000005</v>
      </c>
      <c r="S163" s="216"/>
      <c r="T163" s="218">
        <f>SUM(T164:T195)</f>
        <v>0.25</v>
      </c>
      <c r="U163" s="11"/>
      <c r="V163" s="11"/>
      <c r="W163" s="11"/>
      <c r="X163" s="11"/>
      <c r="Y163" s="11"/>
      <c r="Z163" s="11"/>
      <c r="AA163" s="11"/>
      <c r="AB163" s="11"/>
      <c r="AC163" s="11"/>
      <c r="AD163" s="11"/>
      <c r="AE163" s="11"/>
      <c r="AR163" s="219" t="s">
        <v>83</v>
      </c>
      <c r="AT163" s="220" t="s">
        <v>75</v>
      </c>
      <c r="AU163" s="220" t="s">
        <v>76</v>
      </c>
      <c r="AY163" s="219" t="s">
        <v>201</v>
      </c>
      <c r="BK163" s="221">
        <f>SUM(BK164:BK195)</f>
        <v>0</v>
      </c>
    </row>
    <row r="164" s="2" customFormat="1" ht="33" customHeight="1">
      <c r="A164" s="39"/>
      <c r="B164" s="40"/>
      <c r="C164" s="222" t="s">
        <v>323</v>
      </c>
      <c r="D164" s="222" t="s">
        <v>202</v>
      </c>
      <c r="E164" s="223" t="s">
        <v>3580</v>
      </c>
      <c r="F164" s="224" t="s">
        <v>3581</v>
      </c>
      <c r="G164" s="225" t="s">
        <v>535</v>
      </c>
      <c r="H164" s="226">
        <v>5</v>
      </c>
      <c r="I164" s="227"/>
      <c r="J164" s="228">
        <f>ROUND(I164*H164,2)</f>
        <v>0</v>
      </c>
      <c r="K164" s="229"/>
      <c r="L164" s="45"/>
      <c r="M164" s="230" t="s">
        <v>1</v>
      </c>
      <c r="N164" s="231" t="s">
        <v>41</v>
      </c>
      <c r="O164" s="92"/>
      <c r="P164" s="232">
        <f>O164*H164</f>
        <v>0</v>
      </c>
      <c r="Q164" s="232">
        <v>0.0068799999999999998</v>
      </c>
      <c r="R164" s="232">
        <f>Q164*H164</f>
        <v>0.0344</v>
      </c>
      <c r="S164" s="232">
        <v>0</v>
      </c>
      <c r="T164" s="233">
        <f>S164*H164</f>
        <v>0</v>
      </c>
      <c r="U164" s="39"/>
      <c r="V164" s="39"/>
      <c r="W164" s="39"/>
      <c r="X164" s="39"/>
      <c r="Y164" s="39"/>
      <c r="Z164" s="39"/>
      <c r="AA164" s="39"/>
      <c r="AB164" s="39"/>
      <c r="AC164" s="39"/>
      <c r="AD164" s="39"/>
      <c r="AE164" s="39"/>
      <c r="AR164" s="234" t="s">
        <v>206</v>
      </c>
      <c r="AT164" s="234" t="s">
        <v>202</v>
      </c>
      <c r="AU164" s="234" t="s">
        <v>83</v>
      </c>
      <c r="AY164" s="18" t="s">
        <v>201</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206</v>
      </c>
      <c r="BM164" s="234" t="s">
        <v>3582</v>
      </c>
    </row>
    <row r="165" s="12" customFormat="1">
      <c r="A165" s="12"/>
      <c r="B165" s="236"/>
      <c r="C165" s="237"/>
      <c r="D165" s="238" t="s">
        <v>208</v>
      </c>
      <c r="E165" s="239" t="s">
        <v>1</v>
      </c>
      <c r="F165" s="240" t="s">
        <v>3583</v>
      </c>
      <c r="G165" s="237"/>
      <c r="H165" s="239" t="s">
        <v>1</v>
      </c>
      <c r="I165" s="241"/>
      <c r="J165" s="237"/>
      <c r="K165" s="237"/>
      <c r="L165" s="242"/>
      <c r="M165" s="243"/>
      <c r="N165" s="244"/>
      <c r="O165" s="244"/>
      <c r="P165" s="244"/>
      <c r="Q165" s="244"/>
      <c r="R165" s="244"/>
      <c r="S165" s="244"/>
      <c r="T165" s="245"/>
      <c r="U165" s="12"/>
      <c r="V165" s="12"/>
      <c r="W165" s="12"/>
      <c r="X165" s="12"/>
      <c r="Y165" s="12"/>
      <c r="Z165" s="12"/>
      <c r="AA165" s="12"/>
      <c r="AB165" s="12"/>
      <c r="AC165" s="12"/>
      <c r="AD165" s="12"/>
      <c r="AE165" s="12"/>
      <c r="AT165" s="246" t="s">
        <v>208</v>
      </c>
      <c r="AU165" s="246" t="s">
        <v>83</v>
      </c>
      <c r="AV165" s="12" t="s">
        <v>83</v>
      </c>
      <c r="AW165" s="12" t="s">
        <v>32</v>
      </c>
      <c r="AX165" s="12" t="s">
        <v>76</v>
      </c>
      <c r="AY165" s="246" t="s">
        <v>201</v>
      </c>
    </row>
    <row r="166" s="13" customFormat="1">
      <c r="A166" s="13"/>
      <c r="B166" s="247"/>
      <c r="C166" s="248"/>
      <c r="D166" s="238" t="s">
        <v>208</v>
      </c>
      <c r="E166" s="249" t="s">
        <v>1</v>
      </c>
      <c r="F166" s="250" t="s">
        <v>235</v>
      </c>
      <c r="G166" s="248"/>
      <c r="H166" s="251">
        <v>5</v>
      </c>
      <c r="I166" s="252"/>
      <c r="J166" s="248"/>
      <c r="K166" s="248"/>
      <c r="L166" s="253"/>
      <c r="M166" s="254"/>
      <c r="N166" s="255"/>
      <c r="O166" s="255"/>
      <c r="P166" s="255"/>
      <c r="Q166" s="255"/>
      <c r="R166" s="255"/>
      <c r="S166" s="255"/>
      <c r="T166" s="256"/>
      <c r="U166" s="13"/>
      <c r="V166" s="13"/>
      <c r="W166" s="13"/>
      <c r="X166" s="13"/>
      <c r="Y166" s="13"/>
      <c r="Z166" s="13"/>
      <c r="AA166" s="13"/>
      <c r="AB166" s="13"/>
      <c r="AC166" s="13"/>
      <c r="AD166" s="13"/>
      <c r="AE166" s="13"/>
      <c r="AT166" s="257" t="s">
        <v>208</v>
      </c>
      <c r="AU166" s="257" t="s">
        <v>83</v>
      </c>
      <c r="AV166" s="13" t="s">
        <v>85</v>
      </c>
      <c r="AW166" s="13" t="s">
        <v>32</v>
      </c>
      <c r="AX166" s="13" t="s">
        <v>83</v>
      </c>
      <c r="AY166" s="257" t="s">
        <v>201</v>
      </c>
    </row>
    <row r="167" s="2" customFormat="1" ht="24.15" customHeight="1">
      <c r="A167" s="39"/>
      <c r="B167" s="40"/>
      <c r="C167" s="291" t="s">
        <v>331</v>
      </c>
      <c r="D167" s="291" t="s">
        <v>615</v>
      </c>
      <c r="E167" s="292" t="s">
        <v>3584</v>
      </c>
      <c r="F167" s="293" t="s">
        <v>3585</v>
      </c>
      <c r="G167" s="294" t="s">
        <v>535</v>
      </c>
      <c r="H167" s="295">
        <v>5</v>
      </c>
      <c r="I167" s="296"/>
      <c r="J167" s="297">
        <f>ROUND(I167*H167,2)</f>
        <v>0</v>
      </c>
      <c r="K167" s="298"/>
      <c r="L167" s="299"/>
      <c r="M167" s="300" t="s">
        <v>1</v>
      </c>
      <c r="N167" s="301" t="s">
        <v>41</v>
      </c>
      <c r="O167" s="92"/>
      <c r="P167" s="232">
        <f>O167*H167</f>
        <v>0</v>
      </c>
      <c r="Q167" s="232">
        <v>0.156</v>
      </c>
      <c r="R167" s="232">
        <f>Q167*H167</f>
        <v>0.78000000000000003</v>
      </c>
      <c r="S167" s="232">
        <v>0</v>
      </c>
      <c r="T167" s="233">
        <f>S167*H167</f>
        <v>0</v>
      </c>
      <c r="U167" s="39"/>
      <c r="V167" s="39"/>
      <c r="W167" s="39"/>
      <c r="X167" s="39"/>
      <c r="Y167" s="39"/>
      <c r="Z167" s="39"/>
      <c r="AA167" s="39"/>
      <c r="AB167" s="39"/>
      <c r="AC167" s="39"/>
      <c r="AD167" s="39"/>
      <c r="AE167" s="39"/>
      <c r="AR167" s="234" t="s">
        <v>260</v>
      </c>
      <c r="AT167" s="234" t="s">
        <v>615</v>
      </c>
      <c r="AU167" s="234" t="s">
        <v>83</v>
      </c>
      <c r="AY167" s="18" t="s">
        <v>201</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206</v>
      </c>
      <c r="BM167" s="234" t="s">
        <v>3586</v>
      </c>
    </row>
    <row r="168" s="2" customFormat="1" ht="44.25" customHeight="1">
      <c r="A168" s="39"/>
      <c r="B168" s="40"/>
      <c r="C168" s="222" t="s">
        <v>624</v>
      </c>
      <c r="D168" s="222" t="s">
        <v>202</v>
      </c>
      <c r="E168" s="223" t="s">
        <v>3587</v>
      </c>
      <c r="F168" s="224" t="s">
        <v>3588</v>
      </c>
      <c r="G168" s="225" t="s">
        <v>215</v>
      </c>
      <c r="H168" s="226">
        <v>40.514000000000003</v>
      </c>
      <c r="I168" s="227"/>
      <c r="J168" s="228">
        <f>ROUND(I168*H168,2)</f>
        <v>0</v>
      </c>
      <c r="K168" s="229"/>
      <c r="L168" s="45"/>
      <c r="M168" s="230" t="s">
        <v>1</v>
      </c>
      <c r="N168" s="231" t="s">
        <v>41</v>
      </c>
      <c r="O168" s="92"/>
      <c r="P168" s="232">
        <f>O168*H168</f>
        <v>0</v>
      </c>
      <c r="Q168" s="232">
        <v>0.00158</v>
      </c>
      <c r="R168" s="232">
        <f>Q168*H168</f>
        <v>0.064012120000000006</v>
      </c>
      <c r="S168" s="232">
        <v>0</v>
      </c>
      <c r="T168" s="233">
        <f>S168*H168</f>
        <v>0</v>
      </c>
      <c r="U168" s="39"/>
      <c r="V168" s="39"/>
      <c r="W168" s="39"/>
      <c r="X168" s="39"/>
      <c r="Y168" s="39"/>
      <c r="Z168" s="39"/>
      <c r="AA168" s="39"/>
      <c r="AB168" s="39"/>
      <c r="AC168" s="39"/>
      <c r="AD168" s="39"/>
      <c r="AE168" s="39"/>
      <c r="AR168" s="234" t="s">
        <v>206</v>
      </c>
      <c r="AT168" s="234" t="s">
        <v>202</v>
      </c>
      <c r="AU168" s="234" t="s">
        <v>83</v>
      </c>
      <c r="AY168" s="18" t="s">
        <v>201</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206</v>
      </c>
      <c r="BM168" s="234" t="s">
        <v>3589</v>
      </c>
    </row>
    <row r="169" s="12" customFormat="1">
      <c r="A169" s="12"/>
      <c r="B169" s="236"/>
      <c r="C169" s="237"/>
      <c r="D169" s="238" t="s">
        <v>208</v>
      </c>
      <c r="E169" s="239" t="s">
        <v>1</v>
      </c>
      <c r="F169" s="240" t="s">
        <v>3590</v>
      </c>
      <c r="G169" s="237"/>
      <c r="H169" s="239" t="s">
        <v>1</v>
      </c>
      <c r="I169" s="241"/>
      <c r="J169" s="237"/>
      <c r="K169" s="237"/>
      <c r="L169" s="242"/>
      <c r="M169" s="243"/>
      <c r="N169" s="244"/>
      <c r="O169" s="244"/>
      <c r="P169" s="244"/>
      <c r="Q169" s="244"/>
      <c r="R169" s="244"/>
      <c r="S169" s="244"/>
      <c r="T169" s="245"/>
      <c r="U169" s="12"/>
      <c r="V169" s="12"/>
      <c r="W169" s="12"/>
      <c r="X169" s="12"/>
      <c r="Y169" s="12"/>
      <c r="Z169" s="12"/>
      <c r="AA169" s="12"/>
      <c r="AB169" s="12"/>
      <c r="AC169" s="12"/>
      <c r="AD169" s="12"/>
      <c r="AE169" s="12"/>
      <c r="AT169" s="246" t="s">
        <v>208</v>
      </c>
      <c r="AU169" s="246" t="s">
        <v>83</v>
      </c>
      <c r="AV169" s="12" t="s">
        <v>83</v>
      </c>
      <c r="AW169" s="12" t="s">
        <v>32</v>
      </c>
      <c r="AX169" s="12" t="s">
        <v>76</v>
      </c>
      <c r="AY169" s="246" t="s">
        <v>201</v>
      </c>
    </row>
    <row r="170" s="13" customFormat="1">
      <c r="A170" s="13"/>
      <c r="B170" s="247"/>
      <c r="C170" s="248"/>
      <c r="D170" s="238" t="s">
        <v>208</v>
      </c>
      <c r="E170" s="249" t="s">
        <v>1</v>
      </c>
      <c r="F170" s="250" t="s">
        <v>3591</v>
      </c>
      <c r="G170" s="248"/>
      <c r="H170" s="251">
        <v>25.042000000000002</v>
      </c>
      <c r="I170" s="252"/>
      <c r="J170" s="248"/>
      <c r="K170" s="248"/>
      <c r="L170" s="253"/>
      <c r="M170" s="254"/>
      <c r="N170" s="255"/>
      <c r="O170" s="255"/>
      <c r="P170" s="255"/>
      <c r="Q170" s="255"/>
      <c r="R170" s="255"/>
      <c r="S170" s="255"/>
      <c r="T170" s="256"/>
      <c r="U170" s="13"/>
      <c r="V170" s="13"/>
      <c r="W170" s="13"/>
      <c r="X170" s="13"/>
      <c r="Y170" s="13"/>
      <c r="Z170" s="13"/>
      <c r="AA170" s="13"/>
      <c r="AB170" s="13"/>
      <c r="AC170" s="13"/>
      <c r="AD170" s="13"/>
      <c r="AE170" s="13"/>
      <c r="AT170" s="257" t="s">
        <v>208</v>
      </c>
      <c r="AU170" s="257" t="s">
        <v>83</v>
      </c>
      <c r="AV170" s="13" t="s">
        <v>85</v>
      </c>
      <c r="AW170" s="13" t="s">
        <v>32</v>
      </c>
      <c r="AX170" s="13" t="s">
        <v>76</v>
      </c>
      <c r="AY170" s="257" t="s">
        <v>201</v>
      </c>
    </row>
    <row r="171" s="13" customFormat="1">
      <c r="A171" s="13"/>
      <c r="B171" s="247"/>
      <c r="C171" s="248"/>
      <c r="D171" s="238" t="s">
        <v>208</v>
      </c>
      <c r="E171" s="249" t="s">
        <v>1</v>
      </c>
      <c r="F171" s="250" t="s">
        <v>3592</v>
      </c>
      <c r="G171" s="248"/>
      <c r="H171" s="251">
        <v>15.472</v>
      </c>
      <c r="I171" s="252"/>
      <c r="J171" s="248"/>
      <c r="K171" s="248"/>
      <c r="L171" s="253"/>
      <c r="M171" s="254"/>
      <c r="N171" s="255"/>
      <c r="O171" s="255"/>
      <c r="P171" s="255"/>
      <c r="Q171" s="255"/>
      <c r="R171" s="255"/>
      <c r="S171" s="255"/>
      <c r="T171" s="256"/>
      <c r="U171" s="13"/>
      <c r="V171" s="13"/>
      <c r="W171" s="13"/>
      <c r="X171" s="13"/>
      <c r="Y171" s="13"/>
      <c r="Z171" s="13"/>
      <c r="AA171" s="13"/>
      <c r="AB171" s="13"/>
      <c r="AC171" s="13"/>
      <c r="AD171" s="13"/>
      <c r="AE171" s="13"/>
      <c r="AT171" s="257" t="s">
        <v>208</v>
      </c>
      <c r="AU171" s="257" t="s">
        <v>83</v>
      </c>
      <c r="AV171" s="13" t="s">
        <v>85</v>
      </c>
      <c r="AW171" s="13" t="s">
        <v>32</v>
      </c>
      <c r="AX171" s="13" t="s">
        <v>76</v>
      </c>
      <c r="AY171" s="257" t="s">
        <v>201</v>
      </c>
    </row>
    <row r="172" s="14" customFormat="1">
      <c r="A172" s="14"/>
      <c r="B172" s="258"/>
      <c r="C172" s="259"/>
      <c r="D172" s="238" t="s">
        <v>208</v>
      </c>
      <c r="E172" s="260" t="s">
        <v>1</v>
      </c>
      <c r="F172" s="261" t="s">
        <v>212</v>
      </c>
      <c r="G172" s="259"/>
      <c r="H172" s="262">
        <v>40.514000000000003</v>
      </c>
      <c r="I172" s="263"/>
      <c r="J172" s="259"/>
      <c r="K172" s="259"/>
      <c r="L172" s="264"/>
      <c r="M172" s="265"/>
      <c r="N172" s="266"/>
      <c r="O172" s="266"/>
      <c r="P172" s="266"/>
      <c r="Q172" s="266"/>
      <c r="R172" s="266"/>
      <c r="S172" s="266"/>
      <c r="T172" s="267"/>
      <c r="U172" s="14"/>
      <c r="V172" s="14"/>
      <c r="W172" s="14"/>
      <c r="X172" s="14"/>
      <c r="Y172" s="14"/>
      <c r="Z172" s="14"/>
      <c r="AA172" s="14"/>
      <c r="AB172" s="14"/>
      <c r="AC172" s="14"/>
      <c r="AD172" s="14"/>
      <c r="AE172" s="14"/>
      <c r="AT172" s="268" t="s">
        <v>208</v>
      </c>
      <c r="AU172" s="268" t="s">
        <v>83</v>
      </c>
      <c r="AV172" s="14" t="s">
        <v>206</v>
      </c>
      <c r="AW172" s="14" t="s">
        <v>32</v>
      </c>
      <c r="AX172" s="14" t="s">
        <v>83</v>
      </c>
      <c r="AY172" s="268" t="s">
        <v>201</v>
      </c>
    </row>
    <row r="173" s="2" customFormat="1" ht="37.8" customHeight="1">
      <c r="A173" s="39"/>
      <c r="B173" s="40"/>
      <c r="C173" s="222" t="s">
        <v>629</v>
      </c>
      <c r="D173" s="222" t="s">
        <v>202</v>
      </c>
      <c r="E173" s="223" t="s">
        <v>3593</v>
      </c>
      <c r="F173" s="224" t="s">
        <v>3594</v>
      </c>
      <c r="G173" s="225" t="s">
        <v>223</v>
      </c>
      <c r="H173" s="226">
        <v>0.105</v>
      </c>
      <c r="I173" s="227"/>
      <c r="J173" s="228">
        <f>ROUND(I173*H173,2)</f>
        <v>0</v>
      </c>
      <c r="K173" s="229"/>
      <c r="L173" s="45"/>
      <c r="M173" s="230" t="s">
        <v>1</v>
      </c>
      <c r="N173" s="231" t="s">
        <v>41</v>
      </c>
      <c r="O173" s="92"/>
      <c r="P173" s="232">
        <f>O173*H173</f>
        <v>0</v>
      </c>
      <c r="Q173" s="232">
        <v>0.001</v>
      </c>
      <c r="R173" s="232">
        <f>Q173*H173</f>
        <v>0.000105</v>
      </c>
      <c r="S173" s="232">
        <v>0</v>
      </c>
      <c r="T173" s="233">
        <f>S173*H173</f>
        <v>0</v>
      </c>
      <c r="U173" s="39"/>
      <c r="V173" s="39"/>
      <c r="W173" s="39"/>
      <c r="X173" s="39"/>
      <c r="Y173" s="39"/>
      <c r="Z173" s="39"/>
      <c r="AA173" s="39"/>
      <c r="AB173" s="39"/>
      <c r="AC173" s="39"/>
      <c r="AD173" s="39"/>
      <c r="AE173" s="39"/>
      <c r="AR173" s="234" t="s">
        <v>206</v>
      </c>
      <c r="AT173" s="234" t="s">
        <v>202</v>
      </c>
      <c r="AU173" s="234" t="s">
        <v>83</v>
      </c>
      <c r="AY173" s="18" t="s">
        <v>201</v>
      </c>
      <c r="BE173" s="235">
        <f>IF(N173="základní",J173,0)</f>
        <v>0</v>
      </c>
      <c r="BF173" s="235">
        <f>IF(N173="snížená",J173,0)</f>
        <v>0</v>
      </c>
      <c r="BG173" s="235">
        <f>IF(N173="zákl. přenesená",J173,0)</f>
        <v>0</v>
      </c>
      <c r="BH173" s="235">
        <f>IF(N173="sníž. přenesená",J173,0)</f>
        <v>0</v>
      </c>
      <c r="BI173" s="235">
        <f>IF(N173="nulová",J173,0)</f>
        <v>0</v>
      </c>
      <c r="BJ173" s="18" t="s">
        <v>83</v>
      </c>
      <c r="BK173" s="235">
        <f>ROUND(I173*H173,2)</f>
        <v>0</v>
      </c>
      <c r="BL173" s="18" t="s">
        <v>206</v>
      </c>
      <c r="BM173" s="234" t="s">
        <v>3595</v>
      </c>
    </row>
    <row r="174" s="13" customFormat="1">
      <c r="A174" s="13"/>
      <c r="B174" s="247"/>
      <c r="C174" s="248"/>
      <c r="D174" s="238" t="s">
        <v>208</v>
      </c>
      <c r="E174" s="249" t="s">
        <v>1</v>
      </c>
      <c r="F174" s="250" t="s">
        <v>3596</v>
      </c>
      <c r="G174" s="248"/>
      <c r="H174" s="251">
        <v>0.042999999999999997</v>
      </c>
      <c r="I174" s="252"/>
      <c r="J174" s="248"/>
      <c r="K174" s="248"/>
      <c r="L174" s="253"/>
      <c r="M174" s="254"/>
      <c r="N174" s="255"/>
      <c r="O174" s="255"/>
      <c r="P174" s="255"/>
      <c r="Q174" s="255"/>
      <c r="R174" s="255"/>
      <c r="S174" s="255"/>
      <c r="T174" s="256"/>
      <c r="U174" s="13"/>
      <c r="V174" s="13"/>
      <c r="W174" s="13"/>
      <c r="X174" s="13"/>
      <c r="Y174" s="13"/>
      <c r="Z174" s="13"/>
      <c r="AA174" s="13"/>
      <c r="AB174" s="13"/>
      <c r="AC174" s="13"/>
      <c r="AD174" s="13"/>
      <c r="AE174" s="13"/>
      <c r="AT174" s="257" t="s">
        <v>208</v>
      </c>
      <c r="AU174" s="257" t="s">
        <v>83</v>
      </c>
      <c r="AV174" s="13" t="s">
        <v>85</v>
      </c>
      <c r="AW174" s="13" t="s">
        <v>32</v>
      </c>
      <c r="AX174" s="13" t="s">
        <v>76</v>
      </c>
      <c r="AY174" s="257" t="s">
        <v>201</v>
      </c>
    </row>
    <row r="175" s="13" customFormat="1">
      <c r="A175" s="13"/>
      <c r="B175" s="247"/>
      <c r="C175" s="248"/>
      <c r="D175" s="238" t="s">
        <v>208</v>
      </c>
      <c r="E175" s="249" t="s">
        <v>1</v>
      </c>
      <c r="F175" s="250" t="s">
        <v>3597</v>
      </c>
      <c r="G175" s="248"/>
      <c r="H175" s="251">
        <v>0.042000000000000003</v>
      </c>
      <c r="I175" s="252"/>
      <c r="J175" s="248"/>
      <c r="K175" s="248"/>
      <c r="L175" s="253"/>
      <c r="M175" s="254"/>
      <c r="N175" s="255"/>
      <c r="O175" s="255"/>
      <c r="P175" s="255"/>
      <c r="Q175" s="255"/>
      <c r="R175" s="255"/>
      <c r="S175" s="255"/>
      <c r="T175" s="256"/>
      <c r="U175" s="13"/>
      <c r="V175" s="13"/>
      <c r="W175" s="13"/>
      <c r="X175" s="13"/>
      <c r="Y175" s="13"/>
      <c r="Z175" s="13"/>
      <c r="AA175" s="13"/>
      <c r="AB175" s="13"/>
      <c r="AC175" s="13"/>
      <c r="AD175" s="13"/>
      <c r="AE175" s="13"/>
      <c r="AT175" s="257" t="s">
        <v>208</v>
      </c>
      <c r="AU175" s="257" t="s">
        <v>83</v>
      </c>
      <c r="AV175" s="13" t="s">
        <v>85</v>
      </c>
      <c r="AW175" s="13" t="s">
        <v>32</v>
      </c>
      <c r="AX175" s="13" t="s">
        <v>76</v>
      </c>
      <c r="AY175" s="257" t="s">
        <v>201</v>
      </c>
    </row>
    <row r="176" s="13" customFormat="1">
      <c r="A176" s="13"/>
      <c r="B176" s="247"/>
      <c r="C176" s="248"/>
      <c r="D176" s="238" t="s">
        <v>208</v>
      </c>
      <c r="E176" s="249" t="s">
        <v>1</v>
      </c>
      <c r="F176" s="250" t="s">
        <v>3598</v>
      </c>
      <c r="G176" s="248"/>
      <c r="H176" s="251">
        <v>0.02</v>
      </c>
      <c r="I176" s="252"/>
      <c r="J176" s="248"/>
      <c r="K176" s="248"/>
      <c r="L176" s="253"/>
      <c r="M176" s="254"/>
      <c r="N176" s="255"/>
      <c r="O176" s="255"/>
      <c r="P176" s="255"/>
      <c r="Q176" s="255"/>
      <c r="R176" s="255"/>
      <c r="S176" s="255"/>
      <c r="T176" s="256"/>
      <c r="U176" s="13"/>
      <c r="V176" s="13"/>
      <c r="W176" s="13"/>
      <c r="X176" s="13"/>
      <c r="Y176" s="13"/>
      <c r="Z176" s="13"/>
      <c r="AA176" s="13"/>
      <c r="AB176" s="13"/>
      <c r="AC176" s="13"/>
      <c r="AD176" s="13"/>
      <c r="AE176" s="13"/>
      <c r="AT176" s="257" t="s">
        <v>208</v>
      </c>
      <c r="AU176" s="257" t="s">
        <v>83</v>
      </c>
      <c r="AV176" s="13" t="s">
        <v>85</v>
      </c>
      <c r="AW176" s="13" t="s">
        <v>32</v>
      </c>
      <c r="AX176" s="13" t="s">
        <v>76</v>
      </c>
      <c r="AY176" s="257" t="s">
        <v>201</v>
      </c>
    </row>
    <row r="177" s="14" customFormat="1">
      <c r="A177" s="14"/>
      <c r="B177" s="258"/>
      <c r="C177" s="259"/>
      <c r="D177" s="238" t="s">
        <v>208</v>
      </c>
      <c r="E177" s="260" t="s">
        <v>1</v>
      </c>
      <c r="F177" s="261" t="s">
        <v>212</v>
      </c>
      <c r="G177" s="259"/>
      <c r="H177" s="262">
        <v>0.105</v>
      </c>
      <c r="I177" s="263"/>
      <c r="J177" s="259"/>
      <c r="K177" s="259"/>
      <c r="L177" s="264"/>
      <c r="M177" s="265"/>
      <c r="N177" s="266"/>
      <c r="O177" s="266"/>
      <c r="P177" s="266"/>
      <c r="Q177" s="266"/>
      <c r="R177" s="266"/>
      <c r="S177" s="266"/>
      <c r="T177" s="267"/>
      <c r="U177" s="14"/>
      <c r="V177" s="14"/>
      <c r="W177" s="14"/>
      <c r="X177" s="14"/>
      <c r="Y177" s="14"/>
      <c r="Z177" s="14"/>
      <c r="AA177" s="14"/>
      <c r="AB177" s="14"/>
      <c r="AC177" s="14"/>
      <c r="AD177" s="14"/>
      <c r="AE177" s="14"/>
      <c r="AT177" s="268" t="s">
        <v>208</v>
      </c>
      <c r="AU177" s="268" t="s">
        <v>83</v>
      </c>
      <c r="AV177" s="14" t="s">
        <v>206</v>
      </c>
      <c r="AW177" s="14" t="s">
        <v>32</v>
      </c>
      <c r="AX177" s="14" t="s">
        <v>83</v>
      </c>
      <c r="AY177" s="268" t="s">
        <v>201</v>
      </c>
    </row>
    <row r="178" s="2" customFormat="1" ht="16.5" customHeight="1">
      <c r="A178" s="39"/>
      <c r="B178" s="40"/>
      <c r="C178" s="291" t="s">
        <v>633</v>
      </c>
      <c r="D178" s="291" t="s">
        <v>615</v>
      </c>
      <c r="E178" s="292" t="s">
        <v>3599</v>
      </c>
      <c r="F178" s="293" t="s">
        <v>3600</v>
      </c>
      <c r="G178" s="294" t="s">
        <v>671</v>
      </c>
      <c r="H178" s="295">
        <v>11.779999999999999</v>
      </c>
      <c r="I178" s="296"/>
      <c r="J178" s="297">
        <f>ROUND(I178*H178,2)</f>
        <v>0</v>
      </c>
      <c r="K178" s="298"/>
      <c r="L178" s="299"/>
      <c r="M178" s="300" t="s">
        <v>1</v>
      </c>
      <c r="N178" s="301" t="s">
        <v>41</v>
      </c>
      <c r="O178" s="92"/>
      <c r="P178" s="232">
        <f>O178*H178</f>
        <v>0</v>
      </c>
      <c r="Q178" s="232">
        <v>0.0088999999999999999</v>
      </c>
      <c r="R178" s="232">
        <f>Q178*H178</f>
        <v>0.10484199999999999</v>
      </c>
      <c r="S178" s="232">
        <v>0</v>
      </c>
      <c r="T178" s="233">
        <f>S178*H178</f>
        <v>0</v>
      </c>
      <c r="U178" s="39"/>
      <c r="V178" s="39"/>
      <c r="W178" s="39"/>
      <c r="X178" s="39"/>
      <c r="Y178" s="39"/>
      <c r="Z178" s="39"/>
      <c r="AA178" s="39"/>
      <c r="AB178" s="39"/>
      <c r="AC178" s="39"/>
      <c r="AD178" s="39"/>
      <c r="AE178" s="39"/>
      <c r="AR178" s="234" t="s">
        <v>260</v>
      </c>
      <c r="AT178" s="234" t="s">
        <v>615</v>
      </c>
      <c r="AU178" s="234" t="s">
        <v>83</v>
      </c>
      <c r="AY178" s="18" t="s">
        <v>201</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206</v>
      </c>
      <c r="BM178" s="234" t="s">
        <v>3601</v>
      </c>
    </row>
    <row r="179" s="13" customFormat="1">
      <c r="A179" s="13"/>
      <c r="B179" s="247"/>
      <c r="C179" s="248"/>
      <c r="D179" s="238" t="s">
        <v>208</v>
      </c>
      <c r="E179" s="249" t="s">
        <v>1</v>
      </c>
      <c r="F179" s="250" t="s">
        <v>3602</v>
      </c>
      <c r="G179" s="248"/>
      <c r="H179" s="251">
        <v>4.7999999999999998</v>
      </c>
      <c r="I179" s="252"/>
      <c r="J179" s="248"/>
      <c r="K179" s="248"/>
      <c r="L179" s="253"/>
      <c r="M179" s="254"/>
      <c r="N179" s="255"/>
      <c r="O179" s="255"/>
      <c r="P179" s="255"/>
      <c r="Q179" s="255"/>
      <c r="R179" s="255"/>
      <c r="S179" s="255"/>
      <c r="T179" s="256"/>
      <c r="U179" s="13"/>
      <c r="V179" s="13"/>
      <c r="W179" s="13"/>
      <c r="X179" s="13"/>
      <c r="Y179" s="13"/>
      <c r="Z179" s="13"/>
      <c r="AA179" s="13"/>
      <c r="AB179" s="13"/>
      <c r="AC179" s="13"/>
      <c r="AD179" s="13"/>
      <c r="AE179" s="13"/>
      <c r="AT179" s="257" t="s">
        <v>208</v>
      </c>
      <c r="AU179" s="257" t="s">
        <v>83</v>
      </c>
      <c r="AV179" s="13" t="s">
        <v>85</v>
      </c>
      <c r="AW179" s="13" t="s">
        <v>32</v>
      </c>
      <c r="AX179" s="13" t="s">
        <v>76</v>
      </c>
      <c r="AY179" s="257" t="s">
        <v>201</v>
      </c>
    </row>
    <row r="180" s="13" customFormat="1">
      <c r="A180" s="13"/>
      <c r="B180" s="247"/>
      <c r="C180" s="248"/>
      <c r="D180" s="238" t="s">
        <v>208</v>
      </c>
      <c r="E180" s="249" t="s">
        <v>1</v>
      </c>
      <c r="F180" s="250" t="s">
        <v>3603</v>
      </c>
      <c r="G180" s="248"/>
      <c r="H180" s="251">
        <v>4.7400000000000002</v>
      </c>
      <c r="I180" s="252"/>
      <c r="J180" s="248"/>
      <c r="K180" s="248"/>
      <c r="L180" s="253"/>
      <c r="M180" s="254"/>
      <c r="N180" s="255"/>
      <c r="O180" s="255"/>
      <c r="P180" s="255"/>
      <c r="Q180" s="255"/>
      <c r="R180" s="255"/>
      <c r="S180" s="255"/>
      <c r="T180" s="256"/>
      <c r="U180" s="13"/>
      <c r="V180" s="13"/>
      <c r="W180" s="13"/>
      <c r="X180" s="13"/>
      <c r="Y180" s="13"/>
      <c r="Z180" s="13"/>
      <c r="AA180" s="13"/>
      <c r="AB180" s="13"/>
      <c r="AC180" s="13"/>
      <c r="AD180" s="13"/>
      <c r="AE180" s="13"/>
      <c r="AT180" s="257" t="s">
        <v>208</v>
      </c>
      <c r="AU180" s="257" t="s">
        <v>83</v>
      </c>
      <c r="AV180" s="13" t="s">
        <v>85</v>
      </c>
      <c r="AW180" s="13" t="s">
        <v>32</v>
      </c>
      <c r="AX180" s="13" t="s">
        <v>76</v>
      </c>
      <c r="AY180" s="257" t="s">
        <v>201</v>
      </c>
    </row>
    <row r="181" s="13" customFormat="1">
      <c r="A181" s="13"/>
      <c r="B181" s="247"/>
      <c r="C181" s="248"/>
      <c r="D181" s="238" t="s">
        <v>208</v>
      </c>
      <c r="E181" s="249" t="s">
        <v>1</v>
      </c>
      <c r="F181" s="250" t="s">
        <v>3604</v>
      </c>
      <c r="G181" s="248"/>
      <c r="H181" s="251">
        <v>2.2400000000000002</v>
      </c>
      <c r="I181" s="252"/>
      <c r="J181" s="248"/>
      <c r="K181" s="248"/>
      <c r="L181" s="253"/>
      <c r="M181" s="254"/>
      <c r="N181" s="255"/>
      <c r="O181" s="255"/>
      <c r="P181" s="255"/>
      <c r="Q181" s="255"/>
      <c r="R181" s="255"/>
      <c r="S181" s="255"/>
      <c r="T181" s="256"/>
      <c r="U181" s="13"/>
      <c r="V181" s="13"/>
      <c r="W181" s="13"/>
      <c r="X181" s="13"/>
      <c r="Y181" s="13"/>
      <c r="Z181" s="13"/>
      <c r="AA181" s="13"/>
      <c r="AB181" s="13"/>
      <c r="AC181" s="13"/>
      <c r="AD181" s="13"/>
      <c r="AE181" s="13"/>
      <c r="AT181" s="257" t="s">
        <v>208</v>
      </c>
      <c r="AU181" s="257" t="s">
        <v>83</v>
      </c>
      <c r="AV181" s="13" t="s">
        <v>85</v>
      </c>
      <c r="AW181" s="13" t="s">
        <v>32</v>
      </c>
      <c r="AX181" s="13" t="s">
        <v>76</v>
      </c>
      <c r="AY181" s="257" t="s">
        <v>201</v>
      </c>
    </row>
    <row r="182" s="14" customFormat="1">
      <c r="A182" s="14"/>
      <c r="B182" s="258"/>
      <c r="C182" s="259"/>
      <c r="D182" s="238" t="s">
        <v>208</v>
      </c>
      <c r="E182" s="260" t="s">
        <v>1</v>
      </c>
      <c r="F182" s="261" t="s">
        <v>212</v>
      </c>
      <c r="G182" s="259"/>
      <c r="H182" s="262">
        <v>11.779999999999999</v>
      </c>
      <c r="I182" s="263"/>
      <c r="J182" s="259"/>
      <c r="K182" s="259"/>
      <c r="L182" s="264"/>
      <c r="M182" s="265"/>
      <c r="N182" s="266"/>
      <c r="O182" s="266"/>
      <c r="P182" s="266"/>
      <c r="Q182" s="266"/>
      <c r="R182" s="266"/>
      <c r="S182" s="266"/>
      <c r="T182" s="267"/>
      <c r="U182" s="14"/>
      <c r="V182" s="14"/>
      <c r="W182" s="14"/>
      <c r="X182" s="14"/>
      <c r="Y182" s="14"/>
      <c r="Z182" s="14"/>
      <c r="AA182" s="14"/>
      <c r="AB182" s="14"/>
      <c r="AC182" s="14"/>
      <c r="AD182" s="14"/>
      <c r="AE182" s="14"/>
      <c r="AT182" s="268" t="s">
        <v>208</v>
      </c>
      <c r="AU182" s="268" t="s">
        <v>83</v>
      </c>
      <c r="AV182" s="14" t="s">
        <v>206</v>
      </c>
      <c r="AW182" s="14" t="s">
        <v>32</v>
      </c>
      <c r="AX182" s="14" t="s">
        <v>83</v>
      </c>
      <c r="AY182" s="268" t="s">
        <v>201</v>
      </c>
    </row>
    <row r="183" s="2" customFormat="1" ht="16.5" customHeight="1">
      <c r="A183" s="39"/>
      <c r="B183" s="40"/>
      <c r="C183" s="291" t="s">
        <v>7</v>
      </c>
      <c r="D183" s="291" t="s">
        <v>615</v>
      </c>
      <c r="E183" s="292" t="s">
        <v>3605</v>
      </c>
      <c r="F183" s="293" t="s">
        <v>3606</v>
      </c>
      <c r="G183" s="294" t="s">
        <v>1025</v>
      </c>
      <c r="H183" s="295">
        <v>105</v>
      </c>
      <c r="I183" s="296"/>
      <c r="J183" s="297">
        <f>ROUND(I183*H183,2)</f>
        <v>0</v>
      </c>
      <c r="K183" s="298"/>
      <c r="L183" s="299"/>
      <c r="M183" s="300" t="s">
        <v>1</v>
      </c>
      <c r="N183" s="301" t="s">
        <v>41</v>
      </c>
      <c r="O183" s="92"/>
      <c r="P183" s="232">
        <f>O183*H183</f>
        <v>0</v>
      </c>
      <c r="Q183" s="232">
        <v>0</v>
      </c>
      <c r="R183" s="232">
        <f>Q183*H183</f>
        <v>0</v>
      </c>
      <c r="S183" s="232">
        <v>0</v>
      </c>
      <c r="T183" s="233">
        <f>S183*H183</f>
        <v>0</v>
      </c>
      <c r="U183" s="39"/>
      <c r="V183" s="39"/>
      <c r="W183" s="39"/>
      <c r="X183" s="39"/>
      <c r="Y183" s="39"/>
      <c r="Z183" s="39"/>
      <c r="AA183" s="39"/>
      <c r="AB183" s="39"/>
      <c r="AC183" s="39"/>
      <c r="AD183" s="39"/>
      <c r="AE183" s="39"/>
      <c r="AR183" s="234" t="s">
        <v>260</v>
      </c>
      <c r="AT183" s="234" t="s">
        <v>615</v>
      </c>
      <c r="AU183" s="234" t="s">
        <v>83</v>
      </c>
      <c r="AY183" s="18" t="s">
        <v>201</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206</v>
      </c>
      <c r="BM183" s="234" t="s">
        <v>3607</v>
      </c>
    </row>
    <row r="184" s="2" customFormat="1" ht="37.8" customHeight="1">
      <c r="A184" s="39"/>
      <c r="B184" s="40"/>
      <c r="C184" s="222" t="s">
        <v>641</v>
      </c>
      <c r="D184" s="222" t="s">
        <v>202</v>
      </c>
      <c r="E184" s="223" t="s">
        <v>3608</v>
      </c>
      <c r="F184" s="224" t="s">
        <v>3609</v>
      </c>
      <c r="G184" s="225" t="s">
        <v>223</v>
      </c>
      <c r="H184" s="226">
        <v>0.41099999999999998</v>
      </c>
      <c r="I184" s="227"/>
      <c r="J184" s="228">
        <f>ROUND(I184*H184,2)</f>
        <v>0</v>
      </c>
      <c r="K184" s="229"/>
      <c r="L184" s="45"/>
      <c r="M184" s="230" t="s">
        <v>1</v>
      </c>
      <c r="N184" s="231" t="s">
        <v>41</v>
      </c>
      <c r="O184" s="92"/>
      <c r="P184" s="232">
        <f>O184*H184</f>
        <v>0</v>
      </c>
      <c r="Q184" s="232">
        <v>0</v>
      </c>
      <c r="R184" s="232">
        <f>Q184*H184</f>
        <v>0</v>
      </c>
      <c r="S184" s="232">
        <v>0</v>
      </c>
      <c r="T184" s="233">
        <f>S184*H184</f>
        <v>0</v>
      </c>
      <c r="U184" s="39"/>
      <c r="V184" s="39"/>
      <c r="W184" s="39"/>
      <c r="X184" s="39"/>
      <c r="Y184" s="39"/>
      <c r="Z184" s="39"/>
      <c r="AA184" s="39"/>
      <c r="AB184" s="39"/>
      <c r="AC184" s="39"/>
      <c r="AD184" s="39"/>
      <c r="AE184" s="39"/>
      <c r="AR184" s="234" t="s">
        <v>206</v>
      </c>
      <c r="AT184" s="234" t="s">
        <v>202</v>
      </c>
      <c r="AU184" s="234" t="s">
        <v>83</v>
      </c>
      <c r="AY184" s="18" t="s">
        <v>201</v>
      </c>
      <c r="BE184" s="235">
        <f>IF(N184="základní",J184,0)</f>
        <v>0</v>
      </c>
      <c r="BF184" s="235">
        <f>IF(N184="snížená",J184,0)</f>
        <v>0</v>
      </c>
      <c r="BG184" s="235">
        <f>IF(N184="zákl. přenesená",J184,0)</f>
        <v>0</v>
      </c>
      <c r="BH184" s="235">
        <f>IF(N184="sníž. přenesená",J184,0)</f>
        <v>0</v>
      </c>
      <c r="BI184" s="235">
        <f>IF(N184="nulová",J184,0)</f>
        <v>0</v>
      </c>
      <c r="BJ184" s="18" t="s">
        <v>83</v>
      </c>
      <c r="BK184" s="235">
        <f>ROUND(I184*H184,2)</f>
        <v>0</v>
      </c>
      <c r="BL184" s="18" t="s">
        <v>206</v>
      </c>
      <c r="BM184" s="234" t="s">
        <v>3610</v>
      </c>
    </row>
    <row r="185" s="13" customFormat="1">
      <c r="A185" s="13"/>
      <c r="B185" s="247"/>
      <c r="C185" s="248"/>
      <c r="D185" s="238" t="s">
        <v>208</v>
      </c>
      <c r="E185" s="249" t="s">
        <v>1</v>
      </c>
      <c r="F185" s="250" t="s">
        <v>3611</v>
      </c>
      <c r="G185" s="248"/>
      <c r="H185" s="251">
        <v>0.13800000000000001</v>
      </c>
      <c r="I185" s="252"/>
      <c r="J185" s="248"/>
      <c r="K185" s="248"/>
      <c r="L185" s="253"/>
      <c r="M185" s="254"/>
      <c r="N185" s="255"/>
      <c r="O185" s="255"/>
      <c r="P185" s="255"/>
      <c r="Q185" s="255"/>
      <c r="R185" s="255"/>
      <c r="S185" s="255"/>
      <c r="T185" s="256"/>
      <c r="U185" s="13"/>
      <c r="V185" s="13"/>
      <c r="W185" s="13"/>
      <c r="X185" s="13"/>
      <c r="Y185" s="13"/>
      <c r="Z185" s="13"/>
      <c r="AA185" s="13"/>
      <c r="AB185" s="13"/>
      <c r="AC185" s="13"/>
      <c r="AD185" s="13"/>
      <c r="AE185" s="13"/>
      <c r="AT185" s="257" t="s">
        <v>208</v>
      </c>
      <c r="AU185" s="257" t="s">
        <v>83</v>
      </c>
      <c r="AV185" s="13" t="s">
        <v>85</v>
      </c>
      <c r="AW185" s="13" t="s">
        <v>32</v>
      </c>
      <c r="AX185" s="13" t="s">
        <v>76</v>
      </c>
      <c r="AY185" s="257" t="s">
        <v>201</v>
      </c>
    </row>
    <row r="186" s="13" customFormat="1">
      <c r="A186" s="13"/>
      <c r="B186" s="247"/>
      <c r="C186" s="248"/>
      <c r="D186" s="238" t="s">
        <v>208</v>
      </c>
      <c r="E186" s="249" t="s">
        <v>1</v>
      </c>
      <c r="F186" s="250" t="s">
        <v>3612</v>
      </c>
      <c r="G186" s="248"/>
      <c r="H186" s="251">
        <v>0.11700000000000001</v>
      </c>
      <c r="I186" s="252"/>
      <c r="J186" s="248"/>
      <c r="K186" s="248"/>
      <c r="L186" s="253"/>
      <c r="M186" s="254"/>
      <c r="N186" s="255"/>
      <c r="O186" s="255"/>
      <c r="P186" s="255"/>
      <c r="Q186" s="255"/>
      <c r="R186" s="255"/>
      <c r="S186" s="255"/>
      <c r="T186" s="256"/>
      <c r="U186" s="13"/>
      <c r="V186" s="13"/>
      <c r="W186" s="13"/>
      <c r="X186" s="13"/>
      <c r="Y186" s="13"/>
      <c r="Z186" s="13"/>
      <c r="AA186" s="13"/>
      <c r="AB186" s="13"/>
      <c r="AC186" s="13"/>
      <c r="AD186" s="13"/>
      <c r="AE186" s="13"/>
      <c r="AT186" s="257" t="s">
        <v>208</v>
      </c>
      <c r="AU186" s="257" t="s">
        <v>83</v>
      </c>
      <c r="AV186" s="13" t="s">
        <v>85</v>
      </c>
      <c r="AW186" s="13" t="s">
        <v>32</v>
      </c>
      <c r="AX186" s="13" t="s">
        <v>76</v>
      </c>
      <c r="AY186" s="257" t="s">
        <v>201</v>
      </c>
    </row>
    <row r="187" s="13" customFormat="1">
      <c r="A187" s="13"/>
      <c r="B187" s="247"/>
      <c r="C187" s="248"/>
      <c r="D187" s="238" t="s">
        <v>208</v>
      </c>
      <c r="E187" s="249" t="s">
        <v>1</v>
      </c>
      <c r="F187" s="250" t="s">
        <v>3613</v>
      </c>
      <c r="G187" s="248"/>
      <c r="H187" s="251">
        <v>0.156</v>
      </c>
      <c r="I187" s="252"/>
      <c r="J187" s="248"/>
      <c r="K187" s="248"/>
      <c r="L187" s="253"/>
      <c r="M187" s="254"/>
      <c r="N187" s="255"/>
      <c r="O187" s="255"/>
      <c r="P187" s="255"/>
      <c r="Q187" s="255"/>
      <c r="R187" s="255"/>
      <c r="S187" s="255"/>
      <c r="T187" s="256"/>
      <c r="U187" s="13"/>
      <c r="V187" s="13"/>
      <c r="W187" s="13"/>
      <c r="X187" s="13"/>
      <c r="Y187" s="13"/>
      <c r="Z187" s="13"/>
      <c r="AA187" s="13"/>
      <c r="AB187" s="13"/>
      <c r="AC187" s="13"/>
      <c r="AD187" s="13"/>
      <c r="AE187" s="13"/>
      <c r="AT187" s="257" t="s">
        <v>208</v>
      </c>
      <c r="AU187" s="257" t="s">
        <v>83</v>
      </c>
      <c r="AV187" s="13" t="s">
        <v>85</v>
      </c>
      <c r="AW187" s="13" t="s">
        <v>32</v>
      </c>
      <c r="AX187" s="13" t="s">
        <v>76</v>
      </c>
      <c r="AY187" s="257" t="s">
        <v>201</v>
      </c>
    </row>
    <row r="188" s="14" customFormat="1">
      <c r="A188" s="14"/>
      <c r="B188" s="258"/>
      <c r="C188" s="259"/>
      <c r="D188" s="238" t="s">
        <v>208</v>
      </c>
      <c r="E188" s="260" t="s">
        <v>1</v>
      </c>
      <c r="F188" s="261" t="s">
        <v>212</v>
      </c>
      <c r="G188" s="259"/>
      <c r="H188" s="262">
        <v>0.41099999999999998</v>
      </c>
      <c r="I188" s="263"/>
      <c r="J188" s="259"/>
      <c r="K188" s="259"/>
      <c r="L188" s="264"/>
      <c r="M188" s="265"/>
      <c r="N188" s="266"/>
      <c r="O188" s="266"/>
      <c r="P188" s="266"/>
      <c r="Q188" s="266"/>
      <c r="R188" s="266"/>
      <c r="S188" s="266"/>
      <c r="T188" s="267"/>
      <c r="U188" s="14"/>
      <c r="V188" s="14"/>
      <c r="W188" s="14"/>
      <c r="X188" s="14"/>
      <c r="Y188" s="14"/>
      <c r="Z188" s="14"/>
      <c r="AA188" s="14"/>
      <c r="AB188" s="14"/>
      <c r="AC188" s="14"/>
      <c r="AD188" s="14"/>
      <c r="AE188" s="14"/>
      <c r="AT188" s="268" t="s">
        <v>208</v>
      </c>
      <c r="AU188" s="268" t="s">
        <v>83</v>
      </c>
      <c r="AV188" s="14" t="s">
        <v>206</v>
      </c>
      <c r="AW188" s="14" t="s">
        <v>32</v>
      </c>
      <c r="AX188" s="14" t="s">
        <v>83</v>
      </c>
      <c r="AY188" s="268" t="s">
        <v>201</v>
      </c>
    </row>
    <row r="189" s="2" customFormat="1" ht="16.5" customHeight="1">
      <c r="A189" s="39"/>
      <c r="B189" s="40"/>
      <c r="C189" s="291" t="s">
        <v>645</v>
      </c>
      <c r="D189" s="291" t="s">
        <v>615</v>
      </c>
      <c r="E189" s="292" t="s">
        <v>3554</v>
      </c>
      <c r="F189" s="293" t="s">
        <v>3555</v>
      </c>
      <c r="G189" s="294" t="s">
        <v>1025</v>
      </c>
      <c r="H189" s="295">
        <v>411</v>
      </c>
      <c r="I189" s="296"/>
      <c r="J189" s="297">
        <f>ROUND(I189*H189,2)</f>
        <v>0</v>
      </c>
      <c r="K189" s="298"/>
      <c r="L189" s="299"/>
      <c r="M189" s="300" t="s">
        <v>1</v>
      </c>
      <c r="N189" s="301" t="s">
        <v>41</v>
      </c>
      <c r="O189" s="92"/>
      <c r="P189" s="232">
        <f>O189*H189</f>
        <v>0</v>
      </c>
      <c r="Q189" s="232">
        <v>0.001</v>
      </c>
      <c r="R189" s="232">
        <f>Q189*H189</f>
        <v>0.41100000000000003</v>
      </c>
      <c r="S189" s="232">
        <v>0</v>
      </c>
      <c r="T189" s="233">
        <f>S189*H189</f>
        <v>0</v>
      </c>
      <c r="U189" s="39"/>
      <c r="V189" s="39"/>
      <c r="W189" s="39"/>
      <c r="X189" s="39"/>
      <c r="Y189" s="39"/>
      <c r="Z189" s="39"/>
      <c r="AA189" s="39"/>
      <c r="AB189" s="39"/>
      <c r="AC189" s="39"/>
      <c r="AD189" s="39"/>
      <c r="AE189" s="39"/>
      <c r="AR189" s="234" t="s">
        <v>260</v>
      </c>
      <c r="AT189" s="234" t="s">
        <v>615</v>
      </c>
      <c r="AU189" s="234" t="s">
        <v>83</v>
      </c>
      <c r="AY189" s="18" t="s">
        <v>201</v>
      </c>
      <c r="BE189" s="235">
        <f>IF(N189="základní",J189,0)</f>
        <v>0</v>
      </c>
      <c r="BF189" s="235">
        <f>IF(N189="snížená",J189,0)</f>
        <v>0</v>
      </c>
      <c r="BG189" s="235">
        <f>IF(N189="zákl. přenesená",J189,0)</f>
        <v>0</v>
      </c>
      <c r="BH189" s="235">
        <f>IF(N189="sníž. přenesená",J189,0)</f>
        <v>0</v>
      </c>
      <c r="BI189" s="235">
        <f>IF(N189="nulová",J189,0)</f>
        <v>0</v>
      </c>
      <c r="BJ189" s="18" t="s">
        <v>83</v>
      </c>
      <c r="BK189" s="235">
        <f>ROUND(I189*H189,2)</f>
        <v>0</v>
      </c>
      <c r="BL189" s="18" t="s">
        <v>206</v>
      </c>
      <c r="BM189" s="234" t="s">
        <v>3614</v>
      </c>
    </row>
    <row r="190" s="2" customFormat="1" ht="16.5" customHeight="1">
      <c r="A190" s="39"/>
      <c r="B190" s="40"/>
      <c r="C190" s="291" t="s">
        <v>650</v>
      </c>
      <c r="D190" s="291" t="s">
        <v>615</v>
      </c>
      <c r="E190" s="292" t="s">
        <v>3605</v>
      </c>
      <c r="F190" s="293" t="s">
        <v>3606</v>
      </c>
      <c r="G190" s="294" t="s">
        <v>1025</v>
      </c>
      <c r="H190" s="295">
        <v>411</v>
      </c>
      <c r="I190" s="296"/>
      <c r="J190" s="297">
        <f>ROUND(I190*H190,2)</f>
        <v>0</v>
      </c>
      <c r="K190" s="298"/>
      <c r="L190" s="299"/>
      <c r="M190" s="300" t="s">
        <v>1</v>
      </c>
      <c r="N190" s="301" t="s">
        <v>41</v>
      </c>
      <c r="O190" s="92"/>
      <c r="P190" s="232">
        <f>O190*H190</f>
        <v>0</v>
      </c>
      <c r="Q190" s="232">
        <v>0</v>
      </c>
      <c r="R190" s="232">
        <f>Q190*H190</f>
        <v>0</v>
      </c>
      <c r="S190" s="232">
        <v>0</v>
      </c>
      <c r="T190" s="233">
        <f>S190*H190</f>
        <v>0</v>
      </c>
      <c r="U190" s="39"/>
      <c r="V190" s="39"/>
      <c r="W190" s="39"/>
      <c r="X190" s="39"/>
      <c r="Y190" s="39"/>
      <c r="Z190" s="39"/>
      <c r="AA190" s="39"/>
      <c r="AB190" s="39"/>
      <c r="AC190" s="39"/>
      <c r="AD190" s="39"/>
      <c r="AE190" s="39"/>
      <c r="AR190" s="234" t="s">
        <v>260</v>
      </c>
      <c r="AT190" s="234" t="s">
        <v>615</v>
      </c>
      <c r="AU190" s="234" t="s">
        <v>83</v>
      </c>
      <c r="AY190" s="18" t="s">
        <v>201</v>
      </c>
      <c r="BE190" s="235">
        <f>IF(N190="základní",J190,0)</f>
        <v>0</v>
      </c>
      <c r="BF190" s="235">
        <f>IF(N190="snížená",J190,0)</f>
        <v>0</v>
      </c>
      <c r="BG190" s="235">
        <f>IF(N190="zákl. přenesená",J190,0)</f>
        <v>0</v>
      </c>
      <c r="BH190" s="235">
        <f>IF(N190="sníž. přenesená",J190,0)</f>
        <v>0</v>
      </c>
      <c r="BI190" s="235">
        <f>IF(N190="nulová",J190,0)</f>
        <v>0</v>
      </c>
      <c r="BJ190" s="18" t="s">
        <v>83</v>
      </c>
      <c r="BK190" s="235">
        <f>ROUND(I190*H190,2)</f>
        <v>0</v>
      </c>
      <c r="BL190" s="18" t="s">
        <v>206</v>
      </c>
      <c r="BM190" s="234" t="s">
        <v>3615</v>
      </c>
    </row>
    <row r="191" s="2" customFormat="1" ht="37.8" customHeight="1">
      <c r="A191" s="39"/>
      <c r="B191" s="40"/>
      <c r="C191" s="222" t="s">
        <v>654</v>
      </c>
      <c r="D191" s="222" t="s">
        <v>202</v>
      </c>
      <c r="E191" s="223" t="s">
        <v>3616</v>
      </c>
      <c r="F191" s="224" t="s">
        <v>3617</v>
      </c>
      <c r="G191" s="225" t="s">
        <v>535</v>
      </c>
      <c r="H191" s="226">
        <v>24</v>
      </c>
      <c r="I191" s="227"/>
      <c r="J191" s="228">
        <f>ROUND(I191*H191,2)</f>
        <v>0</v>
      </c>
      <c r="K191" s="229"/>
      <c r="L191" s="45"/>
      <c r="M191" s="230" t="s">
        <v>1</v>
      </c>
      <c r="N191" s="231" t="s">
        <v>41</v>
      </c>
      <c r="O191" s="92"/>
      <c r="P191" s="232">
        <f>O191*H191</f>
        <v>0</v>
      </c>
      <c r="Q191" s="232">
        <v>0.00012</v>
      </c>
      <c r="R191" s="232">
        <f>Q191*H191</f>
        <v>0.0028800000000000002</v>
      </c>
      <c r="S191" s="232">
        <v>0</v>
      </c>
      <c r="T191" s="233">
        <f>S191*H191</f>
        <v>0</v>
      </c>
      <c r="U191" s="39"/>
      <c r="V191" s="39"/>
      <c r="W191" s="39"/>
      <c r="X191" s="39"/>
      <c r="Y191" s="39"/>
      <c r="Z191" s="39"/>
      <c r="AA191" s="39"/>
      <c r="AB191" s="39"/>
      <c r="AC191" s="39"/>
      <c r="AD191" s="39"/>
      <c r="AE191" s="39"/>
      <c r="AR191" s="234" t="s">
        <v>206</v>
      </c>
      <c r="AT191" s="234" t="s">
        <v>202</v>
      </c>
      <c r="AU191" s="234" t="s">
        <v>83</v>
      </c>
      <c r="AY191" s="18" t="s">
        <v>201</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206</v>
      </c>
      <c r="BM191" s="234" t="s">
        <v>3618</v>
      </c>
    </row>
    <row r="192" s="2" customFormat="1" ht="33" customHeight="1">
      <c r="A192" s="39"/>
      <c r="B192" s="40"/>
      <c r="C192" s="222" t="s">
        <v>657</v>
      </c>
      <c r="D192" s="222" t="s">
        <v>202</v>
      </c>
      <c r="E192" s="223" t="s">
        <v>3619</v>
      </c>
      <c r="F192" s="224" t="s">
        <v>3620</v>
      </c>
      <c r="G192" s="225" t="s">
        <v>535</v>
      </c>
      <c r="H192" s="226">
        <v>24</v>
      </c>
      <c r="I192" s="227"/>
      <c r="J192" s="228">
        <f>ROUND(I192*H192,2)</f>
        <v>0</v>
      </c>
      <c r="K192" s="229"/>
      <c r="L192" s="45"/>
      <c r="M192" s="230" t="s">
        <v>1</v>
      </c>
      <c r="N192" s="231" t="s">
        <v>41</v>
      </c>
      <c r="O192" s="92"/>
      <c r="P192" s="232">
        <f>O192*H192</f>
        <v>0</v>
      </c>
      <c r="Q192" s="232">
        <v>0.00149</v>
      </c>
      <c r="R192" s="232">
        <f>Q192*H192</f>
        <v>0.03576</v>
      </c>
      <c r="S192" s="232">
        <v>0</v>
      </c>
      <c r="T192" s="233">
        <f>S192*H192</f>
        <v>0</v>
      </c>
      <c r="U192" s="39"/>
      <c r="V192" s="39"/>
      <c r="W192" s="39"/>
      <c r="X192" s="39"/>
      <c r="Y192" s="39"/>
      <c r="Z192" s="39"/>
      <c r="AA192" s="39"/>
      <c r="AB192" s="39"/>
      <c r="AC192" s="39"/>
      <c r="AD192" s="39"/>
      <c r="AE192" s="39"/>
      <c r="AR192" s="234" t="s">
        <v>206</v>
      </c>
      <c r="AT192" s="234" t="s">
        <v>202</v>
      </c>
      <c r="AU192" s="234" t="s">
        <v>83</v>
      </c>
      <c r="AY192" s="18" t="s">
        <v>201</v>
      </c>
      <c r="BE192" s="235">
        <f>IF(N192="základní",J192,0)</f>
        <v>0</v>
      </c>
      <c r="BF192" s="235">
        <f>IF(N192="snížená",J192,0)</f>
        <v>0</v>
      </c>
      <c r="BG192" s="235">
        <f>IF(N192="zákl. přenesená",J192,0)</f>
        <v>0</v>
      </c>
      <c r="BH192" s="235">
        <f>IF(N192="sníž. přenesená",J192,0)</f>
        <v>0</v>
      </c>
      <c r="BI192" s="235">
        <f>IF(N192="nulová",J192,0)</f>
        <v>0</v>
      </c>
      <c r="BJ192" s="18" t="s">
        <v>83</v>
      </c>
      <c r="BK192" s="235">
        <f>ROUND(I192*H192,2)</f>
        <v>0</v>
      </c>
      <c r="BL192" s="18" t="s">
        <v>206</v>
      </c>
      <c r="BM192" s="234" t="s">
        <v>3621</v>
      </c>
    </row>
    <row r="193" s="2" customFormat="1" ht="44.25" customHeight="1">
      <c r="A193" s="39"/>
      <c r="B193" s="40"/>
      <c r="C193" s="222" t="s">
        <v>661</v>
      </c>
      <c r="D193" s="222" t="s">
        <v>202</v>
      </c>
      <c r="E193" s="223" t="s">
        <v>3622</v>
      </c>
      <c r="F193" s="224" t="s">
        <v>3623</v>
      </c>
      <c r="G193" s="225" t="s">
        <v>671</v>
      </c>
      <c r="H193" s="226">
        <v>10</v>
      </c>
      <c r="I193" s="227"/>
      <c r="J193" s="228">
        <f>ROUND(I193*H193,2)</f>
        <v>0</v>
      </c>
      <c r="K193" s="229"/>
      <c r="L193" s="45"/>
      <c r="M193" s="230" t="s">
        <v>1</v>
      </c>
      <c r="N193" s="231" t="s">
        <v>41</v>
      </c>
      <c r="O193" s="92"/>
      <c r="P193" s="232">
        <f>O193*H193</f>
        <v>0</v>
      </c>
      <c r="Q193" s="232">
        <v>0.00132</v>
      </c>
      <c r="R193" s="232">
        <f>Q193*H193</f>
        <v>0.0132</v>
      </c>
      <c r="S193" s="232">
        <v>0.025000000000000001</v>
      </c>
      <c r="T193" s="233">
        <f>S193*H193</f>
        <v>0.25</v>
      </c>
      <c r="U193" s="39"/>
      <c r="V193" s="39"/>
      <c r="W193" s="39"/>
      <c r="X193" s="39"/>
      <c r="Y193" s="39"/>
      <c r="Z193" s="39"/>
      <c r="AA193" s="39"/>
      <c r="AB193" s="39"/>
      <c r="AC193" s="39"/>
      <c r="AD193" s="39"/>
      <c r="AE193" s="39"/>
      <c r="AR193" s="234" t="s">
        <v>206</v>
      </c>
      <c r="AT193" s="234" t="s">
        <v>202</v>
      </c>
      <c r="AU193" s="234" t="s">
        <v>83</v>
      </c>
      <c r="AY193" s="18" t="s">
        <v>201</v>
      </c>
      <c r="BE193" s="235">
        <f>IF(N193="základní",J193,0)</f>
        <v>0</v>
      </c>
      <c r="BF193" s="235">
        <f>IF(N193="snížená",J193,0)</f>
        <v>0</v>
      </c>
      <c r="BG193" s="235">
        <f>IF(N193="zákl. přenesená",J193,0)</f>
        <v>0</v>
      </c>
      <c r="BH193" s="235">
        <f>IF(N193="sníž. přenesená",J193,0)</f>
        <v>0</v>
      </c>
      <c r="BI193" s="235">
        <f>IF(N193="nulová",J193,0)</f>
        <v>0</v>
      </c>
      <c r="BJ193" s="18" t="s">
        <v>83</v>
      </c>
      <c r="BK193" s="235">
        <f>ROUND(I193*H193,2)</f>
        <v>0</v>
      </c>
      <c r="BL193" s="18" t="s">
        <v>206</v>
      </c>
      <c r="BM193" s="234" t="s">
        <v>3624</v>
      </c>
    </row>
    <row r="194" s="2" customFormat="1" ht="21.75" customHeight="1">
      <c r="A194" s="39"/>
      <c r="B194" s="40"/>
      <c r="C194" s="222" t="s">
        <v>664</v>
      </c>
      <c r="D194" s="222" t="s">
        <v>202</v>
      </c>
      <c r="E194" s="223" t="s">
        <v>3625</v>
      </c>
      <c r="F194" s="224" t="s">
        <v>3626</v>
      </c>
      <c r="G194" s="225" t="s">
        <v>934</v>
      </c>
      <c r="H194" s="226">
        <v>6.5</v>
      </c>
      <c r="I194" s="227"/>
      <c r="J194" s="228">
        <f>ROUND(I194*H194,2)</f>
        <v>0</v>
      </c>
      <c r="K194" s="229"/>
      <c r="L194" s="45"/>
      <c r="M194" s="230" t="s">
        <v>1</v>
      </c>
      <c r="N194" s="231" t="s">
        <v>41</v>
      </c>
      <c r="O194" s="92"/>
      <c r="P194" s="232">
        <f>O194*H194</f>
        <v>0</v>
      </c>
      <c r="Q194" s="232">
        <v>0</v>
      </c>
      <c r="R194" s="232">
        <f>Q194*H194</f>
        <v>0</v>
      </c>
      <c r="S194" s="232">
        <v>0</v>
      </c>
      <c r="T194" s="233">
        <f>S194*H194</f>
        <v>0</v>
      </c>
      <c r="U194" s="39"/>
      <c r="V194" s="39"/>
      <c r="W194" s="39"/>
      <c r="X194" s="39"/>
      <c r="Y194" s="39"/>
      <c r="Z194" s="39"/>
      <c r="AA194" s="39"/>
      <c r="AB194" s="39"/>
      <c r="AC194" s="39"/>
      <c r="AD194" s="39"/>
      <c r="AE194" s="39"/>
      <c r="AR194" s="234" t="s">
        <v>206</v>
      </c>
      <c r="AT194" s="234" t="s">
        <v>202</v>
      </c>
      <c r="AU194" s="234" t="s">
        <v>83</v>
      </c>
      <c r="AY194" s="18" t="s">
        <v>201</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206</v>
      </c>
      <c r="BM194" s="234" t="s">
        <v>3627</v>
      </c>
    </row>
    <row r="195" s="2" customFormat="1" ht="24.15" customHeight="1">
      <c r="A195" s="39"/>
      <c r="B195" s="40"/>
      <c r="C195" s="291" t="s">
        <v>668</v>
      </c>
      <c r="D195" s="291" t="s">
        <v>615</v>
      </c>
      <c r="E195" s="292" t="s">
        <v>3628</v>
      </c>
      <c r="F195" s="293" t="s">
        <v>3629</v>
      </c>
      <c r="G195" s="294" t="s">
        <v>671</v>
      </c>
      <c r="H195" s="295">
        <v>6.5</v>
      </c>
      <c r="I195" s="296"/>
      <c r="J195" s="297">
        <f>ROUND(I195*H195,2)</f>
        <v>0</v>
      </c>
      <c r="K195" s="298"/>
      <c r="L195" s="299"/>
      <c r="M195" s="300" t="s">
        <v>1</v>
      </c>
      <c r="N195" s="301" t="s">
        <v>41</v>
      </c>
      <c r="O195" s="92"/>
      <c r="P195" s="232">
        <f>O195*H195</f>
        <v>0</v>
      </c>
      <c r="Q195" s="232">
        <v>0.0053</v>
      </c>
      <c r="R195" s="232">
        <f>Q195*H195</f>
        <v>0.034450000000000001</v>
      </c>
      <c r="S195" s="232">
        <v>0</v>
      </c>
      <c r="T195" s="233">
        <f>S195*H195</f>
        <v>0</v>
      </c>
      <c r="U195" s="39"/>
      <c r="V195" s="39"/>
      <c r="W195" s="39"/>
      <c r="X195" s="39"/>
      <c r="Y195" s="39"/>
      <c r="Z195" s="39"/>
      <c r="AA195" s="39"/>
      <c r="AB195" s="39"/>
      <c r="AC195" s="39"/>
      <c r="AD195" s="39"/>
      <c r="AE195" s="39"/>
      <c r="AR195" s="234" t="s">
        <v>683</v>
      </c>
      <c r="AT195" s="234" t="s">
        <v>615</v>
      </c>
      <c r="AU195" s="234" t="s">
        <v>83</v>
      </c>
      <c r="AY195" s="18" t="s">
        <v>201</v>
      </c>
      <c r="BE195" s="235">
        <f>IF(N195="základní",J195,0)</f>
        <v>0</v>
      </c>
      <c r="BF195" s="235">
        <f>IF(N195="snížená",J195,0)</f>
        <v>0</v>
      </c>
      <c r="BG195" s="235">
        <f>IF(N195="zákl. přenesená",J195,0)</f>
        <v>0</v>
      </c>
      <c r="BH195" s="235">
        <f>IF(N195="sníž. přenesená",J195,0)</f>
        <v>0</v>
      </c>
      <c r="BI195" s="235">
        <f>IF(N195="nulová",J195,0)</f>
        <v>0</v>
      </c>
      <c r="BJ195" s="18" t="s">
        <v>83</v>
      </c>
      <c r="BK195" s="235">
        <f>ROUND(I195*H195,2)</f>
        <v>0</v>
      </c>
      <c r="BL195" s="18" t="s">
        <v>323</v>
      </c>
      <c r="BM195" s="234" t="s">
        <v>3630</v>
      </c>
    </row>
    <row r="196" s="11" customFormat="1" ht="25.92" customHeight="1">
      <c r="A196" s="11"/>
      <c r="B196" s="208"/>
      <c r="C196" s="209"/>
      <c r="D196" s="210" t="s">
        <v>75</v>
      </c>
      <c r="E196" s="211" t="s">
        <v>329</v>
      </c>
      <c r="F196" s="211" t="s">
        <v>330</v>
      </c>
      <c r="G196" s="209"/>
      <c r="H196" s="209"/>
      <c r="I196" s="212"/>
      <c r="J196" s="213">
        <f>BK196</f>
        <v>0</v>
      </c>
      <c r="K196" s="209"/>
      <c r="L196" s="214"/>
      <c r="M196" s="215"/>
      <c r="N196" s="216"/>
      <c r="O196" s="216"/>
      <c r="P196" s="217">
        <f>P197</f>
        <v>0</v>
      </c>
      <c r="Q196" s="216"/>
      <c r="R196" s="217">
        <f>R197</f>
        <v>0</v>
      </c>
      <c r="S196" s="216"/>
      <c r="T196" s="218">
        <f>T197</f>
        <v>0</v>
      </c>
      <c r="U196" s="11"/>
      <c r="V196" s="11"/>
      <c r="W196" s="11"/>
      <c r="X196" s="11"/>
      <c r="Y196" s="11"/>
      <c r="Z196" s="11"/>
      <c r="AA196" s="11"/>
      <c r="AB196" s="11"/>
      <c r="AC196" s="11"/>
      <c r="AD196" s="11"/>
      <c r="AE196" s="11"/>
      <c r="AR196" s="219" t="s">
        <v>83</v>
      </c>
      <c r="AT196" s="220" t="s">
        <v>75</v>
      </c>
      <c r="AU196" s="220" t="s">
        <v>76</v>
      </c>
      <c r="AY196" s="219" t="s">
        <v>201</v>
      </c>
      <c r="BK196" s="221">
        <f>BK197</f>
        <v>0</v>
      </c>
    </row>
    <row r="197" s="2" customFormat="1" ht="55.5" customHeight="1">
      <c r="A197" s="39"/>
      <c r="B197" s="40"/>
      <c r="C197" s="222" t="s">
        <v>674</v>
      </c>
      <c r="D197" s="222" t="s">
        <v>202</v>
      </c>
      <c r="E197" s="223" t="s">
        <v>3631</v>
      </c>
      <c r="F197" s="224" t="s">
        <v>3632</v>
      </c>
      <c r="G197" s="225" t="s">
        <v>223</v>
      </c>
      <c r="H197" s="226">
        <v>61.847000000000001</v>
      </c>
      <c r="I197" s="227"/>
      <c r="J197" s="228">
        <f>ROUND(I197*H197,2)</f>
        <v>0</v>
      </c>
      <c r="K197" s="229"/>
      <c r="L197" s="45"/>
      <c r="M197" s="230" t="s">
        <v>1</v>
      </c>
      <c r="N197" s="231" t="s">
        <v>41</v>
      </c>
      <c r="O197" s="92"/>
      <c r="P197" s="232">
        <f>O197*H197</f>
        <v>0</v>
      </c>
      <c r="Q197" s="232">
        <v>0</v>
      </c>
      <c r="R197" s="232">
        <f>Q197*H197</f>
        <v>0</v>
      </c>
      <c r="S197" s="232">
        <v>0</v>
      </c>
      <c r="T197" s="233">
        <f>S197*H197</f>
        <v>0</v>
      </c>
      <c r="U197" s="39"/>
      <c r="V197" s="39"/>
      <c r="W197" s="39"/>
      <c r="X197" s="39"/>
      <c r="Y197" s="39"/>
      <c r="Z197" s="39"/>
      <c r="AA197" s="39"/>
      <c r="AB197" s="39"/>
      <c r="AC197" s="39"/>
      <c r="AD197" s="39"/>
      <c r="AE197" s="39"/>
      <c r="AR197" s="234" t="s">
        <v>206</v>
      </c>
      <c r="AT197" s="234" t="s">
        <v>202</v>
      </c>
      <c r="AU197" s="234" t="s">
        <v>83</v>
      </c>
      <c r="AY197" s="18" t="s">
        <v>201</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206</v>
      </c>
      <c r="BM197" s="234" t="s">
        <v>3633</v>
      </c>
    </row>
    <row r="198" s="11" customFormat="1" ht="25.92" customHeight="1">
      <c r="A198" s="11"/>
      <c r="B198" s="208"/>
      <c r="C198" s="209"/>
      <c r="D198" s="210" t="s">
        <v>75</v>
      </c>
      <c r="E198" s="211" t="s">
        <v>1034</v>
      </c>
      <c r="F198" s="211" t="s">
        <v>1035</v>
      </c>
      <c r="G198" s="209"/>
      <c r="H198" s="209"/>
      <c r="I198" s="212"/>
      <c r="J198" s="213">
        <f>BK198</f>
        <v>0</v>
      </c>
      <c r="K198" s="209"/>
      <c r="L198" s="214"/>
      <c r="M198" s="215"/>
      <c r="N198" s="216"/>
      <c r="O198" s="216"/>
      <c r="P198" s="217">
        <f>SUM(P199:P204)</f>
        <v>0</v>
      </c>
      <c r="Q198" s="216"/>
      <c r="R198" s="217">
        <f>SUM(R199:R204)</f>
        <v>0.46590821999999998</v>
      </c>
      <c r="S198" s="216"/>
      <c r="T198" s="218">
        <f>SUM(T199:T204)</f>
        <v>0</v>
      </c>
      <c r="U198" s="11"/>
      <c r="V198" s="11"/>
      <c r="W198" s="11"/>
      <c r="X198" s="11"/>
      <c r="Y198" s="11"/>
      <c r="Z198" s="11"/>
      <c r="AA198" s="11"/>
      <c r="AB198" s="11"/>
      <c r="AC198" s="11"/>
      <c r="AD198" s="11"/>
      <c r="AE198" s="11"/>
      <c r="AR198" s="219" t="s">
        <v>85</v>
      </c>
      <c r="AT198" s="220" t="s">
        <v>75</v>
      </c>
      <c r="AU198" s="220" t="s">
        <v>76</v>
      </c>
      <c r="AY198" s="219" t="s">
        <v>201</v>
      </c>
      <c r="BK198" s="221">
        <f>SUM(BK199:BK204)</f>
        <v>0</v>
      </c>
    </row>
    <row r="199" s="2" customFormat="1" ht="66.75" customHeight="1">
      <c r="A199" s="39"/>
      <c r="B199" s="40"/>
      <c r="C199" s="222" t="s">
        <v>679</v>
      </c>
      <c r="D199" s="222" t="s">
        <v>202</v>
      </c>
      <c r="E199" s="223" t="s">
        <v>3634</v>
      </c>
      <c r="F199" s="224" t="s">
        <v>3635</v>
      </c>
      <c r="G199" s="225" t="s">
        <v>215</v>
      </c>
      <c r="H199" s="226">
        <v>203.059</v>
      </c>
      <c r="I199" s="227"/>
      <c r="J199" s="228">
        <f>ROUND(I199*H199,2)</f>
        <v>0</v>
      </c>
      <c r="K199" s="229"/>
      <c r="L199" s="45"/>
      <c r="M199" s="230" t="s">
        <v>1</v>
      </c>
      <c r="N199" s="231" t="s">
        <v>41</v>
      </c>
      <c r="O199" s="92"/>
      <c r="P199" s="232">
        <f>O199*H199</f>
        <v>0</v>
      </c>
      <c r="Q199" s="232">
        <v>8.0000000000000007E-05</v>
      </c>
      <c r="R199" s="232">
        <f>Q199*H199</f>
        <v>0.016244720000000001</v>
      </c>
      <c r="S199" s="232">
        <v>0</v>
      </c>
      <c r="T199" s="233">
        <f>S199*H199</f>
        <v>0</v>
      </c>
      <c r="U199" s="39"/>
      <c r="V199" s="39"/>
      <c r="W199" s="39"/>
      <c r="X199" s="39"/>
      <c r="Y199" s="39"/>
      <c r="Z199" s="39"/>
      <c r="AA199" s="39"/>
      <c r="AB199" s="39"/>
      <c r="AC199" s="39"/>
      <c r="AD199" s="39"/>
      <c r="AE199" s="39"/>
      <c r="AR199" s="234" t="s">
        <v>323</v>
      </c>
      <c r="AT199" s="234" t="s">
        <v>202</v>
      </c>
      <c r="AU199" s="234" t="s">
        <v>83</v>
      </c>
      <c r="AY199" s="18" t="s">
        <v>201</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323</v>
      </c>
      <c r="BM199" s="234" t="s">
        <v>3636</v>
      </c>
    </row>
    <row r="200" s="13" customFormat="1">
      <c r="A200" s="13"/>
      <c r="B200" s="247"/>
      <c r="C200" s="248"/>
      <c r="D200" s="238" t="s">
        <v>208</v>
      </c>
      <c r="E200" s="249" t="s">
        <v>1</v>
      </c>
      <c r="F200" s="250" t="s">
        <v>3560</v>
      </c>
      <c r="G200" s="248"/>
      <c r="H200" s="251">
        <v>203.059</v>
      </c>
      <c r="I200" s="252"/>
      <c r="J200" s="248"/>
      <c r="K200" s="248"/>
      <c r="L200" s="253"/>
      <c r="M200" s="254"/>
      <c r="N200" s="255"/>
      <c r="O200" s="255"/>
      <c r="P200" s="255"/>
      <c r="Q200" s="255"/>
      <c r="R200" s="255"/>
      <c r="S200" s="255"/>
      <c r="T200" s="256"/>
      <c r="U200" s="13"/>
      <c r="V200" s="13"/>
      <c r="W200" s="13"/>
      <c r="X200" s="13"/>
      <c r="Y200" s="13"/>
      <c r="Z200" s="13"/>
      <c r="AA200" s="13"/>
      <c r="AB200" s="13"/>
      <c r="AC200" s="13"/>
      <c r="AD200" s="13"/>
      <c r="AE200" s="13"/>
      <c r="AT200" s="257" t="s">
        <v>208</v>
      </c>
      <c r="AU200" s="257" t="s">
        <v>83</v>
      </c>
      <c r="AV200" s="13" t="s">
        <v>85</v>
      </c>
      <c r="AW200" s="13" t="s">
        <v>32</v>
      </c>
      <c r="AX200" s="13" t="s">
        <v>83</v>
      </c>
      <c r="AY200" s="257" t="s">
        <v>201</v>
      </c>
    </row>
    <row r="201" s="2" customFormat="1" ht="24.15" customHeight="1">
      <c r="A201" s="39"/>
      <c r="B201" s="40"/>
      <c r="C201" s="291" t="s">
        <v>683</v>
      </c>
      <c r="D201" s="291" t="s">
        <v>615</v>
      </c>
      <c r="E201" s="292" t="s">
        <v>3637</v>
      </c>
      <c r="F201" s="293" t="s">
        <v>3638</v>
      </c>
      <c r="G201" s="294" t="s">
        <v>215</v>
      </c>
      <c r="H201" s="295">
        <v>236.66499999999999</v>
      </c>
      <c r="I201" s="296"/>
      <c r="J201" s="297">
        <f>ROUND(I201*H201,2)</f>
        <v>0</v>
      </c>
      <c r="K201" s="298"/>
      <c r="L201" s="299"/>
      <c r="M201" s="300" t="s">
        <v>1</v>
      </c>
      <c r="N201" s="301" t="s">
        <v>41</v>
      </c>
      <c r="O201" s="92"/>
      <c r="P201" s="232">
        <f>O201*H201</f>
        <v>0</v>
      </c>
      <c r="Q201" s="232">
        <v>0.0019</v>
      </c>
      <c r="R201" s="232">
        <f>Q201*H201</f>
        <v>0.44966349999999999</v>
      </c>
      <c r="S201" s="232">
        <v>0</v>
      </c>
      <c r="T201" s="233">
        <f>S201*H201</f>
        <v>0</v>
      </c>
      <c r="U201" s="39"/>
      <c r="V201" s="39"/>
      <c r="W201" s="39"/>
      <c r="X201" s="39"/>
      <c r="Y201" s="39"/>
      <c r="Z201" s="39"/>
      <c r="AA201" s="39"/>
      <c r="AB201" s="39"/>
      <c r="AC201" s="39"/>
      <c r="AD201" s="39"/>
      <c r="AE201" s="39"/>
      <c r="AR201" s="234" t="s">
        <v>683</v>
      </c>
      <c r="AT201" s="234" t="s">
        <v>615</v>
      </c>
      <c r="AU201" s="234" t="s">
        <v>83</v>
      </c>
      <c r="AY201" s="18" t="s">
        <v>201</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323</v>
      </c>
      <c r="BM201" s="234" t="s">
        <v>3639</v>
      </c>
    </row>
    <row r="202" s="13" customFormat="1">
      <c r="A202" s="13"/>
      <c r="B202" s="247"/>
      <c r="C202" s="248"/>
      <c r="D202" s="238" t="s">
        <v>208</v>
      </c>
      <c r="E202" s="249" t="s">
        <v>1</v>
      </c>
      <c r="F202" s="250" t="s">
        <v>3560</v>
      </c>
      <c r="G202" s="248"/>
      <c r="H202" s="251">
        <v>203.059</v>
      </c>
      <c r="I202" s="252"/>
      <c r="J202" s="248"/>
      <c r="K202" s="248"/>
      <c r="L202" s="253"/>
      <c r="M202" s="254"/>
      <c r="N202" s="255"/>
      <c r="O202" s="255"/>
      <c r="P202" s="255"/>
      <c r="Q202" s="255"/>
      <c r="R202" s="255"/>
      <c r="S202" s="255"/>
      <c r="T202" s="256"/>
      <c r="U202" s="13"/>
      <c r="V202" s="13"/>
      <c r="W202" s="13"/>
      <c r="X202" s="13"/>
      <c r="Y202" s="13"/>
      <c r="Z202" s="13"/>
      <c r="AA202" s="13"/>
      <c r="AB202" s="13"/>
      <c r="AC202" s="13"/>
      <c r="AD202" s="13"/>
      <c r="AE202" s="13"/>
      <c r="AT202" s="257" t="s">
        <v>208</v>
      </c>
      <c r="AU202" s="257" t="s">
        <v>83</v>
      </c>
      <c r="AV202" s="13" t="s">
        <v>85</v>
      </c>
      <c r="AW202" s="13" t="s">
        <v>32</v>
      </c>
      <c r="AX202" s="13" t="s">
        <v>83</v>
      </c>
      <c r="AY202" s="257" t="s">
        <v>201</v>
      </c>
    </row>
    <row r="203" s="13" customFormat="1">
      <c r="A203" s="13"/>
      <c r="B203" s="247"/>
      <c r="C203" s="248"/>
      <c r="D203" s="238" t="s">
        <v>208</v>
      </c>
      <c r="E203" s="248"/>
      <c r="F203" s="250" t="s">
        <v>3640</v>
      </c>
      <c r="G203" s="248"/>
      <c r="H203" s="251">
        <v>236.66499999999999</v>
      </c>
      <c r="I203" s="252"/>
      <c r="J203" s="248"/>
      <c r="K203" s="248"/>
      <c r="L203" s="253"/>
      <c r="M203" s="254"/>
      <c r="N203" s="255"/>
      <c r="O203" s="255"/>
      <c r="P203" s="255"/>
      <c r="Q203" s="255"/>
      <c r="R203" s="255"/>
      <c r="S203" s="255"/>
      <c r="T203" s="256"/>
      <c r="U203" s="13"/>
      <c r="V203" s="13"/>
      <c r="W203" s="13"/>
      <c r="X203" s="13"/>
      <c r="Y203" s="13"/>
      <c r="Z203" s="13"/>
      <c r="AA203" s="13"/>
      <c r="AB203" s="13"/>
      <c r="AC203" s="13"/>
      <c r="AD203" s="13"/>
      <c r="AE203" s="13"/>
      <c r="AT203" s="257" t="s">
        <v>208</v>
      </c>
      <c r="AU203" s="257" t="s">
        <v>83</v>
      </c>
      <c r="AV203" s="13" t="s">
        <v>85</v>
      </c>
      <c r="AW203" s="13" t="s">
        <v>4</v>
      </c>
      <c r="AX203" s="13" t="s">
        <v>83</v>
      </c>
      <c r="AY203" s="257" t="s">
        <v>201</v>
      </c>
    </row>
    <row r="204" s="2" customFormat="1" ht="44.25" customHeight="1">
      <c r="A204" s="39"/>
      <c r="B204" s="40"/>
      <c r="C204" s="222" t="s">
        <v>708</v>
      </c>
      <c r="D204" s="222" t="s">
        <v>202</v>
      </c>
      <c r="E204" s="223" t="s">
        <v>3641</v>
      </c>
      <c r="F204" s="224" t="s">
        <v>3642</v>
      </c>
      <c r="G204" s="225" t="s">
        <v>1032</v>
      </c>
      <c r="H204" s="302"/>
      <c r="I204" s="227"/>
      <c r="J204" s="228">
        <f>ROUND(I204*H204,2)</f>
        <v>0</v>
      </c>
      <c r="K204" s="229"/>
      <c r="L204" s="45"/>
      <c r="M204" s="230" t="s">
        <v>1</v>
      </c>
      <c r="N204" s="231" t="s">
        <v>41</v>
      </c>
      <c r="O204" s="92"/>
      <c r="P204" s="232">
        <f>O204*H204</f>
        <v>0</v>
      </c>
      <c r="Q204" s="232">
        <v>0</v>
      </c>
      <c r="R204" s="232">
        <f>Q204*H204</f>
        <v>0</v>
      </c>
      <c r="S204" s="232">
        <v>0</v>
      </c>
      <c r="T204" s="233">
        <f>S204*H204</f>
        <v>0</v>
      </c>
      <c r="U204" s="39"/>
      <c r="V204" s="39"/>
      <c r="W204" s="39"/>
      <c r="X204" s="39"/>
      <c r="Y204" s="39"/>
      <c r="Z204" s="39"/>
      <c r="AA204" s="39"/>
      <c r="AB204" s="39"/>
      <c r="AC204" s="39"/>
      <c r="AD204" s="39"/>
      <c r="AE204" s="39"/>
      <c r="AR204" s="234" t="s">
        <v>323</v>
      </c>
      <c r="AT204" s="234" t="s">
        <v>202</v>
      </c>
      <c r="AU204" s="234" t="s">
        <v>83</v>
      </c>
      <c r="AY204" s="18" t="s">
        <v>201</v>
      </c>
      <c r="BE204" s="235">
        <f>IF(N204="základní",J204,0)</f>
        <v>0</v>
      </c>
      <c r="BF204" s="235">
        <f>IF(N204="snížená",J204,0)</f>
        <v>0</v>
      </c>
      <c r="BG204" s="235">
        <f>IF(N204="zákl. přenesená",J204,0)</f>
        <v>0</v>
      </c>
      <c r="BH204" s="235">
        <f>IF(N204="sníž. přenesená",J204,0)</f>
        <v>0</v>
      </c>
      <c r="BI204" s="235">
        <f>IF(N204="nulová",J204,0)</f>
        <v>0</v>
      </c>
      <c r="BJ204" s="18" t="s">
        <v>83</v>
      </c>
      <c r="BK204" s="235">
        <f>ROUND(I204*H204,2)</f>
        <v>0</v>
      </c>
      <c r="BL204" s="18" t="s">
        <v>323</v>
      </c>
      <c r="BM204" s="234" t="s">
        <v>3643</v>
      </c>
    </row>
    <row r="205" s="11" customFormat="1" ht="25.92" customHeight="1">
      <c r="A205" s="11"/>
      <c r="B205" s="208"/>
      <c r="C205" s="209"/>
      <c r="D205" s="210" t="s">
        <v>75</v>
      </c>
      <c r="E205" s="211" t="s">
        <v>1086</v>
      </c>
      <c r="F205" s="211" t="s">
        <v>1087</v>
      </c>
      <c r="G205" s="209"/>
      <c r="H205" s="209"/>
      <c r="I205" s="212"/>
      <c r="J205" s="213">
        <f>BK205</f>
        <v>0</v>
      </c>
      <c r="K205" s="209"/>
      <c r="L205" s="214"/>
      <c r="M205" s="215"/>
      <c r="N205" s="216"/>
      <c r="O205" s="216"/>
      <c r="P205" s="217">
        <f>SUM(P206:P219)</f>
        <v>0</v>
      </c>
      <c r="Q205" s="216"/>
      <c r="R205" s="217">
        <f>SUM(R206:R219)</f>
        <v>1.4980637200000002</v>
      </c>
      <c r="S205" s="216"/>
      <c r="T205" s="218">
        <f>SUM(T206:T219)</f>
        <v>0</v>
      </c>
      <c r="U205" s="11"/>
      <c r="V205" s="11"/>
      <c r="W205" s="11"/>
      <c r="X205" s="11"/>
      <c r="Y205" s="11"/>
      <c r="Z205" s="11"/>
      <c r="AA205" s="11"/>
      <c r="AB205" s="11"/>
      <c r="AC205" s="11"/>
      <c r="AD205" s="11"/>
      <c r="AE205" s="11"/>
      <c r="AR205" s="219" t="s">
        <v>85</v>
      </c>
      <c r="AT205" s="220" t="s">
        <v>75</v>
      </c>
      <c r="AU205" s="220" t="s">
        <v>76</v>
      </c>
      <c r="AY205" s="219" t="s">
        <v>201</v>
      </c>
      <c r="BK205" s="221">
        <f>SUM(BK206:BK219)</f>
        <v>0</v>
      </c>
    </row>
    <row r="206" s="2" customFormat="1" ht="44.25" customHeight="1">
      <c r="A206" s="39"/>
      <c r="B206" s="40"/>
      <c r="C206" s="222" t="s">
        <v>712</v>
      </c>
      <c r="D206" s="222" t="s">
        <v>202</v>
      </c>
      <c r="E206" s="223" t="s">
        <v>3644</v>
      </c>
      <c r="F206" s="224" t="s">
        <v>3645</v>
      </c>
      <c r="G206" s="225" t="s">
        <v>215</v>
      </c>
      <c r="H206" s="226">
        <v>99.659999999999997</v>
      </c>
      <c r="I206" s="227"/>
      <c r="J206" s="228">
        <f>ROUND(I206*H206,2)</f>
        <v>0</v>
      </c>
      <c r="K206" s="229"/>
      <c r="L206" s="45"/>
      <c r="M206" s="230" t="s">
        <v>1</v>
      </c>
      <c r="N206" s="231" t="s">
        <v>41</v>
      </c>
      <c r="O206" s="92"/>
      <c r="P206" s="232">
        <f>O206*H206</f>
        <v>0</v>
      </c>
      <c r="Q206" s="232">
        <v>0.0060000000000000001</v>
      </c>
      <c r="R206" s="232">
        <f>Q206*H206</f>
        <v>0.59796000000000005</v>
      </c>
      <c r="S206" s="232">
        <v>0</v>
      </c>
      <c r="T206" s="233">
        <f>S206*H206</f>
        <v>0</v>
      </c>
      <c r="U206" s="39"/>
      <c r="V206" s="39"/>
      <c r="W206" s="39"/>
      <c r="X206" s="39"/>
      <c r="Y206" s="39"/>
      <c r="Z206" s="39"/>
      <c r="AA206" s="39"/>
      <c r="AB206" s="39"/>
      <c r="AC206" s="39"/>
      <c r="AD206" s="39"/>
      <c r="AE206" s="39"/>
      <c r="AR206" s="234" t="s">
        <v>323</v>
      </c>
      <c r="AT206" s="234" t="s">
        <v>202</v>
      </c>
      <c r="AU206" s="234" t="s">
        <v>83</v>
      </c>
      <c r="AY206" s="18" t="s">
        <v>201</v>
      </c>
      <c r="BE206" s="235">
        <f>IF(N206="základní",J206,0)</f>
        <v>0</v>
      </c>
      <c r="BF206" s="235">
        <f>IF(N206="snížená",J206,0)</f>
        <v>0</v>
      </c>
      <c r="BG206" s="235">
        <f>IF(N206="zákl. přenesená",J206,0)</f>
        <v>0</v>
      </c>
      <c r="BH206" s="235">
        <f>IF(N206="sníž. přenesená",J206,0)</f>
        <v>0</v>
      </c>
      <c r="BI206" s="235">
        <f>IF(N206="nulová",J206,0)</f>
        <v>0</v>
      </c>
      <c r="BJ206" s="18" t="s">
        <v>83</v>
      </c>
      <c r="BK206" s="235">
        <f>ROUND(I206*H206,2)</f>
        <v>0</v>
      </c>
      <c r="BL206" s="18" t="s">
        <v>323</v>
      </c>
      <c r="BM206" s="234" t="s">
        <v>3646</v>
      </c>
    </row>
    <row r="207" s="13" customFormat="1">
      <c r="A207" s="13"/>
      <c r="B207" s="247"/>
      <c r="C207" s="248"/>
      <c r="D207" s="238" t="s">
        <v>208</v>
      </c>
      <c r="E207" s="249" t="s">
        <v>1</v>
      </c>
      <c r="F207" s="250" t="s">
        <v>3647</v>
      </c>
      <c r="G207" s="248"/>
      <c r="H207" s="251">
        <v>20.411999999999999</v>
      </c>
      <c r="I207" s="252"/>
      <c r="J207" s="248"/>
      <c r="K207" s="248"/>
      <c r="L207" s="253"/>
      <c r="M207" s="254"/>
      <c r="N207" s="255"/>
      <c r="O207" s="255"/>
      <c r="P207" s="255"/>
      <c r="Q207" s="255"/>
      <c r="R207" s="255"/>
      <c r="S207" s="255"/>
      <c r="T207" s="256"/>
      <c r="U207" s="13"/>
      <c r="V207" s="13"/>
      <c r="W207" s="13"/>
      <c r="X207" s="13"/>
      <c r="Y207" s="13"/>
      <c r="Z207" s="13"/>
      <c r="AA207" s="13"/>
      <c r="AB207" s="13"/>
      <c r="AC207" s="13"/>
      <c r="AD207" s="13"/>
      <c r="AE207" s="13"/>
      <c r="AT207" s="257" t="s">
        <v>208</v>
      </c>
      <c r="AU207" s="257" t="s">
        <v>83</v>
      </c>
      <c r="AV207" s="13" t="s">
        <v>85</v>
      </c>
      <c r="AW207" s="13" t="s">
        <v>32</v>
      </c>
      <c r="AX207" s="13" t="s">
        <v>76</v>
      </c>
      <c r="AY207" s="257" t="s">
        <v>201</v>
      </c>
    </row>
    <row r="208" s="13" customFormat="1">
      <c r="A208" s="13"/>
      <c r="B208" s="247"/>
      <c r="C208" s="248"/>
      <c r="D208" s="238" t="s">
        <v>208</v>
      </c>
      <c r="E208" s="249" t="s">
        <v>1</v>
      </c>
      <c r="F208" s="250" t="s">
        <v>3648</v>
      </c>
      <c r="G208" s="248"/>
      <c r="H208" s="251">
        <v>79.248000000000005</v>
      </c>
      <c r="I208" s="252"/>
      <c r="J208" s="248"/>
      <c r="K208" s="248"/>
      <c r="L208" s="253"/>
      <c r="M208" s="254"/>
      <c r="N208" s="255"/>
      <c r="O208" s="255"/>
      <c r="P208" s="255"/>
      <c r="Q208" s="255"/>
      <c r="R208" s="255"/>
      <c r="S208" s="255"/>
      <c r="T208" s="256"/>
      <c r="U208" s="13"/>
      <c r="V208" s="13"/>
      <c r="W208" s="13"/>
      <c r="X208" s="13"/>
      <c r="Y208" s="13"/>
      <c r="Z208" s="13"/>
      <c r="AA208" s="13"/>
      <c r="AB208" s="13"/>
      <c r="AC208" s="13"/>
      <c r="AD208" s="13"/>
      <c r="AE208" s="13"/>
      <c r="AT208" s="257" t="s">
        <v>208</v>
      </c>
      <c r="AU208" s="257" t="s">
        <v>83</v>
      </c>
      <c r="AV208" s="13" t="s">
        <v>85</v>
      </c>
      <c r="AW208" s="13" t="s">
        <v>32</v>
      </c>
      <c r="AX208" s="13" t="s">
        <v>76</v>
      </c>
      <c r="AY208" s="257" t="s">
        <v>201</v>
      </c>
    </row>
    <row r="209" s="14" customFormat="1">
      <c r="A209" s="14"/>
      <c r="B209" s="258"/>
      <c r="C209" s="259"/>
      <c r="D209" s="238" t="s">
        <v>208</v>
      </c>
      <c r="E209" s="260" t="s">
        <v>1</v>
      </c>
      <c r="F209" s="261" t="s">
        <v>212</v>
      </c>
      <c r="G209" s="259"/>
      <c r="H209" s="262">
        <v>99.659999999999997</v>
      </c>
      <c r="I209" s="263"/>
      <c r="J209" s="259"/>
      <c r="K209" s="259"/>
      <c r="L209" s="264"/>
      <c r="M209" s="265"/>
      <c r="N209" s="266"/>
      <c r="O209" s="266"/>
      <c r="P209" s="266"/>
      <c r="Q209" s="266"/>
      <c r="R209" s="266"/>
      <c r="S209" s="266"/>
      <c r="T209" s="267"/>
      <c r="U209" s="14"/>
      <c r="V209" s="14"/>
      <c r="W209" s="14"/>
      <c r="X209" s="14"/>
      <c r="Y209" s="14"/>
      <c r="Z209" s="14"/>
      <c r="AA209" s="14"/>
      <c r="AB209" s="14"/>
      <c r="AC209" s="14"/>
      <c r="AD209" s="14"/>
      <c r="AE209" s="14"/>
      <c r="AT209" s="268" t="s">
        <v>208</v>
      </c>
      <c r="AU209" s="268" t="s">
        <v>83</v>
      </c>
      <c r="AV209" s="14" t="s">
        <v>206</v>
      </c>
      <c r="AW209" s="14" t="s">
        <v>32</v>
      </c>
      <c r="AX209" s="14" t="s">
        <v>83</v>
      </c>
      <c r="AY209" s="268" t="s">
        <v>201</v>
      </c>
    </row>
    <row r="210" s="2" customFormat="1" ht="24.15" customHeight="1">
      <c r="A210" s="39"/>
      <c r="B210" s="40"/>
      <c r="C210" s="291" t="s">
        <v>720</v>
      </c>
      <c r="D210" s="291" t="s">
        <v>615</v>
      </c>
      <c r="E210" s="292" t="s">
        <v>3649</v>
      </c>
      <c r="F210" s="293" t="s">
        <v>3650</v>
      </c>
      <c r="G210" s="294" t="s">
        <v>215</v>
      </c>
      <c r="H210" s="295">
        <v>109.62600000000001</v>
      </c>
      <c r="I210" s="296"/>
      <c r="J210" s="297">
        <f>ROUND(I210*H210,2)</f>
        <v>0</v>
      </c>
      <c r="K210" s="298"/>
      <c r="L210" s="299"/>
      <c r="M210" s="300" t="s">
        <v>1</v>
      </c>
      <c r="N210" s="301" t="s">
        <v>41</v>
      </c>
      <c r="O210" s="92"/>
      <c r="P210" s="232">
        <f>O210*H210</f>
        <v>0</v>
      </c>
      <c r="Q210" s="232">
        <v>0.0044999999999999997</v>
      </c>
      <c r="R210" s="232">
        <f>Q210*H210</f>
        <v>0.49331700000000001</v>
      </c>
      <c r="S210" s="232">
        <v>0</v>
      </c>
      <c r="T210" s="233">
        <f>S210*H210</f>
        <v>0</v>
      </c>
      <c r="U210" s="39"/>
      <c r="V210" s="39"/>
      <c r="W210" s="39"/>
      <c r="X210" s="39"/>
      <c r="Y210" s="39"/>
      <c r="Z210" s="39"/>
      <c r="AA210" s="39"/>
      <c r="AB210" s="39"/>
      <c r="AC210" s="39"/>
      <c r="AD210" s="39"/>
      <c r="AE210" s="39"/>
      <c r="AR210" s="234" t="s">
        <v>683</v>
      </c>
      <c r="AT210" s="234" t="s">
        <v>615</v>
      </c>
      <c r="AU210" s="234" t="s">
        <v>83</v>
      </c>
      <c r="AY210" s="18" t="s">
        <v>201</v>
      </c>
      <c r="BE210" s="235">
        <f>IF(N210="základní",J210,0)</f>
        <v>0</v>
      </c>
      <c r="BF210" s="235">
        <f>IF(N210="snížená",J210,0)</f>
        <v>0</v>
      </c>
      <c r="BG210" s="235">
        <f>IF(N210="zákl. přenesená",J210,0)</f>
        <v>0</v>
      </c>
      <c r="BH210" s="235">
        <f>IF(N210="sníž. přenesená",J210,0)</f>
        <v>0</v>
      </c>
      <c r="BI210" s="235">
        <f>IF(N210="nulová",J210,0)</f>
        <v>0</v>
      </c>
      <c r="BJ210" s="18" t="s">
        <v>83</v>
      </c>
      <c r="BK210" s="235">
        <f>ROUND(I210*H210,2)</f>
        <v>0</v>
      </c>
      <c r="BL210" s="18" t="s">
        <v>323</v>
      </c>
      <c r="BM210" s="234" t="s">
        <v>3651</v>
      </c>
    </row>
    <row r="211" s="13" customFormat="1">
      <c r="A211" s="13"/>
      <c r="B211" s="247"/>
      <c r="C211" s="248"/>
      <c r="D211" s="238" t="s">
        <v>208</v>
      </c>
      <c r="E211" s="248"/>
      <c r="F211" s="250" t="s">
        <v>3652</v>
      </c>
      <c r="G211" s="248"/>
      <c r="H211" s="251">
        <v>109.62600000000001</v>
      </c>
      <c r="I211" s="252"/>
      <c r="J211" s="248"/>
      <c r="K211" s="248"/>
      <c r="L211" s="253"/>
      <c r="M211" s="254"/>
      <c r="N211" s="255"/>
      <c r="O211" s="255"/>
      <c r="P211" s="255"/>
      <c r="Q211" s="255"/>
      <c r="R211" s="255"/>
      <c r="S211" s="255"/>
      <c r="T211" s="256"/>
      <c r="U211" s="13"/>
      <c r="V211" s="13"/>
      <c r="W211" s="13"/>
      <c r="X211" s="13"/>
      <c r="Y211" s="13"/>
      <c r="Z211" s="13"/>
      <c r="AA211" s="13"/>
      <c r="AB211" s="13"/>
      <c r="AC211" s="13"/>
      <c r="AD211" s="13"/>
      <c r="AE211" s="13"/>
      <c r="AT211" s="257" t="s">
        <v>208</v>
      </c>
      <c r="AU211" s="257" t="s">
        <v>83</v>
      </c>
      <c r="AV211" s="13" t="s">
        <v>85</v>
      </c>
      <c r="AW211" s="13" t="s">
        <v>4</v>
      </c>
      <c r="AX211" s="13" t="s">
        <v>83</v>
      </c>
      <c r="AY211" s="257" t="s">
        <v>201</v>
      </c>
    </row>
    <row r="212" s="2" customFormat="1" ht="44.25" customHeight="1">
      <c r="A212" s="39"/>
      <c r="B212" s="40"/>
      <c r="C212" s="222" t="s">
        <v>724</v>
      </c>
      <c r="D212" s="222" t="s">
        <v>202</v>
      </c>
      <c r="E212" s="223" t="s">
        <v>3653</v>
      </c>
      <c r="F212" s="224" t="s">
        <v>3654</v>
      </c>
      <c r="G212" s="225" t="s">
        <v>215</v>
      </c>
      <c r="H212" s="226">
        <v>49.607999999999997</v>
      </c>
      <c r="I212" s="227"/>
      <c r="J212" s="228">
        <f>ROUND(I212*H212,2)</f>
        <v>0</v>
      </c>
      <c r="K212" s="229"/>
      <c r="L212" s="45"/>
      <c r="M212" s="230" t="s">
        <v>1</v>
      </c>
      <c r="N212" s="231" t="s">
        <v>41</v>
      </c>
      <c r="O212" s="92"/>
      <c r="P212" s="232">
        <f>O212*H212</f>
        <v>0</v>
      </c>
      <c r="Q212" s="232">
        <v>0.0020400000000000001</v>
      </c>
      <c r="R212" s="232">
        <f>Q212*H212</f>
        <v>0.10120032</v>
      </c>
      <c r="S212" s="232">
        <v>0</v>
      </c>
      <c r="T212" s="233">
        <f>S212*H212</f>
        <v>0</v>
      </c>
      <c r="U212" s="39"/>
      <c r="V212" s="39"/>
      <c r="W212" s="39"/>
      <c r="X212" s="39"/>
      <c r="Y212" s="39"/>
      <c r="Z212" s="39"/>
      <c r="AA212" s="39"/>
      <c r="AB212" s="39"/>
      <c r="AC212" s="39"/>
      <c r="AD212" s="39"/>
      <c r="AE212" s="39"/>
      <c r="AR212" s="234" t="s">
        <v>323</v>
      </c>
      <c r="AT212" s="234" t="s">
        <v>202</v>
      </c>
      <c r="AU212" s="234" t="s">
        <v>83</v>
      </c>
      <c r="AY212" s="18" t="s">
        <v>201</v>
      </c>
      <c r="BE212" s="235">
        <f>IF(N212="základní",J212,0)</f>
        <v>0</v>
      </c>
      <c r="BF212" s="235">
        <f>IF(N212="snížená",J212,0)</f>
        <v>0</v>
      </c>
      <c r="BG212" s="235">
        <f>IF(N212="zákl. přenesená",J212,0)</f>
        <v>0</v>
      </c>
      <c r="BH212" s="235">
        <f>IF(N212="sníž. přenesená",J212,0)</f>
        <v>0</v>
      </c>
      <c r="BI212" s="235">
        <f>IF(N212="nulová",J212,0)</f>
        <v>0</v>
      </c>
      <c r="BJ212" s="18" t="s">
        <v>83</v>
      </c>
      <c r="BK212" s="235">
        <f>ROUND(I212*H212,2)</f>
        <v>0</v>
      </c>
      <c r="BL212" s="18" t="s">
        <v>323</v>
      </c>
      <c r="BM212" s="234" t="s">
        <v>3655</v>
      </c>
    </row>
    <row r="213" s="12" customFormat="1">
      <c r="A213" s="12"/>
      <c r="B213" s="236"/>
      <c r="C213" s="237"/>
      <c r="D213" s="238" t="s">
        <v>208</v>
      </c>
      <c r="E213" s="239" t="s">
        <v>1</v>
      </c>
      <c r="F213" s="240" t="s">
        <v>3656</v>
      </c>
      <c r="G213" s="237"/>
      <c r="H213" s="239" t="s">
        <v>1</v>
      </c>
      <c r="I213" s="241"/>
      <c r="J213" s="237"/>
      <c r="K213" s="237"/>
      <c r="L213" s="242"/>
      <c r="M213" s="243"/>
      <c r="N213" s="244"/>
      <c r="O213" s="244"/>
      <c r="P213" s="244"/>
      <c r="Q213" s="244"/>
      <c r="R213" s="244"/>
      <c r="S213" s="244"/>
      <c r="T213" s="245"/>
      <c r="U213" s="12"/>
      <c r="V213" s="12"/>
      <c r="W213" s="12"/>
      <c r="X213" s="12"/>
      <c r="Y213" s="12"/>
      <c r="Z213" s="12"/>
      <c r="AA213" s="12"/>
      <c r="AB213" s="12"/>
      <c r="AC213" s="12"/>
      <c r="AD213" s="12"/>
      <c r="AE213" s="12"/>
      <c r="AT213" s="246" t="s">
        <v>208</v>
      </c>
      <c r="AU213" s="246" t="s">
        <v>83</v>
      </c>
      <c r="AV213" s="12" t="s">
        <v>83</v>
      </c>
      <c r="AW213" s="12" t="s">
        <v>32</v>
      </c>
      <c r="AX213" s="12" t="s">
        <v>76</v>
      </c>
      <c r="AY213" s="246" t="s">
        <v>201</v>
      </c>
    </row>
    <row r="214" s="13" customFormat="1">
      <c r="A214" s="13"/>
      <c r="B214" s="247"/>
      <c r="C214" s="248"/>
      <c r="D214" s="238" t="s">
        <v>208</v>
      </c>
      <c r="E214" s="249" t="s">
        <v>1</v>
      </c>
      <c r="F214" s="250" t="s">
        <v>3657</v>
      </c>
      <c r="G214" s="248"/>
      <c r="H214" s="251">
        <v>39.527999999999999</v>
      </c>
      <c r="I214" s="252"/>
      <c r="J214" s="248"/>
      <c r="K214" s="248"/>
      <c r="L214" s="253"/>
      <c r="M214" s="254"/>
      <c r="N214" s="255"/>
      <c r="O214" s="255"/>
      <c r="P214" s="255"/>
      <c r="Q214" s="255"/>
      <c r="R214" s="255"/>
      <c r="S214" s="255"/>
      <c r="T214" s="256"/>
      <c r="U214" s="13"/>
      <c r="V214" s="13"/>
      <c r="W214" s="13"/>
      <c r="X214" s="13"/>
      <c r="Y214" s="13"/>
      <c r="Z214" s="13"/>
      <c r="AA214" s="13"/>
      <c r="AB214" s="13"/>
      <c r="AC214" s="13"/>
      <c r="AD214" s="13"/>
      <c r="AE214" s="13"/>
      <c r="AT214" s="257" t="s">
        <v>208</v>
      </c>
      <c r="AU214" s="257" t="s">
        <v>83</v>
      </c>
      <c r="AV214" s="13" t="s">
        <v>85</v>
      </c>
      <c r="AW214" s="13" t="s">
        <v>32</v>
      </c>
      <c r="AX214" s="13" t="s">
        <v>76</v>
      </c>
      <c r="AY214" s="257" t="s">
        <v>201</v>
      </c>
    </row>
    <row r="215" s="13" customFormat="1">
      <c r="A215" s="13"/>
      <c r="B215" s="247"/>
      <c r="C215" s="248"/>
      <c r="D215" s="238" t="s">
        <v>208</v>
      </c>
      <c r="E215" s="249" t="s">
        <v>1</v>
      </c>
      <c r="F215" s="250" t="s">
        <v>3658</v>
      </c>
      <c r="G215" s="248"/>
      <c r="H215" s="251">
        <v>10.08</v>
      </c>
      <c r="I215" s="252"/>
      <c r="J215" s="248"/>
      <c r="K215" s="248"/>
      <c r="L215" s="253"/>
      <c r="M215" s="254"/>
      <c r="N215" s="255"/>
      <c r="O215" s="255"/>
      <c r="P215" s="255"/>
      <c r="Q215" s="255"/>
      <c r="R215" s="255"/>
      <c r="S215" s="255"/>
      <c r="T215" s="256"/>
      <c r="U215" s="13"/>
      <c r="V215" s="13"/>
      <c r="W215" s="13"/>
      <c r="X215" s="13"/>
      <c r="Y215" s="13"/>
      <c r="Z215" s="13"/>
      <c r="AA215" s="13"/>
      <c r="AB215" s="13"/>
      <c r="AC215" s="13"/>
      <c r="AD215" s="13"/>
      <c r="AE215" s="13"/>
      <c r="AT215" s="257" t="s">
        <v>208</v>
      </c>
      <c r="AU215" s="257" t="s">
        <v>83</v>
      </c>
      <c r="AV215" s="13" t="s">
        <v>85</v>
      </c>
      <c r="AW215" s="13" t="s">
        <v>32</v>
      </c>
      <c r="AX215" s="13" t="s">
        <v>76</v>
      </c>
      <c r="AY215" s="257" t="s">
        <v>201</v>
      </c>
    </row>
    <row r="216" s="14" customFormat="1">
      <c r="A216" s="14"/>
      <c r="B216" s="258"/>
      <c r="C216" s="259"/>
      <c r="D216" s="238" t="s">
        <v>208</v>
      </c>
      <c r="E216" s="260" t="s">
        <v>1</v>
      </c>
      <c r="F216" s="261" t="s">
        <v>212</v>
      </c>
      <c r="G216" s="259"/>
      <c r="H216" s="262">
        <v>49.607999999999997</v>
      </c>
      <c r="I216" s="263"/>
      <c r="J216" s="259"/>
      <c r="K216" s="259"/>
      <c r="L216" s="264"/>
      <c r="M216" s="265"/>
      <c r="N216" s="266"/>
      <c r="O216" s="266"/>
      <c r="P216" s="266"/>
      <c r="Q216" s="266"/>
      <c r="R216" s="266"/>
      <c r="S216" s="266"/>
      <c r="T216" s="267"/>
      <c r="U216" s="14"/>
      <c r="V216" s="14"/>
      <c r="W216" s="14"/>
      <c r="X216" s="14"/>
      <c r="Y216" s="14"/>
      <c r="Z216" s="14"/>
      <c r="AA216" s="14"/>
      <c r="AB216" s="14"/>
      <c r="AC216" s="14"/>
      <c r="AD216" s="14"/>
      <c r="AE216" s="14"/>
      <c r="AT216" s="268" t="s">
        <v>208</v>
      </c>
      <c r="AU216" s="268" t="s">
        <v>83</v>
      </c>
      <c r="AV216" s="14" t="s">
        <v>206</v>
      </c>
      <c r="AW216" s="14" t="s">
        <v>32</v>
      </c>
      <c r="AX216" s="14" t="s">
        <v>83</v>
      </c>
      <c r="AY216" s="268" t="s">
        <v>201</v>
      </c>
    </row>
    <row r="217" s="2" customFormat="1" ht="24.15" customHeight="1">
      <c r="A217" s="39"/>
      <c r="B217" s="40"/>
      <c r="C217" s="291" t="s">
        <v>728</v>
      </c>
      <c r="D217" s="291" t="s">
        <v>615</v>
      </c>
      <c r="E217" s="292" t="s">
        <v>3659</v>
      </c>
      <c r="F217" s="293" t="s">
        <v>3660</v>
      </c>
      <c r="G217" s="294" t="s">
        <v>215</v>
      </c>
      <c r="H217" s="295">
        <v>54.569000000000003</v>
      </c>
      <c r="I217" s="296"/>
      <c r="J217" s="297">
        <f>ROUND(I217*H217,2)</f>
        <v>0</v>
      </c>
      <c r="K217" s="298"/>
      <c r="L217" s="299"/>
      <c r="M217" s="300" t="s">
        <v>1</v>
      </c>
      <c r="N217" s="301" t="s">
        <v>41</v>
      </c>
      <c r="O217" s="92"/>
      <c r="P217" s="232">
        <f>O217*H217</f>
        <v>0</v>
      </c>
      <c r="Q217" s="232">
        <v>0.0055999999999999999</v>
      </c>
      <c r="R217" s="232">
        <f>Q217*H217</f>
        <v>0.30558640000000004</v>
      </c>
      <c r="S217" s="232">
        <v>0</v>
      </c>
      <c r="T217" s="233">
        <f>S217*H217</f>
        <v>0</v>
      </c>
      <c r="U217" s="39"/>
      <c r="V217" s="39"/>
      <c r="W217" s="39"/>
      <c r="X217" s="39"/>
      <c r="Y217" s="39"/>
      <c r="Z217" s="39"/>
      <c r="AA217" s="39"/>
      <c r="AB217" s="39"/>
      <c r="AC217" s="39"/>
      <c r="AD217" s="39"/>
      <c r="AE217" s="39"/>
      <c r="AR217" s="234" t="s">
        <v>683</v>
      </c>
      <c r="AT217" s="234" t="s">
        <v>615</v>
      </c>
      <c r="AU217" s="234" t="s">
        <v>83</v>
      </c>
      <c r="AY217" s="18" t="s">
        <v>201</v>
      </c>
      <c r="BE217" s="235">
        <f>IF(N217="základní",J217,0)</f>
        <v>0</v>
      </c>
      <c r="BF217" s="235">
        <f>IF(N217="snížená",J217,0)</f>
        <v>0</v>
      </c>
      <c r="BG217" s="235">
        <f>IF(N217="zákl. přenesená",J217,0)</f>
        <v>0</v>
      </c>
      <c r="BH217" s="235">
        <f>IF(N217="sníž. přenesená",J217,0)</f>
        <v>0</v>
      </c>
      <c r="BI217" s="235">
        <f>IF(N217="nulová",J217,0)</f>
        <v>0</v>
      </c>
      <c r="BJ217" s="18" t="s">
        <v>83</v>
      </c>
      <c r="BK217" s="235">
        <f>ROUND(I217*H217,2)</f>
        <v>0</v>
      </c>
      <c r="BL217" s="18" t="s">
        <v>323</v>
      </c>
      <c r="BM217" s="234" t="s">
        <v>3661</v>
      </c>
    </row>
    <row r="218" s="13" customFormat="1">
      <c r="A218" s="13"/>
      <c r="B218" s="247"/>
      <c r="C218" s="248"/>
      <c r="D218" s="238" t="s">
        <v>208</v>
      </c>
      <c r="E218" s="248"/>
      <c r="F218" s="250" t="s">
        <v>3662</v>
      </c>
      <c r="G218" s="248"/>
      <c r="H218" s="251">
        <v>54.569000000000003</v>
      </c>
      <c r="I218" s="252"/>
      <c r="J218" s="248"/>
      <c r="K218" s="248"/>
      <c r="L218" s="253"/>
      <c r="M218" s="254"/>
      <c r="N218" s="255"/>
      <c r="O218" s="255"/>
      <c r="P218" s="255"/>
      <c r="Q218" s="255"/>
      <c r="R218" s="255"/>
      <c r="S218" s="255"/>
      <c r="T218" s="256"/>
      <c r="U218" s="13"/>
      <c r="V218" s="13"/>
      <c r="W218" s="13"/>
      <c r="X218" s="13"/>
      <c r="Y218" s="13"/>
      <c r="Z218" s="13"/>
      <c r="AA218" s="13"/>
      <c r="AB218" s="13"/>
      <c r="AC218" s="13"/>
      <c r="AD218" s="13"/>
      <c r="AE218" s="13"/>
      <c r="AT218" s="257" t="s">
        <v>208</v>
      </c>
      <c r="AU218" s="257" t="s">
        <v>83</v>
      </c>
      <c r="AV218" s="13" t="s">
        <v>85</v>
      </c>
      <c r="AW218" s="13" t="s">
        <v>4</v>
      </c>
      <c r="AX218" s="13" t="s">
        <v>83</v>
      </c>
      <c r="AY218" s="257" t="s">
        <v>201</v>
      </c>
    </row>
    <row r="219" s="2" customFormat="1" ht="44.25" customHeight="1">
      <c r="A219" s="39"/>
      <c r="B219" s="40"/>
      <c r="C219" s="222" t="s">
        <v>732</v>
      </c>
      <c r="D219" s="222" t="s">
        <v>202</v>
      </c>
      <c r="E219" s="223" t="s">
        <v>3663</v>
      </c>
      <c r="F219" s="224" t="s">
        <v>3664</v>
      </c>
      <c r="G219" s="225" t="s">
        <v>1032</v>
      </c>
      <c r="H219" s="302"/>
      <c r="I219" s="227"/>
      <c r="J219" s="228">
        <f>ROUND(I219*H219,2)</f>
        <v>0</v>
      </c>
      <c r="K219" s="229"/>
      <c r="L219" s="45"/>
      <c r="M219" s="230" t="s">
        <v>1</v>
      </c>
      <c r="N219" s="231" t="s">
        <v>41</v>
      </c>
      <c r="O219" s="92"/>
      <c r="P219" s="232">
        <f>O219*H219</f>
        <v>0</v>
      </c>
      <c r="Q219" s="232">
        <v>0</v>
      </c>
      <c r="R219" s="232">
        <f>Q219*H219</f>
        <v>0</v>
      </c>
      <c r="S219" s="232">
        <v>0</v>
      </c>
      <c r="T219" s="233">
        <f>S219*H219</f>
        <v>0</v>
      </c>
      <c r="U219" s="39"/>
      <c r="V219" s="39"/>
      <c r="W219" s="39"/>
      <c r="X219" s="39"/>
      <c r="Y219" s="39"/>
      <c r="Z219" s="39"/>
      <c r="AA219" s="39"/>
      <c r="AB219" s="39"/>
      <c r="AC219" s="39"/>
      <c r="AD219" s="39"/>
      <c r="AE219" s="39"/>
      <c r="AR219" s="234" t="s">
        <v>323</v>
      </c>
      <c r="AT219" s="234" t="s">
        <v>202</v>
      </c>
      <c r="AU219" s="234" t="s">
        <v>83</v>
      </c>
      <c r="AY219" s="18" t="s">
        <v>201</v>
      </c>
      <c r="BE219" s="235">
        <f>IF(N219="základní",J219,0)</f>
        <v>0</v>
      </c>
      <c r="BF219" s="235">
        <f>IF(N219="snížená",J219,0)</f>
        <v>0</v>
      </c>
      <c r="BG219" s="235">
        <f>IF(N219="zákl. přenesená",J219,0)</f>
        <v>0</v>
      </c>
      <c r="BH219" s="235">
        <f>IF(N219="sníž. přenesená",J219,0)</f>
        <v>0</v>
      </c>
      <c r="BI219" s="235">
        <f>IF(N219="nulová",J219,0)</f>
        <v>0</v>
      </c>
      <c r="BJ219" s="18" t="s">
        <v>83</v>
      </c>
      <c r="BK219" s="235">
        <f>ROUND(I219*H219,2)</f>
        <v>0</v>
      </c>
      <c r="BL219" s="18" t="s">
        <v>323</v>
      </c>
      <c r="BM219" s="234" t="s">
        <v>3665</v>
      </c>
    </row>
    <row r="220" s="11" customFormat="1" ht="25.92" customHeight="1">
      <c r="A220" s="11"/>
      <c r="B220" s="208"/>
      <c r="C220" s="209"/>
      <c r="D220" s="210" t="s">
        <v>75</v>
      </c>
      <c r="E220" s="211" t="s">
        <v>1248</v>
      </c>
      <c r="F220" s="211" t="s">
        <v>1249</v>
      </c>
      <c r="G220" s="209"/>
      <c r="H220" s="209"/>
      <c r="I220" s="212"/>
      <c r="J220" s="213">
        <f>BK220</f>
        <v>0</v>
      </c>
      <c r="K220" s="209"/>
      <c r="L220" s="214"/>
      <c r="M220" s="215"/>
      <c r="N220" s="216"/>
      <c r="O220" s="216"/>
      <c r="P220" s="217">
        <f>SUM(P221:P232)</f>
        <v>0</v>
      </c>
      <c r="Q220" s="216"/>
      <c r="R220" s="217">
        <f>SUM(R221:R232)</f>
        <v>0.90103683999999995</v>
      </c>
      <c r="S220" s="216"/>
      <c r="T220" s="218">
        <f>SUM(T221:T232)</f>
        <v>0</v>
      </c>
      <c r="U220" s="11"/>
      <c r="V220" s="11"/>
      <c r="W220" s="11"/>
      <c r="X220" s="11"/>
      <c r="Y220" s="11"/>
      <c r="Z220" s="11"/>
      <c r="AA220" s="11"/>
      <c r="AB220" s="11"/>
      <c r="AC220" s="11"/>
      <c r="AD220" s="11"/>
      <c r="AE220" s="11"/>
      <c r="AR220" s="219" t="s">
        <v>85</v>
      </c>
      <c r="AT220" s="220" t="s">
        <v>75</v>
      </c>
      <c r="AU220" s="220" t="s">
        <v>76</v>
      </c>
      <c r="AY220" s="219" t="s">
        <v>201</v>
      </c>
      <c r="BK220" s="221">
        <f>SUM(BK221:BK232)</f>
        <v>0</v>
      </c>
    </row>
    <row r="221" s="2" customFormat="1" ht="37.8" customHeight="1">
      <c r="A221" s="39"/>
      <c r="B221" s="40"/>
      <c r="C221" s="222" t="s">
        <v>738</v>
      </c>
      <c r="D221" s="222" t="s">
        <v>202</v>
      </c>
      <c r="E221" s="223" t="s">
        <v>3666</v>
      </c>
      <c r="F221" s="224" t="s">
        <v>3667</v>
      </c>
      <c r="G221" s="225" t="s">
        <v>215</v>
      </c>
      <c r="H221" s="226">
        <v>203.059</v>
      </c>
      <c r="I221" s="227"/>
      <c r="J221" s="228">
        <f>ROUND(I221*H221,2)</f>
        <v>0</v>
      </c>
      <c r="K221" s="229"/>
      <c r="L221" s="45"/>
      <c r="M221" s="230" t="s">
        <v>1</v>
      </c>
      <c r="N221" s="231" t="s">
        <v>41</v>
      </c>
      <c r="O221" s="92"/>
      <c r="P221" s="232">
        <f>O221*H221</f>
        <v>0</v>
      </c>
      <c r="Q221" s="232">
        <v>0.0027599999999999999</v>
      </c>
      <c r="R221" s="232">
        <f>Q221*H221</f>
        <v>0.56044284</v>
      </c>
      <c r="S221" s="232">
        <v>0</v>
      </c>
      <c r="T221" s="233">
        <f>S221*H221</f>
        <v>0</v>
      </c>
      <c r="U221" s="39"/>
      <c r="V221" s="39"/>
      <c r="W221" s="39"/>
      <c r="X221" s="39"/>
      <c r="Y221" s="39"/>
      <c r="Z221" s="39"/>
      <c r="AA221" s="39"/>
      <c r="AB221" s="39"/>
      <c r="AC221" s="39"/>
      <c r="AD221" s="39"/>
      <c r="AE221" s="39"/>
      <c r="AR221" s="234" t="s">
        <v>323</v>
      </c>
      <c r="AT221" s="234" t="s">
        <v>202</v>
      </c>
      <c r="AU221" s="234" t="s">
        <v>83</v>
      </c>
      <c r="AY221" s="18" t="s">
        <v>201</v>
      </c>
      <c r="BE221" s="235">
        <f>IF(N221="základní",J221,0)</f>
        <v>0</v>
      </c>
      <c r="BF221" s="235">
        <f>IF(N221="snížená",J221,0)</f>
        <v>0</v>
      </c>
      <c r="BG221" s="235">
        <f>IF(N221="zákl. přenesená",J221,0)</f>
        <v>0</v>
      </c>
      <c r="BH221" s="235">
        <f>IF(N221="sníž. přenesená",J221,0)</f>
        <v>0</v>
      </c>
      <c r="BI221" s="235">
        <f>IF(N221="nulová",J221,0)</f>
        <v>0</v>
      </c>
      <c r="BJ221" s="18" t="s">
        <v>83</v>
      </c>
      <c r="BK221" s="235">
        <f>ROUND(I221*H221,2)</f>
        <v>0</v>
      </c>
      <c r="BL221" s="18" t="s">
        <v>323</v>
      </c>
      <c r="BM221" s="234" t="s">
        <v>3668</v>
      </c>
    </row>
    <row r="222" s="13" customFormat="1">
      <c r="A222" s="13"/>
      <c r="B222" s="247"/>
      <c r="C222" s="248"/>
      <c r="D222" s="238" t="s">
        <v>208</v>
      </c>
      <c r="E222" s="249" t="s">
        <v>1</v>
      </c>
      <c r="F222" s="250" t="s">
        <v>3560</v>
      </c>
      <c r="G222" s="248"/>
      <c r="H222" s="251">
        <v>203.059</v>
      </c>
      <c r="I222" s="252"/>
      <c r="J222" s="248"/>
      <c r="K222" s="248"/>
      <c r="L222" s="253"/>
      <c r="M222" s="254"/>
      <c r="N222" s="255"/>
      <c r="O222" s="255"/>
      <c r="P222" s="255"/>
      <c r="Q222" s="255"/>
      <c r="R222" s="255"/>
      <c r="S222" s="255"/>
      <c r="T222" s="256"/>
      <c r="U222" s="13"/>
      <c r="V222" s="13"/>
      <c r="W222" s="13"/>
      <c r="X222" s="13"/>
      <c r="Y222" s="13"/>
      <c r="Z222" s="13"/>
      <c r="AA222" s="13"/>
      <c r="AB222" s="13"/>
      <c r="AC222" s="13"/>
      <c r="AD222" s="13"/>
      <c r="AE222" s="13"/>
      <c r="AT222" s="257" t="s">
        <v>208</v>
      </c>
      <c r="AU222" s="257" t="s">
        <v>83</v>
      </c>
      <c r="AV222" s="13" t="s">
        <v>85</v>
      </c>
      <c r="AW222" s="13" t="s">
        <v>32</v>
      </c>
      <c r="AX222" s="13" t="s">
        <v>83</v>
      </c>
      <c r="AY222" s="257" t="s">
        <v>201</v>
      </c>
    </row>
    <row r="223" s="2" customFormat="1" ht="49.05" customHeight="1">
      <c r="A223" s="39"/>
      <c r="B223" s="40"/>
      <c r="C223" s="222" t="s">
        <v>742</v>
      </c>
      <c r="D223" s="222" t="s">
        <v>202</v>
      </c>
      <c r="E223" s="223" t="s">
        <v>3669</v>
      </c>
      <c r="F223" s="224" t="s">
        <v>3670</v>
      </c>
      <c r="G223" s="225" t="s">
        <v>671</v>
      </c>
      <c r="H223" s="226">
        <v>25.100000000000001</v>
      </c>
      <c r="I223" s="227"/>
      <c r="J223" s="228">
        <f>ROUND(I223*H223,2)</f>
        <v>0</v>
      </c>
      <c r="K223" s="229"/>
      <c r="L223" s="45"/>
      <c r="M223" s="230" t="s">
        <v>1</v>
      </c>
      <c r="N223" s="231" t="s">
        <v>41</v>
      </c>
      <c r="O223" s="92"/>
      <c r="P223" s="232">
        <f>O223*H223</f>
        <v>0</v>
      </c>
      <c r="Q223" s="232">
        <v>0.0051399999999999996</v>
      </c>
      <c r="R223" s="232">
        <f>Q223*H223</f>
        <v>0.12901399999999999</v>
      </c>
      <c r="S223" s="232">
        <v>0</v>
      </c>
      <c r="T223" s="233">
        <f>S223*H223</f>
        <v>0</v>
      </c>
      <c r="U223" s="39"/>
      <c r="V223" s="39"/>
      <c r="W223" s="39"/>
      <c r="X223" s="39"/>
      <c r="Y223" s="39"/>
      <c r="Z223" s="39"/>
      <c r="AA223" s="39"/>
      <c r="AB223" s="39"/>
      <c r="AC223" s="39"/>
      <c r="AD223" s="39"/>
      <c r="AE223" s="39"/>
      <c r="AR223" s="234" t="s">
        <v>323</v>
      </c>
      <c r="AT223" s="234" t="s">
        <v>202</v>
      </c>
      <c r="AU223" s="234" t="s">
        <v>83</v>
      </c>
      <c r="AY223" s="18" t="s">
        <v>201</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323</v>
      </c>
      <c r="BM223" s="234" t="s">
        <v>3671</v>
      </c>
    </row>
    <row r="224" s="12" customFormat="1">
      <c r="A224" s="12"/>
      <c r="B224" s="236"/>
      <c r="C224" s="237"/>
      <c r="D224" s="238" t="s">
        <v>208</v>
      </c>
      <c r="E224" s="239" t="s">
        <v>1</v>
      </c>
      <c r="F224" s="240" t="s">
        <v>3672</v>
      </c>
      <c r="G224" s="237"/>
      <c r="H224" s="239" t="s">
        <v>1</v>
      </c>
      <c r="I224" s="241"/>
      <c r="J224" s="237"/>
      <c r="K224" s="237"/>
      <c r="L224" s="242"/>
      <c r="M224" s="243"/>
      <c r="N224" s="244"/>
      <c r="O224" s="244"/>
      <c r="P224" s="244"/>
      <c r="Q224" s="244"/>
      <c r="R224" s="244"/>
      <c r="S224" s="244"/>
      <c r="T224" s="245"/>
      <c r="U224" s="12"/>
      <c r="V224" s="12"/>
      <c r="W224" s="12"/>
      <c r="X224" s="12"/>
      <c r="Y224" s="12"/>
      <c r="Z224" s="12"/>
      <c r="AA224" s="12"/>
      <c r="AB224" s="12"/>
      <c r="AC224" s="12"/>
      <c r="AD224" s="12"/>
      <c r="AE224" s="12"/>
      <c r="AT224" s="246" t="s">
        <v>208</v>
      </c>
      <c r="AU224" s="246" t="s">
        <v>83</v>
      </c>
      <c r="AV224" s="12" t="s">
        <v>83</v>
      </c>
      <c r="AW224" s="12" t="s">
        <v>32</v>
      </c>
      <c r="AX224" s="12" t="s">
        <v>76</v>
      </c>
      <c r="AY224" s="246" t="s">
        <v>201</v>
      </c>
    </row>
    <row r="225" s="13" customFormat="1">
      <c r="A225" s="13"/>
      <c r="B225" s="247"/>
      <c r="C225" s="248"/>
      <c r="D225" s="238" t="s">
        <v>208</v>
      </c>
      <c r="E225" s="249" t="s">
        <v>1</v>
      </c>
      <c r="F225" s="250" t="s">
        <v>3673</v>
      </c>
      <c r="G225" s="248"/>
      <c r="H225" s="251">
        <v>25.100000000000001</v>
      </c>
      <c r="I225" s="252"/>
      <c r="J225" s="248"/>
      <c r="K225" s="248"/>
      <c r="L225" s="253"/>
      <c r="M225" s="254"/>
      <c r="N225" s="255"/>
      <c r="O225" s="255"/>
      <c r="P225" s="255"/>
      <c r="Q225" s="255"/>
      <c r="R225" s="255"/>
      <c r="S225" s="255"/>
      <c r="T225" s="256"/>
      <c r="U225" s="13"/>
      <c r="V225" s="13"/>
      <c r="W225" s="13"/>
      <c r="X225" s="13"/>
      <c r="Y225" s="13"/>
      <c r="Z225" s="13"/>
      <c r="AA225" s="13"/>
      <c r="AB225" s="13"/>
      <c r="AC225" s="13"/>
      <c r="AD225" s="13"/>
      <c r="AE225" s="13"/>
      <c r="AT225" s="257" t="s">
        <v>208</v>
      </c>
      <c r="AU225" s="257" t="s">
        <v>83</v>
      </c>
      <c r="AV225" s="13" t="s">
        <v>85</v>
      </c>
      <c r="AW225" s="13" t="s">
        <v>32</v>
      </c>
      <c r="AX225" s="13" t="s">
        <v>83</v>
      </c>
      <c r="AY225" s="257" t="s">
        <v>201</v>
      </c>
    </row>
    <row r="226" s="2" customFormat="1" ht="49.05" customHeight="1">
      <c r="A226" s="39"/>
      <c r="B226" s="40"/>
      <c r="C226" s="222" t="s">
        <v>749</v>
      </c>
      <c r="D226" s="222" t="s">
        <v>202</v>
      </c>
      <c r="E226" s="223" t="s">
        <v>3674</v>
      </c>
      <c r="F226" s="224" t="s">
        <v>3675</v>
      </c>
      <c r="G226" s="225" t="s">
        <v>671</v>
      </c>
      <c r="H226" s="226">
        <v>25.100000000000001</v>
      </c>
      <c r="I226" s="227"/>
      <c r="J226" s="228">
        <f>ROUND(I226*H226,2)</f>
        <v>0</v>
      </c>
      <c r="K226" s="229"/>
      <c r="L226" s="45"/>
      <c r="M226" s="230" t="s">
        <v>1</v>
      </c>
      <c r="N226" s="231" t="s">
        <v>41</v>
      </c>
      <c r="O226" s="92"/>
      <c r="P226" s="232">
        <f>O226*H226</f>
        <v>0</v>
      </c>
      <c r="Q226" s="232">
        <v>0.0066</v>
      </c>
      <c r="R226" s="232">
        <f>Q226*H226</f>
        <v>0.16566</v>
      </c>
      <c r="S226" s="232">
        <v>0</v>
      </c>
      <c r="T226" s="233">
        <f>S226*H226</f>
        <v>0</v>
      </c>
      <c r="U226" s="39"/>
      <c r="V226" s="39"/>
      <c r="W226" s="39"/>
      <c r="X226" s="39"/>
      <c r="Y226" s="39"/>
      <c r="Z226" s="39"/>
      <c r="AA226" s="39"/>
      <c r="AB226" s="39"/>
      <c r="AC226" s="39"/>
      <c r="AD226" s="39"/>
      <c r="AE226" s="39"/>
      <c r="AR226" s="234" t="s">
        <v>323</v>
      </c>
      <c r="AT226" s="234" t="s">
        <v>202</v>
      </c>
      <c r="AU226" s="234" t="s">
        <v>83</v>
      </c>
      <c r="AY226" s="18" t="s">
        <v>201</v>
      </c>
      <c r="BE226" s="235">
        <f>IF(N226="základní",J226,0)</f>
        <v>0</v>
      </c>
      <c r="BF226" s="235">
        <f>IF(N226="snížená",J226,0)</f>
        <v>0</v>
      </c>
      <c r="BG226" s="235">
        <f>IF(N226="zákl. přenesená",J226,0)</f>
        <v>0</v>
      </c>
      <c r="BH226" s="235">
        <f>IF(N226="sníž. přenesená",J226,0)</f>
        <v>0</v>
      </c>
      <c r="BI226" s="235">
        <f>IF(N226="nulová",J226,0)</f>
        <v>0</v>
      </c>
      <c r="BJ226" s="18" t="s">
        <v>83</v>
      </c>
      <c r="BK226" s="235">
        <f>ROUND(I226*H226,2)</f>
        <v>0</v>
      </c>
      <c r="BL226" s="18" t="s">
        <v>323</v>
      </c>
      <c r="BM226" s="234" t="s">
        <v>3676</v>
      </c>
    </row>
    <row r="227" s="12" customFormat="1">
      <c r="A227" s="12"/>
      <c r="B227" s="236"/>
      <c r="C227" s="237"/>
      <c r="D227" s="238" t="s">
        <v>208</v>
      </c>
      <c r="E227" s="239" t="s">
        <v>1</v>
      </c>
      <c r="F227" s="240" t="s">
        <v>3677</v>
      </c>
      <c r="G227" s="237"/>
      <c r="H227" s="239" t="s">
        <v>1</v>
      </c>
      <c r="I227" s="241"/>
      <c r="J227" s="237"/>
      <c r="K227" s="237"/>
      <c r="L227" s="242"/>
      <c r="M227" s="243"/>
      <c r="N227" s="244"/>
      <c r="O227" s="244"/>
      <c r="P227" s="244"/>
      <c r="Q227" s="244"/>
      <c r="R227" s="244"/>
      <c r="S227" s="244"/>
      <c r="T227" s="245"/>
      <c r="U227" s="12"/>
      <c r="V227" s="12"/>
      <c r="W227" s="12"/>
      <c r="X227" s="12"/>
      <c r="Y227" s="12"/>
      <c r="Z227" s="12"/>
      <c r="AA227" s="12"/>
      <c r="AB227" s="12"/>
      <c r="AC227" s="12"/>
      <c r="AD227" s="12"/>
      <c r="AE227" s="12"/>
      <c r="AT227" s="246" t="s">
        <v>208</v>
      </c>
      <c r="AU227" s="246" t="s">
        <v>83</v>
      </c>
      <c r="AV227" s="12" t="s">
        <v>83</v>
      </c>
      <c r="AW227" s="12" t="s">
        <v>32</v>
      </c>
      <c r="AX227" s="12" t="s">
        <v>76</v>
      </c>
      <c r="AY227" s="246" t="s">
        <v>201</v>
      </c>
    </row>
    <row r="228" s="13" customFormat="1">
      <c r="A228" s="13"/>
      <c r="B228" s="247"/>
      <c r="C228" s="248"/>
      <c r="D228" s="238" t="s">
        <v>208</v>
      </c>
      <c r="E228" s="249" t="s">
        <v>1</v>
      </c>
      <c r="F228" s="250" t="s">
        <v>3673</v>
      </c>
      <c r="G228" s="248"/>
      <c r="H228" s="251">
        <v>25.100000000000001</v>
      </c>
      <c r="I228" s="252"/>
      <c r="J228" s="248"/>
      <c r="K228" s="248"/>
      <c r="L228" s="253"/>
      <c r="M228" s="254"/>
      <c r="N228" s="255"/>
      <c r="O228" s="255"/>
      <c r="P228" s="255"/>
      <c r="Q228" s="255"/>
      <c r="R228" s="255"/>
      <c r="S228" s="255"/>
      <c r="T228" s="256"/>
      <c r="U228" s="13"/>
      <c r="V228" s="13"/>
      <c r="W228" s="13"/>
      <c r="X228" s="13"/>
      <c r="Y228" s="13"/>
      <c r="Z228" s="13"/>
      <c r="AA228" s="13"/>
      <c r="AB228" s="13"/>
      <c r="AC228" s="13"/>
      <c r="AD228" s="13"/>
      <c r="AE228" s="13"/>
      <c r="AT228" s="257" t="s">
        <v>208</v>
      </c>
      <c r="AU228" s="257" t="s">
        <v>83</v>
      </c>
      <c r="AV228" s="13" t="s">
        <v>85</v>
      </c>
      <c r="AW228" s="13" t="s">
        <v>32</v>
      </c>
      <c r="AX228" s="13" t="s">
        <v>83</v>
      </c>
      <c r="AY228" s="257" t="s">
        <v>201</v>
      </c>
    </row>
    <row r="229" s="2" customFormat="1" ht="33" customHeight="1">
      <c r="A229" s="39"/>
      <c r="B229" s="40"/>
      <c r="C229" s="222" t="s">
        <v>762</v>
      </c>
      <c r="D229" s="222" t="s">
        <v>202</v>
      </c>
      <c r="E229" s="223" t="s">
        <v>3678</v>
      </c>
      <c r="F229" s="224" t="s">
        <v>3679</v>
      </c>
      <c r="G229" s="225" t="s">
        <v>671</v>
      </c>
      <c r="H229" s="226">
        <v>16</v>
      </c>
      <c r="I229" s="227"/>
      <c r="J229" s="228">
        <f>ROUND(I229*H229,2)</f>
        <v>0</v>
      </c>
      <c r="K229" s="229"/>
      <c r="L229" s="45"/>
      <c r="M229" s="230" t="s">
        <v>1</v>
      </c>
      <c r="N229" s="231" t="s">
        <v>41</v>
      </c>
      <c r="O229" s="92"/>
      <c r="P229" s="232">
        <f>O229*H229</f>
        <v>0</v>
      </c>
      <c r="Q229" s="232">
        <v>0.0028700000000000002</v>
      </c>
      <c r="R229" s="232">
        <f>Q229*H229</f>
        <v>0.045920000000000002</v>
      </c>
      <c r="S229" s="232">
        <v>0</v>
      </c>
      <c r="T229" s="233">
        <f>S229*H229</f>
        <v>0</v>
      </c>
      <c r="U229" s="39"/>
      <c r="V229" s="39"/>
      <c r="W229" s="39"/>
      <c r="X229" s="39"/>
      <c r="Y229" s="39"/>
      <c r="Z229" s="39"/>
      <c r="AA229" s="39"/>
      <c r="AB229" s="39"/>
      <c r="AC229" s="39"/>
      <c r="AD229" s="39"/>
      <c r="AE229" s="39"/>
      <c r="AR229" s="234" t="s">
        <v>323</v>
      </c>
      <c r="AT229" s="234" t="s">
        <v>202</v>
      </c>
      <c r="AU229" s="234" t="s">
        <v>83</v>
      </c>
      <c r="AY229" s="18" t="s">
        <v>201</v>
      </c>
      <c r="BE229" s="235">
        <f>IF(N229="základní",J229,0)</f>
        <v>0</v>
      </c>
      <c r="BF229" s="235">
        <f>IF(N229="snížená",J229,0)</f>
        <v>0</v>
      </c>
      <c r="BG229" s="235">
        <f>IF(N229="zákl. přenesená",J229,0)</f>
        <v>0</v>
      </c>
      <c r="BH229" s="235">
        <f>IF(N229="sníž. přenesená",J229,0)</f>
        <v>0</v>
      </c>
      <c r="BI229" s="235">
        <f>IF(N229="nulová",J229,0)</f>
        <v>0</v>
      </c>
      <c r="BJ229" s="18" t="s">
        <v>83</v>
      </c>
      <c r="BK229" s="235">
        <f>ROUND(I229*H229,2)</f>
        <v>0</v>
      </c>
      <c r="BL229" s="18" t="s">
        <v>323</v>
      </c>
      <c r="BM229" s="234" t="s">
        <v>3680</v>
      </c>
    </row>
    <row r="230" s="12" customFormat="1">
      <c r="A230" s="12"/>
      <c r="B230" s="236"/>
      <c r="C230" s="237"/>
      <c r="D230" s="238" t="s">
        <v>208</v>
      </c>
      <c r="E230" s="239" t="s">
        <v>1</v>
      </c>
      <c r="F230" s="240" t="s">
        <v>3681</v>
      </c>
      <c r="G230" s="237"/>
      <c r="H230" s="239" t="s">
        <v>1</v>
      </c>
      <c r="I230" s="241"/>
      <c r="J230" s="237"/>
      <c r="K230" s="237"/>
      <c r="L230" s="242"/>
      <c r="M230" s="243"/>
      <c r="N230" s="244"/>
      <c r="O230" s="244"/>
      <c r="P230" s="244"/>
      <c r="Q230" s="244"/>
      <c r="R230" s="244"/>
      <c r="S230" s="244"/>
      <c r="T230" s="245"/>
      <c r="U230" s="12"/>
      <c r="V230" s="12"/>
      <c r="W230" s="12"/>
      <c r="X230" s="12"/>
      <c r="Y230" s="12"/>
      <c r="Z230" s="12"/>
      <c r="AA230" s="12"/>
      <c r="AB230" s="12"/>
      <c r="AC230" s="12"/>
      <c r="AD230" s="12"/>
      <c r="AE230" s="12"/>
      <c r="AT230" s="246" t="s">
        <v>208</v>
      </c>
      <c r="AU230" s="246" t="s">
        <v>83</v>
      </c>
      <c r="AV230" s="12" t="s">
        <v>83</v>
      </c>
      <c r="AW230" s="12" t="s">
        <v>32</v>
      </c>
      <c r="AX230" s="12" t="s">
        <v>76</v>
      </c>
      <c r="AY230" s="246" t="s">
        <v>201</v>
      </c>
    </row>
    <row r="231" s="13" customFormat="1">
      <c r="A231" s="13"/>
      <c r="B231" s="247"/>
      <c r="C231" s="248"/>
      <c r="D231" s="238" t="s">
        <v>208</v>
      </c>
      <c r="E231" s="249" t="s">
        <v>1</v>
      </c>
      <c r="F231" s="250" t="s">
        <v>3682</v>
      </c>
      <c r="G231" s="248"/>
      <c r="H231" s="251">
        <v>16</v>
      </c>
      <c r="I231" s="252"/>
      <c r="J231" s="248"/>
      <c r="K231" s="248"/>
      <c r="L231" s="253"/>
      <c r="M231" s="254"/>
      <c r="N231" s="255"/>
      <c r="O231" s="255"/>
      <c r="P231" s="255"/>
      <c r="Q231" s="255"/>
      <c r="R231" s="255"/>
      <c r="S231" s="255"/>
      <c r="T231" s="256"/>
      <c r="U231" s="13"/>
      <c r="V231" s="13"/>
      <c r="W231" s="13"/>
      <c r="X231" s="13"/>
      <c r="Y231" s="13"/>
      <c r="Z231" s="13"/>
      <c r="AA231" s="13"/>
      <c r="AB231" s="13"/>
      <c r="AC231" s="13"/>
      <c r="AD231" s="13"/>
      <c r="AE231" s="13"/>
      <c r="AT231" s="257" t="s">
        <v>208</v>
      </c>
      <c r="AU231" s="257" t="s">
        <v>83</v>
      </c>
      <c r="AV231" s="13" t="s">
        <v>85</v>
      </c>
      <c r="AW231" s="13" t="s">
        <v>32</v>
      </c>
      <c r="AX231" s="13" t="s">
        <v>83</v>
      </c>
      <c r="AY231" s="257" t="s">
        <v>201</v>
      </c>
    </row>
    <row r="232" s="2" customFormat="1" ht="49.05" customHeight="1">
      <c r="A232" s="39"/>
      <c r="B232" s="40"/>
      <c r="C232" s="222" t="s">
        <v>777</v>
      </c>
      <c r="D232" s="222" t="s">
        <v>202</v>
      </c>
      <c r="E232" s="223" t="s">
        <v>3683</v>
      </c>
      <c r="F232" s="224" t="s">
        <v>3684</v>
      </c>
      <c r="G232" s="225" t="s">
        <v>1032</v>
      </c>
      <c r="H232" s="302"/>
      <c r="I232" s="227"/>
      <c r="J232" s="228">
        <f>ROUND(I232*H232,2)</f>
        <v>0</v>
      </c>
      <c r="K232" s="229"/>
      <c r="L232" s="45"/>
      <c r="M232" s="230" t="s">
        <v>1</v>
      </c>
      <c r="N232" s="231" t="s">
        <v>41</v>
      </c>
      <c r="O232" s="92"/>
      <c r="P232" s="232">
        <f>O232*H232</f>
        <v>0</v>
      </c>
      <c r="Q232" s="232">
        <v>0</v>
      </c>
      <c r="R232" s="232">
        <f>Q232*H232</f>
        <v>0</v>
      </c>
      <c r="S232" s="232">
        <v>0</v>
      </c>
      <c r="T232" s="233">
        <f>S232*H232</f>
        <v>0</v>
      </c>
      <c r="U232" s="39"/>
      <c r="V232" s="39"/>
      <c r="W232" s="39"/>
      <c r="X232" s="39"/>
      <c r="Y232" s="39"/>
      <c r="Z232" s="39"/>
      <c r="AA232" s="39"/>
      <c r="AB232" s="39"/>
      <c r="AC232" s="39"/>
      <c r="AD232" s="39"/>
      <c r="AE232" s="39"/>
      <c r="AR232" s="234" t="s">
        <v>323</v>
      </c>
      <c r="AT232" s="234" t="s">
        <v>202</v>
      </c>
      <c r="AU232" s="234" t="s">
        <v>83</v>
      </c>
      <c r="AY232" s="18" t="s">
        <v>201</v>
      </c>
      <c r="BE232" s="235">
        <f>IF(N232="základní",J232,0)</f>
        <v>0</v>
      </c>
      <c r="BF232" s="235">
        <f>IF(N232="snížená",J232,0)</f>
        <v>0</v>
      </c>
      <c r="BG232" s="235">
        <f>IF(N232="zákl. přenesená",J232,0)</f>
        <v>0</v>
      </c>
      <c r="BH232" s="235">
        <f>IF(N232="sníž. přenesená",J232,0)</f>
        <v>0</v>
      </c>
      <c r="BI232" s="235">
        <f>IF(N232="nulová",J232,0)</f>
        <v>0</v>
      </c>
      <c r="BJ232" s="18" t="s">
        <v>83</v>
      </c>
      <c r="BK232" s="235">
        <f>ROUND(I232*H232,2)</f>
        <v>0</v>
      </c>
      <c r="BL232" s="18" t="s">
        <v>323</v>
      </c>
      <c r="BM232" s="234" t="s">
        <v>3685</v>
      </c>
    </row>
    <row r="233" s="11" customFormat="1" ht="25.92" customHeight="1">
      <c r="A233" s="11"/>
      <c r="B233" s="208"/>
      <c r="C233" s="209"/>
      <c r="D233" s="210" t="s">
        <v>75</v>
      </c>
      <c r="E233" s="211" t="s">
        <v>1345</v>
      </c>
      <c r="F233" s="211" t="s">
        <v>1346</v>
      </c>
      <c r="G233" s="209"/>
      <c r="H233" s="209"/>
      <c r="I233" s="212"/>
      <c r="J233" s="213">
        <f>BK233</f>
        <v>0</v>
      </c>
      <c r="K233" s="209"/>
      <c r="L233" s="214"/>
      <c r="M233" s="215"/>
      <c r="N233" s="216"/>
      <c r="O233" s="216"/>
      <c r="P233" s="217">
        <f>SUM(P234:P243)</f>
        <v>0</v>
      </c>
      <c r="Q233" s="216"/>
      <c r="R233" s="217">
        <f>SUM(R234:R243)</f>
        <v>0.43900000000000006</v>
      </c>
      <c r="S233" s="216"/>
      <c r="T233" s="218">
        <f>SUM(T234:T243)</f>
        <v>0</v>
      </c>
      <c r="U233" s="11"/>
      <c r="V233" s="11"/>
      <c r="W233" s="11"/>
      <c r="X233" s="11"/>
      <c r="Y233" s="11"/>
      <c r="Z233" s="11"/>
      <c r="AA233" s="11"/>
      <c r="AB233" s="11"/>
      <c r="AC233" s="11"/>
      <c r="AD233" s="11"/>
      <c r="AE233" s="11"/>
      <c r="AR233" s="219" t="s">
        <v>85</v>
      </c>
      <c r="AT233" s="220" t="s">
        <v>75</v>
      </c>
      <c r="AU233" s="220" t="s">
        <v>76</v>
      </c>
      <c r="AY233" s="219" t="s">
        <v>201</v>
      </c>
      <c r="BK233" s="221">
        <f>SUM(BK234:BK243)</f>
        <v>0</v>
      </c>
    </row>
    <row r="234" s="2" customFormat="1" ht="24.15" customHeight="1">
      <c r="A234" s="39"/>
      <c r="B234" s="40"/>
      <c r="C234" s="222" t="s">
        <v>783</v>
      </c>
      <c r="D234" s="222" t="s">
        <v>202</v>
      </c>
      <c r="E234" s="223" t="s">
        <v>1460</v>
      </c>
      <c r="F234" s="224" t="s">
        <v>1461</v>
      </c>
      <c r="G234" s="225" t="s">
        <v>535</v>
      </c>
      <c r="H234" s="226">
        <v>2</v>
      </c>
      <c r="I234" s="227"/>
      <c r="J234" s="228">
        <f>ROUND(I234*H234,2)</f>
        <v>0</v>
      </c>
      <c r="K234" s="229"/>
      <c r="L234" s="45"/>
      <c r="M234" s="230" t="s">
        <v>1</v>
      </c>
      <c r="N234" s="231" t="s">
        <v>41</v>
      </c>
      <c r="O234" s="92"/>
      <c r="P234" s="232">
        <f>O234*H234</f>
        <v>0</v>
      </c>
      <c r="Q234" s="232">
        <v>0</v>
      </c>
      <c r="R234" s="232">
        <f>Q234*H234</f>
        <v>0</v>
      </c>
      <c r="S234" s="232">
        <v>0</v>
      </c>
      <c r="T234" s="233">
        <f>S234*H234</f>
        <v>0</v>
      </c>
      <c r="U234" s="39"/>
      <c r="V234" s="39"/>
      <c r="W234" s="39"/>
      <c r="X234" s="39"/>
      <c r="Y234" s="39"/>
      <c r="Z234" s="39"/>
      <c r="AA234" s="39"/>
      <c r="AB234" s="39"/>
      <c r="AC234" s="39"/>
      <c r="AD234" s="39"/>
      <c r="AE234" s="39"/>
      <c r="AR234" s="234" t="s">
        <v>323</v>
      </c>
      <c r="AT234" s="234" t="s">
        <v>202</v>
      </c>
      <c r="AU234" s="234" t="s">
        <v>83</v>
      </c>
      <c r="AY234" s="18" t="s">
        <v>201</v>
      </c>
      <c r="BE234" s="235">
        <f>IF(N234="základní",J234,0)</f>
        <v>0</v>
      </c>
      <c r="BF234" s="235">
        <f>IF(N234="snížená",J234,0)</f>
        <v>0</v>
      </c>
      <c r="BG234" s="235">
        <f>IF(N234="zákl. přenesená",J234,0)</f>
        <v>0</v>
      </c>
      <c r="BH234" s="235">
        <f>IF(N234="sníž. přenesená",J234,0)</f>
        <v>0</v>
      </c>
      <c r="BI234" s="235">
        <f>IF(N234="nulová",J234,0)</f>
        <v>0</v>
      </c>
      <c r="BJ234" s="18" t="s">
        <v>83</v>
      </c>
      <c r="BK234" s="235">
        <f>ROUND(I234*H234,2)</f>
        <v>0</v>
      </c>
      <c r="BL234" s="18" t="s">
        <v>323</v>
      </c>
      <c r="BM234" s="234" t="s">
        <v>3686</v>
      </c>
    </row>
    <row r="235" s="2" customFormat="1" ht="24.15" customHeight="1">
      <c r="A235" s="39"/>
      <c r="B235" s="40"/>
      <c r="C235" s="291" t="s">
        <v>788</v>
      </c>
      <c r="D235" s="291" t="s">
        <v>615</v>
      </c>
      <c r="E235" s="292" t="s">
        <v>3687</v>
      </c>
      <c r="F235" s="293" t="s">
        <v>3688</v>
      </c>
      <c r="G235" s="294" t="s">
        <v>535</v>
      </c>
      <c r="H235" s="295">
        <v>2</v>
      </c>
      <c r="I235" s="296"/>
      <c r="J235" s="297">
        <f>ROUND(I235*H235,2)</f>
        <v>0</v>
      </c>
      <c r="K235" s="298"/>
      <c r="L235" s="299"/>
      <c r="M235" s="300" t="s">
        <v>1</v>
      </c>
      <c r="N235" s="301" t="s">
        <v>41</v>
      </c>
      <c r="O235" s="92"/>
      <c r="P235" s="232">
        <f>O235*H235</f>
        <v>0</v>
      </c>
      <c r="Q235" s="232">
        <v>0.084000000000000005</v>
      </c>
      <c r="R235" s="232">
        <f>Q235*H235</f>
        <v>0.16800000000000001</v>
      </c>
      <c r="S235" s="232">
        <v>0</v>
      </c>
      <c r="T235" s="233">
        <f>S235*H235</f>
        <v>0</v>
      </c>
      <c r="U235" s="39"/>
      <c r="V235" s="39"/>
      <c r="W235" s="39"/>
      <c r="X235" s="39"/>
      <c r="Y235" s="39"/>
      <c r="Z235" s="39"/>
      <c r="AA235" s="39"/>
      <c r="AB235" s="39"/>
      <c r="AC235" s="39"/>
      <c r="AD235" s="39"/>
      <c r="AE235" s="39"/>
      <c r="AR235" s="234" t="s">
        <v>683</v>
      </c>
      <c r="AT235" s="234" t="s">
        <v>615</v>
      </c>
      <c r="AU235" s="234" t="s">
        <v>83</v>
      </c>
      <c r="AY235" s="18" t="s">
        <v>201</v>
      </c>
      <c r="BE235" s="235">
        <f>IF(N235="základní",J235,0)</f>
        <v>0</v>
      </c>
      <c r="BF235" s="235">
        <f>IF(N235="snížená",J235,0)</f>
        <v>0</v>
      </c>
      <c r="BG235" s="235">
        <f>IF(N235="zákl. přenesená",J235,0)</f>
        <v>0</v>
      </c>
      <c r="BH235" s="235">
        <f>IF(N235="sníž. přenesená",J235,0)</f>
        <v>0</v>
      </c>
      <c r="BI235" s="235">
        <f>IF(N235="nulová",J235,0)</f>
        <v>0</v>
      </c>
      <c r="BJ235" s="18" t="s">
        <v>83</v>
      </c>
      <c r="BK235" s="235">
        <f>ROUND(I235*H235,2)</f>
        <v>0</v>
      </c>
      <c r="BL235" s="18" t="s">
        <v>323</v>
      </c>
      <c r="BM235" s="234" t="s">
        <v>3689</v>
      </c>
    </row>
    <row r="236" s="2" customFormat="1">
      <c r="A236" s="39"/>
      <c r="B236" s="40"/>
      <c r="C236" s="41"/>
      <c r="D236" s="238" t="s">
        <v>343</v>
      </c>
      <c r="E236" s="41"/>
      <c r="F236" s="285" t="s">
        <v>1469</v>
      </c>
      <c r="G236" s="41"/>
      <c r="H236" s="41"/>
      <c r="I236" s="286"/>
      <c r="J236" s="41"/>
      <c r="K236" s="41"/>
      <c r="L236" s="45"/>
      <c r="M236" s="287"/>
      <c r="N236" s="288"/>
      <c r="O236" s="92"/>
      <c r="P236" s="92"/>
      <c r="Q236" s="92"/>
      <c r="R236" s="92"/>
      <c r="S236" s="92"/>
      <c r="T236" s="93"/>
      <c r="U236" s="39"/>
      <c r="V236" s="39"/>
      <c r="W236" s="39"/>
      <c r="X236" s="39"/>
      <c r="Y236" s="39"/>
      <c r="Z236" s="39"/>
      <c r="AA236" s="39"/>
      <c r="AB236" s="39"/>
      <c r="AC236" s="39"/>
      <c r="AD236" s="39"/>
      <c r="AE236" s="39"/>
      <c r="AT236" s="18" t="s">
        <v>343</v>
      </c>
      <c r="AU236" s="18" t="s">
        <v>83</v>
      </c>
    </row>
    <row r="237" s="2" customFormat="1" ht="33" customHeight="1">
      <c r="A237" s="39"/>
      <c r="B237" s="40"/>
      <c r="C237" s="222" t="s">
        <v>794</v>
      </c>
      <c r="D237" s="222" t="s">
        <v>202</v>
      </c>
      <c r="E237" s="223" t="s">
        <v>3690</v>
      </c>
      <c r="F237" s="224" t="s">
        <v>3691</v>
      </c>
      <c r="G237" s="225" t="s">
        <v>535</v>
      </c>
      <c r="H237" s="226">
        <v>2</v>
      </c>
      <c r="I237" s="227"/>
      <c r="J237" s="228">
        <f>ROUND(I237*H237,2)</f>
        <v>0</v>
      </c>
      <c r="K237" s="229"/>
      <c r="L237" s="45"/>
      <c r="M237" s="230" t="s">
        <v>1</v>
      </c>
      <c r="N237" s="231" t="s">
        <v>41</v>
      </c>
      <c r="O237" s="92"/>
      <c r="P237" s="232">
        <f>O237*H237</f>
        <v>0</v>
      </c>
      <c r="Q237" s="232">
        <v>0</v>
      </c>
      <c r="R237" s="232">
        <f>Q237*H237</f>
        <v>0</v>
      </c>
      <c r="S237" s="232">
        <v>0</v>
      </c>
      <c r="T237" s="233">
        <f>S237*H237</f>
        <v>0</v>
      </c>
      <c r="U237" s="39"/>
      <c r="V237" s="39"/>
      <c r="W237" s="39"/>
      <c r="X237" s="39"/>
      <c r="Y237" s="39"/>
      <c r="Z237" s="39"/>
      <c r="AA237" s="39"/>
      <c r="AB237" s="39"/>
      <c r="AC237" s="39"/>
      <c r="AD237" s="39"/>
      <c r="AE237" s="39"/>
      <c r="AR237" s="234" t="s">
        <v>323</v>
      </c>
      <c r="AT237" s="234" t="s">
        <v>202</v>
      </c>
      <c r="AU237" s="234" t="s">
        <v>83</v>
      </c>
      <c r="AY237" s="18" t="s">
        <v>201</v>
      </c>
      <c r="BE237" s="235">
        <f>IF(N237="základní",J237,0)</f>
        <v>0</v>
      </c>
      <c r="BF237" s="235">
        <f>IF(N237="snížená",J237,0)</f>
        <v>0</v>
      </c>
      <c r="BG237" s="235">
        <f>IF(N237="zákl. přenesená",J237,0)</f>
        <v>0</v>
      </c>
      <c r="BH237" s="235">
        <f>IF(N237="sníž. přenesená",J237,0)</f>
        <v>0</v>
      </c>
      <c r="BI237" s="235">
        <f>IF(N237="nulová",J237,0)</f>
        <v>0</v>
      </c>
      <c r="BJ237" s="18" t="s">
        <v>83</v>
      </c>
      <c r="BK237" s="235">
        <f>ROUND(I237*H237,2)</f>
        <v>0</v>
      </c>
      <c r="BL237" s="18" t="s">
        <v>323</v>
      </c>
      <c r="BM237" s="234" t="s">
        <v>3692</v>
      </c>
    </row>
    <row r="238" s="2" customFormat="1" ht="24.15" customHeight="1">
      <c r="A238" s="39"/>
      <c r="B238" s="40"/>
      <c r="C238" s="291" t="s">
        <v>799</v>
      </c>
      <c r="D238" s="291" t="s">
        <v>615</v>
      </c>
      <c r="E238" s="292" t="s">
        <v>3693</v>
      </c>
      <c r="F238" s="293" t="s">
        <v>3694</v>
      </c>
      <c r="G238" s="294" t="s">
        <v>535</v>
      </c>
      <c r="H238" s="295">
        <v>2</v>
      </c>
      <c r="I238" s="296"/>
      <c r="J238" s="297">
        <f>ROUND(I238*H238,2)</f>
        <v>0</v>
      </c>
      <c r="K238" s="298"/>
      <c r="L238" s="299"/>
      <c r="M238" s="300" t="s">
        <v>1</v>
      </c>
      <c r="N238" s="301" t="s">
        <v>41</v>
      </c>
      <c r="O238" s="92"/>
      <c r="P238" s="232">
        <f>O238*H238</f>
        <v>0</v>
      </c>
      <c r="Q238" s="232">
        <v>0.11799999999999999</v>
      </c>
      <c r="R238" s="232">
        <f>Q238*H238</f>
        <v>0.23599999999999999</v>
      </c>
      <c r="S238" s="232">
        <v>0</v>
      </c>
      <c r="T238" s="233">
        <f>S238*H238</f>
        <v>0</v>
      </c>
      <c r="U238" s="39"/>
      <c r="V238" s="39"/>
      <c r="W238" s="39"/>
      <c r="X238" s="39"/>
      <c r="Y238" s="39"/>
      <c r="Z238" s="39"/>
      <c r="AA238" s="39"/>
      <c r="AB238" s="39"/>
      <c r="AC238" s="39"/>
      <c r="AD238" s="39"/>
      <c r="AE238" s="39"/>
      <c r="AR238" s="234" t="s">
        <v>683</v>
      </c>
      <c r="AT238" s="234" t="s">
        <v>615</v>
      </c>
      <c r="AU238" s="234" t="s">
        <v>83</v>
      </c>
      <c r="AY238" s="18" t="s">
        <v>201</v>
      </c>
      <c r="BE238" s="235">
        <f>IF(N238="základní",J238,0)</f>
        <v>0</v>
      </c>
      <c r="BF238" s="235">
        <f>IF(N238="snížená",J238,0)</f>
        <v>0</v>
      </c>
      <c r="BG238" s="235">
        <f>IF(N238="zákl. přenesená",J238,0)</f>
        <v>0</v>
      </c>
      <c r="BH238" s="235">
        <f>IF(N238="sníž. přenesená",J238,0)</f>
        <v>0</v>
      </c>
      <c r="BI238" s="235">
        <f>IF(N238="nulová",J238,0)</f>
        <v>0</v>
      </c>
      <c r="BJ238" s="18" t="s">
        <v>83</v>
      </c>
      <c r="BK238" s="235">
        <f>ROUND(I238*H238,2)</f>
        <v>0</v>
      </c>
      <c r="BL238" s="18" t="s">
        <v>323</v>
      </c>
      <c r="BM238" s="234" t="s">
        <v>3695</v>
      </c>
    </row>
    <row r="239" s="2" customFormat="1" ht="24.15" customHeight="1">
      <c r="A239" s="39"/>
      <c r="B239" s="40"/>
      <c r="C239" s="222" t="s">
        <v>804</v>
      </c>
      <c r="D239" s="222" t="s">
        <v>202</v>
      </c>
      <c r="E239" s="223" t="s">
        <v>3696</v>
      </c>
      <c r="F239" s="224" t="s">
        <v>3697</v>
      </c>
      <c r="G239" s="225" t="s">
        <v>535</v>
      </c>
      <c r="H239" s="226">
        <v>2</v>
      </c>
      <c r="I239" s="227"/>
      <c r="J239" s="228">
        <f>ROUND(I239*H239,2)</f>
        <v>0</v>
      </c>
      <c r="K239" s="229"/>
      <c r="L239" s="45"/>
      <c r="M239" s="230" t="s">
        <v>1</v>
      </c>
      <c r="N239" s="231" t="s">
        <v>41</v>
      </c>
      <c r="O239" s="92"/>
      <c r="P239" s="232">
        <f>O239*H239</f>
        <v>0</v>
      </c>
      <c r="Q239" s="232">
        <v>0</v>
      </c>
      <c r="R239" s="232">
        <f>Q239*H239</f>
        <v>0</v>
      </c>
      <c r="S239" s="232">
        <v>0</v>
      </c>
      <c r="T239" s="233">
        <f>S239*H239</f>
        <v>0</v>
      </c>
      <c r="U239" s="39"/>
      <c r="V239" s="39"/>
      <c r="W239" s="39"/>
      <c r="X239" s="39"/>
      <c r="Y239" s="39"/>
      <c r="Z239" s="39"/>
      <c r="AA239" s="39"/>
      <c r="AB239" s="39"/>
      <c r="AC239" s="39"/>
      <c r="AD239" s="39"/>
      <c r="AE239" s="39"/>
      <c r="AR239" s="234" t="s">
        <v>323</v>
      </c>
      <c r="AT239" s="234" t="s">
        <v>202</v>
      </c>
      <c r="AU239" s="234" t="s">
        <v>83</v>
      </c>
      <c r="AY239" s="18" t="s">
        <v>201</v>
      </c>
      <c r="BE239" s="235">
        <f>IF(N239="základní",J239,0)</f>
        <v>0</v>
      </c>
      <c r="BF239" s="235">
        <f>IF(N239="snížená",J239,0)</f>
        <v>0</v>
      </c>
      <c r="BG239" s="235">
        <f>IF(N239="zákl. přenesená",J239,0)</f>
        <v>0</v>
      </c>
      <c r="BH239" s="235">
        <f>IF(N239="sníž. přenesená",J239,0)</f>
        <v>0</v>
      </c>
      <c r="BI239" s="235">
        <f>IF(N239="nulová",J239,0)</f>
        <v>0</v>
      </c>
      <c r="BJ239" s="18" t="s">
        <v>83</v>
      </c>
      <c r="BK239" s="235">
        <f>ROUND(I239*H239,2)</f>
        <v>0</v>
      </c>
      <c r="BL239" s="18" t="s">
        <v>323</v>
      </c>
      <c r="BM239" s="234" t="s">
        <v>3698</v>
      </c>
    </row>
    <row r="240" s="2" customFormat="1" ht="24.15" customHeight="1">
      <c r="A240" s="39"/>
      <c r="B240" s="40"/>
      <c r="C240" s="291" t="s">
        <v>808</v>
      </c>
      <c r="D240" s="291" t="s">
        <v>615</v>
      </c>
      <c r="E240" s="292" t="s">
        <v>3699</v>
      </c>
      <c r="F240" s="293" t="s">
        <v>3700</v>
      </c>
      <c r="G240" s="294" t="s">
        <v>535</v>
      </c>
      <c r="H240" s="295">
        <v>2</v>
      </c>
      <c r="I240" s="296"/>
      <c r="J240" s="297">
        <f>ROUND(I240*H240,2)</f>
        <v>0</v>
      </c>
      <c r="K240" s="298"/>
      <c r="L240" s="299"/>
      <c r="M240" s="300" t="s">
        <v>1</v>
      </c>
      <c r="N240" s="301" t="s">
        <v>41</v>
      </c>
      <c r="O240" s="92"/>
      <c r="P240" s="232">
        <f>O240*H240</f>
        <v>0</v>
      </c>
      <c r="Q240" s="232">
        <v>0.012</v>
      </c>
      <c r="R240" s="232">
        <f>Q240*H240</f>
        <v>0.024</v>
      </c>
      <c r="S240" s="232">
        <v>0</v>
      </c>
      <c r="T240" s="233">
        <f>S240*H240</f>
        <v>0</v>
      </c>
      <c r="U240" s="39"/>
      <c r="V240" s="39"/>
      <c r="W240" s="39"/>
      <c r="X240" s="39"/>
      <c r="Y240" s="39"/>
      <c r="Z240" s="39"/>
      <c r="AA240" s="39"/>
      <c r="AB240" s="39"/>
      <c r="AC240" s="39"/>
      <c r="AD240" s="39"/>
      <c r="AE240" s="39"/>
      <c r="AR240" s="234" t="s">
        <v>683</v>
      </c>
      <c r="AT240" s="234" t="s">
        <v>615</v>
      </c>
      <c r="AU240" s="234" t="s">
        <v>83</v>
      </c>
      <c r="AY240" s="18" t="s">
        <v>201</v>
      </c>
      <c r="BE240" s="235">
        <f>IF(N240="základní",J240,0)</f>
        <v>0</v>
      </c>
      <c r="BF240" s="235">
        <f>IF(N240="snížená",J240,0)</f>
        <v>0</v>
      </c>
      <c r="BG240" s="235">
        <f>IF(N240="zákl. přenesená",J240,0)</f>
        <v>0</v>
      </c>
      <c r="BH240" s="235">
        <f>IF(N240="sníž. přenesená",J240,0)</f>
        <v>0</v>
      </c>
      <c r="BI240" s="235">
        <f>IF(N240="nulová",J240,0)</f>
        <v>0</v>
      </c>
      <c r="BJ240" s="18" t="s">
        <v>83</v>
      </c>
      <c r="BK240" s="235">
        <f>ROUND(I240*H240,2)</f>
        <v>0</v>
      </c>
      <c r="BL240" s="18" t="s">
        <v>323</v>
      </c>
      <c r="BM240" s="234" t="s">
        <v>3701</v>
      </c>
    </row>
    <row r="241" s="2" customFormat="1" ht="21.75" customHeight="1">
      <c r="A241" s="39"/>
      <c r="B241" s="40"/>
      <c r="C241" s="222" t="s">
        <v>812</v>
      </c>
      <c r="D241" s="222" t="s">
        <v>202</v>
      </c>
      <c r="E241" s="223" t="s">
        <v>3702</v>
      </c>
      <c r="F241" s="224" t="s">
        <v>3703</v>
      </c>
      <c r="G241" s="225" t="s">
        <v>535</v>
      </c>
      <c r="H241" s="226">
        <v>2</v>
      </c>
      <c r="I241" s="227"/>
      <c r="J241" s="228">
        <f>ROUND(I241*H241,2)</f>
        <v>0</v>
      </c>
      <c r="K241" s="229"/>
      <c r="L241" s="45"/>
      <c r="M241" s="230" t="s">
        <v>1</v>
      </c>
      <c r="N241" s="231" t="s">
        <v>41</v>
      </c>
      <c r="O241" s="92"/>
      <c r="P241" s="232">
        <f>O241*H241</f>
        <v>0</v>
      </c>
      <c r="Q241" s="232">
        <v>0</v>
      </c>
      <c r="R241" s="232">
        <f>Q241*H241</f>
        <v>0</v>
      </c>
      <c r="S241" s="232">
        <v>0</v>
      </c>
      <c r="T241" s="233">
        <f>S241*H241</f>
        <v>0</v>
      </c>
      <c r="U241" s="39"/>
      <c r="V241" s="39"/>
      <c r="W241" s="39"/>
      <c r="X241" s="39"/>
      <c r="Y241" s="39"/>
      <c r="Z241" s="39"/>
      <c r="AA241" s="39"/>
      <c r="AB241" s="39"/>
      <c r="AC241" s="39"/>
      <c r="AD241" s="39"/>
      <c r="AE241" s="39"/>
      <c r="AR241" s="234" t="s">
        <v>206</v>
      </c>
      <c r="AT241" s="234" t="s">
        <v>202</v>
      </c>
      <c r="AU241" s="234" t="s">
        <v>83</v>
      </c>
      <c r="AY241" s="18" t="s">
        <v>201</v>
      </c>
      <c r="BE241" s="235">
        <f>IF(N241="základní",J241,0)</f>
        <v>0</v>
      </c>
      <c r="BF241" s="235">
        <f>IF(N241="snížená",J241,0)</f>
        <v>0</v>
      </c>
      <c r="BG241" s="235">
        <f>IF(N241="zákl. přenesená",J241,0)</f>
        <v>0</v>
      </c>
      <c r="BH241" s="235">
        <f>IF(N241="sníž. přenesená",J241,0)</f>
        <v>0</v>
      </c>
      <c r="BI241" s="235">
        <f>IF(N241="nulová",J241,0)</f>
        <v>0</v>
      </c>
      <c r="BJ241" s="18" t="s">
        <v>83</v>
      </c>
      <c r="BK241" s="235">
        <f>ROUND(I241*H241,2)</f>
        <v>0</v>
      </c>
      <c r="BL241" s="18" t="s">
        <v>206</v>
      </c>
      <c r="BM241" s="234" t="s">
        <v>3704</v>
      </c>
    </row>
    <row r="242" s="2" customFormat="1" ht="16.5" customHeight="1">
      <c r="A242" s="39"/>
      <c r="B242" s="40"/>
      <c r="C242" s="291" t="s">
        <v>816</v>
      </c>
      <c r="D242" s="291" t="s">
        <v>615</v>
      </c>
      <c r="E242" s="292" t="s">
        <v>3705</v>
      </c>
      <c r="F242" s="293" t="s">
        <v>3706</v>
      </c>
      <c r="G242" s="294" t="s">
        <v>535</v>
      </c>
      <c r="H242" s="295">
        <v>2</v>
      </c>
      <c r="I242" s="296"/>
      <c r="J242" s="297">
        <f>ROUND(I242*H242,2)</f>
        <v>0</v>
      </c>
      <c r="K242" s="298"/>
      <c r="L242" s="299"/>
      <c r="M242" s="300" t="s">
        <v>1</v>
      </c>
      <c r="N242" s="301" t="s">
        <v>41</v>
      </c>
      <c r="O242" s="92"/>
      <c r="P242" s="232">
        <f>O242*H242</f>
        <v>0</v>
      </c>
      <c r="Q242" s="232">
        <v>0.0054999999999999997</v>
      </c>
      <c r="R242" s="232">
        <f>Q242*H242</f>
        <v>0.010999999999999999</v>
      </c>
      <c r="S242" s="232">
        <v>0</v>
      </c>
      <c r="T242" s="233">
        <f>S242*H242</f>
        <v>0</v>
      </c>
      <c r="U242" s="39"/>
      <c r="V242" s="39"/>
      <c r="W242" s="39"/>
      <c r="X242" s="39"/>
      <c r="Y242" s="39"/>
      <c r="Z242" s="39"/>
      <c r="AA242" s="39"/>
      <c r="AB242" s="39"/>
      <c r="AC242" s="39"/>
      <c r="AD242" s="39"/>
      <c r="AE242" s="39"/>
      <c r="AR242" s="234" t="s">
        <v>260</v>
      </c>
      <c r="AT242" s="234" t="s">
        <v>615</v>
      </c>
      <c r="AU242" s="234" t="s">
        <v>83</v>
      </c>
      <c r="AY242" s="18" t="s">
        <v>201</v>
      </c>
      <c r="BE242" s="235">
        <f>IF(N242="základní",J242,0)</f>
        <v>0</v>
      </c>
      <c r="BF242" s="235">
        <f>IF(N242="snížená",J242,0)</f>
        <v>0</v>
      </c>
      <c r="BG242" s="235">
        <f>IF(N242="zákl. přenesená",J242,0)</f>
        <v>0</v>
      </c>
      <c r="BH242" s="235">
        <f>IF(N242="sníž. přenesená",J242,0)</f>
        <v>0</v>
      </c>
      <c r="BI242" s="235">
        <f>IF(N242="nulová",J242,0)</f>
        <v>0</v>
      </c>
      <c r="BJ242" s="18" t="s">
        <v>83</v>
      </c>
      <c r="BK242" s="235">
        <f>ROUND(I242*H242,2)</f>
        <v>0</v>
      </c>
      <c r="BL242" s="18" t="s">
        <v>206</v>
      </c>
      <c r="BM242" s="234" t="s">
        <v>3707</v>
      </c>
    </row>
    <row r="243" s="2" customFormat="1" ht="44.25" customHeight="1">
      <c r="A243" s="39"/>
      <c r="B243" s="40"/>
      <c r="C243" s="222" t="s">
        <v>820</v>
      </c>
      <c r="D243" s="222" t="s">
        <v>202</v>
      </c>
      <c r="E243" s="223" t="s">
        <v>3708</v>
      </c>
      <c r="F243" s="224" t="s">
        <v>3709</v>
      </c>
      <c r="G243" s="225" t="s">
        <v>1032</v>
      </c>
      <c r="H243" s="302"/>
      <c r="I243" s="227"/>
      <c r="J243" s="228">
        <f>ROUND(I243*H243,2)</f>
        <v>0</v>
      </c>
      <c r="K243" s="229"/>
      <c r="L243" s="45"/>
      <c r="M243" s="230" t="s">
        <v>1</v>
      </c>
      <c r="N243" s="231" t="s">
        <v>41</v>
      </c>
      <c r="O243" s="92"/>
      <c r="P243" s="232">
        <f>O243*H243</f>
        <v>0</v>
      </c>
      <c r="Q243" s="232">
        <v>0</v>
      </c>
      <c r="R243" s="232">
        <f>Q243*H243</f>
        <v>0</v>
      </c>
      <c r="S243" s="232">
        <v>0</v>
      </c>
      <c r="T243" s="233">
        <f>S243*H243</f>
        <v>0</v>
      </c>
      <c r="U243" s="39"/>
      <c r="V243" s="39"/>
      <c r="W243" s="39"/>
      <c r="X243" s="39"/>
      <c r="Y243" s="39"/>
      <c r="Z243" s="39"/>
      <c r="AA243" s="39"/>
      <c r="AB243" s="39"/>
      <c r="AC243" s="39"/>
      <c r="AD243" s="39"/>
      <c r="AE243" s="39"/>
      <c r="AR243" s="234" t="s">
        <v>323</v>
      </c>
      <c r="AT243" s="234" t="s">
        <v>202</v>
      </c>
      <c r="AU243" s="234" t="s">
        <v>83</v>
      </c>
      <c r="AY243" s="18" t="s">
        <v>201</v>
      </c>
      <c r="BE243" s="235">
        <f>IF(N243="základní",J243,0)</f>
        <v>0</v>
      </c>
      <c r="BF243" s="235">
        <f>IF(N243="snížená",J243,0)</f>
        <v>0</v>
      </c>
      <c r="BG243" s="235">
        <f>IF(N243="zákl. přenesená",J243,0)</f>
        <v>0</v>
      </c>
      <c r="BH243" s="235">
        <f>IF(N243="sníž. přenesená",J243,0)</f>
        <v>0</v>
      </c>
      <c r="BI243" s="235">
        <f>IF(N243="nulová",J243,0)</f>
        <v>0</v>
      </c>
      <c r="BJ243" s="18" t="s">
        <v>83</v>
      </c>
      <c r="BK243" s="235">
        <f>ROUND(I243*H243,2)</f>
        <v>0</v>
      </c>
      <c r="BL243" s="18" t="s">
        <v>323</v>
      </c>
      <c r="BM243" s="234" t="s">
        <v>3710</v>
      </c>
    </row>
    <row r="244" s="11" customFormat="1" ht="25.92" customHeight="1">
      <c r="A244" s="11"/>
      <c r="B244" s="208"/>
      <c r="C244" s="209"/>
      <c r="D244" s="210" t="s">
        <v>75</v>
      </c>
      <c r="E244" s="211" t="s">
        <v>2644</v>
      </c>
      <c r="F244" s="211" t="s">
        <v>3711</v>
      </c>
      <c r="G244" s="209"/>
      <c r="H244" s="209"/>
      <c r="I244" s="212"/>
      <c r="J244" s="213">
        <f>BK244</f>
        <v>0</v>
      </c>
      <c r="K244" s="209"/>
      <c r="L244" s="214"/>
      <c r="M244" s="215"/>
      <c r="N244" s="216"/>
      <c r="O244" s="216"/>
      <c r="P244" s="217">
        <f>SUM(P245:P248)</f>
        <v>0</v>
      </c>
      <c r="Q244" s="216"/>
      <c r="R244" s="217">
        <f>SUM(R245:R248)</f>
        <v>0.16950599999999999</v>
      </c>
      <c r="S244" s="216"/>
      <c r="T244" s="218">
        <f>SUM(T245:T248)</f>
        <v>0</v>
      </c>
      <c r="U244" s="11"/>
      <c r="V244" s="11"/>
      <c r="W244" s="11"/>
      <c r="X244" s="11"/>
      <c r="Y244" s="11"/>
      <c r="Z244" s="11"/>
      <c r="AA244" s="11"/>
      <c r="AB244" s="11"/>
      <c r="AC244" s="11"/>
      <c r="AD244" s="11"/>
      <c r="AE244" s="11"/>
      <c r="AR244" s="219" t="s">
        <v>85</v>
      </c>
      <c r="AT244" s="220" t="s">
        <v>75</v>
      </c>
      <c r="AU244" s="220" t="s">
        <v>76</v>
      </c>
      <c r="AY244" s="219" t="s">
        <v>201</v>
      </c>
      <c r="BK244" s="221">
        <f>SUM(BK245:BK248)</f>
        <v>0</v>
      </c>
    </row>
    <row r="245" s="2" customFormat="1" ht="44.25" customHeight="1">
      <c r="A245" s="39"/>
      <c r="B245" s="40"/>
      <c r="C245" s="222" t="s">
        <v>825</v>
      </c>
      <c r="D245" s="222" t="s">
        <v>202</v>
      </c>
      <c r="E245" s="223" t="s">
        <v>3712</v>
      </c>
      <c r="F245" s="224" t="s">
        <v>3713</v>
      </c>
      <c r="G245" s="225" t="s">
        <v>215</v>
      </c>
      <c r="H245" s="226">
        <v>313.89999999999998</v>
      </c>
      <c r="I245" s="227"/>
      <c r="J245" s="228">
        <f>ROUND(I245*H245,2)</f>
        <v>0</v>
      </c>
      <c r="K245" s="229"/>
      <c r="L245" s="45"/>
      <c r="M245" s="230" t="s">
        <v>1</v>
      </c>
      <c r="N245" s="231" t="s">
        <v>41</v>
      </c>
      <c r="O245" s="92"/>
      <c r="P245" s="232">
        <f>O245*H245</f>
        <v>0</v>
      </c>
      <c r="Q245" s="232">
        <v>0.00054000000000000001</v>
      </c>
      <c r="R245" s="232">
        <f>Q245*H245</f>
        <v>0.16950599999999999</v>
      </c>
      <c r="S245" s="232">
        <v>0</v>
      </c>
      <c r="T245" s="233">
        <f>S245*H245</f>
        <v>0</v>
      </c>
      <c r="U245" s="39"/>
      <c r="V245" s="39"/>
      <c r="W245" s="39"/>
      <c r="X245" s="39"/>
      <c r="Y245" s="39"/>
      <c r="Z245" s="39"/>
      <c r="AA245" s="39"/>
      <c r="AB245" s="39"/>
      <c r="AC245" s="39"/>
      <c r="AD245" s="39"/>
      <c r="AE245" s="39"/>
      <c r="AR245" s="234" t="s">
        <v>323</v>
      </c>
      <c r="AT245" s="234" t="s">
        <v>202</v>
      </c>
      <c r="AU245" s="234" t="s">
        <v>83</v>
      </c>
      <c r="AY245" s="18" t="s">
        <v>201</v>
      </c>
      <c r="BE245" s="235">
        <f>IF(N245="základní",J245,0)</f>
        <v>0</v>
      </c>
      <c r="BF245" s="235">
        <f>IF(N245="snížená",J245,0)</f>
        <v>0</v>
      </c>
      <c r="BG245" s="235">
        <f>IF(N245="zákl. přenesená",J245,0)</f>
        <v>0</v>
      </c>
      <c r="BH245" s="235">
        <f>IF(N245="sníž. přenesená",J245,0)</f>
        <v>0</v>
      </c>
      <c r="BI245" s="235">
        <f>IF(N245="nulová",J245,0)</f>
        <v>0</v>
      </c>
      <c r="BJ245" s="18" t="s">
        <v>83</v>
      </c>
      <c r="BK245" s="235">
        <f>ROUND(I245*H245,2)</f>
        <v>0</v>
      </c>
      <c r="BL245" s="18" t="s">
        <v>323</v>
      </c>
      <c r="BM245" s="234" t="s">
        <v>3714</v>
      </c>
    </row>
    <row r="246" s="13" customFormat="1">
      <c r="A246" s="13"/>
      <c r="B246" s="247"/>
      <c r="C246" s="248"/>
      <c r="D246" s="238" t="s">
        <v>208</v>
      </c>
      <c r="E246" s="249" t="s">
        <v>1</v>
      </c>
      <c r="F246" s="250" t="s">
        <v>3715</v>
      </c>
      <c r="G246" s="248"/>
      <c r="H246" s="251">
        <v>193.93000000000001</v>
      </c>
      <c r="I246" s="252"/>
      <c r="J246" s="248"/>
      <c r="K246" s="248"/>
      <c r="L246" s="253"/>
      <c r="M246" s="254"/>
      <c r="N246" s="255"/>
      <c r="O246" s="255"/>
      <c r="P246" s="255"/>
      <c r="Q246" s="255"/>
      <c r="R246" s="255"/>
      <c r="S246" s="255"/>
      <c r="T246" s="256"/>
      <c r="U246" s="13"/>
      <c r="V246" s="13"/>
      <c r="W246" s="13"/>
      <c r="X246" s="13"/>
      <c r="Y246" s="13"/>
      <c r="Z246" s="13"/>
      <c r="AA246" s="13"/>
      <c r="AB246" s="13"/>
      <c r="AC246" s="13"/>
      <c r="AD246" s="13"/>
      <c r="AE246" s="13"/>
      <c r="AT246" s="257" t="s">
        <v>208</v>
      </c>
      <c r="AU246" s="257" t="s">
        <v>83</v>
      </c>
      <c r="AV246" s="13" t="s">
        <v>85</v>
      </c>
      <c r="AW246" s="13" t="s">
        <v>32</v>
      </c>
      <c r="AX246" s="13" t="s">
        <v>76</v>
      </c>
      <c r="AY246" s="257" t="s">
        <v>201</v>
      </c>
    </row>
    <row r="247" s="13" customFormat="1">
      <c r="A247" s="13"/>
      <c r="B247" s="247"/>
      <c r="C247" s="248"/>
      <c r="D247" s="238" t="s">
        <v>208</v>
      </c>
      <c r="E247" s="249" t="s">
        <v>1</v>
      </c>
      <c r="F247" s="250" t="s">
        <v>3716</v>
      </c>
      <c r="G247" s="248"/>
      <c r="H247" s="251">
        <v>119.97</v>
      </c>
      <c r="I247" s="252"/>
      <c r="J247" s="248"/>
      <c r="K247" s="248"/>
      <c r="L247" s="253"/>
      <c r="M247" s="254"/>
      <c r="N247" s="255"/>
      <c r="O247" s="255"/>
      <c r="P247" s="255"/>
      <c r="Q247" s="255"/>
      <c r="R247" s="255"/>
      <c r="S247" s="255"/>
      <c r="T247" s="256"/>
      <c r="U247" s="13"/>
      <c r="V247" s="13"/>
      <c r="W247" s="13"/>
      <c r="X247" s="13"/>
      <c r="Y247" s="13"/>
      <c r="Z247" s="13"/>
      <c r="AA247" s="13"/>
      <c r="AB247" s="13"/>
      <c r="AC247" s="13"/>
      <c r="AD247" s="13"/>
      <c r="AE247" s="13"/>
      <c r="AT247" s="257" t="s">
        <v>208</v>
      </c>
      <c r="AU247" s="257" t="s">
        <v>83</v>
      </c>
      <c r="AV247" s="13" t="s">
        <v>85</v>
      </c>
      <c r="AW247" s="13" t="s">
        <v>32</v>
      </c>
      <c r="AX247" s="13" t="s">
        <v>76</v>
      </c>
      <c r="AY247" s="257" t="s">
        <v>201</v>
      </c>
    </row>
    <row r="248" s="14" customFormat="1">
      <c r="A248" s="14"/>
      <c r="B248" s="258"/>
      <c r="C248" s="259"/>
      <c r="D248" s="238" t="s">
        <v>208</v>
      </c>
      <c r="E248" s="260" t="s">
        <v>1</v>
      </c>
      <c r="F248" s="261" t="s">
        <v>212</v>
      </c>
      <c r="G248" s="259"/>
      <c r="H248" s="262">
        <v>313.89999999999998</v>
      </c>
      <c r="I248" s="263"/>
      <c r="J248" s="259"/>
      <c r="K248" s="259"/>
      <c r="L248" s="264"/>
      <c r="M248" s="265"/>
      <c r="N248" s="266"/>
      <c r="O248" s="266"/>
      <c r="P248" s="266"/>
      <c r="Q248" s="266"/>
      <c r="R248" s="266"/>
      <c r="S248" s="266"/>
      <c r="T248" s="267"/>
      <c r="U248" s="14"/>
      <c r="V248" s="14"/>
      <c r="W248" s="14"/>
      <c r="X248" s="14"/>
      <c r="Y248" s="14"/>
      <c r="Z248" s="14"/>
      <c r="AA248" s="14"/>
      <c r="AB248" s="14"/>
      <c r="AC248" s="14"/>
      <c r="AD248" s="14"/>
      <c r="AE248" s="14"/>
      <c r="AT248" s="268" t="s">
        <v>208</v>
      </c>
      <c r="AU248" s="268" t="s">
        <v>83</v>
      </c>
      <c r="AV248" s="14" t="s">
        <v>206</v>
      </c>
      <c r="AW248" s="14" t="s">
        <v>32</v>
      </c>
      <c r="AX248" s="14" t="s">
        <v>83</v>
      </c>
      <c r="AY248" s="268" t="s">
        <v>201</v>
      </c>
    </row>
    <row r="249" s="11" customFormat="1" ht="25.92" customHeight="1">
      <c r="A249" s="11"/>
      <c r="B249" s="208"/>
      <c r="C249" s="209"/>
      <c r="D249" s="210" t="s">
        <v>75</v>
      </c>
      <c r="E249" s="211" t="s">
        <v>1891</v>
      </c>
      <c r="F249" s="211" t="s">
        <v>1892</v>
      </c>
      <c r="G249" s="209"/>
      <c r="H249" s="209"/>
      <c r="I249" s="212"/>
      <c r="J249" s="213">
        <f>BK249</f>
        <v>0</v>
      </c>
      <c r="K249" s="209"/>
      <c r="L249" s="214"/>
      <c r="M249" s="215"/>
      <c r="N249" s="216"/>
      <c r="O249" s="216"/>
      <c r="P249" s="217">
        <f>P250</f>
        <v>0</v>
      </c>
      <c r="Q249" s="216"/>
      <c r="R249" s="217">
        <f>R250</f>
        <v>0.059327999999999992</v>
      </c>
      <c r="S249" s="216"/>
      <c r="T249" s="218">
        <f>T250</f>
        <v>0</v>
      </c>
      <c r="U249" s="11"/>
      <c r="V249" s="11"/>
      <c r="W249" s="11"/>
      <c r="X249" s="11"/>
      <c r="Y249" s="11"/>
      <c r="Z249" s="11"/>
      <c r="AA249" s="11"/>
      <c r="AB249" s="11"/>
      <c r="AC249" s="11"/>
      <c r="AD249" s="11"/>
      <c r="AE249" s="11"/>
      <c r="AR249" s="219" t="s">
        <v>85</v>
      </c>
      <c r="AT249" s="220" t="s">
        <v>75</v>
      </c>
      <c r="AU249" s="220" t="s">
        <v>76</v>
      </c>
      <c r="AY249" s="219" t="s">
        <v>201</v>
      </c>
      <c r="BK249" s="221">
        <f>BK250</f>
        <v>0</v>
      </c>
    </row>
    <row r="250" s="2" customFormat="1" ht="24.15" customHeight="1">
      <c r="A250" s="39"/>
      <c r="B250" s="40"/>
      <c r="C250" s="222" t="s">
        <v>837</v>
      </c>
      <c r="D250" s="222" t="s">
        <v>202</v>
      </c>
      <c r="E250" s="223" t="s">
        <v>3717</v>
      </c>
      <c r="F250" s="224" t="s">
        <v>3718</v>
      </c>
      <c r="G250" s="225" t="s">
        <v>215</v>
      </c>
      <c r="H250" s="226">
        <v>49.439999999999998</v>
      </c>
      <c r="I250" s="227"/>
      <c r="J250" s="228">
        <f>ROUND(I250*H250,2)</f>
        <v>0</v>
      </c>
      <c r="K250" s="229"/>
      <c r="L250" s="45"/>
      <c r="M250" s="280" t="s">
        <v>1</v>
      </c>
      <c r="N250" s="281" t="s">
        <v>41</v>
      </c>
      <c r="O250" s="282"/>
      <c r="P250" s="283">
        <f>O250*H250</f>
        <v>0</v>
      </c>
      <c r="Q250" s="283">
        <v>0.0011999999999999999</v>
      </c>
      <c r="R250" s="283">
        <f>Q250*H250</f>
        <v>0.059327999999999992</v>
      </c>
      <c r="S250" s="283">
        <v>0</v>
      </c>
      <c r="T250" s="284">
        <f>S250*H250</f>
        <v>0</v>
      </c>
      <c r="U250" s="39"/>
      <c r="V250" s="39"/>
      <c r="W250" s="39"/>
      <c r="X250" s="39"/>
      <c r="Y250" s="39"/>
      <c r="Z250" s="39"/>
      <c r="AA250" s="39"/>
      <c r="AB250" s="39"/>
      <c r="AC250" s="39"/>
      <c r="AD250" s="39"/>
      <c r="AE250" s="39"/>
      <c r="AR250" s="234" t="s">
        <v>323</v>
      </c>
      <c r="AT250" s="234" t="s">
        <v>202</v>
      </c>
      <c r="AU250" s="234" t="s">
        <v>83</v>
      </c>
      <c r="AY250" s="18" t="s">
        <v>201</v>
      </c>
      <c r="BE250" s="235">
        <f>IF(N250="základní",J250,0)</f>
        <v>0</v>
      </c>
      <c r="BF250" s="235">
        <f>IF(N250="snížená",J250,0)</f>
        <v>0</v>
      </c>
      <c r="BG250" s="235">
        <f>IF(N250="zákl. přenesená",J250,0)</f>
        <v>0</v>
      </c>
      <c r="BH250" s="235">
        <f>IF(N250="sníž. přenesená",J250,0)</f>
        <v>0</v>
      </c>
      <c r="BI250" s="235">
        <f>IF(N250="nulová",J250,0)</f>
        <v>0</v>
      </c>
      <c r="BJ250" s="18" t="s">
        <v>83</v>
      </c>
      <c r="BK250" s="235">
        <f>ROUND(I250*H250,2)</f>
        <v>0</v>
      </c>
      <c r="BL250" s="18" t="s">
        <v>323</v>
      </c>
      <c r="BM250" s="234" t="s">
        <v>3719</v>
      </c>
    </row>
    <row r="251" s="2" customFormat="1" ht="6.96" customHeight="1">
      <c r="A251" s="39"/>
      <c r="B251" s="67"/>
      <c r="C251" s="68"/>
      <c r="D251" s="68"/>
      <c r="E251" s="68"/>
      <c r="F251" s="68"/>
      <c r="G251" s="68"/>
      <c r="H251" s="68"/>
      <c r="I251" s="68"/>
      <c r="J251" s="68"/>
      <c r="K251" s="68"/>
      <c r="L251" s="45"/>
      <c r="M251" s="39"/>
      <c r="O251" s="39"/>
      <c r="P251" s="39"/>
      <c r="Q251" s="39"/>
      <c r="R251" s="39"/>
      <c r="S251" s="39"/>
      <c r="T251" s="39"/>
      <c r="U251" s="39"/>
      <c r="V251" s="39"/>
      <c r="W251" s="39"/>
      <c r="X251" s="39"/>
      <c r="Y251" s="39"/>
      <c r="Z251" s="39"/>
      <c r="AA251" s="39"/>
      <c r="AB251" s="39"/>
      <c r="AC251" s="39"/>
      <c r="AD251" s="39"/>
      <c r="AE251" s="39"/>
    </row>
  </sheetData>
  <sheetProtection sheet="1" autoFilter="0" formatColumns="0" formatRows="0" objects="1" scenarios="1" spinCount="100000" saltValue="m/89rNswpe9oMuu4DRwia1Ze2f+pPsjXYshI8mN/mxHqk2SwuN+6RZI4b1fMkRUk3DVqQM+3DI/hETiuOM4uiQ==" hashValue="J6zLjLgXW6qB3GFtspAa6NvPF0WzxgQDBIx4b1AxDKgkkCkoe3vF8FT43Lz3W/TjjECcDi1jX2ebkCnTOB3ETg==" algorithmName="SHA-512" password="CC35"/>
  <autoFilter ref="C131:K250"/>
  <mergeCells count="12">
    <mergeCell ref="E7:H7"/>
    <mergeCell ref="E9:H9"/>
    <mergeCell ref="E11:H11"/>
    <mergeCell ref="E20:H20"/>
    <mergeCell ref="E29:H29"/>
    <mergeCell ref="E85:H85"/>
    <mergeCell ref="E87:H87"/>
    <mergeCell ref="E89:H89"/>
    <mergeCell ref="E120:H120"/>
    <mergeCell ref="E122:H122"/>
    <mergeCell ref="E124:H12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128</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3520</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3720</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ROUND((SUM(BE126:BE230)),  2)</f>
        <v>0</v>
      </c>
      <c r="G35" s="39"/>
      <c r="H35" s="39"/>
      <c r="I35" s="166">
        <v>0.20999999999999999</v>
      </c>
      <c r="J35" s="165">
        <f>ROUND(((SUM(BE126:BE230))*I35),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ROUND((SUM(BF126:BF230)),  2)</f>
        <v>0</v>
      </c>
      <c r="G36" s="39"/>
      <c r="H36" s="39"/>
      <c r="I36" s="166">
        <v>0.12</v>
      </c>
      <c r="J36" s="165">
        <f>ROUND(((SUM(BF126:BF230))*I36),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ROUND((SUM(BG126:BG230)),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ROUND((SUM(BH126:BH230)),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ROUND((SUM(BI126:BI230)),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3520</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03-02 - Stavebně konstrukční řešení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J126</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474</v>
      </c>
      <c r="E99" s="193"/>
      <c r="F99" s="193"/>
      <c r="G99" s="193"/>
      <c r="H99" s="193"/>
      <c r="I99" s="193"/>
      <c r="J99" s="194">
        <f>J127</f>
        <v>0</v>
      </c>
      <c r="K99" s="191"/>
      <c r="L99" s="195"/>
      <c r="S99" s="9"/>
      <c r="T99" s="9"/>
      <c r="U99" s="9"/>
      <c r="V99" s="9"/>
      <c r="W99" s="9"/>
      <c r="X99" s="9"/>
      <c r="Y99" s="9"/>
      <c r="Z99" s="9"/>
      <c r="AA99" s="9"/>
      <c r="AB99" s="9"/>
      <c r="AC99" s="9"/>
      <c r="AD99" s="9"/>
      <c r="AE99" s="9"/>
    </row>
    <row r="100" s="9" customFormat="1" ht="24.96" customHeight="1">
      <c r="A100" s="9"/>
      <c r="B100" s="190"/>
      <c r="C100" s="191"/>
      <c r="D100" s="192" t="s">
        <v>183</v>
      </c>
      <c r="E100" s="193"/>
      <c r="F100" s="193"/>
      <c r="G100" s="193"/>
      <c r="H100" s="193"/>
      <c r="I100" s="193"/>
      <c r="J100" s="194">
        <f>J163</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184</v>
      </c>
      <c r="E101" s="193"/>
      <c r="F101" s="193"/>
      <c r="G101" s="193"/>
      <c r="H101" s="193"/>
      <c r="I101" s="193"/>
      <c r="J101" s="194">
        <f>J200</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3721</v>
      </c>
      <c r="E102" s="193"/>
      <c r="F102" s="193"/>
      <c r="G102" s="193"/>
      <c r="H102" s="193"/>
      <c r="I102" s="193"/>
      <c r="J102" s="194">
        <f>J223</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476</v>
      </c>
      <c r="E103" s="193"/>
      <c r="F103" s="193"/>
      <c r="G103" s="193"/>
      <c r="H103" s="193"/>
      <c r="I103" s="193"/>
      <c r="J103" s="194">
        <f>J226</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186</v>
      </c>
      <c r="E104" s="193"/>
      <c r="F104" s="193"/>
      <c r="G104" s="193"/>
      <c r="H104" s="193"/>
      <c r="I104" s="193"/>
      <c r="J104" s="194">
        <f>J229</f>
        <v>0</v>
      </c>
      <c r="K104" s="191"/>
      <c r="L104" s="195"/>
      <c r="S104" s="9"/>
      <c r="T104" s="9"/>
      <c r="U104" s="9"/>
      <c r="V104" s="9"/>
      <c r="W104" s="9"/>
      <c r="X104" s="9"/>
      <c r="Y104" s="9"/>
      <c r="Z104" s="9"/>
      <c r="AA104" s="9"/>
      <c r="AB104" s="9"/>
      <c r="AC104" s="9"/>
      <c r="AD104" s="9"/>
      <c r="AE104" s="9"/>
    </row>
    <row r="105" s="2" customFormat="1" ht="21.84"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67"/>
      <c r="C106" s="68"/>
      <c r="D106" s="68"/>
      <c r="E106" s="68"/>
      <c r="F106" s="68"/>
      <c r="G106" s="68"/>
      <c r="H106" s="68"/>
      <c r="I106" s="68"/>
      <c r="J106" s="68"/>
      <c r="K106" s="68"/>
      <c r="L106" s="64"/>
      <c r="S106" s="39"/>
      <c r="T106" s="39"/>
      <c r="U106" s="39"/>
      <c r="V106" s="39"/>
      <c r="W106" s="39"/>
      <c r="X106" s="39"/>
      <c r="Y106" s="39"/>
      <c r="Z106" s="39"/>
      <c r="AA106" s="39"/>
      <c r="AB106" s="39"/>
      <c r="AC106" s="39"/>
      <c r="AD106" s="39"/>
      <c r="AE106" s="39"/>
    </row>
    <row r="110" s="2" customFormat="1" ht="6.96" customHeight="1">
      <c r="A110" s="39"/>
      <c r="B110" s="69"/>
      <c r="C110" s="70"/>
      <c r="D110" s="70"/>
      <c r="E110" s="70"/>
      <c r="F110" s="70"/>
      <c r="G110" s="70"/>
      <c r="H110" s="70"/>
      <c r="I110" s="70"/>
      <c r="J110" s="70"/>
      <c r="K110" s="70"/>
      <c r="L110" s="64"/>
      <c r="S110" s="39"/>
      <c r="T110" s="39"/>
      <c r="U110" s="39"/>
      <c r="V110" s="39"/>
      <c r="W110" s="39"/>
      <c r="X110" s="39"/>
      <c r="Y110" s="39"/>
      <c r="Z110" s="39"/>
      <c r="AA110" s="39"/>
      <c r="AB110" s="39"/>
      <c r="AC110" s="39"/>
      <c r="AD110" s="39"/>
      <c r="AE110" s="39"/>
    </row>
    <row r="111" s="2" customFormat="1" ht="24.96" customHeight="1">
      <c r="A111" s="39"/>
      <c r="B111" s="40"/>
      <c r="C111" s="24" t="s">
        <v>187</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6.25" customHeight="1">
      <c r="A114" s="39"/>
      <c r="B114" s="40"/>
      <c r="C114" s="41"/>
      <c r="D114" s="41"/>
      <c r="E114" s="185" t="str">
        <f>E7</f>
        <v>Konverze Vodárenské věže - výstavba větrné elektrárny Bohumín - Pudlov</v>
      </c>
      <c r="F114" s="33"/>
      <c r="G114" s="33"/>
      <c r="H114" s="33"/>
      <c r="I114" s="41"/>
      <c r="J114" s="41"/>
      <c r="K114" s="41"/>
      <c r="L114" s="64"/>
      <c r="S114" s="39"/>
      <c r="T114" s="39"/>
      <c r="U114" s="39"/>
      <c r="V114" s="39"/>
      <c r="W114" s="39"/>
      <c r="X114" s="39"/>
      <c r="Y114" s="39"/>
      <c r="Z114" s="39"/>
      <c r="AA114" s="39"/>
      <c r="AB114" s="39"/>
      <c r="AC114" s="39"/>
      <c r="AD114" s="39"/>
      <c r="AE114" s="39"/>
    </row>
    <row r="115" s="1" customFormat="1" ht="12" customHeight="1">
      <c r="B115" s="22"/>
      <c r="C115" s="33" t="s">
        <v>174</v>
      </c>
      <c r="D115" s="23"/>
      <c r="E115" s="23"/>
      <c r="F115" s="23"/>
      <c r="G115" s="23"/>
      <c r="H115" s="23"/>
      <c r="I115" s="23"/>
      <c r="J115" s="23"/>
      <c r="K115" s="23"/>
      <c r="L115" s="21"/>
    </row>
    <row r="116" s="2" customFormat="1" ht="16.5" customHeight="1">
      <c r="A116" s="39"/>
      <c r="B116" s="40"/>
      <c r="C116" s="41"/>
      <c r="D116" s="41"/>
      <c r="E116" s="185" t="s">
        <v>3520</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176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E11</f>
        <v>03-02 - Stavebně konstrukční řešení</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F14</f>
        <v xml:space="preserve"> </v>
      </c>
      <c r="G120" s="41"/>
      <c r="H120" s="41"/>
      <c r="I120" s="33" t="s">
        <v>22</v>
      </c>
      <c r="J120" s="80" t="str">
        <f>IF(J14="","",J14)</f>
        <v>6. 6. 2024</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E17</f>
        <v>Ing. Vladimír Cigánek</v>
      </c>
      <c r="G122" s="41"/>
      <c r="H122" s="41"/>
      <c r="I122" s="33" t="s">
        <v>30</v>
      </c>
      <c r="J122" s="37" t="str">
        <f>E23</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IF(E20="","",E20)</f>
        <v>Vyplň údaj</v>
      </c>
      <c r="G123" s="41"/>
      <c r="H123" s="41"/>
      <c r="I123" s="33" t="s">
        <v>33</v>
      </c>
      <c r="J123" s="37" t="str">
        <f>E26</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188</v>
      </c>
      <c r="D125" s="199" t="s">
        <v>61</v>
      </c>
      <c r="E125" s="199" t="s">
        <v>57</v>
      </c>
      <c r="F125" s="199" t="s">
        <v>58</v>
      </c>
      <c r="G125" s="199" t="s">
        <v>189</v>
      </c>
      <c r="H125" s="199" t="s">
        <v>190</v>
      </c>
      <c r="I125" s="199" t="s">
        <v>191</v>
      </c>
      <c r="J125" s="200" t="s">
        <v>180</v>
      </c>
      <c r="K125" s="201" t="s">
        <v>192</v>
      </c>
      <c r="L125" s="202"/>
      <c r="M125" s="101" t="s">
        <v>1</v>
      </c>
      <c r="N125" s="102" t="s">
        <v>40</v>
      </c>
      <c r="O125" s="102" t="s">
        <v>193</v>
      </c>
      <c r="P125" s="102" t="s">
        <v>194</v>
      </c>
      <c r="Q125" s="102" t="s">
        <v>195</v>
      </c>
      <c r="R125" s="102" t="s">
        <v>196</v>
      </c>
      <c r="S125" s="102" t="s">
        <v>197</v>
      </c>
      <c r="T125" s="103" t="s">
        <v>198</v>
      </c>
      <c r="U125" s="196"/>
      <c r="V125" s="196"/>
      <c r="W125" s="196"/>
      <c r="X125" s="196"/>
      <c r="Y125" s="196"/>
      <c r="Z125" s="196"/>
      <c r="AA125" s="196"/>
      <c r="AB125" s="196"/>
      <c r="AC125" s="196"/>
      <c r="AD125" s="196"/>
      <c r="AE125" s="196"/>
    </row>
    <row r="126" s="2" customFormat="1" ht="22.8" customHeight="1">
      <c r="A126" s="39"/>
      <c r="B126" s="40"/>
      <c r="C126" s="108" t="s">
        <v>199</v>
      </c>
      <c r="D126" s="41"/>
      <c r="E126" s="41"/>
      <c r="F126" s="41"/>
      <c r="G126" s="41"/>
      <c r="H126" s="41"/>
      <c r="I126" s="41"/>
      <c r="J126" s="203">
        <f>BK126</f>
        <v>0</v>
      </c>
      <c r="K126" s="41"/>
      <c r="L126" s="45"/>
      <c r="M126" s="104"/>
      <c r="N126" s="204"/>
      <c r="O126" s="105"/>
      <c r="P126" s="205">
        <f>P127+P163+P200+P223+P226+P229</f>
        <v>0</v>
      </c>
      <c r="Q126" s="105"/>
      <c r="R126" s="205">
        <f>R127+R163+R200+R223+R226+R229</f>
        <v>244.22512855999997</v>
      </c>
      <c r="S126" s="105"/>
      <c r="T126" s="206">
        <f>T127+T163+T200+T223+T226+T229</f>
        <v>0</v>
      </c>
      <c r="U126" s="39"/>
      <c r="V126" s="39"/>
      <c r="W126" s="39"/>
      <c r="X126" s="39"/>
      <c r="Y126" s="39"/>
      <c r="Z126" s="39"/>
      <c r="AA126" s="39"/>
      <c r="AB126" s="39"/>
      <c r="AC126" s="39"/>
      <c r="AD126" s="39"/>
      <c r="AE126" s="39"/>
      <c r="AT126" s="18" t="s">
        <v>75</v>
      </c>
      <c r="AU126" s="18" t="s">
        <v>182</v>
      </c>
      <c r="BK126" s="207">
        <f>BK127+BK163+BK200+BK223+BK226+BK229</f>
        <v>0</v>
      </c>
    </row>
    <row r="127" s="11" customFormat="1" ht="25.92" customHeight="1">
      <c r="A127" s="11"/>
      <c r="B127" s="208"/>
      <c r="C127" s="209"/>
      <c r="D127" s="210" t="s">
        <v>75</v>
      </c>
      <c r="E127" s="211" t="s">
        <v>83</v>
      </c>
      <c r="F127" s="211" t="s">
        <v>493</v>
      </c>
      <c r="G127" s="209"/>
      <c r="H127" s="209"/>
      <c r="I127" s="212"/>
      <c r="J127" s="213">
        <f>BK127</f>
        <v>0</v>
      </c>
      <c r="K127" s="209"/>
      <c r="L127" s="214"/>
      <c r="M127" s="215"/>
      <c r="N127" s="216"/>
      <c r="O127" s="216"/>
      <c r="P127" s="217">
        <f>SUM(P128:P162)</f>
        <v>0</v>
      </c>
      <c r="Q127" s="216"/>
      <c r="R127" s="217">
        <f>SUM(R128:R162)</f>
        <v>0.25381196</v>
      </c>
      <c r="S127" s="216"/>
      <c r="T127" s="218">
        <f>SUM(T128:T162)</f>
        <v>0</v>
      </c>
      <c r="U127" s="11"/>
      <c r="V127" s="11"/>
      <c r="W127" s="11"/>
      <c r="X127" s="11"/>
      <c r="Y127" s="11"/>
      <c r="Z127" s="11"/>
      <c r="AA127" s="11"/>
      <c r="AB127" s="11"/>
      <c r="AC127" s="11"/>
      <c r="AD127" s="11"/>
      <c r="AE127" s="11"/>
      <c r="AR127" s="219" t="s">
        <v>83</v>
      </c>
      <c r="AT127" s="220" t="s">
        <v>75</v>
      </c>
      <c r="AU127" s="220" t="s">
        <v>76</v>
      </c>
      <c r="AY127" s="219" t="s">
        <v>201</v>
      </c>
      <c r="BK127" s="221">
        <f>SUM(BK128:BK162)</f>
        <v>0</v>
      </c>
    </row>
    <row r="128" s="2" customFormat="1" ht="44.25" customHeight="1">
      <c r="A128" s="39"/>
      <c r="B128" s="40"/>
      <c r="C128" s="222" t="s">
        <v>83</v>
      </c>
      <c r="D128" s="222" t="s">
        <v>202</v>
      </c>
      <c r="E128" s="223" t="s">
        <v>3722</v>
      </c>
      <c r="F128" s="224" t="s">
        <v>3723</v>
      </c>
      <c r="G128" s="225" t="s">
        <v>205</v>
      </c>
      <c r="H128" s="226">
        <v>74.396000000000001</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206</v>
      </c>
      <c r="AT128" s="234" t="s">
        <v>202</v>
      </c>
      <c r="AU128" s="234" t="s">
        <v>83</v>
      </c>
      <c r="AY128" s="18" t="s">
        <v>201</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206</v>
      </c>
      <c r="BM128" s="234" t="s">
        <v>3724</v>
      </c>
    </row>
    <row r="129" s="12" customFormat="1">
      <c r="A129" s="12"/>
      <c r="B129" s="236"/>
      <c r="C129" s="237"/>
      <c r="D129" s="238" t="s">
        <v>208</v>
      </c>
      <c r="E129" s="239" t="s">
        <v>1</v>
      </c>
      <c r="F129" s="240" t="s">
        <v>3725</v>
      </c>
      <c r="G129" s="237"/>
      <c r="H129" s="239" t="s">
        <v>1</v>
      </c>
      <c r="I129" s="241"/>
      <c r="J129" s="237"/>
      <c r="K129" s="237"/>
      <c r="L129" s="242"/>
      <c r="M129" s="243"/>
      <c r="N129" s="244"/>
      <c r="O129" s="244"/>
      <c r="P129" s="244"/>
      <c r="Q129" s="244"/>
      <c r="R129" s="244"/>
      <c r="S129" s="244"/>
      <c r="T129" s="245"/>
      <c r="U129" s="12"/>
      <c r="V129" s="12"/>
      <c r="W129" s="12"/>
      <c r="X129" s="12"/>
      <c r="Y129" s="12"/>
      <c r="Z129" s="12"/>
      <c r="AA129" s="12"/>
      <c r="AB129" s="12"/>
      <c r="AC129" s="12"/>
      <c r="AD129" s="12"/>
      <c r="AE129" s="12"/>
      <c r="AT129" s="246" t="s">
        <v>208</v>
      </c>
      <c r="AU129" s="246" t="s">
        <v>83</v>
      </c>
      <c r="AV129" s="12" t="s">
        <v>83</v>
      </c>
      <c r="AW129" s="12" t="s">
        <v>32</v>
      </c>
      <c r="AX129" s="12" t="s">
        <v>76</v>
      </c>
      <c r="AY129" s="246" t="s">
        <v>201</v>
      </c>
    </row>
    <row r="130" s="13" customFormat="1">
      <c r="A130" s="13"/>
      <c r="B130" s="247"/>
      <c r="C130" s="248"/>
      <c r="D130" s="238" t="s">
        <v>208</v>
      </c>
      <c r="E130" s="249" t="s">
        <v>1</v>
      </c>
      <c r="F130" s="250" t="s">
        <v>3726</v>
      </c>
      <c r="G130" s="248"/>
      <c r="H130" s="251">
        <v>74.396000000000001</v>
      </c>
      <c r="I130" s="252"/>
      <c r="J130" s="248"/>
      <c r="K130" s="248"/>
      <c r="L130" s="253"/>
      <c r="M130" s="254"/>
      <c r="N130" s="255"/>
      <c r="O130" s="255"/>
      <c r="P130" s="255"/>
      <c r="Q130" s="255"/>
      <c r="R130" s="255"/>
      <c r="S130" s="255"/>
      <c r="T130" s="256"/>
      <c r="U130" s="13"/>
      <c r="V130" s="13"/>
      <c r="W130" s="13"/>
      <c r="X130" s="13"/>
      <c r="Y130" s="13"/>
      <c r="Z130" s="13"/>
      <c r="AA130" s="13"/>
      <c r="AB130" s="13"/>
      <c r="AC130" s="13"/>
      <c r="AD130" s="13"/>
      <c r="AE130" s="13"/>
      <c r="AT130" s="257" t="s">
        <v>208</v>
      </c>
      <c r="AU130" s="257" t="s">
        <v>83</v>
      </c>
      <c r="AV130" s="13" t="s">
        <v>85</v>
      </c>
      <c r="AW130" s="13" t="s">
        <v>32</v>
      </c>
      <c r="AX130" s="13" t="s">
        <v>83</v>
      </c>
      <c r="AY130" s="257" t="s">
        <v>201</v>
      </c>
    </row>
    <row r="131" s="2" customFormat="1" ht="44.25" customHeight="1">
      <c r="A131" s="39"/>
      <c r="B131" s="40"/>
      <c r="C131" s="222" t="s">
        <v>85</v>
      </c>
      <c r="D131" s="222" t="s">
        <v>202</v>
      </c>
      <c r="E131" s="223" t="s">
        <v>3727</v>
      </c>
      <c r="F131" s="224" t="s">
        <v>3728</v>
      </c>
      <c r="G131" s="225" t="s">
        <v>205</v>
      </c>
      <c r="H131" s="226">
        <v>153.52199999999999</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206</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206</v>
      </c>
      <c r="BM131" s="234" t="s">
        <v>3729</v>
      </c>
    </row>
    <row r="132" s="12" customFormat="1">
      <c r="A132" s="12"/>
      <c r="B132" s="236"/>
      <c r="C132" s="237"/>
      <c r="D132" s="238" t="s">
        <v>208</v>
      </c>
      <c r="E132" s="239" t="s">
        <v>1</v>
      </c>
      <c r="F132" s="240" t="s">
        <v>3730</v>
      </c>
      <c r="G132" s="237"/>
      <c r="H132" s="239" t="s">
        <v>1</v>
      </c>
      <c r="I132" s="241"/>
      <c r="J132" s="237"/>
      <c r="K132" s="237"/>
      <c r="L132" s="242"/>
      <c r="M132" s="243"/>
      <c r="N132" s="244"/>
      <c r="O132" s="244"/>
      <c r="P132" s="244"/>
      <c r="Q132" s="244"/>
      <c r="R132" s="244"/>
      <c r="S132" s="244"/>
      <c r="T132" s="245"/>
      <c r="U132" s="12"/>
      <c r="V132" s="12"/>
      <c r="W132" s="12"/>
      <c r="X132" s="12"/>
      <c r="Y132" s="12"/>
      <c r="Z132" s="12"/>
      <c r="AA132" s="12"/>
      <c r="AB132" s="12"/>
      <c r="AC132" s="12"/>
      <c r="AD132" s="12"/>
      <c r="AE132" s="12"/>
      <c r="AT132" s="246" t="s">
        <v>208</v>
      </c>
      <c r="AU132" s="246" t="s">
        <v>83</v>
      </c>
      <c r="AV132" s="12" t="s">
        <v>83</v>
      </c>
      <c r="AW132" s="12" t="s">
        <v>32</v>
      </c>
      <c r="AX132" s="12" t="s">
        <v>76</v>
      </c>
      <c r="AY132" s="246" t="s">
        <v>201</v>
      </c>
    </row>
    <row r="133" s="13" customFormat="1">
      <c r="A133" s="13"/>
      <c r="B133" s="247"/>
      <c r="C133" s="248"/>
      <c r="D133" s="238" t="s">
        <v>208</v>
      </c>
      <c r="E133" s="249" t="s">
        <v>1</v>
      </c>
      <c r="F133" s="250" t="s">
        <v>3731</v>
      </c>
      <c r="G133" s="248"/>
      <c r="H133" s="251">
        <v>18.370999999999999</v>
      </c>
      <c r="I133" s="252"/>
      <c r="J133" s="248"/>
      <c r="K133" s="248"/>
      <c r="L133" s="253"/>
      <c r="M133" s="254"/>
      <c r="N133" s="255"/>
      <c r="O133" s="255"/>
      <c r="P133" s="255"/>
      <c r="Q133" s="255"/>
      <c r="R133" s="255"/>
      <c r="S133" s="255"/>
      <c r="T133" s="256"/>
      <c r="U133" s="13"/>
      <c r="V133" s="13"/>
      <c r="W133" s="13"/>
      <c r="X133" s="13"/>
      <c r="Y133" s="13"/>
      <c r="Z133" s="13"/>
      <c r="AA133" s="13"/>
      <c r="AB133" s="13"/>
      <c r="AC133" s="13"/>
      <c r="AD133" s="13"/>
      <c r="AE133" s="13"/>
      <c r="AT133" s="257" t="s">
        <v>208</v>
      </c>
      <c r="AU133" s="257" t="s">
        <v>83</v>
      </c>
      <c r="AV133" s="13" t="s">
        <v>85</v>
      </c>
      <c r="AW133" s="13" t="s">
        <v>32</v>
      </c>
      <c r="AX133" s="13" t="s">
        <v>76</v>
      </c>
      <c r="AY133" s="257" t="s">
        <v>201</v>
      </c>
    </row>
    <row r="134" s="12" customFormat="1">
      <c r="A134" s="12"/>
      <c r="B134" s="236"/>
      <c r="C134" s="237"/>
      <c r="D134" s="238" t="s">
        <v>208</v>
      </c>
      <c r="E134" s="239" t="s">
        <v>1</v>
      </c>
      <c r="F134" s="240" t="s">
        <v>3732</v>
      </c>
      <c r="G134" s="237"/>
      <c r="H134" s="239" t="s">
        <v>1</v>
      </c>
      <c r="I134" s="241"/>
      <c r="J134" s="237"/>
      <c r="K134" s="237"/>
      <c r="L134" s="242"/>
      <c r="M134" s="243"/>
      <c r="N134" s="244"/>
      <c r="O134" s="244"/>
      <c r="P134" s="244"/>
      <c r="Q134" s="244"/>
      <c r="R134" s="244"/>
      <c r="S134" s="244"/>
      <c r="T134" s="245"/>
      <c r="U134" s="12"/>
      <c r="V134" s="12"/>
      <c r="W134" s="12"/>
      <c r="X134" s="12"/>
      <c r="Y134" s="12"/>
      <c r="Z134" s="12"/>
      <c r="AA134" s="12"/>
      <c r="AB134" s="12"/>
      <c r="AC134" s="12"/>
      <c r="AD134" s="12"/>
      <c r="AE134" s="12"/>
      <c r="AT134" s="246" t="s">
        <v>208</v>
      </c>
      <c r="AU134" s="246" t="s">
        <v>83</v>
      </c>
      <c r="AV134" s="12" t="s">
        <v>83</v>
      </c>
      <c r="AW134" s="12" t="s">
        <v>32</v>
      </c>
      <c r="AX134" s="12" t="s">
        <v>76</v>
      </c>
      <c r="AY134" s="246" t="s">
        <v>201</v>
      </c>
    </row>
    <row r="135" s="13" customFormat="1">
      <c r="A135" s="13"/>
      <c r="B135" s="247"/>
      <c r="C135" s="248"/>
      <c r="D135" s="238" t="s">
        <v>208</v>
      </c>
      <c r="E135" s="249" t="s">
        <v>1</v>
      </c>
      <c r="F135" s="250" t="s">
        <v>3733</v>
      </c>
      <c r="G135" s="248"/>
      <c r="H135" s="251">
        <v>135.15100000000001</v>
      </c>
      <c r="I135" s="252"/>
      <c r="J135" s="248"/>
      <c r="K135" s="248"/>
      <c r="L135" s="253"/>
      <c r="M135" s="254"/>
      <c r="N135" s="255"/>
      <c r="O135" s="255"/>
      <c r="P135" s="255"/>
      <c r="Q135" s="255"/>
      <c r="R135" s="255"/>
      <c r="S135" s="255"/>
      <c r="T135" s="256"/>
      <c r="U135" s="13"/>
      <c r="V135" s="13"/>
      <c r="W135" s="13"/>
      <c r="X135" s="13"/>
      <c r="Y135" s="13"/>
      <c r="Z135" s="13"/>
      <c r="AA135" s="13"/>
      <c r="AB135" s="13"/>
      <c r="AC135" s="13"/>
      <c r="AD135" s="13"/>
      <c r="AE135" s="13"/>
      <c r="AT135" s="257" t="s">
        <v>208</v>
      </c>
      <c r="AU135" s="257" t="s">
        <v>83</v>
      </c>
      <c r="AV135" s="13" t="s">
        <v>85</v>
      </c>
      <c r="AW135" s="13" t="s">
        <v>32</v>
      </c>
      <c r="AX135" s="13" t="s">
        <v>76</v>
      </c>
      <c r="AY135" s="257" t="s">
        <v>201</v>
      </c>
    </row>
    <row r="136" s="14" customFormat="1">
      <c r="A136" s="14"/>
      <c r="B136" s="258"/>
      <c r="C136" s="259"/>
      <c r="D136" s="238" t="s">
        <v>208</v>
      </c>
      <c r="E136" s="260" t="s">
        <v>1</v>
      </c>
      <c r="F136" s="261" t="s">
        <v>212</v>
      </c>
      <c r="G136" s="259"/>
      <c r="H136" s="262">
        <v>153.52199999999999</v>
      </c>
      <c r="I136" s="263"/>
      <c r="J136" s="259"/>
      <c r="K136" s="259"/>
      <c r="L136" s="264"/>
      <c r="M136" s="265"/>
      <c r="N136" s="266"/>
      <c r="O136" s="266"/>
      <c r="P136" s="266"/>
      <c r="Q136" s="266"/>
      <c r="R136" s="266"/>
      <c r="S136" s="266"/>
      <c r="T136" s="267"/>
      <c r="U136" s="14"/>
      <c r="V136" s="14"/>
      <c r="W136" s="14"/>
      <c r="X136" s="14"/>
      <c r="Y136" s="14"/>
      <c r="Z136" s="14"/>
      <c r="AA136" s="14"/>
      <c r="AB136" s="14"/>
      <c r="AC136" s="14"/>
      <c r="AD136" s="14"/>
      <c r="AE136" s="14"/>
      <c r="AT136" s="268" t="s">
        <v>208</v>
      </c>
      <c r="AU136" s="268" t="s">
        <v>83</v>
      </c>
      <c r="AV136" s="14" t="s">
        <v>206</v>
      </c>
      <c r="AW136" s="14" t="s">
        <v>32</v>
      </c>
      <c r="AX136" s="14" t="s">
        <v>83</v>
      </c>
      <c r="AY136" s="268" t="s">
        <v>201</v>
      </c>
    </row>
    <row r="137" s="2" customFormat="1" ht="44.25" customHeight="1">
      <c r="A137" s="39"/>
      <c r="B137" s="40"/>
      <c r="C137" s="222" t="s">
        <v>138</v>
      </c>
      <c r="D137" s="222" t="s">
        <v>202</v>
      </c>
      <c r="E137" s="223" t="s">
        <v>3734</v>
      </c>
      <c r="F137" s="224" t="s">
        <v>3735</v>
      </c>
      <c r="G137" s="225" t="s">
        <v>205</v>
      </c>
      <c r="H137" s="226">
        <v>24.812000000000001</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206</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206</v>
      </c>
      <c r="BM137" s="234" t="s">
        <v>3736</v>
      </c>
    </row>
    <row r="138" s="12" customFormat="1">
      <c r="A138" s="12"/>
      <c r="B138" s="236"/>
      <c r="C138" s="237"/>
      <c r="D138" s="238" t="s">
        <v>208</v>
      </c>
      <c r="E138" s="239" t="s">
        <v>1</v>
      </c>
      <c r="F138" s="240" t="s">
        <v>3737</v>
      </c>
      <c r="G138" s="237"/>
      <c r="H138" s="239" t="s">
        <v>1</v>
      </c>
      <c r="I138" s="241"/>
      <c r="J138" s="237"/>
      <c r="K138" s="237"/>
      <c r="L138" s="242"/>
      <c r="M138" s="243"/>
      <c r="N138" s="244"/>
      <c r="O138" s="244"/>
      <c r="P138" s="244"/>
      <c r="Q138" s="244"/>
      <c r="R138" s="244"/>
      <c r="S138" s="244"/>
      <c r="T138" s="245"/>
      <c r="U138" s="12"/>
      <c r="V138" s="12"/>
      <c r="W138" s="12"/>
      <c r="X138" s="12"/>
      <c r="Y138" s="12"/>
      <c r="Z138" s="12"/>
      <c r="AA138" s="12"/>
      <c r="AB138" s="12"/>
      <c r="AC138" s="12"/>
      <c r="AD138" s="12"/>
      <c r="AE138" s="12"/>
      <c r="AT138" s="246" t="s">
        <v>208</v>
      </c>
      <c r="AU138" s="246" t="s">
        <v>83</v>
      </c>
      <c r="AV138" s="12" t="s">
        <v>83</v>
      </c>
      <c r="AW138" s="12" t="s">
        <v>32</v>
      </c>
      <c r="AX138" s="12" t="s">
        <v>76</v>
      </c>
      <c r="AY138" s="246" t="s">
        <v>201</v>
      </c>
    </row>
    <row r="139" s="13" customFormat="1">
      <c r="A139" s="13"/>
      <c r="B139" s="247"/>
      <c r="C139" s="248"/>
      <c r="D139" s="238" t="s">
        <v>208</v>
      </c>
      <c r="E139" s="249" t="s">
        <v>1</v>
      </c>
      <c r="F139" s="250" t="s">
        <v>3738</v>
      </c>
      <c r="G139" s="248"/>
      <c r="H139" s="251">
        <v>12.299</v>
      </c>
      <c r="I139" s="252"/>
      <c r="J139" s="248"/>
      <c r="K139" s="248"/>
      <c r="L139" s="253"/>
      <c r="M139" s="254"/>
      <c r="N139" s="255"/>
      <c r="O139" s="255"/>
      <c r="P139" s="255"/>
      <c r="Q139" s="255"/>
      <c r="R139" s="255"/>
      <c r="S139" s="255"/>
      <c r="T139" s="256"/>
      <c r="U139" s="13"/>
      <c r="V139" s="13"/>
      <c r="W139" s="13"/>
      <c r="X139" s="13"/>
      <c r="Y139" s="13"/>
      <c r="Z139" s="13"/>
      <c r="AA139" s="13"/>
      <c r="AB139" s="13"/>
      <c r="AC139" s="13"/>
      <c r="AD139" s="13"/>
      <c r="AE139" s="13"/>
      <c r="AT139" s="257" t="s">
        <v>208</v>
      </c>
      <c r="AU139" s="257" t="s">
        <v>83</v>
      </c>
      <c r="AV139" s="13" t="s">
        <v>85</v>
      </c>
      <c r="AW139" s="13" t="s">
        <v>32</v>
      </c>
      <c r="AX139" s="13" t="s">
        <v>76</v>
      </c>
      <c r="AY139" s="257" t="s">
        <v>201</v>
      </c>
    </row>
    <row r="140" s="12" customFormat="1">
      <c r="A140" s="12"/>
      <c r="B140" s="236"/>
      <c r="C140" s="237"/>
      <c r="D140" s="238" t="s">
        <v>208</v>
      </c>
      <c r="E140" s="239" t="s">
        <v>1</v>
      </c>
      <c r="F140" s="240" t="s">
        <v>3739</v>
      </c>
      <c r="G140" s="237"/>
      <c r="H140" s="239" t="s">
        <v>1</v>
      </c>
      <c r="I140" s="241"/>
      <c r="J140" s="237"/>
      <c r="K140" s="237"/>
      <c r="L140" s="242"/>
      <c r="M140" s="243"/>
      <c r="N140" s="244"/>
      <c r="O140" s="244"/>
      <c r="P140" s="244"/>
      <c r="Q140" s="244"/>
      <c r="R140" s="244"/>
      <c r="S140" s="244"/>
      <c r="T140" s="245"/>
      <c r="U140" s="12"/>
      <c r="V140" s="12"/>
      <c r="W140" s="12"/>
      <c r="X140" s="12"/>
      <c r="Y140" s="12"/>
      <c r="Z140" s="12"/>
      <c r="AA140" s="12"/>
      <c r="AB140" s="12"/>
      <c r="AC140" s="12"/>
      <c r="AD140" s="12"/>
      <c r="AE140" s="12"/>
      <c r="AT140" s="246" t="s">
        <v>208</v>
      </c>
      <c r="AU140" s="246" t="s">
        <v>83</v>
      </c>
      <c r="AV140" s="12" t="s">
        <v>83</v>
      </c>
      <c r="AW140" s="12" t="s">
        <v>32</v>
      </c>
      <c r="AX140" s="12" t="s">
        <v>76</v>
      </c>
      <c r="AY140" s="246" t="s">
        <v>201</v>
      </c>
    </row>
    <row r="141" s="13" customFormat="1">
      <c r="A141" s="13"/>
      <c r="B141" s="247"/>
      <c r="C141" s="248"/>
      <c r="D141" s="238" t="s">
        <v>208</v>
      </c>
      <c r="E141" s="249" t="s">
        <v>1</v>
      </c>
      <c r="F141" s="250" t="s">
        <v>3740</v>
      </c>
      <c r="G141" s="248"/>
      <c r="H141" s="251">
        <v>7.1500000000000004</v>
      </c>
      <c r="I141" s="252"/>
      <c r="J141" s="248"/>
      <c r="K141" s="248"/>
      <c r="L141" s="253"/>
      <c r="M141" s="254"/>
      <c r="N141" s="255"/>
      <c r="O141" s="255"/>
      <c r="P141" s="255"/>
      <c r="Q141" s="255"/>
      <c r="R141" s="255"/>
      <c r="S141" s="255"/>
      <c r="T141" s="256"/>
      <c r="U141" s="13"/>
      <c r="V141" s="13"/>
      <c r="W141" s="13"/>
      <c r="X141" s="13"/>
      <c r="Y141" s="13"/>
      <c r="Z141" s="13"/>
      <c r="AA141" s="13"/>
      <c r="AB141" s="13"/>
      <c r="AC141" s="13"/>
      <c r="AD141" s="13"/>
      <c r="AE141" s="13"/>
      <c r="AT141" s="257" t="s">
        <v>208</v>
      </c>
      <c r="AU141" s="257" t="s">
        <v>83</v>
      </c>
      <c r="AV141" s="13" t="s">
        <v>85</v>
      </c>
      <c r="AW141" s="13" t="s">
        <v>32</v>
      </c>
      <c r="AX141" s="13" t="s">
        <v>76</v>
      </c>
      <c r="AY141" s="257" t="s">
        <v>201</v>
      </c>
    </row>
    <row r="142" s="13" customFormat="1">
      <c r="A142" s="13"/>
      <c r="B142" s="247"/>
      <c r="C142" s="248"/>
      <c r="D142" s="238" t="s">
        <v>208</v>
      </c>
      <c r="E142" s="249" t="s">
        <v>1</v>
      </c>
      <c r="F142" s="250" t="s">
        <v>3741</v>
      </c>
      <c r="G142" s="248"/>
      <c r="H142" s="251">
        <v>2.4750000000000001</v>
      </c>
      <c r="I142" s="252"/>
      <c r="J142" s="248"/>
      <c r="K142" s="248"/>
      <c r="L142" s="253"/>
      <c r="M142" s="254"/>
      <c r="N142" s="255"/>
      <c r="O142" s="255"/>
      <c r="P142" s="255"/>
      <c r="Q142" s="255"/>
      <c r="R142" s="255"/>
      <c r="S142" s="255"/>
      <c r="T142" s="256"/>
      <c r="U142" s="13"/>
      <c r="V142" s="13"/>
      <c r="W142" s="13"/>
      <c r="X142" s="13"/>
      <c r="Y142" s="13"/>
      <c r="Z142" s="13"/>
      <c r="AA142" s="13"/>
      <c r="AB142" s="13"/>
      <c r="AC142" s="13"/>
      <c r="AD142" s="13"/>
      <c r="AE142" s="13"/>
      <c r="AT142" s="257" t="s">
        <v>208</v>
      </c>
      <c r="AU142" s="257" t="s">
        <v>83</v>
      </c>
      <c r="AV142" s="13" t="s">
        <v>85</v>
      </c>
      <c r="AW142" s="13" t="s">
        <v>32</v>
      </c>
      <c r="AX142" s="13" t="s">
        <v>76</v>
      </c>
      <c r="AY142" s="257" t="s">
        <v>201</v>
      </c>
    </row>
    <row r="143" s="12" customFormat="1">
      <c r="A143" s="12"/>
      <c r="B143" s="236"/>
      <c r="C143" s="237"/>
      <c r="D143" s="238" t="s">
        <v>208</v>
      </c>
      <c r="E143" s="239" t="s">
        <v>1</v>
      </c>
      <c r="F143" s="240" t="s">
        <v>3742</v>
      </c>
      <c r="G143" s="237"/>
      <c r="H143" s="239" t="s">
        <v>1</v>
      </c>
      <c r="I143" s="241"/>
      <c r="J143" s="237"/>
      <c r="K143" s="237"/>
      <c r="L143" s="242"/>
      <c r="M143" s="243"/>
      <c r="N143" s="244"/>
      <c r="O143" s="244"/>
      <c r="P143" s="244"/>
      <c r="Q143" s="244"/>
      <c r="R143" s="244"/>
      <c r="S143" s="244"/>
      <c r="T143" s="245"/>
      <c r="U143" s="12"/>
      <c r="V143" s="12"/>
      <c r="W143" s="12"/>
      <c r="X143" s="12"/>
      <c r="Y143" s="12"/>
      <c r="Z143" s="12"/>
      <c r="AA143" s="12"/>
      <c r="AB143" s="12"/>
      <c r="AC143" s="12"/>
      <c r="AD143" s="12"/>
      <c r="AE143" s="12"/>
      <c r="AT143" s="246" t="s">
        <v>208</v>
      </c>
      <c r="AU143" s="246" t="s">
        <v>83</v>
      </c>
      <c r="AV143" s="12" t="s">
        <v>83</v>
      </c>
      <c r="AW143" s="12" t="s">
        <v>32</v>
      </c>
      <c r="AX143" s="12" t="s">
        <v>76</v>
      </c>
      <c r="AY143" s="246" t="s">
        <v>201</v>
      </c>
    </row>
    <row r="144" s="13" customFormat="1">
      <c r="A144" s="13"/>
      <c r="B144" s="247"/>
      <c r="C144" s="248"/>
      <c r="D144" s="238" t="s">
        <v>208</v>
      </c>
      <c r="E144" s="249" t="s">
        <v>1</v>
      </c>
      <c r="F144" s="250" t="s">
        <v>3743</v>
      </c>
      <c r="G144" s="248"/>
      <c r="H144" s="251">
        <v>2.8879999999999999</v>
      </c>
      <c r="I144" s="252"/>
      <c r="J144" s="248"/>
      <c r="K144" s="248"/>
      <c r="L144" s="253"/>
      <c r="M144" s="254"/>
      <c r="N144" s="255"/>
      <c r="O144" s="255"/>
      <c r="P144" s="255"/>
      <c r="Q144" s="255"/>
      <c r="R144" s="255"/>
      <c r="S144" s="255"/>
      <c r="T144" s="256"/>
      <c r="U144" s="13"/>
      <c r="V144" s="13"/>
      <c r="W144" s="13"/>
      <c r="X144" s="13"/>
      <c r="Y144" s="13"/>
      <c r="Z144" s="13"/>
      <c r="AA144" s="13"/>
      <c r="AB144" s="13"/>
      <c r="AC144" s="13"/>
      <c r="AD144" s="13"/>
      <c r="AE144" s="13"/>
      <c r="AT144" s="257" t="s">
        <v>208</v>
      </c>
      <c r="AU144" s="257" t="s">
        <v>83</v>
      </c>
      <c r="AV144" s="13" t="s">
        <v>85</v>
      </c>
      <c r="AW144" s="13" t="s">
        <v>32</v>
      </c>
      <c r="AX144" s="13" t="s">
        <v>76</v>
      </c>
      <c r="AY144" s="257" t="s">
        <v>201</v>
      </c>
    </row>
    <row r="145" s="14" customFormat="1">
      <c r="A145" s="14"/>
      <c r="B145" s="258"/>
      <c r="C145" s="259"/>
      <c r="D145" s="238" t="s">
        <v>208</v>
      </c>
      <c r="E145" s="260" t="s">
        <v>1</v>
      </c>
      <c r="F145" s="261" t="s">
        <v>212</v>
      </c>
      <c r="G145" s="259"/>
      <c r="H145" s="262">
        <v>24.812000000000001</v>
      </c>
      <c r="I145" s="263"/>
      <c r="J145" s="259"/>
      <c r="K145" s="259"/>
      <c r="L145" s="264"/>
      <c r="M145" s="265"/>
      <c r="N145" s="266"/>
      <c r="O145" s="266"/>
      <c r="P145" s="266"/>
      <c r="Q145" s="266"/>
      <c r="R145" s="266"/>
      <c r="S145" s="266"/>
      <c r="T145" s="267"/>
      <c r="U145" s="14"/>
      <c r="V145" s="14"/>
      <c r="W145" s="14"/>
      <c r="X145" s="14"/>
      <c r="Y145" s="14"/>
      <c r="Z145" s="14"/>
      <c r="AA145" s="14"/>
      <c r="AB145" s="14"/>
      <c r="AC145" s="14"/>
      <c r="AD145" s="14"/>
      <c r="AE145" s="14"/>
      <c r="AT145" s="268" t="s">
        <v>208</v>
      </c>
      <c r="AU145" s="268" t="s">
        <v>83</v>
      </c>
      <c r="AV145" s="14" t="s">
        <v>206</v>
      </c>
      <c r="AW145" s="14" t="s">
        <v>32</v>
      </c>
      <c r="AX145" s="14" t="s">
        <v>83</v>
      </c>
      <c r="AY145" s="268" t="s">
        <v>201</v>
      </c>
    </row>
    <row r="146" s="2" customFormat="1" ht="44.25" customHeight="1">
      <c r="A146" s="39"/>
      <c r="B146" s="40"/>
      <c r="C146" s="222" t="s">
        <v>206</v>
      </c>
      <c r="D146" s="222" t="s">
        <v>202</v>
      </c>
      <c r="E146" s="223" t="s">
        <v>3744</v>
      </c>
      <c r="F146" s="224" t="s">
        <v>3745</v>
      </c>
      <c r="G146" s="225" t="s">
        <v>205</v>
      </c>
      <c r="H146" s="226">
        <v>28.024000000000001</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206</v>
      </c>
      <c r="AT146" s="234" t="s">
        <v>202</v>
      </c>
      <c r="AU146" s="234" t="s">
        <v>83</v>
      </c>
      <c r="AY146" s="18" t="s">
        <v>201</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206</v>
      </c>
      <c r="BM146" s="234" t="s">
        <v>3746</v>
      </c>
    </row>
    <row r="147" s="12" customFormat="1">
      <c r="A147" s="12"/>
      <c r="B147" s="236"/>
      <c r="C147" s="237"/>
      <c r="D147" s="238" t="s">
        <v>208</v>
      </c>
      <c r="E147" s="239" t="s">
        <v>1</v>
      </c>
      <c r="F147" s="240" t="s">
        <v>3747</v>
      </c>
      <c r="G147" s="237"/>
      <c r="H147" s="239" t="s">
        <v>1</v>
      </c>
      <c r="I147" s="241"/>
      <c r="J147" s="237"/>
      <c r="K147" s="237"/>
      <c r="L147" s="242"/>
      <c r="M147" s="243"/>
      <c r="N147" s="244"/>
      <c r="O147" s="244"/>
      <c r="P147" s="244"/>
      <c r="Q147" s="244"/>
      <c r="R147" s="244"/>
      <c r="S147" s="244"/>
      <c r="T147" s="245"/>
      <c r="U147" s="12"/>
      <c r="V147" s="12"/>
      <c r="W147" s="12"/>
      <c r="X147" s="12"/>
      <c r="Y147" s="12"/>
      <c r="Z147" s="12"/>
      <c r="AA147" s="12"/>
      <c r="AB147" s="12"/>
      <c r="AC147" s="12"/>
      <c r="AD147" s="12"/>
      <c r="AE147" s="12"/>
      <c r="AT147" s="246" t="s">
        <v>208</v>
      </c>
      <c r="AU147" s="246" t="s">
        <v>83</v>
      </c>
      <c r="AV147" s="12" t="s">
        <v>83</v>
      </c>
      <c r="AW147" s="12" t="s">
        <v>32</v>
      </c>
      <c r="AX147" s="12" t="s">
        <v>76</v>
      </c>
      <c r="AY147" s="246" t="s">
        <v>201</v>
      </c>
    </row>
    <row r="148" s="13" customFormat="1">
      <c r="A148" s="13"/>
      <c r="B148" s="247"/>
      <c r="C148" s="248"/>
      <c r="D148" s="238" t="s">
        <v>208</v>
      </c>
      <c r="E148" s="249" t="s">
        <v>1</v>
      </c>
      <c r="F148" s="250" t="s">
        <v>3748</v>
      </c>
      <c r="G148" s="248"/>
      <c r="H148" s="251">
        <v>28.024000000000001</v>
      </c>
      <c r="I148" s="252"/>
      <c r="J148" s="248"/>
      <c r="K148" s="248"/>
      <c r="L148" s="253"/>
      <c r="M148" s="254"/>
      <c r="N148" s="255"/>
      <c r="O148" s="255"/>
      <c r="P148" s="255"/>
      <c r="Q148" s="255"/>
      <c r="R148" s="255"/>
      <c r="S148" s="255"/>
      <c r="T148" s="256"/>
      <c r="U148" s="13"/>
      <c r="V148" s="13"/>
      <c r="W148" s="13"/>
      <c r="X148" s="13"/>
      <c r="Y148" s="13"/>
      <c r="Z148" s="13"/>
      <c r="AA148" s="13"/>
      <c r="AB148" s="13"/>
      <c r="AC148" s="13"/>
      <c r="AD148" s="13"/>
      <c r="AE148" s="13"/>
      <c r="AT148" s="257" t="s">
        <v>208</v>
      </c>
      <c r="AU148" s="257" t="s">
        <v>83</v>
      </c>
      <c r="AV148" s="13" t="s">
        <v>85</v>
      </c>
      <c r="AW148" s="13" t="s">
        <v>32</v>
      </c>
      <c r="AX148" s="13" t="s">
        <v>83</v>
      </c>
      <c r="AY148" s="257" t="s">
        <v>201</v>
      </c>
    </row>
    <row r="149" s="2" customFormat="1" ht="24.15" customHeight="1">
      <c r="A149" s="39"/>
      <c r="B149" s="40"/>
      <c r="C149" s="222" t="s">
        <v>235</v>
      </c>
      <c r="D149" s="222" t="s">
        <v>202</v>
      </c>
      <c r="E149" s="223" t="s">
        <v>3749</v>
      </c>
      <c r="F149" s="224" t="s">
        <v>3750</v>
      </c>
      <c r="G149" s="225" t="s">
        <v>215</v>
      </c>
      <c r="H149" s="226">
        <v>108.008</v>
      </c>
      <c r="I149" s="227"/>
      <c r="J149" s="228">
        <f>ROUND(I149*H149,2)</f>
        <v>0</v>
      </c>
      <c r="K149" s="229"/>
      <c r="L149" s="45"/>
      <c r="M149" s="230" t="s">
        <v>1</v>
      </c>
      <c r="N149" s="231" t="s">
        <v>41</v>
      </c>
      <c r="O149" s="92"/>
      <c r="P149" s="232">
        <f>O149*H149</f>
        <v>0</v>
      </c>
      <c r="Q149" s="232">
        <v>0.00149</v>
      </c>
      <c r="R149" s="232">
        <f>Q149*H149</f>
        <v>0.16093192000000001</v>
      </c>
      <c r="S149" s="232">
        <v>0</v>
      </c>
      <c r="T149" s="233">
        <f>S149*H149</f>
        <v>0</v>
      </c>
      <c r="U149" s="39"/>
      <c r="V149" s="39"/>
      <c r="W149" s="39"/>
      <c r="X149" s="39"/>
      <c r="Y149" s="39"/>
      <c r="Z149" s="39"/>
      <c r="AA149" s="39"/>
      <c r="AB149" s="39"/>
      <c r="AC149" s="39"/>
      <c r="AD149" s="39"/>
      <c r="AE149" s="39"/>
      <c r="AR149" s="234" t="s">
        <v>206</v>
      </c>
      <c r="AT149" s="234" t="s">
        <v>202</v>
      </c>
      <c r="AU149" s="234" t="s">
        <v>83</v>
      </c>
      <c r="AY149" s="18" t="s">
        <v>201</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206</v>
      </c>
      <c r="BM149" s="234" t="s">
        <v>3751</v>
      </c>
    </row>
    <row r="150" s="12" customFormat="1">
      <c r="A150" s="12"/>
      <c r="B150" s="236"/>
      <c r="C150" s="237"/>
      <c r="D150" s="238" t="s">
        <v>208</v>
      </c>
      <c r="E150" s="239" t="s">
        <v>1</v>
      </c>
      <c r="F150" s="240" t="s">
        <v>3730</v>
      </c>
      <c r="G150" s="237"/>
      <c r="H150" s="239" t="s">
        <v>1</v>
      </c>
      <c r="I150" s="241"/>
      <c r="J150" s="237"/>
      <c r="K150" s="237"/>
      <c r="L150" s="242"/>
      <c r="M150" s="243"/>
      <c r="N150" s="244"/>
      <c r="O150" s="244"/>
      <c r="P150" s="244"/>
      <c r="Q150" s="244"/>
      <c r="R150" s="244"/>
      <c r="S150" s="244"/>
      <c r="T150" s="245"/>
      <c r="U150" s="12"/>
      <c r="V150" s="12"/>
      <c r="W150" s="12"/>
      <c r="X150" s="12"/>
      <c r="Y150" s="12"/>
      <c r="Z150" s="12"/>
      <c r="AA150" s="12"/>
      <c r="AB150" s="12"/>
      <c r="AC150" s="12"/>
      <c r="AD150" s="12"/>
      <c r="AE150" s="12"/>
      <c r="AT150" s="246" t="s">
        <v>208</v>
      </c>
      <c r="AU150" s="246" t="s">
        <v>83</v>
      </c>
      <c r="AV150" s="12" t="s">
        <v>83</v>
      </c>
      <c r="AW150" s="12" t="s">
        <v>32</v>
      </c>
      <c r="AX150" s="12" t="s">
        <v>76</v>
      </c>
      <c r="AY150" s="246" t="s">
        <v>201</v>
      </c>
    </row>
    <row r="151" s="13" customFormat="1">
      <c r="A151" s="13"/>
      <c r="B151" s="247"/>
      <c r="C151" s="248"/>
      <c r="D151" s="238" t="s">
        <v>208</v>
      </c>
      <c r="E151" s="249" t="s">
        <v>1</v>
      </c>
      <c r="F151" s="250" t="s">
        <v>3752</v>
      </c>
      <c r="G151" s="248"/>
      <c r="H151" s="251">
        <v>22.356000000000002</v>
      </c>
      <c r="I151" s="252"/>
      <c r="J151" s="248"/>
      <c r="K151" s="248"/>
      <c r="L151" s="253"/>
      <c r="M151" s="254"/>
      <c r="N151" s="255"/>
      <c r="O151" s="255"/>
      <c r="P151" s="255"/>
      <c r="Q151" s="255"/>
      <c r="R151" s="255"/>
      <c r="S151" s="255"/>
      <c r="T151" s="256"/>
      <c r="U151" s="13"/>
      <c r="V151" s="13"/>
      <c r="W151" s="13"/>
      <c r="X151" s="13"/>
      <c r="Y151" s="13"/>
      <c r="Z151" s="13"/>
      <c r="AA151" s="13"/>
      <c r="AB151" s="13"/>
      <c r="AC151" s="13"/>
      <c r="AD151" s="13"/>
      <c r="AE151" s="13"/>
      <c r="AT151" s="257" t="s">
        <v>208</v>
      </c>
      <c r="AU151" s="257" t="s">
        <v>83</v>
      </c>
      <c r="AV151" s="13" t="s">
        <v>85</v>
      </c>
      <c r="AW151" s="13" t="s">
        <v>32</v>
      </c>
      <c r="AX151" s="13" t="s">
        <v>76</v>
      </c>
      <c r="AY151" s="257" t="s">
        <v>201</v>
      </c>
    </row>
    <row r="152" s="12" customFormat="1">
      <c r="A152" s="12"/>
      <c r="B152" s="236"/>
      <c r="C152" s="237"/>
      <c r="D152" s="238" t="s">
        <v>208</v>
      </c>
      <c r="E152" s="239" t="s">
        <v>1</v>
      </c>
      <c r="F152" s="240" t="s">
        <v>3732</v>
      </c>
      <c r="G152" s="237"/>
      <c r="H152" s="239" t="s">
        <v>1</v>
      </c>
      <c r="I152" s="241"/>
      <c r="J152" s="237"/>
      <c r="K152" s="237"/>
      <c r="L152" s="242"/>
      <c r="M152" s="243"/>
      <c r="N152" s="244"/>
      <c r="O152" s="244"/>
      <c r="P152" s="244"/>
      <c r="Q152" s="244"/>
      <c r="R152" s="244"/>
      <c r="S152" s="244"/>
      <c r="T152" s="245"/>
      <c r="U152" s="12"/>
      <c r="V152" s="12"/>
      <c r="W152" s="12"/>
      <c r="X152" s="12"/>
      <c r="Y152" s="12"/>
      <c r="Z152" s="12"/>
      <c r="AA152" s="12"/>
      <c r="AB152" s="12"/>
      <c r="AC152" s="12"/>
      <c r="AD152" s="12"/>
      <c r="AE152" s="12"/>
      <c r="AT152" s="246" t="s">
        <v>208</v>
      </c>
      <c r="AU152" s="246" t="s">
        <v>83</v>
      </c>
      <c r="AV152" s="12" t="s">
        <v>83</v>
      </c>
      <c r="AW152" s="12" t="s">
        <v>32</v>
      </c>
      <c r="AX152" s="12" t="s">
        <v>76</v>
      </c>
      <c r="AY152" s="246" t="s">
        <v>201</v>
      </c>
    </row>
    <row r="153" s="13" customFormat="1">
      <c r="A153" s="13"/>
      <c r="B153" s="247"/>
      <c r="C153" s="248"/>
      <c r="D153" s="238" t="s">
        <v>208</v>
      </c>
      <c r="E153" s="249" t="s">
        <v>1</v>
      </c>
      <c r="F153" s="250" t="s">
        <v>3753</v>
      </c>
      <c r="G153" s="248"/>
      <c r="H153" s="251">
        <v>85.652000000000001</v>
      </c>
      <c r="I153" s="252"/>
      <c r="J153" s="248"/>
      <c r="K153" s="248"/>
      <c r="L153" s="253"/>
      <c r="M153" s="254"/>
      <c r="N153" s="255"/>
      <c r="O153" s="255"/>
      <c r="P153" s="255"/>
      <c r="Q153" s="255"/>
      <c r="R153" s="255"/>
      <c r="S153" s="255"/>
      <c r="T153" s="256"/>
      <c r="U153" s="13"/>
      <c r="V153" s="13"/>
      <c r="W153" s="13"/>
      <c r="X153" s="13"/>
      <c r="Y153" s="13"/>
      <c r="Z153" s="13"/>
      <c r="AA153" s="13"/>
      <c r="AB153" s="13"/>
      <c r="AC153" s="13"/>
      <c r="AD153" s="13"/>
      <c r="AE153" s="13"/>
      <c r="AT153" s="257" t="s">
        <v>208</v>
      </c>
      <c r="AU153" s="257" t="s">
        <v>83</v>
      </c>
      <c r="AV153" s="13" t="s">
        <v>85</v>
      </c>
      <c r="AW153" s="13" t="s">
        <v>32</v>
      </c>
      <c r="AX153" s="13" t="s">
        <v>76</v>
      </c>
      <c r="AY153" s="257" t="s">
        <v>201</v>
      </c>
    </row>
    <row r="154" s="14" customFormat="1">
      <c r="A154" s="14"/>
      <c r="B154" s="258"/>
      <c r="C154" s="259"/>
      <c r="D154" s="238" t="s">
        <v>208</v>
      </c>
      <c r="E154" s="260" t="s">
        <v>1</v>
      </c>
      <c r="F154" s="261" t="s">
        <v>212</v>
      </c>
      <c r="G154" s="259"/>
      <c r="H154" s="262">
        <v>108.008</v>
      </c>
      <c r="I154" s="263"/>
      <c r="J154" s="259"/>
      <c r="K154" s="259"/>
      <c r="L154" s="264"/>
      <c r="M154" s="265"/>
      <c r="N154" s="266"/>
      <c r="O154" s="266"/>
      <c r="P154" s="266"/>
      <c r="Q154" s="266"/>
      <c r="R154" s="266"/>
      <c r="S154" s="266"/>
      <c r="T154" s="267"/>
      <c r="U154" s="14"/>
      <c r="V154" s="14"/>
      <c r="W154" s="14"/>
      <c r="X154" s="14"/>
      <c r="Y154" s="14"/>
      <c r="Z154" s="14"/>
      <c r="AA154" s="14"/>
      <c r="AB154" s="14"/>
      <c r="AC154" s="14"/>
      <c r="AD154" s="14"/>
      <c r="AE154" s="14"/>
      <c r="AT154" s="268" t="s">
        <v>208</v>
      </c>
      <c r="AU154" s="268" t="s">
        <v>83</v>
      </c>
      <c r="AV154" s="14" t="s">
        <v>206</v>
      </c>
      <c r="AW154" s="14" t="s">
        <v>32</v>
      </c>
      <c r="AX154" s="14" t="s">
        <v>83</v>
      </c>
      <c r="AY154" s="268" t="s">
        <v>201</v>
      </c>
    </row>
    <row r="155" s="2" customFormat="1" ht="44.25" customHeight="1">
      <c r="A155" s="39"/>
      <c r="B155" s="40"/>
      <c r="C155" s="222" t="s">
        <v>243</v>
      </c>
      <c r="D155" s="222" t="s">
        <v>202</v>
      </c>
      <c r="E155" s="223" t="s">
        <v>3754</v>
      </c>
      <c r="F155" s="224" t="s">
        <v>3755</v>
      </c>
      <c r="G155" s="225" t="s">
        <v>215</v>
      </c>
      <c r="H155" s="226">
        <v>108.008</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206</v>
      </c>
      <c r="AT155" s="234" t="s">
        <v>202</v>
      </c>
      <c r="AU155" s="234" t="s">
        <v>83</v>
      </c>
      <c r="AY155" s="18" t="s">
        <v>201</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206</v>
      </c>
      <c r="BM155" s="234" t="s">
        <v>3756</v>
      </c>
    </row>
    <row r="156" s="2" customFormat="1" ht="37.8" customHeight="1">
      <c r="A156" s="39"/>
      <c r="B156" s="40"/>
      <c r="C156" s="222" t="s">
        <v>256</v>
      </c>
      <c r="D156" s="222" t="s">
        <v>202</v>
      </c>
      <c r="E156" s="223" t="s">
        <v>3757</v>
      </c>
      <c r="F156" s="224" t="s">
        <v>3758</v>
      </c>
      <c r="G156" s="225" t="s">
        <v>215</v>
      </c>
      <c r="H156" s="226">
        <v>160.13800000000001</v>
      </c>
      <c r="I156" s="227"/>
      <c r="J156" s="228">
        <f>ROUND(I156*H156,2)</f>
        <v>0</v>
      </c>
      <c r="K156" s="229"/>
      <c r="L156" s="45"/>
      <c r="M156" s="230" t="s">
        <v>1</v>
      </c>
      <c r="N156" s="231" t="s">
        <v>41</v>
      </c>
      <c r="O156" s="92"/>
      <c r="P156" s="232">
        <f>O156*H156</f>
        <v>0</v>
      </c>
      <c r="Q156" s="232">
        <v>0.00058</v>
      </c>
      <c r="R156" s="232">
        <f>Q156*H156</f>
        <v>0.092880039999999997</v>
      </c>
      <c r="S156" s="232">
        <v>0</v>
      </c>
      <c r="T156" s="233">
        <f>S156*H156</f>
        <v>0</v>
      </c>
      <c r="U156" s="39"/>
      <c r="V156" s="39"/>
      <c r="W156" s="39"/>
      <c r="X156" s="39"/>
      <c r="Y156" s="39"/>
      <c r="Z156" s="39"/>
      <c r="AA156" s="39"/>
      <c r="AB156" s="39"/>
      <c r="AC156" s="39"/>
      <c r="AD156" s="39"/>
      <c r="AE156" s="39"/>
      <c r="AR156" s="234" t="s">
        <v>206</v>
      </c>
      <c r="AT156" s="234" t="s">
        <v>202</v>
      </c>
      <c r="AU156" s="234" t="s">
        <v>83</v>
      </c>
      <c r="AY156" s="18" t="s">
        <v>201</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206</v>
      </c>
      <c r="BM156" s="234" t="s">
        <v>3759</v>
      </c>
    </row>
    <row r="157" s="13" customFormat="1">
      <c r="A157" s="13"/>
      <c r="B157" s="247"/>
      <c r="C157" s="248"/>
      <c r="D157" s="238" t="s">
        <v>208</v>
      </c>
      <c r="E157" s="249" t="s">
        <v>1</v>
      </c>
      <c r="F157" s="250" t="s">
        <v>3760</v>
      </c>
      <c r="G157" s="248"/>
      <c r="H157" s="251">
        <v>160.13800000000001</v>
      </c>
      <c r="I157" s="252"/>
      <c r="J157" s="248"/>
      <c r="K157" s="248"/>
      <c r="L157" s="253"/>
      <c r="M157" s="254"/>
      <c r="N157" s="255"/>
      <c r="O157" s="255"/>
      <c r="P157" s="255"/>
      <c r="Q157" s="255"/>
      <c r="R157" s="255"/>
      <c r="S157" s="255"/>
      <c r="T157" s="256"/>
      <c r="U157" s="13"/>
      <c r="V157" s="13"/>
      <c r="W157" s="13"/>
      <c r="X157" s="13"/>
      <c r="Y157" s="13"/>
      <c r="Z157" s="13"/>
      <c r="AA157" s="13"/>
      <c r="AB157" s="13"/>
      <c r="AC157" s="13"/>
      <c r="AD157" s="13"/>
      <c r="AE157" s="13"/>
      <c r="AT157" s="257" t="s">
        <v>208</v>
      </c>
      <c r="AU157" s="257" t="s">
        <v>83</v>
      </c>
      <c r="AV157" s="13" t="s">
        <v>85</v>
      </c>
      <c r="AW157" s="13" t="s">
        <v>32</v>
      </c>
      <c r="AX157" s="13" t="s">
        <v>83</v>
      </c>
      <c r="AY157" s="257" t="s">
        <v>201</v>
      </c>
    </row>
    <row r="158" s="2" customFormat="1" ht="37.8" customHeight="1">
      <c r="A158" s="39"/>
      <c r="B158" s="40"/>
      <c r="C158" s="222" t="s">
        <v>260</v>
      </c>
      <c r="D158" s="222" t="s">
        <v>202</v>
      </c>
      <c r="E158" s="223" t="s">
        <v>3761</v>
      </c>
      <c r="F158" s="224" t="s">
        <v>3762</v>
      </c>
      <c r="G158" s="225" t="s">
        <v>215</v>
      </c>
      <c r="H158" s="226">
        <v>160.13800000000001</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206</v>
      </c>
      <c r="AT158" s="234" t="s">
        <v>202</v>
      </c>
      <c r="AU158" s="234" t="s">
        <v>83</v>
      </c>
      <c r="AY158" s="18" t="s">
        <v>201</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206</v>
      </c>
      <c r="BM158" s="234" t="s">
        <v>3763</v>
      </c>
    </row>
    <row r="159" s="2" customFormat="1" ht="62.7" customHeight="1">
      <c r="A159" s="39"/>
      <c r="B159" s="40"/>
      <c r="C159" s="222" t="s">
        <v>277</v>
      </c>
      <c r="D159" s="222" t="s">
        <v>202</v>
      </c>
      <c r="E159" s="223" t="s">
        <v>3764</v>
      </c>
      <c r="F159" s="224" t="s">
        <v>3765</v>
      </c>
      <c r="G159" s="225" t="s">
        <v>205</v>
      </c>
      <c r="H159" s="226">
        <v>280.75400000000002</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206</v>
      </c>
      <c r="AT159" s="234" t="s">
        <v>202</v>
      </c>
      <c r="AU159" s="234" t="s">
        <v>83</v>
      </c>
      <c r="AY159" s="18" t="s">
        <v>201</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206</v>
      </c>
      <c r="BM159" s="234" t="s">
        <v>3766</v>
      </c>
    </row>
    <row r="160" s="2" customFormat="1" ht="44.25" customHeight="1">
      <c r="A160" s="39"/>
      <c r="B160" s="40"/>
      <c r="C160" s="222" t="s">
        <v>167</v>
      </c>
      <c r="D160" s="222" t="s">
        <v>202</v>
      </c>
      <c r="E160" s="223" t="s">
        <v>3767</v>
      </c>
      <c r="F160" s="224" t="s">
        <v>3768</v>
      </c>
      <c r="G160" s="225" t="s">
        <v>223</v>
      </c>
      <c r="H160" s="226">
        <v>505.03300000000002</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206</v>
      </c>
      <c r="AT160" s="234" t="s">
        <v>202</v>
      </c>
      <c r="AU160" s="234" t="s">
        <v>83</v>
      </c>
      <c r="AY160" s="18" t="s">
        <v>201</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206</v>
      </c>
      <c r="BM160" s="234" t="s">
        <v>3769</v>
      </c>
    </row>
    <row r="161" s="13" customFormat="1">
      <c r="A161" s="13"/>
      <c r="B161" s="247"/>
      <c r="C161" s="248"/>
      <c r="D161" s="238" t="s">
        <v>208</v>
      </c>
      <c r="E161" s="248"/>
      <c r="F161" s="250" t="s">
        <v>3770</v>
      </c>
      <c r="G161" s="248"/>
      <c r="H161" s="251">
        <v>505.03300000000002</v>
      </c>
      <c r="I161" s="252"/>
      <c r="J161" s="248"/>
      <c r="K161" s="248"/>
      <c r="L161" s="253"/>
      <c r="M161" s="254"/>
      <c r="N161" s="255"/>
      <c r="O161" s="255"/>
      <c r="P161" s="255"/>
      <c r="Q161" s="255"/>
      <c r="R161" s="255"/>
      <c r="S161" s="255"/>
      <c r="T161" s="256"/>
      <c r="U161" s="13"/>
      <c r="V161" s="13"/>
      <c r="W161" s="13"/>
      <c r="X161" s="13"/>
      <c r="Y161" s="13"/>
      <c r="Z161" s="13"/>
      <c r="AA161" s="13"/>
      <c r="AB161" s="13"/>
      <c r="AC161" s="13"/>
      <c r="AD161" s="13"/>
      <c r="AE161" s="13"/>
      <c r="AT161" s="257" t="s">
        <v>208</v>
      </c>
      <c r="AU161" s="257" t="s">
        <v>83</v>
      </c>
      <c r="AV161" s="13" t="s">
        <v>85</v>
      </c>
      <c r="AW161" s="13" t="s">
        <v>4</v>
      </c>
      <c r="AX161" s="13" t="s">
        <v>83</v>
      </c>
      <c r="AY161" s="257" t="s">
        <v>201</v>
      </c>
    </row>
    <row r="162" s="2" customFormat="1" ht="37.8" customHeight="1">
      <c r="A162" s="39"/>
      <c r="B162" s="40"/>
      <c r="C162" s="222" t="s">
        <v>170</v>
      </c>
      <c r="D162" s="222" t="s">
        <v>202</v>
      </c>
      <c r="E162" s="223" t="s">
        <v>3771</v>
      </c>
      <c r="F162" s="224" t="s">
        <v>3772</v>
      </c>
      <c r="G162" s="225" t="s">
        <v>205</v>
      </c>
      <c r="H162" s="226">
        <v>280.57400000000001</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206</v>
      </c>
      <c r="AT162" s="234" t="s">
        <v>202</v>
      </c>
      <c r="AU162" s="234" t="s">
        <v>83</v>
      </c>
      <c r="AY162" s="18" t="s">
        <v>201</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206</v>
      </c>
      <c r="BM162" s="234" t="s">
        <v>3773</v>
      </c>
    </row>
    <row r="163" s="11" customFormat="1" ht="25.92" customHeight="1">
      <c r="A163" s="11"/>
      <c r="B163" s="208"/>
      <c r="C163" s="209"/>
      <c r="D163" s="210" t="s">
        <v>75</v>
      </c>
      <c r="E163" s="211" t="s">
        <v>85</v>
      </c>
      <c r="F163" s="211" t="s">
        <v>200</v>
      </c>
      <c r="G163" s="209"/>
      <c r="H163" s="209"/>
      <c r="I163" s="212"/>
      <c r="J163" s="213">
        <f>BK163</f>
        <v>0</v>
      </c>
      <c r="K163" s="209"/>
      <c r="L163" s="214"/>
      <c r="M163" s="215"/>
      <c r="N163" s="216"/>
      <c r="O163" s="216"/>
      <c r="P163" s="217">
        <f>SUM(P164:P199)</f>
        <v>0</v>
      </c>
      <c r="Q163" s="216"/>
      <c r="R163" s="217">
        <f>SUM(R164:R199)</f>
        <v>140.06921559999998</v>
      </c>
      <c r="S163" s="216"/>
      <c r="T163" s="218">
        <f>SUM(T164:T199)</f>
        <v>0</v>
      </c>
      <c r="U163" s="11"/>
      <c r="V163" s="11"/>
      <c r="W163" s="11"/>
      <c r="X163" s="11"/>
      <c r="Y163" s="11"/>
      <c r="Z163" s="11"/>
      <c r="AA163" s="11"/>
      <c r="AB163" s="11"/>
      <c r="AC163" s="11"/>
      <c r="AD163" s="11"/>
      <c r="AE163" s="11"/>
      <c r="AR163" s="219" t="s">
        <v>83</v>
      </c>
      <c r="AT163" s="220" t="s">
        <v>75</v>
      </c>
      <c r="AU163" s="220" t="s">
        <v>76</v>
      </c>
      <c r="AY163" s="219" t="s">
        <v>201</v>
      </c>
      <c r="BK163" s="221">
        <f>SUM(BK164:BK199)</f>
        <v>0</v>
      </c>
    </row>
    <row r="164" s="2" customFormat="1" ht="33" customHeight="1">
      <c r="A164" s="39"/>
      <c r="B164" s="40"/>
      <c r="C164" s="222" t="s">
        <v>8</v>
      </c>
      <c r="D164" s="222" t="s">
        <v>202</v>
      </c>
      <c r="E164" s="223" t="s">
        <v>3774</v>
      </c>
      <c r="F164" s="224" t="s">
        <v>3775</v>
      </c>
      <c r="G164" s="225" t="s">
        <v>205</v>
      </c>
      <c r="H164" s="226">
        <v>52.835999999999999</v>
      </c>
      <c r="I164" s="227"/>
      <c r="J164" s="228">
        <f>ROUND(I164*H164,2)</f>
        <v>0</v>
      </c>
      <c r="K164" s="229"/>
      <c r="L164" s="45"/>
      <c r="M164" s="230" t="s">
        <v>1</v>
      </c>
      <c r="N164" s="231" t="s">
        <v>41</v>
      </c>
      <c r="O164" s="92"/>
      <c r="P164" s="232">
        <f>O164*H164</f>
        <v>0</v>
      </c>
      <c r="Q164" s="232">
        <v>2.5018699999999998</v>
      </c>
      <c r="R164" s="232">
        <f>Q164*H164</f>
        <v>132.18880331999998</v>
      </c>
      <c r="S164" s="232">
        <v>0</v>
      </c>
      <c r="T164" s="233">
        <f>S164*H164</f>
        <v>0</v>
      </c>
      <c r="U164" s="39"/>
      <c r="V164" s="39"/>
      <c r="W164" s="39"/>
      <c r="X164" s="39"/>
      <c r="Y164" s="39"/>
      <c r="Z164" s="39"/>
      <c r="AA164" s="39"/>
      <c r="AB164" s="39"/>
      <c r="AC164" s="39"/>
      <c r="AD164" s="39"/>
      <c r="AE164" s="39"/>
      <c r="AR164" s="234" t="s">
        <v>206</v>
      </c>
      <c r="AT164" s="234" t="s">
        <v>202</v>
      </c>
      <c r="AU164" s="234" t="s">
        <v>83</v>
      </c>
      <c r="AY164" s="18" t="s">
        <v>201</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206</v>
      </c>
      <c r="BM164" s="234" t="s">
        <v>3776</v>
      </c>
    </row>
    <row r="165" s="12" customFormat="1">
      <c r="A165" s="12"/>
      <c r="B165" s="236"/>
      <c r="C165" s="237"/>
      <c r="D165" s="238" t="s">
        <v>208</v>
      </c>
      <c r="E165" s="239" t="s">
        <v>1</v>
      </c>
      <c r="F165" s="240" t="s">
        <v>3737</v>
      </c>
      <c r="G165" s="237"/>
      <c r="H165" s="239" t="s">
        <v>1</v>
      </c>
      <c r="I165" s="241"/>
      <c r="J165" s="237"/>
      <c r="K165" s="237"/>
      <c r="L165" s="242"/>
      <c r="M165" s="243"/>
      <c r="N165" s="244"/>
      <c r="O165" s="244"/>
      <c r="P165" s="244"/>
      <c r="Q165" s="244"/>
      <c r="R165" s="244"/>
      <c r="S165" s="244"/>
      <c r="T165" s="245"/>
      <c r="U165" s="12"/>
      <c r="V165" s="12"/>
      <c r="W165" s="12"/>
      <c r="X165" s="12"/>
      <c r="Y165" s="12"/>
      <c r="Z165" s="12"/>
      <c r="AA165" s="12"/>
      <c r="AB165" s="12"/>
      <c r="AC165" s="12"/>
      <c r="AD165" s="12"/>
      <c r="AE165" s="12"/>
      <c r="AT165" s="246" t="s">
        <v>208</v>
      </c>
      <c r="AU165" s="246" t="s">
        <v>83</v>
      </c>
      <c r="AV165" s="12" t="s">
        <v>83</v>
      </c>
      <c r="AW165" s="12" t="s">
        <v>32</v>
      </c>
      <c r="AX165" s="12" t="s">
        <v>76</v>
      </c>
      <c r="AY165" s="246" t="s">
        <v>201</v>
      </c>
    </row>
    <row r="166" s="13" customFormat="1">
      <c r="A166" s="13"/>
      <c r="B166" s="247"/>
      <c r="C166" s="248"/>
      <c r="D166" s="238" t="s">
        <v>208</v>
      </c>
      <c r="E166" s="249" t="s">
        <v>1</v>
      </c>
      <c r="F166" s="250" t="s">
        <v>3738</v>
      </c>
      <c r="G166" s="248"/>
      <c r="H166" s="251">
        <v>12.299</v>
      </c>
      <c r="I166" s="252"/>
      <c r="J166" s="248"/>
      <c r="K166" s="248"/>
      <c r="L166" s="253"/>
      <c r="M166" s="254"/>
      <c r="N166" s="255"/>
      <c r="O166" s="255"/>
      <c r="P166" s="255"/>
      <c r="Q166" s="255"/>
      <c r="R166" s="255"/>
      <c r="S166" s="255"/>
      <c r="T166" s="256"/>
      <c r="U166" s="13"/>
      <c r="V166" s="13"/>
      <c r="W166" s="13"/>
      <c r="X166" s="13"/>
      <c r="Y166" s="13"/>
      <c r="Z166" s="13"/>
      <c r="AA166" s="13"/>
      <c r="AB166" s="13"/>
      <c r="AC166" s="13"/>
      <c r="AD166" s="13"/>
      <c r="AE166" s="13"/>
      <c r="AT166" s="257" t="s">
        <v>208</v>
      </c>
      <c r="AU166" s="257" t="s">
        <v>83</v>
      </c>
      <c r="AV166" s="13" t="s">
        <v>85</v>
      </c>
      <c r="AW166" s="13" t="s">
        <v>32</v>
      </c>
      <c r="AX166" s="13" t="s">
        <v>76</v>
      </c>
      <c r="AY166" s="257" t="s">
        <v>201</v>
      </c>
    </row>
    <row r="167" s="12" customFormat="1">
      <c r="A167" s="12"/>
      <c r="B167" s="236"/>
      <c r="C167" s="237"/>
      <c r="D167" s="238" t="s">
        <v>208</v>
      </c>
      <c r="E167" s="239" t="s">
        <v>1</v>
      </c>
      <c r="F167" s="240" t="s">
        <v>3747</v>
      </c>
      <c r="G167" s="237"/>
      <c r="H167" s="239" t="s">
        <v>1</v>
      </c>
      <c r="I167" s="241"/>
      <c r="J167" s="237"/>
      <c r="K167" s="237"/>
      <c r="L167" s="242"/>
      <c r="M167" s="243"/>
      <c r="N167" s="244"/>
      <c r="O167" s="244"/>
      <c r="P167" s="244"/>
      <c r="Q167" s="244"/>
      <c r="R167" s="244"/>
      <c r="S167" s="244"/>
      <c r="T167" s="245"/>
      <c r="U167" s="12"/>
      <c r="V167" s="12"/>
      <c r="W167" s="12"/>
      <c r="X167" s="12"/>
      <c r="Y167" s="12"/>
      <c r="Z167" s="12"/>
      <c r="AA167" s="12"/>
      <c r="AB167" s="12"/>
      <c r="AC167" s="12"/>
      <c r="AD167" s="12"/>
      <c r="AE167" s="12"/>
      <c r="AT167" s="246" t="s">
        <v>208</v>
      </c>
      <c r="AU167" s="246" t="s">
        <v>83</v>
      </c>
      <c r="AV167" s="12" t="s">
        <v>83</v>
      </c>
      <c r="AW167" s="12" t="s">
        <v>32</v>
      </c>
      <c r="AX167" s="12" t="s">
        <v>76</v>
      </c>
      <c r="AY167" s="246" t="s">
        <v>201</v>
      </c>
    </row>
    <row r="168" s="13" customFormat="1">
      <c r="A168" s="13"/>
      <c r="B168" s="247"/>
      <c r="C168" s="248"/>
      <c r="D168" s="238" t="s">
        <v>208</v>
      </c>
      <c r="E168" s="249" t="s">
        <v>1</v>
      </c>
      <c r="F168" s="250" t="s">
        <v>3748</v>
      </c>
      <c r="G168" s="248"/>
      <c r="H168" s="251">
        <v>28.024000000000001</v>
      </c>
      <c r="I168" s="252"/>
      <c r="J168" s="248"/>
      <c r="K168" s="248"/>
      <c r="L168" s="253"/>
      <c r="M168" s="254"/>
      <c r="N168" s="255"/>
      <c r="O168" s="255"/>
      <c r="P168" s="255"/>
      <c r="Q168" s="255"/>
      <c r="R168" s="255"/>
      <c r="S168" s="255"/>
      <c r="T168" s="256"/>
      <c r="U168" s="13"/>
      <c r="V168" s="13"/>
      <c r="W168" s="13"/>
      <c r="X168" s="13"/>
      <c r="Y168" s="13"/>
      <c r="Z168" s="13"/>
      <c r="AA168" s="13"/>
      <c r="AB168" s="13"/>
      <c r="AC168" s="13"/>
      <c r="AD168" s="13"/>
      <c r="AE168" s="13"/>
      <c r="AT168" s="257" t="s">
        <v>208</v>
      </c>
      <c r="AU168" s="257" t="s">
        <v>83</v>
      </c>
      <c r="AV168" s="13" t="s">
        <v>85</v>
      </c>
      <c r="AW168" s="13" t="s">
        <v>32</v>
      </c>
      <c r="AX168" s="13" t="s">
        <v>76</v>
      </c>
      <c r="AY168" s="257" t="s">
        <v>201</v>
      </c>
    </row>
    <row r="169" s="12" customFormat="1">
      <c r="A169" s="12"/>
      <c r="B169" s="236"/>
      <c r="C169" s="237"/>
      <c r="D169" s="238" t="s">
        <v>208</v>
      </c>
      <c r="E169" s="239" t="s">
        <v>1</v>
      </c>
      <c r="F169" s="240" t="s">
        <v>3739</v>
      </c>
      <c r="G169" s="237"/>
      <c r="H169" s="239" t="s">
        <v>1</v>
      </c>
      <c r="I169" s="241"/>
      <c r="J169" s="237"/>
      <c r="K169" s="237"/>
      <c r="L169" s="242"/>
      <c r="M169" s="243"/>
      <c r="N169" s="244"/>
      <c r="O169" s="244"/>
      <c r="P169" s="244"/>
      <c r="Q169" s="244"/>
      <c r="R169" s="244"/>
      <c r="S169" s="244"/>
      <c r="T169" s="245"/>
      <c r="U169" s="12"/>
      <c r="V169" s="12"/>
      <c r="W169" s="12"/>
      <c r="X169" s="12"/>
      <c r="Y169" s="12"/>
      <c r="Z169" s="12"/>
      <c r="AA169" s="12"/>
      <c r="AB169" s="12"/>
      <c r="AC169" s="12"/>
      <c r="AD169" s="12"/>
      <c r="AE169" s="12"/>
      <c r="AT169" s="246" t="s">
        <v>208</v>
      </c>
      <c r="AU169" s="246" t="s">
        <v>83</v>
      </c>
      <c r="AV169" s="12" t="s">
        <v>83</v>
      </c>
      <c r="AW169" s="12" t="s">
        <v>32</v>
      </c>
      <c r="AX169" s="12" t="s">
        <v>76</v>
      </c>
      <c r="AY169" s="246" t="s">
        <v>201</v>
      </c>
    </row>
    <row r="170" s="13" customFormat="1">
      <c r="A170" s="13"/>
      <c r="B170" s="247"/>
      <c r="C170" s="248"/>
      <c r="D170" s="238" t="s">
        <v>208</v>
      </c>
      <c r="E170" s="249" t="s">
        <v>1</v>
      </c>
      <c r="F170" s="250" t="s">
        <v>3740</v>
      </c>
      <c r="G170" s="248"/>
      <c r="H170" s="251">
        <v>7.1500000000000004</v>
      </c>
      <c r="I170" s="252"/>
      <c r="J170" s="248"/>
      <c r="K170" s="248"/>
      <c r="L170" s="253"/>
      <c r="M170" s="254"/>
      <c r="N170" s="255"/>
      <c r="O170" s="255"/>
      <c r="P170" s="255"/>
      <c r="Q170" s="255"/>
      <c r="R170" s="255"/>
      <c r="S170" s="255"/>
      <c r="T170" s="256"/>
      <c r="U170" s="13"/>
      <c r="V170" s="13"/>
      <c r="W170" s="13"/>
      <c r="X170" s="13"/>
      <c r="Y170" s="13"/>
      <c r="Z170" s="13"/>
      <c r="AA170" s="13"/>
      <c r="AB170" s="13"/>
      <c r="AC170" s="13"/>
      <c r="AD170" s="13"/>
      <c r="AE170" s="13"/>
      <c r="AT170" s="257" t="s">
        <v>208</v>
      </c>
      <c r="AU170" s="257" t="s">
        <v>83</v>
      </c>
      <c r="AV170" s="13" t="s">
        <v>85</v>
      </c>
      <c r="AW170" s="13" t="s">
        <v>32</v>
      </c>
      <c r="AX170" s="13" t="s">
        <v>76</v>
      </c>
      <c r="AY170" s="257" t="s">
        <v>201</v>
      </c>
    </row>
    <row r="171" s="13" customFormat="1">
      <c r="A171" s="13"/>
      <c r="B171" s="247"/>
      <c r="C171" s="248"/>
      <c r="D171" s="238" t="s">
        <v>208</v>
      </c>
      <c r="E171" s="249" t="s">
        <v>1</v>
      </c>
      <c r="F171" s="250" t="s">
        <v>3741</v>
      </c>
      <c r="G171" s="248"/>
      <c r="H171" s="251">
        <v>2.4750000000000001</v>
      </c>
      <c r="I171" s="252"/>
      <c r="J171" s="248"/>
      <c r="K171" s="248"/>
      <c r="L171" s="253"/>
      <c r="M171" s="254"/>
      <c r="N171" s="255"/>
      <c r="O171" s="255"/>
      <c r="P171" s="255"/>
      <c r="Q171" s="255"/>
      <c r="R171" s="255"/>
      <c r="S171" s="255"/>
      <c r="T171" s="256"/>
      <c r="U171" s="13"/>
      <c r="V171" s="13"/>
      <c r="W171" s="13"/>
      <c r="X171" s="13"/>
      <c r="Y171" s="13"/>
      <c r="Z171" s="13"/>
      <c r="AA171" s="13"/>
      <c r="AB171" s="13"/>
      <c r="AC171" s="13"/>
      <c r="AD171" s="13"/>
      <c r="AE171" s="13"/>
      <c r="AT171" s="257" t="s">
        <v>208</v>
      </c>
      <c r="AU171" s="257" t="s">
        <v>83</v>
      </c>
      <c r="AV171" s="13" t="s">
        <v>85</v>
      </c>
      <c r="AW171" s="13" t="s">
        <v>32</v>
      </c>
      <c r="AX171" s="13" t="s">
        <v>76</v>
      </c>
      <c r="AY171" s="257" t="s">
        <v>201</v>
      </c>
    </row>
    <row r="172" s="12" customFormat="1">
      <c r="A172" s="12"/>
      <c r="B172" s="236"/>
      <c r="C172" s="237"/>
      <c r="D172" s="238" t="s">
        <v>208</v>
      </c>
      <c r="E172" s="239" t="s">
        <v>1</v>
      </c>
      <c r="F172" s="240" t="s">
        <v>3742</v>
      </c>
      <c r="G172" s="237"/>
      <c r="H172" s="239" t="s">
        <v>1</v>
      </c>
      <c r="I172" s="241"/>
      <c r="J172" s="237"/>
      <c r="K172" s="237"/>
      <c r="L172" s="242"/>
      <c r="M172" s="243"/>
      <c r="N172" s="244"/>
      <c r="O172" s="244"/>
      <c r="P172" s="244"/>
      <c r="Q172" s="244"/>
      <c r="R172" s="244"/>
      <c r="S172" s="244"/>
      <c r="T172" s="245"/>
      <c r="U172" s="12"/>
      <c r="V172" s="12"/>
      <c r="W172" s="12"/>
      <c r="X172" s="12"/>
      <c r="Y172" s="12"/>
      <c r="Z172" s="12"/>
      <c r="AA172" s="12"/>
      <c r="AB172" s="12"/>
      <c r="AC172" s="12"/>
      <c r="AD172" s="12"/>
      <c r="AE172" s="12"/>
      <c r="AT172" s="246" t="s">
        <v>208</v>
      </c>
      <c r="AU172" s="246" t="s">
        <v>83</v>
      </c>
      <c r="AV172" s="12" t="s">
        <v>83</v>
      </c>
      <c r="AW172" s="12" t="s">
        <v>32</v>
      </c>
      <c r="AX172" s="12" t="s">
        <v>76</v>
      </c>
      <c r="AY172" s="246" t="s">
        <v>201</v>
      </c>
    </row>
    <row r="173" s="13" customFormat="1">
      <c r="A173" s="13"/>
      <c r="B173" s="247"/>
      <c r="C173" s="248"/>
      <c r="D173" s="238" t="s">
        <v>208</v>
      </c>
      <c r="E173" s="249" t="s">
        <v>1</v>
      </c>
      <c r="F173" s="250" t="s">
        <v>3743</v>
      </c>
      <c r="G173" s="248"/>
      <c r="H173" s="251">
        <v>2.8879999999999999</v>
      </c>
      <c r="I173" s="252"/>
      <c r="J173" s="248"/>
      <c r="K173" s="248"/>
      <c r="L173" s="253"/>
      <c r="M173" s="254"/>
      <c r="N173" s="255"/>
      <c r="O173" s="255"/>
      <c r="P173" s="255"/>
      <c r="Q173" s="255"/>
      <c r="R173" s="255"/>
      <c r="S173" s="255"/>
      <c r="T173" s="256"/>
      <c r="U173" s="13"/>
      <c r="V173" s="13"/>
      <c r="W173" s="13"/>
      <c r="X173" s="13"/>
      <c r="Y173" s="13"/>
      <c r="Z173" s="13"/>
      <c r="AA173" s="13"/>
      <c r="AB173" s="13"/>
      <c r="AC173" s="13"/>
      <c r="AD173" s="13"/>
      <c r="AE173" s="13"/>
      <c r="AT173" s="257" t="s">
        <v>208</v>
      </c>
      <c r="AU173" s="257" t="s">
        <v>83</v>
      </c>
      <c r="AV173" s="13" t="s">
        <v>85</v>
      </c>
      <c r="AW173" s="13" t="s">
        <v>32</v>
      </c>
      <c r="AX173" s="13" t="s">
        <v>76</v>
      </c>
      <c r="AY173" s="257" t="s">
        <v>201</v>
      </c>
    </row>
    <row r="174" s="14" customFormat="1">
      <c r="A174" s="14"/>
      <c r="B174" s="258"/>
      <c r="C174" s="259"/>
      <c r="D174" s="238" t="s">
        <v>208</v>
      </c>
      <c r="E174" s="260" t="s">
        <v>1</v>
      </c>
      <c r="F174" s="261" t="s">
        <v>212</v>
      </c>
      <c r="G174" s="259"/>
      <c r="H174" s="262">
        <v>52.835999999999999</v>
      </c>
      <c r="I174" s="263"/>
      <c r="J174" s="259"/>
      <c r="K174" s="259"/>
      <c r="L174" s="264"/>
      <c r="M174" s="265"/>
      <c r="N174" s="266"/>
      <c r="O174" s="266"/>
      <c r="P174" s="266"/>
      <c r="Q174" s="266"/>
      <c r="R174" s="266"/>
      <c r="S174" s="266"/>
      <c r="T174" s="267"/>
      <c r="U174" s="14"/>
      <c r="V174" s="14"/>
      <c r="W174" s="14"/>
      <c r="X174" s="14"/>
      <c r="Y174" s="14"/>
      <c r="Z174" s="14"/>
      <c r="AA174" s="14"/>
      <c r="AB174" s="14"/>
      <c r="AC174" s="14"/>
      <c r="AD174" s="14"/>
      <c r="AE174" s="14"/>
      <c r="AT174" s="268" t="s">
        <v>208</v>
      </c>
      <c r="AU174" s="268" t="s">
        <v>83</v>
      </c>
      <c r="AV174" s="14" t="s">
        <v>206</v>
      </c>
      <c r="AW174" s="14" t="s">
        <v>32</v>
      </c>
      <c r="AX174" s="14" t="s">
        <v>83</v>
      </c>
      <c r="AY174" s="268" t="s">
        <v>201</v>
      </c>
    </row>
    <row r="175" s="2" customFormat="1" ht="16.5" customHeight="1">
      <c r="A175" s="39"/>
      <c r="B175" s="40"/>
      <c r="C175" s="222" t="s">
        <v>307</v>
      </c>
      <c r="D175" s="222" t="s">
        <v>202</v>
      </c>
      <c r="E175" s="223" t="s">
        <v>3777</v>
      </c>
      <c r="F175" s="224" t="s">
        <v>3778</v>
      </c>
      <c r="G175" s="225" t="s">
        <v>215</v>
      </c>
      <c r="H175" s="226">
        <v>260.36599999999999</v>
      </c>
      <c r="I175" s="227"/>
      <c r="J175" s="228">
        <f>ROUND(I175*H175,2)</f>
        <v>0</v>
      </c>
      <c r="K175" s="229"/>
      <c r="L175" s="45"/>
      <c r="M175" s="230" t="s">
        <v>1</v>
      </c>
      <c r="N175" s="231" t="s">
        <v>41</v>
      </c>
      <c r="O175" s="92"/>
      <c r="P175" s="232">
        <f>O175*H175</f>
        <v>0</v>
      </c>
      <c r="Q175" s="232">
        <v>0.0026900000000000001</v>
      </c>
      <c r="R175" s="232">
        <f>Q175*H175</f>
        <v>0.70038453999999994</v>
      </c>
      <c r="S175" s="232">
        <v>0</v>
      </c>
      <c r="T175" s="233">
        <f>S175*H175</f>
        <v>0</v>
      </c>
      <c r="U175" s="39"/>
      <c r="V175" s="39"/>
      <c r="W175" s="39"/>
      <c r="X175" s="39"/>
      <c r="Y175" s="39"/>
      <c r="Z175" s="39"/>
      <c r="AA175" s="39"/>
      <c r="AB175" s="39"/>
      <c r="AC175" s="39"/>
      <c r="AD175" s="39"/>
      <c r="AE175" s="39"/>
      <c r="AR175" s="234" t="s">
        <v>206</v>
      </c>
      <c r="AT175" s="234" t="s">
        <v>202</v>
      </c>
      <c r="AU175" s="234" t="s">
        <v>83</v>
      </c>
      <c r="AY175" s="18" t="s">
        <v>201</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206</v>
      </c>
      <c r="BM175" s="234" t="s">
        <v>3779</v>
      </c>
    </row>
    <row r="176" s="12" customFormat="1">
      <c r="A176" s="12"/>
      <c r="B176" s="236"/>
      <c r="C176" s="237"/>
      <c r="D176" s="238" t="s">
        <v>208</v>
      </c>
      <c r="E176" s="239" t="s">
        <v>1</v>
      </c>
      <c r="F176" s="240" t="s">
        <v>3737</v>
      </c>
      <c r="G176" s="237"/>
      <c r="H176" s="239" t="s">
        <v>1</v>
      </c>
      <c r="I176" s="241"/>
      <c r="J176" s="237"/>
      <c r="K176" s="237"/>
      <c r="L176" s="242"/>
      <c r="M176" s="243"/>
      <c r="N176" s="244"/>
      <c r="O176" s="244"/>
      <c r="P176" s="244"/>
      <c r="Q176" s="244"/>
      <c r="R176" s="244"/>
      <c r="S176" s="244"/>
      <c r="T176" s="245"/>
      <c r="U176" s="12"/>
      <c r="V176" s="12"/>
      <c r="W176" s="12"/>
      <c r="X176" s="12"/>
      <c r="Y176" s="12"/>
      <c r="Z176" s="12"/>
      <c r="AA176" s="12"/>
      <c r="AB176" s="12"/>
      <c r="AC176" s="12"/>
      <c r="AD176" s="12"/>
      <c r="AE176" s="12"/>
      <c r="AT176" s="246" t="s">
        <v>208</v>
      </c>
      <c r="AU176" s="246" t="s">
        <v>83</v>
      </c>
      <c r="AV176" s="12" t="s">
        <v>83</v>
      </c>
      <c r="AW176" s="12" t="s">
        <v>32</v>
      </c>
      <c r="AX176" s="12" t="s">
        <v>76</v>
      </c>
      <c r="AY176" s="246" t="s">
        <v>201</v>
      </c>
    </row>
    <row r="177" s="13" customFormat="1">
      <c r="A177" s="13"/>
      <c r="B177" s="247"/>
      <c r="C177" s="248"/>
      <c r="D177" s="238" t="s">
        <v>208</v>
      </c>
      <c r="E177" s="249" t="s">
        <v>1</v>
      </c>
      <c r="F177" s="250" t="s">
        <v>3780</v>
      </c>
      <c r="G177" s="248"/>
      <c r="H177" s="251">
        <v>35.140000000000001</v>
      </c>
      <c r="I177" s="252"/>
      <c r="J177" s="248"/>
      <c r="K177" s="248"/>
      <c r="L177" s="253"/>
      <c r="M177" s="254"/>
      <c r="N177" s="255"/>
      <c r="O177" s="255"/>
      <c r="P177" s="255"/>
      <c r="Q177" s="255"/>
      <c r="R177" s="255"/>
      <c r="S177" s="255"/>
      <c r="T177" s="256"/>
      <c r="U177" s="13"/>
      <c r="V177" s="13"/>
      <c r="W177" s="13"/>
      <c r="X177" s="13"/>
      <c r="Y177" s="13"/>
      <c r="Z177" s="13"/>
      <c r="AA177" s="13"/>
      <c r="AB177" s="13"/>
      <c r="AC177" s="13"/>
      <c r="AD177" s="13"/>
      <c r="AE177" s="13"/>
      <c r="AT177" s="257" t="s">
        <v>208</v>
      </c>
      <c r="AU177" s="257" t="s">
        <v>83</v>
      </c>
      <c r="AV177" s="13" t="s">
        <v>85</v>
      </c>
      <c r="AW177" s="13" t="s">
        <v>32</v>
      </c>
      <c r="AX177" s="13" t="s">
        <v>76</v>
      </c>
      <c r="AY177" s="257" t="s">
        <v>201</v>
      </c>
    </row>
    <row r="178" s="13" customFormat="1">
      <c r="A178" s="13"/>
      <c r="B178" s="247"/>
      <c r="C178" s="248"/>
      <c r="D178" s="238" t="s">
        <v>208</v>
      </c>
      <c r="E178" s="249" t="s">
        <v>1</v>
      </c>
      <c r="F178" s="250" t="s">
        <v>3781</v>
      </c>
      <c r="G178" s="248"/>
      <c r="H178" s="251">
        <v>0.97999999999999998</v>
      </c>
      <c r="I178" s="252"/>
      <c r="J178" s="248"/>
      <c r="K178" s="248"/>
      <c r="L178" s="253"/>
      <c r="M178" s="254"/>
      <c r="N178" s="255"/>
      <c r="O178" s="255"/>
      <c r="P178" s="255"/>
      <c r="Q178" s="255"/>
      <c r="R178" s="255"/>
      <c r="S178" s="255"/>
      <c r="T178" s="256"/>
      <c r="U178" s="13"/>
      <c r="V178" s="13"/>
      <c r="W178" s="13"/>
      <c r="X178" s="13"/>
      <c r="Y178" s="13"/>
      <c r="Z178" s="13"/>
      <c r="AA178" s="13"/>
      <c r="AB178" s="13"/>
      <c r="AC178" s="13"/>
      <c r="AD178" s="13"/>
      <c r="AE178" s="13"/>
      <c r="AT178" s="257" t="s">
        <v>208</v>
      </c>
      <c r="AU178" s="257" t="s">
        <v>83</v>
      </c>
      <c r="AV178" s="13" t="s">
        <v>85</v>
      </c>
      <c r="AW178" s="13" t="s">
        <v>32</v>
      </c>
      <c r="AX178" s="13" t="s">
        <v>76</v>
      </c>
      <c r="AY178" s="257" t="s">
        <v>201</v>
      </c>
    </row>
    <row r="179" s="12" customFormat="1">
      <c r="A179" s="12"/>
      <c r="B179" s="236"/>
      <c r="C179" s="237"/>
      <c r="D179" s="238" t="s">
        <v>208</v>
      </c>
      <c r="E179" s="239" t="s">
        <v>1</v>
      </c>
      <c r="F179" s="240" t="s">
        <v>3747</v>
      </c>
      <c r="G179" s="237"/>
      <c r="H179" s="239" t="s">
        <v>1</v>
      </c>
      <c r="I179" s="241"/>
      <c r="J179" s="237"/>
      <c r="K179" s="237"/>
      <c r="L179" s="242"/>
      <c r="M179" s="243"/>
      <c r="N179" s="244"/>
      <c r="O179" s="244"/>
      <c r="P179" s="244"/>
      <c r="Q179" s="244"/>
      <c r="R179" s="244"/>
      <c r="S179" s="244"/>
      <c r="T179" s="245"/>
      <c r="U179" s="12"/>
      <c r="V179" s="12"/>
      <c r="W179" s="12"/>
      <c r="X179" s="12"/>
      <c r="Y179" s="12"/>
      <c r="Z179" s="12"/>
      <c r="AA179" s="12"/>
      <c r="AB179" s="12"/>
      <c r="AC179" s="12"/>
      <c r="AD179" s="12"/>
      <c r="AE179" s="12"/>
      <c r="AT179" s="246" t="s">
        <v>208</v>
      </c>
      <c r="AU179" s="246" t="s">
        <v>83</v>
      </c>
      <c r="AV179" s="12" t="s">
        <v>83</v>
      </c>
      <c r="AW179" s="12" t="s">
        <v>32</v>
      </c>
      <c r="AX179" s="12" t="s">
        <v>76</v>
      </c>
      <c r="AY179" s="246" t="s">
        <v>201</v>
      </c>
    </row>
    <row r="180" s="13" customFormat="1">
      <c r="A180" s="13"/>
      <c r="B180" s="247"/>
      <c r="C180" s="248"/>
      <c r="D180" s="238" t="s">
        <v>208</v>
      </c>
      <c r="E180" s="249" t="s">
        <v>1</v>
      </c>
      <c r="F180" s="250" t="s">
        <v>3782</v>
      </c>
      <c r="G180" s="248"/>
      <c r="H180" s="251">
        <v>2.2330000000000001</v>
      </c>
      <c r="I180" s="252"/>
      <c r="J180" s="248"/>
      <c r="K180" s="248"/>
      <c r="L180" s="253"/>
      <c r="M180" s="254"/>
      <c r="N180" s="255"/>
      <c r="O180" s="255"/>
      <c r="P180" s="255"/>
      <c r="Q180" s="255"/>
      <c r="R180" s="255"/>
      <c r="S180" s="255"/>
      <c r="T180" s="256"/>
      <c r="U180" s="13"/>
      <c r="V180" s="13"/>
      <c r="W180" s="13"/>
      <c r="X180" s="13"/>
      <c r="Y180" s="13"/>
      <c r="Z180" s="13"/>
      <c r="AA180" s="13"/>
      <c r="AB180" s="13"/>
      <c r="AC180" s="13"/>
      <c r="AD180" s="13"/>
      <c r="AE180" s="13"/>
      <c r="AT180" s="257" t="s">
        <v>208</v>
      </c>
      <c r="AU180" s="257" t="s">
        <v>83</v>
      </c>
      <c r="AV180" s="13" t="s">
        <v>85</v>
      </c>
      <c r="AW180" s="13" t="s">
        <v>32</v>
      </c>
      <c r="AX180" s="13" t="s">
        <v>76</v>
      </c>
      <c r="AY180" s="257" t="s">
        <v>201</v>
      </c>
    </row>
    <row r="181" s="13" customFormat="1">
      <c r="A181" s="13"/>
      <c r="B181" s="247"/>
      <c r="C181" s="248"/>
      <c r="D181" s="238" t="s">
        <v>208</v>
      </c>
      <c r="E181" s="249" t="s">
        <v>1</v>
      </c>
      <c r="F181" s="250" t="s">
        <v>3783</v>
      </c>
      <c r="G181" s="248"/>
      <c r="H181" s="251">
        <v>160.13800000000001</v>
      </c>
      <c r="I181" s="252"/>
      <c r="J181" s="248"/>
      <c r="K181" s="248"/>
      <c r="L181" s="253"/>
      <c r="M181" s="254"/>
      <c r="N181" s="255"/>
      <c r="O181" s="255"/>
      <c r="P181" s="255"/>
      <c r="Q181" s="255"/>
      <c r="R181" s="255"/>
      <c r="S181" s="255"/>
      <c r="T181" s="256"/>
      <c r="U181" s="13"/>
      <c r="V181" s="13"/>
      <c r="W181" s="13"/>
      <c r="X181" s="13"/>
      <c r="Y181" s="13"/>
      <c r="Z181" s="13"/>
      <c r="AA181" s="13"/>
      <c r="AB181" s="13"/>
      <c r="AC181" s="13"/>
      <c r="AD181" s="13"/>
      <c r="AE181" s="13"/>
      <c r="AT181" s="257" t="s">
        <v>208</v>
      </c>
      <c r="AU181" s="257" t="s">
        <v>83</v>
      </c>
      <c r="AV181" s="13" t="s">
        <v>85</v>
      </c>
      <c r="AW181" s="13" t="s">
        <v>32</v>
      </c>
      <c r="AX181" s="13" t="s">
        <v>76</v>
      </c>
      <c r="AY181" s="257" t="s">
        <v>201</v>
      </c>
    </row>
    <row r="182" s="12" customFormat="1">
      <c r="A182" s="12"/>
      <c r="B182" s="236"/>
      <c r="C182" s="237"/>
      <c r="D182" s="238" t="s">
        <v>208</v>
      </c>
      <c r="E182" s="239" t="s">
        <v>1</v>
      </c>
      <c r="F182" s="240" t="s">
        <v>3739</v>
      </c>
      <c r="G182" s="237"/>
      <c r="H182" s="239" t="s">
        <v>1</v>
      </c>
      <c r="I182" s="241"/>
      <c r="J182" s="237"/>
      <c r="K182" s="237"/>
      <c r="L182" s="242"/>
      <c r="M182" s="243"/>
      <c r="N182" s="244"/>
      <c r="O182" s="244"/>
      <c r="P182" s="244"/>
      <c r="Q182" s="244"/>
      <c r="R182" s="244"/>
      <c r="S182" s="244"/>
      <c r="T182" s="245"/>
      <c r="U182" s="12"/>
      <c r="V182" s="12"/>
      <c r="W182" s="12"/>
      <c r="X182" s="12"/>
      <c r="Y182" s="12"/>
      <c r="Z182" s="12"/>
      <c r="AA182" s="12"/>
      <c r="AB182" s="12"/>
      <c r="AC182" s="12"/>
      <c r="AD182" s="12"/>
      <c r="AE182" s="12"/>
      <c r="AT182" s="246" t="s">
        <v>208</v>
      </c>
      <c r="AU182" s="246" t="s">
        <v>83</v>
      </c>
      <c r="AV182" s="12" t="s">
        <v>83</v>
      </c>
      <c r="AW182" s="12" t="s">
        <v>32</v>
      </c>
      <c r="AX182" s="12" t="s">
        <v>76</v>
      </c>
      <c r="AY182" s="246" t="s">
        <v>201</v>
      </c>
    </row>
    <row r="183" s="13" customFormat="1">
      <c r="A183" s="13"/>
      <c r="B183" s="247"/>
      <c r="C183" s="248"/>
      <c r="D183" s="238" t="s">
        <v>208</v>
      </c>
      <c r="E183" s="249" t="s">
        <v>1</v>
      </c>
      <c r="F183" s="250" t="s">
        <v>3784</v>
      </c>
      <c r="G183" s="248"/>
      <c r="H183" s="251">
        <v>52.25</v>
      </c>
      <c r="I183" s="252"/>
      <c r="J183" s="248"/>
      <c r="K183" s="248"/>
      <c r="L183" s="253"/>
      <c r="M183" s="254"/>
      <c r="N183" s="255"/>
      <c r="O183" s="255"/>
      <c r="P183" s="255"/>
      <c r="Q183" s="255"/>
      <c r="R183" s="255"/>
      <c r="S183" s="255"/>
      <c r="T183" s="256"/>
      <c r="U183" s="13"/>
      <c r="V183" s="13"/>
      <c r="W183" s="13"/>
      <c r="X183" s="13"/>
      <c r="Y183" s="13"/>
      <c r="Z183" s="13"/>
      <c r="AA183" s="13"/>
      <c r="AB183" s="13"/>
      <c r="AC183" s="13"/>
      <c r="AD183" s="13"/>
      <c r="AE183" s="13"/>
      <c r="AT183" s="257" t="s">
        <v>208</v>
      </c>
      <c r="AU183" s="257" t="s">
        <v>83</v>
      </c>
      <c r="AV183" s="13" t="s">
        <v>85</v>
      </c>
      <c r="AW183" s="13" t="s">
        <v>32</v>
      </c>
      <c r="AX183" s="13" t="s">
        <v>76</v>
      </c>
      <c r="AY183" s="257" t="s">
        <v>201</v>
      </c>
    </row>
    <row r="184" s="12" customFormat="1">
      <c r="A184" s="12"/>
      <c r="B184" s="236"/>
      <c r="C184" s="237"/>
      <c r="D184" s="238" t="s">
        <v>208</v>
      </c>
      <c r="E184" s="239" t="s">
        <v>1</v>
      </c>
      <c r="F184" s="240" t="s">
        <v>3742</v>
      </c>
      <c r="G184" s="237"/>
      <c r="H184" s="239" t="s">
        <v>1</v>
      </c>
      <c r="I184" s="241"/>
      <c r="J184" s="237"/>
      <c r="K184" s="237"/>
      <c r="L184" s="242"/>
      <c r="M184" s="243"/>
      <c r="N184" s="244"/>
      <c r="O184" s="244"/>
      <c r="P184" s="244"/>
      <c r="Q184" s="244"/>
      <c r="R184" s="244"/>
      <c r="S184" s="244"/>
      <c r="T184" s="245"/>
      <c r="U184" s="12"/>
      <c r="V184" s="12"/>
      <c r="W184" s="12"/>
      <c r="X184" s="12"/>
      <c r="Y184" s="12"/>
      <c r="Z184" s="12"/>
      <c r="AA184" s="12"/>
      <c r="AB184" s="12"/>
      <c r="AC184" s="12"/>
      <c r="AD184" s="12"/>
      <c r="AE184" s="12"/>
      <c r="AT184" s="246" t="s">
        <v>208</v>
      </c>
      <c r="AU184" s="246" t="s">
        <v>83</v>
      </c>
      <c r="AV184" s="12" t="s">
        <v>83</v>
      </c>
      <c r="AW184" s="12" t="s">
        <v>32</v>
      </c>
      <c r="AX184" s="12" t="s">
        <v>76</v>
      </c>
      <c r="AY184" s="246" t="s">
        <v>201</v>
      </c>
    </row>
    <row r="185" s="13" customFormat="1">
      <c r="A185" s="13"/>
      <c r="B185" s="247"/>
      <c r="C185" s="248"/>
      <c r="D185" s="238" t="s">
        <v>208</v>
      </c>
      <c r="E185" s="249" t="s">
        <v>1</v>
      </c>
      <c r="F185" s="250" t="s">
        <v>3785</v>
      </c>
      <c r="G185" s="248"/>
      <c r="H185" s="251">
        <v>9.625</v>
      </c>
      <c r="I185" s="252"/>
      <c r="J185" s="248"/>
      <c r="K185" s="248"/>
      <c r="L185" s="253"/>
      <c r="M185" s="254"/>
      <c r="N185" s="255"/>
      <c r="O185" s="255"/>
      <c r="P185" s="255"/>
      <c r="Q185" s="255"/>
      <c r="R185" s="255"/>
      <c r="S185" s="255"/>
      <c r="T185" s="256"/>
      <c r="U185" s="13"/>
      <c r="V185" s="13"/>
      <c r="W185" s="13"/>
      <c r="X185" s="13"/>
      <c r="Y185" s="13"/>
      <c r="Z185" s="13"/>
      <c r="AA185" s="13"/>
      <c r="AB185" s="13"/>
      <c r="AC185" s="13"/>
      <c r="AD185" s="13"/>
      <c r="AE185" s="13"/>
      <c r="AT185" s="257" t="s">
        <v>208</v>
      </c>
      <c r="AU185" s="257" t="s">
        <v>83</v>
      </c>
      <c r="AV185" s="13" t="s">
        <v>85</v>
      </c>
      <c r="AW185" s="13" t="s">
        <v>32</v>
      </c>
      <c r="AX185" s="13" t="s">
        <v>76</v>
      </c>
      <c r="AY185" s="257" t="s">
        <v>201</v>
      </c>
    </row>
    <row r="186" s="14" customFormat="1">
      <c r="A186" s="14"/>
      <c r="B186" s="258"/>
      <c r="C186" s="259"/>
      <c r="D186" s="238" t="s">
        <v>208</v>
      </c>
      <c r="E186" s="260" t="s">
        <v>1</v>
      </c>
      <c r="F186" s="261" t="s">
        <v>212</v>
      </c>
      <c r="G186" s="259"/>
      <c r="H186" s="262">
        <v>260.36599999999999</v>
      </c>
      <c r="I186" s="263"/>
      <c r="J186" s="259"/>
      <c r="K186" s="259"/>
      <c r="L186" s="264"/>
      <c r="M186" s="265"/>
      <c r="N186" s="266"/>
      <c r="O186" s="266"/>
      <c r="P186" s="266"/>
      <c r="Q186" s="266"/>
      <c r="R186" s="266"/>
      <c r="S186" s="266"/>
      <c r="T186" s="267"/>
      <c r="U186" s="14"/>
      <c r="V186" s="14"/>
      <c r="W186" s="14"/>
      <c r="X186" s="14"/>
      <c r="Y186" s="14"/>
      <c r="Z186" s="14"/>
      <c r="AA186" s="14"/>
      <c r="AB186" s="14"/>
      <c r="AC186" s="14"/>
      <c r="AD186" s="14"/>
      <c r="AE186" s="14"/>
      <c r="AT186" s="268" t="s">
        <v>208</v>
      </c>
      <c r="AU186" s="268" t="s">
        <v>83</v>
      </c>
      <c r="AV186" s="14" t="s">
        <v>206</v>
      </c>
      <c r="AW186" s="14" t="s">
        <v>32</v>
      </c>
      <c r="AX186" s="14" t="s">
        <v>83</v>
      </c>
      <c r="AY186" s="268" t="s">
        <v>201</v>
      </c>
    </row>
    <row r="187" s="2" customFormat="1" ht="16.5" customHeight="1">
      <c r="A187" s="39"/>
      <c r="B187" s="40"/>
      <c r="C187" s="222" t="s">
        <v>311</v>
      </c>
      <c r="D187" s="222" t="s">
        <v>202</v>
      </c>
      <c r="E187" s="223" t="s">
        <v>3786</v>
      </c>
      <c r="F187" s="224" t="s">
        <v>3787</v>
      </c>
      <c r="G187" s="225" t="s">
        <v>215</v>
      </c>
      <c r="H187" s="226">
        <v>260.36599999999999</v>
      </c>
      <c r="I187" s="227"/>
      <c r="J187" s="228">
        <f>ROUND(I187*H187,2)</f>
        <v>0</v>
      </c>
      <c r="K187" s="229"/>
      <c r="L187" s="45"/>
      <c r="M187" s="230" t="s">
        <v>1</v>
      </c>
      <c r="N187" s="231" t="s">
        <v>41</v>
      </c>
      <c r="O187" s="92"/>
      <c r="P187" s="232">
        <f>O187*H187</f>
        <v>0</v>
      </c>
      <c r="Q187" s="232">
        <v>0</v>
      </c>
      <c r="R187" s="232">
        <f>Q187*H187</f>
        <v>0</v>
      </c>
      <c r="S187" s="232">
        <v>0</v>
      </c>
      <c r="T187" s="233">
        <f>S187*H187</f>
        <v>0</v>
      </c>
      <c r="U187" s="39"/>
      <c r="V187" s="39"/>
      <c r="W187" s="39"/>
      <c r="X187" s="39"/>
      <c r="Y187" s="39"/>
      <c r="Z187" s="39"/>
      <c r="AA187" s="39"/>
      <c r="AB187" s="39"/>
      <c r="AC187" s="39"/>
      <c r="AD187" s="39"/>
      <c r="AE187" s="39"/>
      <c r="AR187" s="234" t="s">
        <v>206</v>
      </c>
      <c r="AT187" s="234" t="s">
        <v>202</v>
      </c>
      <c r="AU187" s="234" t="s">
        <v>83</v>
      </c>
      <c r="AY187" s="18" t="s">
        <v>201</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206</v>
      </c>
      <c r="BM187" s="234" t="s">
        <v>3788</v>
      </c>
    </row>
    <row r="188" s="2" customFormat="1" ht="24.15" customHeight="1">
      <c r="A188" s="39"/>
      <c r="B188" s="40"/>
      <c r="C188" s="222" t="s">
        <v>315</v>
      </c>
      <c r="D188" s="222" t="s">
        <v>202</v>
      </c>
      <c r="E188" s="223" t="s">
        <v>3789</v>
      </c>
      <c r="F188" s="224" t="s">
        <v>3790</v>
      </c>
      <c r="G188" s="225" t="s">
        <v>223</v>
      </c>
      <c r="H188" s="226">
        <v>5.4589999999999996</v>
      </c>
      <c r="I188" s="227"/>
      <c r="J188" s="228">
        <f>ROUND(I188*H188,2)</f>
        <v>0</v>
      </c>
      <c r="K188" s="229"/>
      <c r="L188" s="45"/>
      <c r="M188" s="230" t="s">
        <v>1</v>
      </c>
      <c r="N188" s="231" t="s">
        <v>41</v>
      </c>
      <c r="O188" s="92"/>
      <c r="P188" s="232">
        <f>O188*H188</f>
        <v>0</v>
      </c>
      <c r="Q188" s="232">
        <v>1.0606199999999999</v>
      </c>
      <c r="R188" s="232">
        <f>Q188*H188</f>
        <v>5.7899245799999992</v>
      </c>
      <c r="S188" s="232">
        <v>0</v>
      </c>
      <c r="T188" s="233">
        <f>S188*H188</f>
        <v>0</v>
      </c>
      <c r="U188" s="39"/>
      <c r="V188" s="39"/>
      <c r="W188" s="39"/>
      <c r="X188" s="39"/>
      <c r="Y188" s="39"/>
      <c r="Z188" s="39"/>
      <c r="AA188" s="39"/>
      <c r="AB188" s="39"/>
      <c r="AC188" s="39"/>
      <c r="AD188" s="39"/>
      <c r="AE188" s="39"/>
      <c r="AR188" s="234" t="s">
        <v>206</v>
      </c>
      <c r="AT188" s="234" t="s">
        <v>202</v>
      </c>
      <c r="AU188" s="234" t="s">
        <v>83</v>
      </c>
      <c r="AY188" s="18" t="s">
        <v>201</v>
      </c>
      <c r="BE188" s="235">
        <f>IF(N188="základní",J188,0)</f>
        <v>0</v>
      </c>
      <c r="BF188" s="235">
        <f>IF(N188="snížená",J188,0)</f>
        <v>0</v>
      </c>
      <c r="BG188" s="235">
        <f>IF(N188="zákl. přenesená",J188,0)</f>
        <v>0</v>
      </c>
      <c r="BH188" s="235">
        <f>IF(N188="sníž. přenesená",J188,0)</f>
        <v>0</v>
      </c>
      <c r="BI188" s="235">
        <f>IF(N188="nulová",J188,0)</f>
        <v>0</v>
      </c>
      <c r="BJ188" s="18" t="s">
        <v>83</v>
      </c>
      <c r="BK188" s="235">
        <f>ROUND(I188*H188,2)</f>
        <v>0</v>
      </c>
      <c r="BL188" s="18" t="s">
        <v>206</v>
      </c>
      <c r="BM188" s="234" t="s">
        <v>3791</v>
      </c>
    </row>
    <row r="189" s="12" customFormat="1">
      <c r="A189" s="12"/>
      <c r="B189" s="236"/>
      <c r="C189" s="237"/>
      <c r="D189" s="238" t="s">
        <v>208</v>
      </c>
      <c r="E189" s="239" t="s">
        <v>1</v>
      </c>
      <c r="F189" s="240" t="s">
        <v>3737</v>
      </c>
      <c r="G189" s="237"/>
      <c r="H189" s="239" t="s">
        <v>1</v>
      </c>
      <c r="I189" s="241"/>
      <c r="J189" s="237"/>
      <c r="K189" s="237"/>
      <c r="L189" s="242"/>
      <c r="M189" s="243"/>
      <c r="N189" s="244"/>
      <c r="O189" s="244"/>
      <c r="P189" s="244"/>
      <c r="Q189" s="244"/>
      <c r="R189" s="244"/>
      <c r="S189" s="244"/>
      <c r="T189" s="245"/>
      <c r="U189" s="12"/>
      <c r="V189" s="12"/>
      <c r="W189" s="12"/>
      <c r="X189" s="12"/>
      <c r="Y189" s="12"/>
      <c r="Z189" s="12"/>
      <c r="AA189" s="12"/>
      <c r="AB189" s="12"/>
      <c r="AC189" s="12"/>
      <c r="AD189" s="12"/>
      <c r="AE189" s="12"/>
      <c r="AT189" s="246" t="s">
        <v>208</v>
      </c>
      <c r="AU189" s="246" t="s">
        <v>83</v>
      </c>
      <c r="AV189" s="12" t="s">
        <v>83</v>
      </c>
      <c r="AW189" s="12" t="s">
        <v>32</v>
      </c>
      <c r="AX189" s="12" t="s">
        <v>76</v>
      </c>
      <c r="AY189" s="246" t="s">
        <v>201</v>
      </c>
    </row>
    <row r="190" s="13" customFormat="1">
      <c r="A190" s="13"/>
      <c r="B190" s="247"/>
      <c r="C190" s="248"/>
      <c r="D190" s="238" t="s">
        <v>208</v>
      </c>
      <c r="E190" s="249" t="s">
        <v>1</v>
      </c>
      <c r="F190" s="250" t="s">
        <v>3792</v>
      </c>
      <c r="G190" s="248"/>
      <c r="H190" s="251">
        <v>2.706</v>
      </c>
      <c r="I190" s="252"/>
      <c r="J190" s="248"/>
      <c r="K190" s="248"/>
      <c r="L190" s="253"/>
      <c r="M190" s="254"/>
      <c r="N190" s="255"/>
      <c r="O190" s="255"/>
      <c r="P190" s="255"/>
      <c r="Q190" s="255"/>
      <c r="R190" s="255"/>
      <c r="S190" s="255"/>
      <c r="T190" s="256"/>
      <c r="U190" s="13"/>
      <c r="V190" s="13"/>
      <c r="W190" s="13"/>
      <c r="X190" s="13"/>
      <c r="Y190" s="13"/>
      <c r="Z190" s="13"/>
      <c r="AA190" s="13"/>
      <c r="AB190" s="13"/>
      <c r="AC190" s="13"/>
      <c r="AD190" s="13"/>
      <c r="AE190" s="13"/>
      <c r="AT190" s="257" t="s">
        <v>208</v>
      </c>
      <c r="AU190" s="257" t="s">
        <v>83</v>
      </c>
      <c r="AV190" s="13" t="s">
        <v>85</v>
      </c>
      <c r="AW190" s="13" t="s">
        <v>32</v>
      </c>
      <c r="AX190" s="13" t="s">
        <v>76</v>
      </c>
      <c r="AY190" s="257" t="s">
        <v>201</v>
      </c>
    </row>
    <row r="191" s="12" customFormat="1">
      <c r="A191" s="12"/>
      <c r="B191" s="236"/>
      <c r="C191" s="237"/>
      <c r="D191" s="238" t="s">
        <v>208</v>
      </c>
      <c r="E191" s="239" t="s">
        <v>1</v>
      </c>
      <c r="F191" s="240" t="s">
        <v>3739</v>
      </c>
      <c r="G191" s="237"/>
      <c r="H191" s="239" t="s">
        <v>1</v>
      </c>
      <c r="I191" s="241"/>
      <c r="J191" s="237"/>
      <c r="K191" s="237"/>
      <c r="L191" s="242"/>
      <c r="M191" s="243"/>
      <c r="N191" s="244"/>
      <c r="O191" s="244"/>
      <c r="P191" s="244"/>
      <c r="Q191" s="244"/>
      <c r="R191" s="244"/>
      <c r="S191" s="244"/>
      <c r="T191" s="245"/>
      <c r="U191" s="12"/>
      <c r="V191" s="12"/>
      <c r="W191" s="12"/>
      <c r="X191" s="12"/>
      <c r="Y191" s="12"/>
      <c r="Z191" s="12"/>
      <c r="AA191" s="12"/>
      <c r="AB191" s="12"/>
      <c r="AC191" s="12"/>
      <c r="AD191" s="12"/>
      <c r="AE191" s="12"/>
      <c r="AT191" s="246" t="s">
        <v>208</v>
      </c>
      <c r="AU191" s="246" t="s">
        <v>83</v>
      </c>
      <c r="AV191" s="12" t="s">
        <v>83</v>
      </c>
      <c r="AW191" s="12" t="s">
        <v>32</v>
      </c>
      <c r="AX191" s="12" t="s">
        <v>76</v>
      </c>
      <c r="AY191" s="246" t="s">
        <v>201</v>
      </c>
    </row>
    <row r="192" s="13" customFormat="1">
      <c r="A192" s="13"/>
      <c r="B192" s="247"/>
      <c r="C192" s="248"/>
      <c r="D192" s="238" t="s">
        <v>208</v>
      </c>
      <c r="E192" s="249" t="s">
        <v>1</v>
      </c>
      <c r="F192" s="250" t="s">
        <v>3793</v>
      </c>
      <c r="G192" s="248"/>
      <c r="H192" s="251">
        <v>1.573</v>
      </c>
      <c r="I192" s="252"/>
      <c r="J192" s="248"/>
      <c r="K192" s="248"/>
      <c r="L192" s="253"/>
      <c r="M192" s="254"/>
      <c r="N192" s="255"/>
      <c r="O192" s="255"/>
      <c r="P192" s="255"/>
      <c r="Q192" s="255"/>
      <c r="R192" s="255"/>
      <c r="S192" s="255"/>
      <c r="T192" s="256"/>
      <c r="U192" s="13"/>
      <c r="V192" s="13"/>
      <c r="W192" s="13"/>
      <c r="X192" s="13"/>
      <c r="Y192" s="13"/>
      <c r="Z192" s="13"/>
      <c r="AA192" s="13"/>
      <c r="AB192" s="13"/>
      <c r="AC192" s="13"/>
      <c r="AD192" s="13"/>
      <c r="AE192" s="13"/>
      <c r="AT192" s="257" t="s">
        <v>208</v>
      </c>
      <c r="AU192" s="257" t="s">
        <v>83</v>
      </c>
      <c r="AV192" s="13" t="s">
        <v>85</v>
      </c>
      <c r="AW192" s="13" t="s">
        <v>32</v>
      </c>
      <c r="AX192" s="13" t="s">
        <v>76</v>
      </c>
      <c r="AY192" s="257" t="s">
        <v>201</v>
      </c>
    </row>
    <row r="193" s="13" customFormat="1">
      <c r="A193" s="13"/>
      <c r="B193" s="247"/>
      <c r="C193" s="248"/>
      <c r="D193" s="238" t="s">
        <v>208</v>
      </c>
      <c r="E193" s="249" t="s">
        <v>1</v>
      </c>
      <c r="F193" s="250" t="s">
        <v>3794</v>
      </c>
      <c r="G193" s="248"/>
      <c r="H193" s="251">
        <v>0.54500000000000004</v>
      </c>
      <c r="I193" s="252"/>
      <c r="J193" s="248"/>
      <c r="K193" s="248"/>
      <c r="L193" s="253"/>
      <c r="M193" s="254"/>
      <c r="N193" s="255"/>
      <c r="O193" s="255"/>
      <c r="P193" s="255"/>
      <c r="Q193" s="255"/>
      <c r="R193" s="255"/>
      <c r="S193" s="255"/>
      <c r="T193" s="256"/>
      <c r="U193" s="13"/>
      <c r="V193" s="13"/>
      <c r="W193" s="13"/>
      <c r="X193" s="13"/>
      <c r="Y193" s="13"/>
      <c r="Z193" s="13"/>
      <c r="AA193" s="13"/>
      <c r="AB193" s="13"/>
      <c r="AC193" s="13"/>
      <c r="AD193" s="13"/>
      <c r="AE193" s="13"/>
      <c r="AT193" s="257" t="s">
        <v>208</v>
      </c>
      <c r="AU193" s="257" t="s">
        <v>83</v>
      </c>
      <c r="AV193" s="13" t="s">
        <v>85</v>
      </c>
      <c r="AW193" s="13" t="s">
        <v>32</v>
      </c>
      <c r="AX193" s="13" t="s">
        <v>76</v>
      </c>
      <c r="AY193" s="257" t="s">
        <v>201</v>
      </c>
    </row>
    <row r="194" s="12" customFormat="1">
      <c r="A194" s="12"/>
      <c r="B194" s="236"/>
      <c r="C194" s="237"/>
      <c r="D194" s="238" t="s">
        <v>208</v>
      </c>
      <c r="E194" s="239" t="s">
        <v>1</v>
      </c>
      <c r="F194" s="240" t="s">
        <v>3742</v>
      </c>
      <c r="G194" s="237"/>
      <c r="H194" s="239" t="s">
        <v>1</v>
      </c>
      <c r="I194" s="241"/>
      <c r="J194" s="237"/>
      <c r="K194" s="237"/>
      <c r="L194" s="242"/>
      <c r="M194" s="243"/>
      <c r="N194" s="244"/>
      <c r="O194" s="244"/>
      <c r="P194" s="244"/>
      <c r="Q194" s="244"/>
      <c r="R194" s="244"/>
      <c r="S194" s="244"/>
      <c r="T194" s="245"/>
      <c r="U194" s="12"/>
      <c r="V194" s="12"/>
      <c r="W194" s="12"/>
      <c r="X194" s="12"/>
      <c r="Y194" s="12"/>
      <c r="Z194" s="12"/>
      <c r="AA194" s="12"/>
      <c r="AB194" s="12"/>
      <c r="AC194" s="12"/>
      <c r="AD194" s="12"/>
      <c r="AE194" s="12"/>
      <c r="AT194" s="246" t="s">
        <v>208</v>
      </c>
      <c r="AU194" s="246" t="s">
        <v>83</v>
      </c>
      <c r="AV194" s="12" t="s">
        <v>83</v>
      </c>
      <c r="AW194" s="12" t="s">
        <v>32</v>
      </c>
      <c r="AX194" s="12" t="s">
        <v>76</v>
      </c>
      <c r="AY194" s="246" t="s">
        <v>201</v>
      </c>
    </row>
    <row r="195" s="13" customFormat="1">
      <c r="A195" s="13"/>
      <c r="B195" s="247"/>
      <c r="C195" s="248"/>
      <c r="D195" s="238" t="s">
        <v>208</v>
      </c>
      <c r="E195" s="249" t="s">
        <v>1</v>
      </c>
      <c r="F195" s="250" t="s">
        <v>3795</v>
      </c>
      <c r="G195" s="248"/>
      <c r="H195" s="251">
        <v>0.63500000000000001</v>
      </c>
      <c r="I195" s="252"/>
      <c r="J195" s="248"/>
      <c r="K195" s="248"/>
      <c r="L195" s="253"/>
      <c r="M195" s="254"/>
      <c r="N195" s="255"/>
      <c r="O195" s="255"/>
      <c r="P195" s="255"/>
      <c r="Q195" s="255"/>
      <c r="R195" s="255"/>
      <c r="S195" s="255"/>
      <c r="T195" s="256"/>
      <c r="U195" s="13"/>
      <c r="V195" s="13"/>
      <c r="W195" s="13"/>
      <c r="X195" s="13"/>
      <c r="Y195" s="13"/>
      <c r="Z195" s="13"/>
      <c r="AA195" s="13"/>
      <c r="AB195" s="13"/>
      <c r="AC195" s="13"/>
      <c r="AD195" s="13"/>
      <c r="AE195" s="13"/>
      <c r="AT195" s="257" t="s">
        <v>208</v>
      </c>
      <c r="AU195" s="257" t="s">
        <v>83</v>
      </c>
      <c r="AV195" s="13" t="s">
        <v>85</v>
      </c>
      <c r="AW195" s="13" t="s">
        <v>32</v>
      </c>
      <c r="AX195" s="13" t="s">
        <v>76</v>
      </c>
      <c r="AY195" s="257" t="s">
        <v>201</v>
      </c>
    </row>
    <row r="196" s="14" customFormat="1">
      <c r="A196" s="14"/>
      <c r="B196" s="258"/>
      <c r="C196" s="259"/>
      <c r="D196" s="238" t="s">
        <v>208</v>
      </c>
      <c r="E196" s="260" t="s">
        <v>1</v>
      </c>
      <c r="F196" s="261" t="s">
        <v>212</v>
      </c>
      <c r="G196" s="259"/>
      <c r="H196" s="262">
        <v>5.4589999999999996</v>
      </c>
      <c r="I196" s="263"/>
      <c r="J196" s="259"/>
      <c r="K196" s="259"/>
      <c r="L196" s="264"/>
      <c r="M196" s="265"/>
      <c r="N196" s="266"/>
      <c r="O196" s="266"/>
      <c r="P196" s="266"/>
      <c r="Q196" s="266"/>
      <c r="R196" s="266"/>
      <c r="S196" s="266"/>
      <c r="T196" s="267"/>
      <c r="U196" s="14"/>
      <c r="V196" s="14"/>
      <c r="W196" s="14"/>
      <c r="X196" s="14"/>
      <c r="Y196" s="14"/>
      <c r="Z196" s="14"/>
      <c r="AA196" s="14"/>
      <c r="AB196" s="14"/>
      <c r="AC196" s="14"/>
      <c r="AD196" s="14"/>
      <c r="AE196" s="14"/>
      <c r="AT196" s="268" t="s">
        <v>208</v>
      </c>
      <c r="AU196" s="268" t="s">
        <v>83</v>
      </c>
      <c r="AV196" s="14" t="s">
        <v>206</v>
      </c>
      <c r="AW196" s="14" t="s">
        <v>32</v>
      </c>
      <c r="AX196" s="14" t="s">
        <v>83</v>
      </c>
      <c r="AY196" s="268" t="s">
        <v>201</v>
      </c>
    </row>
    <row r="197" s="2" customFormat="1" ht="24.15" customHeight="1">
      <c r="A197" s="39"/>
      <c r="B197" s="40"/>
      <c r="C197" s="222" t="s">
        <v>323</v>
      </c>
      <c r="D197" s="222" t="s">
        <v>202</v>
      </c>
      <c r="E197" s="223" t="s">
        <v>3796</v>
      </c>
      <c r="F197" s="224" t="s">
        <v>3797</v>
      </c>
      <c r="G197" s="225" t="s">
        <v>223</v>
      </c>
      <c r="H197" s="226">
        <v>1.3080000000000001</v>
      </c>
      <c r="I197" s="227"/>
      <c r="J197" s="228">
        <f>ROUND(I197*H197,2)</f>
        <v>0</v>
      </c>
      <c r="K197" s="229"/>
      <c r="L197" s="45"/>
      <c r="M197" s="230" t="s">
        <v>1</v>
      </c>
      <c r="N197" s="231" t="s">
        <v>41</v>
      </c>
      <c r="O197" s="92"/>
      <c r="P197" s="232">
        <f>O197*H197</f>
        <v>0</v>
      </c>
      <c r="Q197" s="232">
        <v>1.06277</v>
      </c>
      <c r="R197" s="232">
        <f>Q197*H197</f>
        <v>1.39010316</v>
      </c>
      <c r="S197" s="232">
        <v>0</v>
      </c>
      <c r="T197" s="233">
        <f>S197*H197</f>
        <v>0</v>
      </c>
      <c r="U197" s="39"/>
      <c r="V197" s="39"/>
      <c r="W197" s="39"/>
      <c r="X197" s="39"/>
      <c r="Y197" s="39"/>
      <c r="Z197" s="39"/>
      <c r="AA197" s="39"/>
      <c r="AB197" s="39"/>
      <c r="AC197" s="39"/>
      <c r="AD197" s="39"/>
      <c r="AE197" s="39"/>
      <c r="AR197" s="234" t="s">
        <v>206</v>
      </c>
      <c r="AT197" s="234" t="s">
        <v>202</v>
      </c>
      <c r="AU197" s="234" t="s">
        <v>83</v>
      </c>
      <c r="AY197" s="18" t="s">
        <v>201</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206</v>
      </c>
      <c r="BM197" s="234" t="s">
        <v>3798</v>
      </c>
    </row>
    <row r="198" s="12" customFormat="1">
      <c r="A198" s="12"/>
      <c r="B198" s="236"/>
      <c r="C198" s="237"/>
      <c r="D198" s="238" t="s">
        <v>208</v>
      </c>
      <c r="E198" s="239" t="s">
        <v>1</v>
      </c>
      <c r="F198" s="240" t="s">
        <v>3747</v>
      </c>
      <c r="G198" s="237"/>
      <c r="H198" s="239" t="s">
        <v>1</v>
      </c>
      <c r="I198" s="241"/>
      <c r="J198" s="237"/>
      <c r="K198" s="237"/>
      <c r="L198" s="242"/>
      <c r="M198" s="243"/>
      <c r="N198" s="244"/>
      <c r="O198" s="244"/>
      <c r="P198" s="244"/>
      <c r="Q198" s="244"/>
      <c r="R198" s="244"/>
      <c r="S198" s="244"/>
      <c r="T198" s="245"/>
      <c r="U198" s="12"/>
      <c r="V198" s="12"/>
      <c r="W198" s="12"/>
      <c r="X198" s="12"/>
      <c r="Y198" s="12"/>
      <c r="Z198" s="12"/>
      <c r="AA198" s="12"/>
      <c r="AB198" s="12"/>
      <c r="AC198" s="12"/>
      <c r="AD198" s="12"/>
      <c r="AE198" s="12"/>
      <c r="AT198" s="246" t="s">
        <v>208</v>
      </c>
      <c r="AU198" s="246" t="s">
        <v>83</v>
      </c>
      <c r="AV198" s="12" t="s">
        <v>83</v>
      </c>
      <c r="AW198" s="12" t="s">
        <v>32</v>
      </c>
      <c r="AX198" s="12" t="s">
        <v>76</v>
      </c>
      <c r="AY198" s="246" t="s">
        <v>201</v>
      </c>
    </row>
    <row r="199" s="13" customFormat="1">
      <c r="A199" s="13"/>
      <c r="B199" s="247"/>
      <c r="C199" s="248"/>
      <c r="D199" s="238" t="s">
        <v>208</v>
      </c>
      <c r="E199" s="249" t="s">
        <v>1</v>
      </c>
      <c r="F199" s="250" t="s">
        <v>3799</v>
      </c>
      <c r="G199" s="248"/>
      <c r="H199" s="251">
        <v>1.3080000000000001</v>
      </c>
      <c r="I199" s="252"/>
      <c r="J199" s="248"/>
      <c r="K199" s="248"/>
      <c r="L199" s="253"/>
      <c r="M199" s="254"/>
      <c r="N199" s="255"/>
      <c r="O199" s="255"/>
      <c r="P199" s="255"/>
      <c r="Q199" s="255"/>
      <c r="R199" s="255"/>
      <c r="S199" s="255"/>
      <c r="T199" s="256"/>
      <c r="U199" s="13"/>
      <c r="V199" s="13"/>
      <c r="W199" s="13"/>
      <c r="X199" s="13"/>
      <c r="Y199" s="13"/>
      <c r="Z199" s="13"/>
      <c r="AA199" s="13"/>
      <c r="AB199" s="13"/>
      <c r="AC199" s="13"/>
      <c r="AD199" s="13"/>
      <c r="AE199" s="13"/>
      <c r="AT199" s="257" t="s">
        <v>208</v>
      </c>
      <c r="AU199" s="257" t="s">
        <v>83</v>
      </c>
      <c r="AV199" s="13" t="s">
        <v>85</v>
      </c>
      <c r="AW199" s="13" t="s">
        <v>32</v>
      </c>
      <c r="AX199" s="13" t="s">
        <v>83</v>
      </c>
      <c r="AY199" s="257" t="s">
        <v>201</v>
      </c>
    </row>
    <row r="200" s="11" customFormat="1" ht="25.92" customHeight="1">
      <c r="A200" s="11"/>
      <c r="B200" s="208"/>
      <c r="C200" s="209"/>
      <c r="D200" s="210" t="s">
        <v>75</v>
      </c>
      <c r="E200" s="211" t="s">
        <v>138</v>
      </c>
      <c r="F200" s="211" t="s">
        <v>234</v>
      </c>
      <c r="G200" s="209"/>
      <c r="H200" s="209"/>
      <c r="I200" s="212"/>
      <c r="J200" s="213">
        <f>BK200</f>
        <v>0</v>
      </c>
      <c r="K200" s="209"/>
      <c r="L200" s="214"/>
      <c r="M200" s="215"/>
      <c r="N200" s="216"/>
      <c r="O200" s="216"/>
      <c r="P200" s="217">
        <f>SUM(P201:P222)</f>
        <v>0</v>
      </c>
      <c r="Q200" s="216"/>
      <c r="R200" s="217">
        <f>SUM(R201:R222)</f>
        <v>103.81716259999999</v>
      </c>
      <c r="S200" s="216"/>
      <c r="T200" s="218">
        <f>SUM(T201:T222)</f>
        <v>0</v>
      </c>
      <c r="U200" s="11"/>
      <c r="V200" s="11"/>
      <c r="W200" s="11"/>
      <c r="X200" s="11"/>
      <c r="Y200" s="11"/>
      <c r="Z200" s="11"/>
      <c r="AA200" s="11"/>
      <c r="AB200" s="11"/>
      <c r="AC200" s="11"/>
      <c r="AD200" s="11"/>
      <c r="AE200" s="11"/>
      <c r="AR200" s="219" t="s">
        <v>83</v>
      </c>
      <c r="AT200" s="220" t="s">
        <v>75</v>
      </c>
      <c r="AU200" s="220" t="s">
        <v>76</v>
      </c>
      <c r="AY200" s="219" t="s">
        <v>201</v>
      </c>
      <c r="BK200" s="221">
        <f>SUM(BK201:BK222)</f>
        <v>0</v>
      </c>
    </row>
    <row r="201" s="2" customFormat="1" ht="24.15" customHeight="1">
      <c r="A201" s="39"/>
      <c r="B201" s="40"/>
      <c r="C201" s="222" t="s">
        <v>331</v>
      </c>
      <c r="D201" s="222" t="s">
        <v>202</v>
      </c>
      <c r="E201" s="223" t="s">
        <v>236</v>
      </c>
      <c r="F201" s="224" t="s">
        <v>237</v>
      </c>
      <c r="G201" s="225" t="s">
        <v>205</v>
      </c>
      <c r="H201" s="226">
        <v>39.884</v>
      </c>
      <c r="I201" s="227"/>
      <c r="J201" s="228">
        <f>ROUND(I201*H201,2)</f>
        <v>0</v>
      </c>
      <c r="K201" s="229"/>
      <c r="L201" s="45"/>
      <c r="M201" s="230" t="s">
        <v>1</v>
      </c>
      <c r="N201" s="231" t="s">
        <v>41</v>
      </c>
      <c r="O201" s="92"/>
      <c r="P201" s="232">
        <f>O201*H201</f>
        <v>0</v>
      </c>
      <c r="Q201" s="232">
        <v>2.5018799999999999</v>
      </c>
      <c r="R201" s="232">
        <f>Q201*H201</f>
        <v>99.784981919999993</v>
      </c>
      <c r="S201" s="232">
        <v>0</v>
      </c>
      <c r="T201" s="233">
        <f>S201*H201</f>
        <v>0</v>
      </c>
      <c r="U201" s="39"/>
      <c r="V201" s="39"/>
      <c r="W201" s="39"/>
      <c r="X201" s="39"/>
      <c r="Y201" s="39"/>
      <c r="Z201" s="39"/>
      <c r="AA201" s="39"/>
      <c r="AB201" s="39"/>
      <c r="AC201" s="39"/>
      <c r="AD201" s="39"/>
      <c r="AE201" s="39"/>
      <c r="AR201" s="234" t="s">
        <v>206</v>
      </c>
      <c r="AT201" s="234" t="s">
        <v>202</v>
      </c>
      <c r="AU201" s="234" t="s">
        <v>83</v>
      </c>
      <c r="AY201" s="18" t="s">
        <v>201</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206</v>
      </c>
      <c r="BM201" s="234" t="s">
        <v>3800</v>
      </c>
    </row>
    <row r="202" s="12" customFormat="1">
      <c r="A202" s="12"/>
      <c r="B202" s="236"/>
      <c r="C202" s="237"/>
      <c r="D202" s="238" t="s">
        <v>208</v>
      </c>
      <c r="E202" s="239" t="s">
        <v>1</v>
      </c>
      <c r="F202" s="240" t="s">
        <v>3801</v>
      </c>
      <c r="G202" s="237"/>
      <c r="H202" s="239" t="s">
        <v>1</v>
      </c>
      <c r="I202" s="241"/>
      <c r="J202" s="237"/>
      <c r="K202" s="237"/>
      <c r="L202" s="242"/>
      <c r="M202" s="243"/>
      <c r="N202" s="244"/>
      <c r="O202" s="244"/>
      <c r="P202" s="244"/>
      <c r="Q202" s="244"/>
      <c r="R202" s="244"/>
      <c r="S202" s="244"/>
      <c r="T202" s="245"/>
      <c r="U202" s="12"/>
      <c r="V202" s="12"/>
      <c r="W202" s="12"/>
      <c r="X202" s="12"/>
      <c r="Y202" s="12"/>
      <c r="Z202" s="12"/>
      <c r="AA202" s="12"/>
      <c r="AB202" s="12"/>
      <c r="AC202" s="12"/>
      <c r="AD202" s="12"/>
      <c r="AE202" s="12"/>
      <c r="AT202" s="246" t="s">
        <v>208</v>
      </c>
      <c r="AU202" s="246" t="s">
        <v>83</v>
      </c>
      <c r="AV202" s="12" t="s">
        <v>83</v>
      </c>
      <c r="AW202" s="12" t="s">
        <v>32</v>
      </c>
      <c r="AX202" s="12" t="s">
        <v>76</v>
      </c>
      <c r="AY202" s="246" t="s">
        <v>201</v>
      </c>
    </row>
    <row r="203" s="13" customFormat="1">
      <c r="A203" s="13"/>
      <c r="B203" s="247"/>
      <c r="C203" s="248"/>
      <c r="D203" s="238" t="s">
        <v>208</v>
      </c>
      <c r="E203" s="249" t="s">
        <v>1</v>
      </c>
      <c r="F203" s="250" t="s">
        <v>3802</v>
      </c>
      <c r="G203" s="248"/>
      <c r="H203" s="251">
        <v>15.637000000000001</v>
      </c>
      <c r="I203" s="252"/>
      <c r="J203" s="248"/>
      <c r="K203" s="248"/>
      <c r="L203" s="253"/>
      <c r="M203" s="254"/>
      <c r="N203" s="255"/>
      <c r="O203" s="255"/>
      <c r="P203" s="255"/>
      <c r="Q203" s="255"/>
      <c r="R203" s="255"/>
      <c r="S203" s="255"/>
      <c r="T203" s="256"/>
      <c r="U203" s="13"/>
      <c r="V203" s="13"/>
      <c r="W203" s="13"/>
      <c r="X203" s="13"/>
      <c r="Y203" s="13"/>
      <c r="Z203" s="13"/>
      <c r="AA203" s="13"/>
      <c r="AB203" s="13"/>
      <c r="AC203" s="13"/>
      <c r="AD203" s="13"/>
      <c r="AE203" s="13"/>
      <c r="AT203" s="257" t="s">
        <v>208</v>
      </c>
      <c r="AU203" s="257" t="s">
        <v>83</v>
      </c>
      <c r="AV203" s="13" t="s">
        <v>85</v>
      </c>
      <c r="AW203" s="13" t="s">
        <v>32</v>
      </c>
      <c r="AX203" s="13" t="s">
        <v>76</v>
      </c>
      <c r="AY203" s="257" t="s">
        <v>201</v>
      </c>
    </row>
    <row r="204" s="12" customFormat="1">
      <c r="A204" s="12"/>
      <c r="B204" s="236"/>
      <c r="C204" s="237"/>
      <c r="D204" s="238" t="s">
        <v>208</v>
      </c>
      <c r="E204" s="239" t="s">
        <v>1</v>
      </c>
      <c r="F204" s="240" t="s">
        <v>3803</v>
      </c>
      <c r="G204" s="237"/>
      <c r="H204" s="239" t="s">
        <v>1</v>
      </c>
      <c r="I204" s="241"/>
      <c r="J204" s="237"/>
      <c r="K204" s="237"/>
      <c r="L204" s="242"/>
      <c r="M204" s="243"/>
      <c r="N204" s="244"/>
      <c r="O204" s="244"/>
      <c r="P204" s="244"/>
      <c r="Q204" s="244"/>
      <c r="R204" s="244"/>
      <c r="S204" s="244"/>
      <c r="T204" s="245"/>
      <c r="U204" s="12"/>
      <c r="V204" s="12"/>
      <c r="W204" s="12"/>
      <c r="X204" s="12"/>
      <c r="Y204" s="12"/>
      <c r="Z204" s="12"/>
      <c r="AA204" s="12"/>
      <c r="AB204" s="12"/>
      <c r="AC204" s="12"/>
      <c r="AD204" s="12"/>
      <c r="AE204" s="12"/>
      <c r="AT204" s="246" t="s">
        <v>208</v>
      </c>
      <c r="AU204" s="246" t="s">
        <v>83</v>
      </c>
      <c r="AV204" s="12" t="s">
        <v>83</v>
      </c>
      <c r="AW204" s="12" t="s">
        <v>32</v>
      </c>
      <c r="AX204" s="12" t="s">
        <v>76</v>
      </c>
      <c r="AY204" s="246" t="s">
        <v>201</v>
      </c>
    </row>
    <row r="205" s="13" customFormat="1">
      <c r="A205" s="13"/>
      <c r="B205" s="247"/>
      <c r="C205" s="248"/>
      <c r="D205" s="238" t="s">
        <v>208</v>
      </c>
      <c r="E205" s="249" t="s">
        <v>1</v>
      </c>
      <c r="F205" s="250" t="s">
        <v>3804</v>
      </c>
      <c r="G205" s="248"/>
      <c r="H205" s="251">
        <v>24.247</v>
      </c>
      <c r="I205" s="252"/>
      <c r="J205" s="248"/>
      <c r="K205" s="248"/>
      <c r="L205" s="253"/>
      <c r="M205" s="254"/>
      <c r="N205" s="255"/>
      <c r="O205" s="255"/>
      <c r="P205" s="255"/>
      <c r="Q205" s="255"/>
      <c r="R205" s="255"/>
      <c r="S205" s="255"/>
      <c r="T205" s="256"/>
      <c r="U205" s="13"/>
      <c r="V205" s="13"/>
      <c r="W205" s="13"/>
      <c r="X205" s="13"/>
      <c r="Y205" s="13"/>
      <c r="Z205" s="13"/>
      <c r="AA205" s="13"/>
      <c r="AB205" s="13"/>
      <c r="AC205" s="13"/>
      <c r="AD205" s="13"/>
      <c r="AE205" s="13"/>
      <c r="AT205" s="257" t="s">
        <v>208</v>
      </c>
      <c r="AU205" s="257" t="s">
        <v>83</v>
      </c>
      <c r="AV205" s="13" t="s">
        <v>85</v>
      </c>
      <c r="AW205" s="13" t="s">
        <v>32</v>
      </c>
      <c r="AX205" s="13" t="s">
        <v>76</v>
      </c>
      <c r="AY205" s="257" t="s">
        <v>201</v>
      </c>
    </row>
    <row r="206" s="14" customFormat="1">
      <c r="A206" s="14"/>
      <c r="B206" s="258"/>
      <c r="C206" s="259"/>
      <c r="D206" s="238" t="s">
        <v>208</v>
      </c>
      <c r="E206" s="260" t="s">
        <v>1</v>
      </c>
      <c r="F206" s="261" t="s">
        <v>212</v>
      </c>
      <c r="G206" s="259"/>
      <c r="H206" s="262">
        <v>39.884</v>
      </c>
      <c r="I206" s="263"/>
      <c r="J206" s="259"/>
      <c r="K206" s="259"/>
      <c r="L206" s="264"/>
      <c r="M206" s="265"/>
      <c r="N206" s="266"/>
      <c r="O206" s="266"/>
      <c r="P206" s="266"/>
      <c r="Q206" s="266"/>
      <c r="R206" s="266"/>
      <c r="S206" s="266"/>
      <c r="T206" s="267"/>
      <c r="U206" s="14"/>
      <c r="V206" s="14"/>
      <c r="W206" s="14"/>
      <c r="X206" s="14"/>
      <c r="Y206" s="14"/>
      <c r="Z206" s="14"/>
      <c r="AA206" s="14"/>
      <c r="AB206" s="14"/>
      <c r="AC206" s="14"/>
      <c r="AD206" s="14"/>
      <c r="AE206" s="14"/>
      <c r="AT206" s="268" t="s">
        <v>208</v>
      </c>
      <c r="AU206" s="268" t="s">
        <v>83</v>
      </c>
      <c r="AV206" s="14" t="s">
        <v>206</v>
      </c>
      <c r="AW206" s="14" t="s">
        <v>32</v>
      </c>
      <c r="AX206" s="14" t="s">
        <v>83</v>
      </c>
      <c r="AY206" s="268" t="s">
        <v>201</v>
      </c>
    </row>
    <row r="207" s="2" customFormat="1" ht="24.15" customHeight="1">
      <c r="A207" s="39"/>
      <c r="B207" s="40"/>
      <c r="C207" s="222" t="s">
        <v>624</v>
      </c>
      <c r="D207" s="222" t="s">
        <v>202</v>
      </c>
      <c r="E207" s="223" t="s">
        <v>244</v>
      </c>
      <c r="F207" s="224" t="s">
        <v>245</v>
      </c>
      <c r="G207" s="225" t="s">
        <v>215</v>
      </c>
      <c r="H207" s="226">
        <v>402.03300000000002</v>
      </c>
      <c r="I207" s="227"/>
      <c r="J207" s="228">
        <f>ROUND(I207*H207,2)</f>
        <v>0</v>
      </c>
      <c r="K207" s="229"/>
      <c r="L207" s="45"/>
      <c r="M207" s="230" t="s">
        <v>1</v>
      </c>
      <c r="N207" s="231" t="s">
        <v>41</v>
      </c>
      <c r="O207" s="92"/>
      <c r="P207" s="232">
        <f>O207*H207</f>
        <v>0</v>
      </c>
      <c r="Q207" s="232">
        <v>0.0027499999999999998</v>
      </c>
      <c r="R207" s="232">
        <f>Q207*H207</f>
        <v>1.10559075</v>
      </c>
      <c r="S207" s="232">
        <v>0</v>
      </c>
      <c r="T207" s="233">
        <f>S207*H207</f>
        <v>0</v>
      </c>
      <c r="U207" s="39"/>
      <c r="V207" s="39"/>
      <c r="W207" s="39"/>
      <c r="X207" s="39"/>
      <c r="Y207" s="39"/>
      <c r="Z207" s="39"/>
      <c r="AA207" s="39"/>
      <c r="AB207" s="39"/>
      <c r="AC207" s="39"/>
      <c r="AD207" s="39"/>
      <c r="AE207" s="39"/>
      <c r="AR207" s="234" t="s">
        <v>206</v>
      </c>
      <c r="AT207" s="234" t="s">
        <v>202</v>
      </c>
      <c r="AU207" s="234" t="s">
        <v>83</v>
      </c>
      <c r="AY207" s="18" t="s">
        <v>201</v>
      </c>
      <c r="BE207" s="235">
        <f>IF(N207="základní",J207,0)</f>
        <v>0</v>
      </c>
      <c r="BF207" s="235">
        <f>IF(N207="snížená",J207,0)</f>
        <v>0</v>
      </c>
      <c r="BG207" s="235">
        <f>IF(N207="zákl. přenesená",J207,0)</f>
        <v>0</v>
      </c>
      <c r="BH207" s="235">
        <f>IF(N207="sníž. přenesená",J207,0)</f>
        <v>0</v>
      </c>
      <c r="BI207" s="235">
        <f>IF(N207="nulová",J207,0)</f>
        <v>0</v>
      </c>
      <c r="BJ207" s="18" t="s">
        <v>83</v>
      </c>
      <c r="BK207" s="235">
        <f>ROUND(I207*H207,2)</f>
        <v>0</v>
      </c>
      <c r="BL207" s="18" t="s">
        <v>206</v>
      </c>
      <c r="BM207" s="234" t="s">
        <v>3805</v>
      </c>
    </row>
    <row r="208" s="12" customFormat="1">
      <c r="A208" s="12"/>
      <c r="B208" s="236"/>
      <c r="C208" s="237"/>
      <c r="D208" s="238" t="s">
        <v>208</v>
      </c>
      <c r="E208" s="239" t="s">
        <v>1</v>
      </c>
      <c r="F208" s="240" t="s">
        <v>3801</v>
      </c>
      <c r="G208" s="237"/>
      <c r="H208" s="239" t="s">
        <v>1</v>
      </c>
      <c r="I208" s="241"/>
      <c r="J208" s="237"/>
      <c r="K208" s="237"/>
      <c r="L208" s="242"/>
      <c r="M208" s="243"/>
      <c r="N208" s="244"/>
      <c r="O208" s="244"/>
      <c r="P208" s="244"/>
      <c r="Q208" s="244"/>
      <c r="R208" s="244"/>
      <c r="S208" s="244"/>
      <c r="T208" s="245"/>
      <c r="U208" s="12"/>
      <c r="V208" s="12"/>
      <c r="W208" s="12"/>
      <c r="X208" s="12"/>
      <c r="Y208" s="12"/>
      <c r="Z208" s="12"/>
      <c r="AA208" s="12"/>
      <c r="AB208" s="12"/>
      <c r="AC208" s="12"/>
      <c r="AD208" s="12"/>
      <c r="AE208" s="12"/>
      <c r="AT208" s="246" t="s">
        <v>208</v>
      </c>
      <c r="AU208" s="246" t="s">
        <v>83</v>
      </c>
      <c r="AV208" s="12" t="s">
        <v>83</v>
      </c>
      <c r="AW208" s="12" t="s">
        <v>32</v>
      </c>
      <c r="AX208" s="12" t="s">
        <v>76</v>
      </c>
      <c r="AY208" s="246" t="s">
        <v>201</v>
      </c>
    </row>
    <row r="209" s="13" customFormat="1">
      <c r="A209" s="13"/>
      <c r="B209" s="247"/>
      <c r="C209" s="248"/>
      <c r="D209" s="238" t="s">
        <v>208</v>
      </c>
      <c r="E209" s="249" t="s">
        <v>1</v>
      </c>
      <c r="F209" s="250" t="s">
        <v>3806</v>
      </c>
      <c r="G209" s="248"/>
      <c r="H209" s="251">
        <v>156.37299999999999</v>
      </c>
      <c r="I209" s="252"/>
      <c r="J209" s="248"/>
      <c r="K209" s="248"/>
      <c r="L209" s="253"/>
      <c r="M209" s="254"/>
      <c r="N209" s="255"/>
      <c r="O209" s="255"/>
      <c r="P209" s="255"/>
      <c r="Q209" s="255"/>
      <c r="R209" s="255"/>
      <c r="S209" s="255"/>
      <c r="T209" s="256"/>
      <c r="U209" s="13"/>
      <c r="V209" s="13"/>
      <c r="W209" s="13"/>
      <c r="X209" s="13"/>
      <c r="Y209" s="13"/>
      <c r="Z209" s="13"/>
      <c r="AA209" s="13"/>
      <c r="AB209" s="13"/>
      <c r="AC209" s="13"/>
      <c r="AD209" s="13"/>
      <c r="AE209" s="13"/>
      <c r="AT209" s="257" t="s">
        <v>208</v>
      </c>
      <c r="AU209" s="257" t="s">
        <v>83</v>
      </c>
      <c r="AV209" s="13" t="s">
        <v>85</v>
      </c>
      <c r="AW209" s="13" t="s">
        <v>32</v>
      </c>
      <c r="AX209" s="13" t="s">
        <v>76</v>
      </c>
      <c r="AY209" s="257" t="s">
        <v>201</v>
      </c>
    </row>
    <row r="210" s="13" customFormat="1">
      <c r="A210" s="13"/>
      <c r="B210" s="247"/>
      <c r="C210" s="248"/>
      <c r="D210" s="238" t="s">
        <v>208</v>
      </c>
      <c r="E210" s="249" t="s">
        <v>1</v>
      </c>
      <c r="F210" s="250" t="s">
        <v>3807</v>
      </c>
      <c r="G210" s="248"/>
      <c r="H210" s="251">
        <v>1.262</v>
      </c>
      <c r="I210" s="252"/>
      <c r="J210" s="248"/>
      <c r="K210" s="248"/>
      <c r="L210" s="253"/>
      <c r="M210" s="254"/>
      <c r="N210" s="255"/>
      <c r="O210" s="255"/>
      <c r="P210" s="255"/>
      <c r="Q210" s="255"/>
      <c r="R210" s="255"/>
      <c r="S210" s="255"/>
      <c r="T210" s="256"/>
      <c r="U210" s="13"/>
      <c r="V210" s="13"/>
      <c r="W210" s="13"/>
      <c r="X210" s="13"/>
      <c r="Y210" s="13"/>
      <c r="Z210" s="13"/>
      <c r="AA210" s="13"/>
      <c r="AB210" s="13"/>
      <c r="AC210" s="13"/>
      <c r="AD210" s="13"/>
      <c r="AE210" s="13"/>
      <c r="AT210" s="257" t="s">
        <v>208</v>
      </c>
      <c r="AU210" s="257" t="s">
        <v>83</v>
      </c>
      <c r="AV210" s="13" t="s">
        <v>85</v>
      </c>
      <c r="AW210" s="13" t="s">
        <v>32</v>
      </c>
      <c r="AX210" s="13" t="s">
        <v>76</v>
      </c>
      <c r="AY210" s="257" t="s">
        <v>201</v>
      </c>
    </row>
    <row r="211" s="12" customFormat="1">
      <c r="A211" s="12"/>
      <c r="B211" s="236"/>
      <c r="C211" s="237"/>
      <c r="D211" s="238" t="s">
        <v>208</v>
      </c>
      <c r="E211" s="239" t="s">
        <v>1</v>
      </c>
      <c r="F211" s="240" t="s">
        <v>3803</v>
      </c>
      <c r="G211" s="237"/>
      <c r="H211" s="239" t="s">
        <v>1</v>
      </c>
      <c r="I211" s="241"/>
      <c r="J211" s="237"/>
      <c r="K211" s="237"/>
      <c r="L211" s="242"/>
      <c r="M211" s="243"/>
      <c r="N211" s="244"/>
      <c r="O211" s="244"/>
      <c r="P211" s="244"/>
      <c r="Q211" s="244"/>
      <c r="R211" s="244"/>
      <c r="S211" s="244"/>
      <c r="T211" s="245"/>
      <c r="U211" s="12"/>
      <c r="V211" s="12"/>
      <c r="W211" s="12"/>
      <c r="X211" s="12"/>
      <c r="Y211" s="12"/>
      <c r="Z211" s="12"/>
      <c r="AA211" s="12"/>
      <c r="AB211" s="12"/>
      <c r="AC211" s="12"/>
      <c r="AD211" s="12"/>
      <c r="AE211" s="12"/>
      <c r="AT211" s="246" t="s">
        <v>208</v>
      </c>
      <c r="AU211" s="246" t="s">
        <v>83</v>
      </c>
      <c r="AV211" s="12" t="s">
        <v>83</v>
      </c>
      <c r="AW211" s="12" t="s">
        <v>32</v>
      </c>
      <c r="AX211" s="12" t="s">
        <v>76</v>
      </c>
      <c r="AY211" s="246" t="s">
        <v>201</v>
      </c>
    </row>
    <row r="212" s="13" customFormat="1">
      <c r="A212" s="13"/>
      <c r="B212" s="247"/>
      <c r="C212" s="248"/>
      <c r="D212" s="238" t="s">
        <v>208</v>
      </c>
      <c r="E212" s="249" t="s">
        <v>1</v>
      </c>
      <c r="F212" s="250" t="s">
        <v>3808</v>
      </c>
      <c r="G212" s="248"/>
      <c r="H212" s="251">
        <v>242.46600000000001</v>
      </c>
      <c r="I212" s="252"/>
      <c r="J212" s="248"/>
      <c r="K212" s="248"/>
      <c r="L212" s="253"/>
      <c r="M212" s="254"/>
      <c r="N212" s="255"/>
      <c r="O212" s="255"/>
      <c r="P212" s="255"/>
      <c r="Q212" s="255"/>
      <c r="R212" s="255"/>
      <c r="S212" s="255"/>
      <c r="T212" s="256"/>
      <c r="U212" s="13"/>
      <c r="V212" s="13"/>
      <c r="W212" s="13"/>
      <c r="X212" s="13"/>
      <c r="Y212" s="13"/>
      <c r="Z212" s="13"/>
      <c r="AA212" s="13"/>
      <c r="AB212" s="13"/>
      <c r="AC212" s="13"/>
      <c r="AD212" s="13"/>
      <c r="AE212" s="13"/>
      <c r="AT212" s="257" t="s">
        <v>208</v>
      </c>
      <c r="AU212" s="257" t="s">
        <v>83</v>
      </c>
      <c r="AV212" s="13" t="s">
        <v>85</v>
      </c>
      <c r="AW212" s="13" t="s">
        <v>32</v>
      </c>
      <c r="AX212" s="13" t="s">
        <v>76</v>
      </c>
      <c r="AY212" s="257" t="s">
        <v>201</v>
      </c>
    </row>
    <row r="213" s="13" customFormat="1">
      <c r="A213" s="13"/>
      <c r="B213" s="247"/>
      <c r="C213" s="248"/>
      <c r="D213" s="238" t="s">
        <v>208</v>
      </c>
      <c r="E213" s="249" t="s">
        <v>1</v>
      </c>
      <c r="F213" s="250" t="s">
        <v>3809</v>
      </c>
      <c r="G213" s="248"/>
      <c r="H213" s="251">
        <v>1.9319999999999999</v>
      </c>
      <c r="I213" s="252"/>
      <c r="J213" s="248"/>
      <c r="K213" s="248"/>
      <c r="L213" s="253"/>
      <c r="M213" s="254"/>
      <c r="N213" s="255"/>
      <c r="O213" s="255"/>
      <c r="P213" s="255"/>
      <c r="Q213" s="255"/>
      <c r="R213" s="255"/>
      <c r="S213" s="255"/>
      <c r="T213" s="256"/>
      <c r="U213" s="13"/>
      <c r="V213" s="13"/>
      <c r="W213" s="13"/>
      <c r="X213" s="13"/>
      <c r="Y213" s="13"/>
      <c r="Z213" s="13"/>
      <c r="AA213" s="13"/>
      <c r="AB213" s="13"/>
      <c r="AC213" s="13"/>
      <c r="AD213" s="13"/>
      <c r="AE213" s="13"/>
      <c r="AT213" s="257" t="s">
        <v>208</v>
      </c>
      <c r="AU213" s="257" t="s">
        <v>83</v>
      </c>
      <c r="AV213" s="13" t="s">
        <v>85</v>
      </c>
      <c r="AW213" s="13" t="s">
        <v>32</v>
      </c>
      <c r="AX213" s="13" t="s">
        <v>76</v>
      </c>
      <c r="AY213" s="257" t="s">
        <v>201</v>
      </c>
    </row>
    <row r="214" s="14" customFormat="1">
      <c r="A214" s="14"/>
      <c r="B214" s="258"/>
      <c r="C214" s="259"/>
      <c r="D214" s="238" t="s">
        <v>208</v>
      </c>
      <c r="E214" s="260" t="s">
        <v>1</v>
      </c>
      <c r="F214" s="261" t="s">
        <v>212</v>
      </c>
      <c r="G214" s="259"/>
      <c r="H214" s="262">
        <v>402.03300000000002</v>
      </c>
      <c r="I214" s="263"/>
      <c r="J214" s="259"/>
      <c r="K214" s="259"/>
      <c r="L214" s="264"/>
      <c r="M214" s="265"/>
      <c r="N214" s="266"/>
      <c r="O214" s="266"/>
      <c r="P214" s="266"/>
      <c r="Q214" s="266"/>
      <c r="R214" s="266"/>
      <c r="S214" s="266"/>
      <c r="T214" s="267"/>
      <c r="U214" s="14"/>
      <c r="V214" s="14"/>
      <c r="W214" s="14"/>
      <c r="X214" s="14"/>
      <c r="Y214" s="14"/>
      <c r="Z214" s="14"/>
      <c r="AA214" s="14"/>
      <c r="AB214" s="14"/>
      <c r="AC214" s="14"/>
      <c r="AD214" s="14"/>
      <c r="AE214" s="14"/>
      <c r="AT214" s="268" t="s">
        <v>208</v>
      </c>
      <c r="AU214" s="268" t="s">
        <v>83</v>
      </c>
      <c r="AV214" s="14" t="s">
        <v>206</v>
      </c>
      <c r="AW214" s="14" t="s">
        <v>32</v>
      </c>
      <c r="AX214" s="14" t="s">
        <v>83</v>
      </c>
      <c r="AY214" s="268" t="s">
        <v>201</v>
      </c>
    </row>
    <row r="215" s="2" customFormat="1" ht="24.15" customHeight="1">
      <c r="A215" s="39"/>
      <c r="B215" s="40"/>
      <c r="C215" s="222" t="s">
        <v>629</v>
      </c>
      <c r="D215" s="222" t="s">
        <v>202</v>
      </c>
      <c r="E215" s="223" t="s">
        <v>257</v>
      </c>
      <c r="F215" s="224" t="s">
        <v>258</v>
      </c>
      <c r="G215" s="225" t="s">
        <v>215</v>
      </c>
      <c r="H215" s="226">
        <v>402.03300000000002</v>
      </c>
      <c r="I215" s="227"/>
      <c r="J215" s="228">
        <f>ROUND(I215*H215,2)</f>
        <v>0</v>
      </c>
      <c r="K215" s="229"/>
      <c r="L215" s="45"/>
      <c r="M215" s="230" t="s">
        <v>1</v>
      </c>
      <c r="N215" s="231" t="s">
        <v>41</v>
      </c>
      <c r="O215" s="92"/>
      <c r="P215" s="232">
        <f>O215*H215</f>
        <v>0</v>
      </c>
      <c r="Q215" s="232">
        <v>0</v>
      </c>
      <c r="R215" s="232">
        <f>Q215*H215</f>
        <v>0</v>
      </c>
      <c r="S215" s="232">
        <v>0</v>
      </c>
      <c r="T215" s="233">
        <f>S215*H215</f>
        <v>0</v>
      </c>
      <c r="U215" s="39"/>
      <c r="V215" s="39"/>
      <c r="W215" s="39"/>
      <c r="X215" s="39"/>
      <c r="Y215" s="39"/>
      <c r="Z215" s="39"/>
      <c r="AA215" s="39"/>
      <c r="AB215" s="39"/>
      <c r="AC215" s="39"/>
      <c r="AD215" s="39"/>
      <c r="AE215" s="39"/>
      <c r="AR215" s="234" t="s">
        <v>206</v>
      </c>
      <c r="AT215" s="234" t="s">
        <v>202</v>
      </c>
      <c r="AU215" s="234" t="s">
        <v>83</v>
      </c>
      <c r="AY215" s="18" t="s">
        <v>201</v>
      </c>
      <c r="BE215" s="235">
        <f>IF(N215="základní",J215,0)</f>
        <v>0</v>
      </c>
      <c r="BF215" s="235">
        <f>IF(N215="snížená",J215,0)</f>
        <v>0</v>
      </c>
      <c r="BG215" s="235">
        <f>IF(N215="zákl. přenesená",J215,0)</f>
        <v>0</v>
      </c>
      <c r="BH215" s="235">
        <f>IF(N215="sníž. přenesená",J215,0)</f>
        <v>0</v>
      </c>
      <c r="BI215" s="235">
        <f>IF(N215="nulová",J215,0)</f>
        <v>0</v>
      </c>
      <c r="BJ215" s="18" t="s">
        <v>83</v>
      </c>
      <c r="BK215" s="235">
        <f>ROUND(I215*H215,2)</f>
        <v>0</v>
      </c>
      <c r="BL215" s="18" t="s">
        <v>206</v>
      </c>
      <c r="BM215" s="234" t="s">
        <v>3810</v>
      </c>
    </row>
    <row r="216" s="2" customFormat="1" ht="37.8" customHeight="1">
      <c r="A216" s="39"/>
      <c r="B216" s="40"/>
      <c r="C216" s="222" t="s">
        <v>633</v>
      </c>
      <c r="D216" s="222" t="s">
        <v>202</v>
      </c>
      <c r="E216" s="223" t="s">
        <v>261</v>
      </c>
      <c r="F216" s="224" t="s">
        <v>262</v>
      </c>
      <c r="G216" s="225" t="s">
        <v>223</v>
      </c>
      <c r="H216" s="226">
        <v>0.66300000000000003</v>
      </c>
      <c r="I216" s="227"/>
      <c r="J216" s="228">
        <f>ROUND(I216*H216,2)</f>
        <v>0</v>
      </c>
      <c r="K216" s="229"/>
      <c r="L216" s="45"/>
      <c r="M216" s="230" t="s">
        <v>1</v>
      </c>
      <c r="N216" s="231" t="s">
        <v>41</v>
      </c>
      <c r="O216" s="92"/>
      <c r="P216" s="232">
        <f>O216*H216</f>
        <v>0</v>
      </c>
      <c r="Q216" s="232">
        <v>1.0463199999999999</v>
      </c>
      <c r="R216" s="232">
        <f>Q216*H216</f>
        <v>0.69371015999999996</v>
      </c>
      <c r="S216" s="232">
        <v>0</v>
      </c>
      <c r="T216" s="233">
        <f>S216*H216</f>
        <v>0</v>
      </c>
      <c r="U216" s="39"/>
      <c r="V216" s="39"/>
      <c r="W216" s="39"/>
      <c r="X216" s="39"/>
      <c r="Y216" s="39"/>
      <c r="Z216" s="39"/>
      <c r="AA216" s="39"/>
      <c r="AB216" s="39"/>
      <c r="AC216" s="39"/>
      <c r="AD216" s="39"/>
      <c r="AE216" s="39"/>
      <c r="AR216" s="234" t="s">
        <v>206</v>
      </c>
      <c r="AT216" s="234" t="s">
        <v>202</v>
      </c>
      <c r="AU216" s="234" t="s">
        <v>83</v>
      </c>
      <c r="AY216" s="18" t="s">
        <v>201</v>
      </c>
      <c r="BE216" s="235">
        <f>IF(N216="základní",J216,0)</f>
        <v>0</v>
      </c>
      <c r="BF216" s="235">
        <f>IF(N216="snížená",J216,0)</f>
        <v>0</v>
      </c>
      <c r="BG216" s="235">
        <f>IF(N216="zákl. přenesená",J216,0)</f>
        <v>0</v>
      </c>
      <c r="BH216" s="235">
        <f>IF(N216="sníž. přenesená",J216,0)</f>
        <v>0</v>
      </c>
      <c r="BI216" s="235">
        <f>IF(N216="nulová",J216,0)</f>
        <v>0</v>
      </c>
      <c r="BJ216" s="18" t="s">
        <v>83</v>
      </c>
      <c r="BK216" s="235">
        <f>ROUND(I216*H216,2)</f>
        <v>0</v>
      </c>
      <c r="BL216" s="18" t="s">
        <v>206</v>
      </c>
      <c r="BM216" s="234" t="s">
        <v>3811</v>
      </c>
    </row>
    <row r="217" s="12" customFormat="1">
      <c r="A217" s="12"/>
      <c r="B217" s="236"/>
      <c r="C217" s="237"/>
      <c r="D217" s="238" t="s">
        <v>208</v>
      </c>
      <c r="E217" s="239" t="s">
        <v>1</v>
      </c>
      <c r="F217" s="240" t="s">
        <v>3812</v>
      </c>
      <c r="G217" s="237"/>
      <c r="H217" s="239" t="s">
        <v>1</v>
      </c>
      <c r="I217" s="241"/>
      <c r="J217" s="237"/>
      <c r="K217" s="237"/>
      <c r="L217" s="242"/>
      <c r="M217" s="243"/>
      <c r="N217" s="244"/>
      <c r="O217" s="244"/>
      <c r="P217" s="244"/>
      <c r="Q217" s="244"/>
      <c r="R217" s="244"/>
      <c r="S217" s="244"/>
      <c r="T217" s="245"/>
      <c r="U217" s="12"/>
      <c r="V217" s="12"/>
      <c r="W217" s="12"/>
      <c r="X217" s="12"/>
      <c r="Y217" s="12"/>
      <c r="Z217" s="12"/>
      <c r="AA217" s="12"/>
      <c r="AB217" s="12"/>
      <c r="AC217" s="12"/>
      <c r="AD217" s="12"/>
      <c r="AE217" s="12"/>
      <c r="AT217" s="246" t="s">
        <v>208</v>
      </c>
      <c r="AU217" s="246" t="s">
        <v>83</v>
      </c>
      <c r="AV217" s="12" t="s">
        <v>83</v>
      </c>
      <c r="AW217" s="12" t="s">
        <v>32</v>
      </c>
      <c r="AX217" s="12" t="s">
        <v>76</v>
      </c>
      <c r="AY217" s="246" t="s">
        <v>201</v>
      </c>
    </row>
    <row r="218" s="13" customFormat="1">
      <c r="A218" s="13"/>
      <c r="B218" s="247"/>
      <c r="C218" s="248"/>
      <c r="D218" s="238" t="s">
        <v>208</v>
      </c>
      <c r="E218" s="249" t="s">
        <v>1</v>
      </c>
      <c r="F218" s="250" t="s">
        <v>3813</v>
      </c>
      <c r="G218" s="248"/>
      <c r="H218" s="251">
        <v>0.66300000000000003</v>
      </c>
      <c r="I218" s="252"/>
      <c r="J218" s="248"/>
      <c r="K218" s="248"/>
      <c r="L218" s="253"/>
      <c r="M218" s="254"/>
      <c r="N218" s="255"/>
      <c r="O218" s="255"/>
      <c r="P218" s="255"/>
      <c r="Q218" s="255"/>
      <c r="R218" s="255"/>
      <c r="S218" s="255"/>
      <c r="T218" s="256"/>
      <c r="U218" s="13"/>
      <c r="V218" s="13"/>
      <c r="W218" s="13"/>
      <c r="X218" s="13"/>
      <c r="Y218" s="13"/>
      <c r="Z218" s="13"/>
      <c r="AA218" s="13"/>
      <c r="AB218" s="13"/>
      <c r="AC218" s="13"/>
      <c r="AD218" s="13"/>
      <c r="AE218" s="13"/>
      <c r="AT218" s="257" t="s">
        <v>208</v>
      </c>
      <c r="AU218" s="257" t="s">
        <v>83</v>
      </c>
      <c r="AV218" s="13" t="s">
        <v>85</v>
      </c>
      <c r="AW218" s="13" t="s">
        <v>32</v>
      </c>
      <c r="AX218" s="13" t="s">
        <v>83</v>
      </c>
      <c r="AY218" s="257" t="s">
        <v>201</v>
      </c>
    </row>
    <row r="219" s="2" customFormat="1" ht="37.8" customHeight="1">
      <c r="A219" s="39"/>
      <c r="B219" s="40"/>
      <c r="C219" s="222" t="s">
        <v>7</v>
      </c>
      <c r="D219" s="222" t="s">
        <v>202</v>
      </c>
      <c r="E219" s="223" t="s">
        <v>278</v>
      </c>
      <c r="F219" s="224" t="s">
        <v>279</v>
      </c>
      <c r="G219" s="225" t="s">
        <v>223</v>
      </c>
      <c r="H219" s="226">
        <v>2.101</v>
      </c>
      <c r="I219" s="227"/>
      <c r="J219" s="228">
        <f>ROUND(I219*H219,2)</f>
        <v>0</v>
      </c>
      <c r="K219" s="229"/>
      <c r="L219" s="45"/>
      <c r="M219" s="230" t="s">
        <v>1</v>
      </c>
      <c r="N219" s="231" t="s">
        <v>41</v>
      </c>
      <c r="O219" s="92"/>
      <c r="P219" s="232">
        <f>O219*H219</f>
        <v>0</v>
      </c>
      <c r="Q219" s="232">
        <v>1.06277</v>
      </c>
      <c r="R219" s="232">
        <f>Q219*H219</f>
        <v>2.2328797699999998</v>
      </c>
      <c r="S219" s="232">
        <v>0</v>
      </c>
      <c r="T219" s="233">
        <f>S219*H219</f>
        <v>0</v>
      </c>
      <c r="U219" s="39"/>
      <c r="V219" s="39"/>
      <c r="W219" s="39"/>
      <c r="X219" s="39"/>
      <c r="Y219" s="39"/>
      <c r="Z219" s="39"/>
      <c r="AA219" s="39"/>
      <c r="AB219" s="39"/>
      <c r="AC219" s="39"/>
      <c r="AD219" s="39"/>
      <c r="AE219" s="39"/>
      <c r="AR219" s="234" t="s">
        <v>206</v>
      </c>
      <c r="AT219" s="234" t="s">
        <v>202</v>
      </c>
      <c r="AU219" s="234" t="s">
        <v>83</v>
      </c>
      <c r="AY219" s="18" t="s">
        <v>201</v>
      </c>
      <c r="BE219" s="235">
        <f>IF(N219="základní",J219,0)</f>
        <v>0</v>
      </c>
      <c r="BF219" s="235">
        <f>IF(N219="snížená",J219,0)</f>
        <v>0</v>
      </c>
      <c r="BG219" s="235">
        <f>IF(N219="zákl. přenesená",J219,0)</f>
        <v>0</v>
      </c>
      <c r="BH219" s="235">
        <f>IF(N219="sníž. přenesená",J219,0)</f>
        <v>0</v>
      </c>
      <c r="BI219" s="235">
        <f>IF(N219="nulová",J219,0)</f>
        <v>0</v>
      </c>
      <c r="BJ219" s="18" t="s">
        <v>83</v>
      </c>
      <c r="BK219" s="235">
        <f>ROUND(I219*H219,2)</f>
        <v>0</v>
      </c>
      <c r="BL219" s="18" t="s">
        <v>206</v>
      </c>
      <c r="BM219" s="234" t="s">
        <v>3814</v>
      </c>
    </row>
    <row r="220" s="13" customFormat="1">
      <c r="A220" s="13"/>
      <c r="B220" s="247"/>
      <c r="C220" s="248"/>
      <c r="D220" s="238" t="s">
        <v>208</v>
      </c>
      <c r="E220" s="249" t="s">
        <v>1</v>
      </c>
      <c r="F220" s="250" t="s">
        <v>3815</v>
      </c>
      <c r="G220" s="248"/>
      <c r="H220" s="251">
        <v>0.82399999999999995</v>
      </c>
      <c r="I220" s="252"/>
      <c r="J220" s="248"/>
      <c r="K220" s="248"/>
      <c r="L220" s="253"/>
      <c r="M220" s="254"/>
      <c r="N220" s="255"/>
      <c r="O220" s="255"/>
      <c r="P220" s="255"/>
      <c r="Q220" s="255"/>
      <c r="R220" s="255"/>
      <c r="S220" s="255"/>
      <c r="T220" s="256"/>
      <c r="U220" s="13"/>
      <c r="V220" s="13"/>
      <c r="W220" s="13"/>
      <c r="X220" s="13"/>
      <c r="Y220" s="13"/>
      <c r="Z220" s="13"/>
      <c r="AA220" s="13"/>
      <c r="AB220" s="13"/>
      <c r="AC220" s="13"/>
      <c r="AD220" s="13"/>
      <c r="AE220" s="13"/>
      <c r="AT220" s="257" t="s">
        <v>208</v>
      </c>
      <c r="AU220" s="257" t="s">
        <v>83</v>
      </c>
      <c r="AV220" s="13" t="s">
        <v>85</v>
      </c>
      <c r="AW220" s="13" t="s">
        <v>32</v>
      </c>
      <c r="AX220" s="13" t="s">
        <v>76</v>
      </c>
      <c r="AY220" s="257" t="s">
        <v>201</v>
      </c>
    </row>
    <row r="221" s="13" customFormat="1">
      <c r="A221" s="13"/>
      <c r="B221" s="247"/>
      <c r="C221" s="248"/>
      <c r="D221" s="238" t="s">
        <v>208</v>
      </c>
      <c r="E221" s="249" t="s">
        <v>1</v>
      </c>
      <c r="F221" s="250" t="s">
        <v>3816</v>
      </c>
      <c r="G221" s="248"/>
      <c r="H221" s="251">
        <v>1.2769999999999999</v>
      </c>
      <c r="I221" s="252"/>
      <c r="J221" s="248"/>
      <c r="K221" s="248"/>
      <c r="L221" s="253"/>
      <c r="M221" s="254"/>
      <c r="N221" s="255"/>
      <c r="O221" s="255"/>
      <c r="P221" s="255"/>
      <c r="Q221" s="255"/>
      <c r="R221" s="255"/>
      <c r="S221" s="255"/>
      <c r="T221" s="256"/>
      <c r="U221" s="13"/>
      <c r="V221" s="13"/>
      <c r="W221" s="13"/>
      <c r="X221" s="13"/>
      <c r="Y221" s="13"/>
      <c r="Z221" s="13"/>
      <c r="AA221" s="13"/>
      <c r="AB221" s="13"/>
      <c r="AC221" s="13"/>
      <c r="AD221" s="13"/>
      <c r="AE221" s="13"/>
      <c r="AT221" s="257" t="s">
        <v>208</v>
      </c>
      <c r="AU221" s="257" t="s">
        <v>83</v>
      </c>
      <c r="AV221" s="13" t="s">
        <v>85</v>
      </c>
      <c r="AW221" s="13" t="s">
        <v>32</v>
      </c>
      <c r="AX221" s="13" t="s">
        <v>76</v>
      </c>
      <c r="AY221" s="257" t="s">
        <v>201</v>
      </c>
    </row>
    <row r="222" s="14" customFormat="1">
      <c r="A222" s="14"/>
      <c r="B222" s="258"/>
      <c r="C222" s="259"/>
      <c r="D222" s="238" t="s">
        <v>208</v>
      </c>
      <c r="E222" s="260" t="s">
        <v>1</v>
      </c>
      <c r="F222" s="261" t="s">
        <v>212</v>
      </c>
      <c r="G222" s="259"/>
      <c r="H222" s="262">
        <v>2.101</v>
      </c>
      <c r="I222" s="263"/>
      <c r="J222" s="259"/>
      <c r="K222" s="259"/>
      <c r="L222" s="264"/>
      <c r="M222" s="265"/>
      <c r="N222" s="266"/>
      <c r="O222" s="266"/>
      <c r="P222" s="266"/>
      <c r="Q222" s="266"/>
      <c r="R222" s="266"/>
      <c r="S222" s="266"/>
      <c r="T222" s="267"/>
      <c r="U222" s="14"/>
      <c r="V222" s="14"/>
      <c r="W222" s="14"/>
      <c r="X222" s="14"/>
      <c r="Y222" s="14"/>
      <c r="Z222" s="14"/>
      <c r="AA222" s="14"/>
      <c r="AB222" s="14"/>
      <c r="AC222" s="14"/>
      <c r="AD222" s="14"/>
      <c r="AE222" s="14"/>
      <c r="AT222" s="268" t="s">
        <v>208</v>
      </c>
      <c r="AU222" s="268" t="s">
        <v>83</v>
      </c>
      <c r="AV222" s="14" t="s">
        <v>206</v>
      </c>
      <c r="AW222" s="14" t="s">
        <v>32</v>
      </c>
      <c r="AX222" s="14" t="s">
        <v>83</v>
      </c>
      <c r="AY222" s="268" t="s">
        <v>201</v>
      </c>
    </row>
    <row r="223" s="11" customFormat="1" ht="25.92" customHeight="1">
      <c r="A223" s="11"/>
      <c r="B223" s="208"/>
      <c r="C223" s="209"/>
      <c r="D223" s="210" t="s">
        <v>75</v>
      </c>
      <c r="E223" s="211" t="s">
        <v>235</v>
      </c>
      <c r="F223" s="211" t="s">
        <v>3817</v>
      </c>
      <c r="G223" s="209"/>
      <c r="H223" s="209"/>
      <c r="I223" s="212"/>
      <c r="J223" s="213">
        <f>BK223</f>
        <v>0</v>
      </c>
      <c r="K223" s="209"/>
      <c r="L223" s="214"/>
      <c r="M223" s="215"/>
      <c r="N223" s="216"/>
      <c r="O223" s="216"/>
      <c r="P223" s="217">
        <f>SUM(P224:P225)</f>
        <v>0</v>
      </c>
      <c r="Q223" s="216"/>
      <c r="R223" s="217">
        <f>SUM(R224:R225)</f>
        <v>0</v>
      </c>
      <c r="S223" s="216"/>
      <c r="T223" s="218">
        <f>SUM(T224:T225)</f>
        <v>0</v>
      </c>
      <c r="U223" s="11"/>
      <c r="V223" s="11"/>
      <c r="W223" s="11"/>
      <c r="X223" s="11"/>
      <c r="Y223" s="11"/>
      <c r="Z223" s="11"/>
      <c r="AA223" s="11"/>
      <c r="AB223" s="11"/>
      <c r="AC223" s="11"/>
      <c r="AD223" s="11"/>
      <c r="AE223" s="11"/>
      <c r="AR223" s="219" t="s">
        <v>83</v>
      </c>
      <c r="AT223" s="220" t="s">
        <v>75</v>
      </c>
      <c r="AU223" s="220" t="s">
        <v>76</v>
      </c>
      <c r="AY223" s="219" t="s">
        <v>201</v>
      </c>
      <c r="BK223" s="221">
        <f>SUM(BK224:BK225)</f>
        <v>0</v>
      </c>
    </row>
    <row r="224" s="2" customFormat="1" ht="33" customHeight="1">
      <c r="A224" s="39"/>
      <c r="B224" s="40"/>
      <c r="C224" s="222" t="s">
        <v>641</v>
      </c>
      <c r="D224" s="222" t="s">
        <v>202</v>
      </c>
      <c r="E224" s="223" t="s">
        <v>3818</v>
      </c>
      <c r="F224" s="224" t="s">
        <v>3819</v>
      </c>
      <c r="G224" s="225" t="s">
        <v>215</v>
      </c>
      <c r="H224" s="226">
        <v>180.72</v>
      </c>
      <c r="I224" s="227"/>
      <c r="J224" s="228">
        <f>ROUND(I224*H224,2)</f>
        <v>0</v>
      </c>
      <c r="K224" s="229"/>
      <c r="L224" s="45"/>
      <c r="M224" s="230" t="s">
        <v>1</v>
      </c>
      <c r="N224" s="231" t="s">
        <v>41</v>
      </c>
      <c r="O224" s="92"/>
      <c r="P224" s="232">
        <f>O224*H224</f>
        <v>0</v>
      </c>
      <c r="Q224" s="232">
        <v>0</v>
      </c>
      <c r="R224" s="232">
        <f>Q224*H224</f>
        <v>0</v>
      </c>
      <c r="S224" s="232">
        <v>0</v>
      </c>
      <c r="T224" s="233">
        <f>S224*H224</f>
        <v>0</v>
      </c>
      <c r="U224" s="39"/>
      <c r="V224" s="39"/>
      <c r="W224" s="39"/>
      <c r="X224" s="39"/>
      <c r="Y224" s="39"/>
      <c r="Z224" s="39"/>
      <c r="AA224" s="39"/>
      <c r="AB224" s="39"/>
      <c r="AC224" s="39"/>
      <c r="AD224" s="39"/>
      <c r="AE224" s="39"/>
      <c r="AR224" s="234" t="s">
        <v>206</v>
      </c>
      <c r="AT224" s="234" t="s">
        <v>202</v>
      </c>
      <c r="AU224" s="234" t="s">
        <v>83</v>
      </c>
      <c r="AY224" s="18" t="s">
        <v>201</v>
      </c>
      <c r="BE224" s="235">
        <f>IF(N224="základní",J224,0)</f>
        <v>0</v>
      </c>
      <c r="BF224" s="235">
        <f>IF(N224="snížená",J224,0)</f>
        <v>0</v>
      </c>
      <c r="BG224" s="235">
        <f>IF(N224="zákl. přenesená",J224,0)</f>
        <v>0</v>
      </c>
      <c r="BH224" s="235">
        <f>IF(N224="sníž. přenesená",J224,0)</f>
        <v>0</v>
      </c>
      <c r="BI224" s="235">
        <f>IF(N224="nulová",J224,0)</f>
        <v>0</v>
      </c>
      <c r="BJ224" s="18" t="s">
        <v>83</v>
      </c>
      <c r="BK224" s="235">
        <f>ROUND(I224*H224,2)</f>
        <v>0</v>
      </c>
      <c r="BL224" s="18" t="s">
        <v>206</v>
      </c>
      <c r="BM224" s="234" t="s">
        <v>3820</v>
      </c>
    </row>
    <row r="225" s="13" customFormat="1">
      <c r="A225" s="13"/>
      <c r="B225" s="247"/>
      <c r="C225" s="248"/>
      <c r="D225" s="238" t="s">
        <v>208</v>
      </c>
      <c r="E225" s="249" t="s">
        <v>1</v>
      </c>
      <c r="F225" s="250" t="s">
        <v>3821</v>
      </c>
      <c r="G225" s="248"/>
      <c r="H225" s="251">
        <v>180.72</v>
      </c>
      <c r="I225" s="252"/>
      <c r="J225" s="248"/>
      <c r="K225" s="248"/>
      <c r="L225" s="253"/>
      <c r="M225" s="254"/>
      <c r="N225" s="255"/>
      <c r="O225" s="255"/>
      <c r="P225" s="255"/>
      <c r="Q225" s="255"/>
      <c r="R225" s="255"/>
      <c r="S225" s="255"/>
      <c r="T225" s="256"/>
      <c r="U225" s="13"/>
      <c r="V225" s="13"/>
      <c r="W225" s="13"/>
      <c r="X225" s="13"/>
      <c r="Y225" s="13"/>
      <c r="Z225" s="13"/>
      <c r="AA225" s="13"/>
      <c r="AB225" s="13"/>
      <c r="AC225" s="13"/>
      <c r="AD225" s="13"/>
      <c r="AE225" s="13"/>
      <c r="AT225" s="257" t="s">
        <v>208</v>
      </c>
      <c r="AU225" s="257" t="s">
        <v>83</v>
      </c>
      <c r="AV225" s="13" t="s">
        <v>85</v>
      </c>
      <c r="AW225" s="13" t="s">
        <v>32</v>
      </c>
      <c r="AX225" s="13" t="s">
        <v>83</v>
      </c>
      <c r="AY225" s="257" t="s">
        <v>201</v>
      </c>
    </row>
    <row r="226" s="11" customFormat="1" ht="25.92" customHeight="1">
      <c r="A226" s="11"/>
      <c r="B226" s="208"/>
      <c r="C226" s="209"/>
      <c r="D226" s="210" t="s">
        <v>75</v>
      </c>
      <c r="E226" s="211" t="s">
        <v>277</v>
      </c>
      <c r="F226" s="211" t="s">
        <v>793</v>
      </c>
      <c r="G226" s="209"/>
      <c r="H226" s="209"/>
      <c r="I226" s="212"/>
      <c r="J226" s="213">
        <f>BK226</f>
        <v>0</v>
      </c>
      <c r="K226" s="209"/>
      <c r="L226" s="214"/>
      <c r="M226" s="215"/>
      <c r="N226" s="216"/>
      <c r="O226" s="216"/>
      <c r="P226" s="217">
        <f>SUM(P227:P228)</f>
        <v>0</v>
      </c>
      <c r="Q226" s="216"/>
      <c r="R226" s="217">
        <f>SUM(R227:R228)</f>
        <v>0.084938399999999997</v>
      </c>
      <c r="S226" s="216"/>
      <c r="T226" s="218">
        <f>SUM(T227:T228)</f>
        <v>0</v>
      </c>
      <c r="U226" s="11"/>
      <c r="V226" s="11"/>
      <c r="W226" s="11"/>
      <c r="X226" s="11"/>
      <c r="Y226" s="11"/>
      <c r="Z226" s="11"/>
      <c r="AA226" s="11"/>
      <c r="AB226" s="11"/>
      <c r="AC226" s="11"/>
      <c r="AD226" s="11"/>
      <c r="AE226" s="11"/>
      <c r="AR226" s="219" t="s">
        <v>83</v>
      </c>
      <c r="AT226" s="220" t="s">
        <v>75</v>
      </c>
      <c r="AU226" s="220" t="s">
        <v>76</v>
      </c>
      <c r="AY226" s="219" t="s">
        <v>201</v>
      </c>
      <c r="BK226" s="221">
        <f>SUM(BK227:BK228)</f>
        <v>0</v>
      </c>
    </row>
    <row r="227" s="2" customFormat="1" ht="24.15" customHeight="1">
      <c r="A227" s="39"/>
      <c r="B227" s="40"/>
      <c r="C227" s="222" t="s">
        <v>645</v>
      </c>
      <c r="D227" s="222" t="s">
        <v>202</v>
      </c>
      <c r="E227" s="223" t="s">
        <v>3822</v>
      </c>
      <c r="F227" s="224" t="s">
        <v>3823</v>
      </c>
      <c r="G227" s="225" t="s">
        <v>215</v>
      </c>
      <c r="H227" s="226">
        <v>180.72</v>
      </c>
      <c r="I227" s="227"/>
      <c r="J227" s="228">
        <f>ROUND(I227*H227,2)</f>
        <v>0</v>
      </c>
      <c r="K227" s="229"/>
      <c r="L227" s="45"/>
      <c r="M227" s="230" t="s">
        <v>1</v>
      </c>
      <c r="N227" s="231" t="s">
        <v>41</v>
      </c>
      <c r="O227" s="92"/>
      <c r="P227" s="232">
        <f>O227*H227</f>
        <v>0</v>
      </c>
      <c r="Q227" s="232">
        <v>0.00046999999999999999</v>
      </c>
      <c r="R227" s="232">
        <f>Q227*H227</f>
        <v>0.084938399999999997</v>
      </c>
      <c r="S227" s="232">
        <v>0</v>
      </c>
      <c r="T227" s="233">
        <f>S227*H227</f>
        <v>0</v>
      </c>
      <c r="U227" s="39"/>
      <c r="V227" s="39"/>
      <c r="W227" s="39"/>
      <c r="X227" s="39"/>
      <c r="Y227" s="39"/>
      <c r="Z227" s="39"/>
      <c r="AA227" s="39"/>
      <c r="AB227" s="39"/>
      <c r="AC227" s="39"/>
      <c r="AD227" s="39"/>
      <c r="AE227" s="39"/>
      <c r="AR227" s="234" t="s">
        <v>206</v>
      </c>
      <c r="AT227" s="234" t="s">
        <v>202</v>
      </c>
      <c r="AU227" s="234" t="s">
        <v>83</v>
      </c>
      <c r="AY227" s="18" t="s">
        <v>201</v>
      </c>
      <c r="BE227" s="235">
        <f>IF(N227="základní",J227,0)</f>
        <v>0</v>
      </c>
      <c r="BF227" s="235">
        <f>IF(N227="snížená",J227,0)</f>
        <v>0</v>
      </c>
      <c r="BG227" s="235">
        <f>IF(N227="zákl. přenesená",J227,0)</f>
        <v>0</v>
      </c>
      <c r="BH227" s="235">
        <f>IF(N227="sníž. přenesená",J227,0)</f>
        <v>0</v>
      </c>
      <c r="BI227" s="235">
        <f>IF(N227="nulová",J227,0)</f>
        <v>0</v>
      </c>
      <c r="BJ227" s="18" t="s">
        <v>83</v>
      </c>
      <c r="BK227" s="235">
        <f>ROUND(I227*H227,2)</f>
        <v>0</v>
      </c>
      <c r="BL227" s="18" t="s">
        <v>206</v>
      </c>
      <c r="BM227" s="234" t="s">
        <v>3824</v>
      </c>
    </row>
    <row r="228" s="13" customFormat="1">
      <c r="A228" s="13"/>
      <c r="B228" s="247"/>
      <c r="C228" s="248"/>
      <c r="D228" s="238" t="s">
        <v>208</v>
      </c>
      <c r="E228" s="249" t="s">
        <v>1</v>
      </c>
      <c r="F228" s="250" t="s">
        <v>3821</v>
      </c>
      <c r="G228" s="248"/>
      <c r="H228" s="251">
        <v>180.72</v>
      </c>
      <c r="I228" s="252"/>
      <c r="J228" s="248"/>
      <c r="K228" s="248"/>
      <c r="L228" s="253"/>
      <c r="M228" s="254"/>
      <c r="N228" s="255"/>
      <c r="O228" s="255"/>
      <c r="P228" s="255"/>
      <c r="Q228" s="255"/>
      <c r="R228" s="255"/>
      <c r="S228" s="255"/>
      <c r="T228" s="256"/>
      <c r="U228" s="13"/>
      <c r="V228" s="13"/>
      <c r="W228" s="13"/>
      <c r="X228" s="13"/>
      <c r="Y228" s="13"/>
      <c r="Z228" s="13"/>
      <c r="AA228" s="13"/>
      <c r="AB228" s="13"/>
      <c r="AC228" s="13"/>
      <c r="AD228" s="13"/>
      <c r="AE228" s="13"/>
      <c r="AT228" s="257" t="s">
        <v>208</v>
      </c>
      <c r="AU228" s="257" t="s">
        <v>83</v>
      </c>
      <c r="AV228" s="13" t="s">
        <v>85</v>
      </c>
      <c r="AW228" s="13" t="s">
        <v>32</v>
      </c>
      <c r="AX228" s="13" t="s">
        <v>83</v>
      </c>
      <c r="AY228" s="257" t="s">
        <v>201</v>
      </c>
    </row>
    <row r="229" s="11" customFormat="1" ht="25.92" customHeight="1">
      <c r="A229" s="11"/>
      <c r="B229" s="208"/>
      <c r="C229" s="209"/>
      <c r="D229" s="210" t="s">
        <v>75</v>
      </c>
      <c r="E229" s="211" t="s">
        <v>329</v>
      </c>
      <c r="F229" s="211" t="s">
        <v>330</v>
      </c>
      <c r="G229" s="209"/>
      <c r="H229" s="209"/>
      <c r="I229" s="212"/>
      <c r="J229" s="213">
        <f>BK229</f>
        <v>0</v>
      </c>
      <c r="K229" s="209"/>
      <c r="L229" s="214"/>
      <c r="M229" s="215"/>
      <c r="N229" s="216"/>
      <c r="O229" s="216"/>
      <c r="P229" s="217">
        <f>P230</f>
        <v>0</v>
      </c>
      <c r="Q229" s="216"/>
      <c r="R229" s="217">
        <f>R230</f>
        <v>0</v>
      </c>
      <c r="S229" s="216"/>
      <c r="T229" s="218">
        <f>T230</f>
        <v>0</v>
      </c>
      <c r="U229" s="11"/>
      <c r="V229" s="11"/>
      <c r="W229" s="11"/>
      <c r="X229" s="11"/>
      <c r="Y229" s="11"/>
      <c r="Z229" s="11"/>
      <c r="AA229" s="11"/>
      <c r="AB229" s="11"/>
      <c r="AC229" s="11"/>
      <c r="AD229" s="11"/>
      <c r="AE229" s="11"/>
      <c r="AR229" s="219" t="s">
        <v>83</v>
      </c>
      <c r="AT229" s="220" t="s">
        <v>75</v>
      </c>
      <c r="AU229" s="220" t="s">
        <v>76</v>
      </c>
      <c r="AY229" s="219" t="s">
        <v>201</v>
      </c>
      <c r="BK229" s="221">
        <f>BK230</f>
        <v>0</v>
      </c>
    </row>
    <row r="230" s="2" customFormat="1" ht="55.5" customHeight="1">
      <c r="A230" s="39"/>
      <c r="B230" s="40"/>
      <c r="C230" s="222" t="s">
        <v>650</v>
      </c>
      <c r="D230" s="222" t="s">
        <v>202</v>
      </c>
      <c r="E230" s="223" t="s">
        <v>3631</v>
      </c>
      <c r="F230" s="224" t="s">
        <v>3632</v>
      </c>
      <c r="G230" s="225" t="s">
        <v>223</v>
      </c>
      <c r="H230" s="226">
        <v>244.22499999999999</v>
      </c>
      <c r="I230" s="227"/>
      <c r="J230" s="228">
        <f>ROUND(I230*H230,2)</f>
        <v>0</v>
      </c>
      <c r="K230" s="229"/>
      <c r="L230" s="45"/>
      <c r="M230" s="280" t="s">
        <v>1</v>
      </c>
      <c r="N230" s="281" t="s">
        <v>41</v>
      </c>
      <c r="O230" s="282"/>
      <c r="P230" s="283">
        <f>O230*H230</f>
        <v>0</v>
      </c>
      <c r="Q230" s="283">
        <v>0</v>
      </c>
      <c r="R230" s="283">
        <f>Q230*H230</f>
        <v>0</v>
      </c>
      <c r="S230" s="283">
        <v>0</v>
      </c>
      <c r="T230" s="284">
        <f>S230*H230</f>
        <v>0</v>
      </c>
      <c r="U230" s="39"/>
      <c r="V230" s="39"/>
      <c r="W230" s="39"/>
      <c r="X230" s="39"/>
      <c r="Y230" s="39"/>
      <c r="Z230" s="39"/>
      <c r="AA230" s="39"/>
      <c r="AB230" s="39"/>
      <c r="AC230" s="39"/>
      <c r="AD230" s="39"/>
      <c r="AE230" s="39"/>
      <c r="AR230" s="234" t="s">
        <v>206</v>
      </c>
      <c r="AT230" s="234" t="s">
        <v>202</v>
      </c>
      <c r="AU230" s="234" t="s">
        <v>83</v>
      </c>
      <c r="AY230" s="18" t="s">
        <v>201</v>
      </c>
      <c r="BE230" s="235">
        <f>IF(N230="základní",J230,0)</f>
        <v>0</v>
      </c>
      <c r="BF230" s="235">
        <f>IF(N230="snížená",J230,0)</f>
        <v>0</v>
      </c>
      <c r="BG230" s="235">
        <f>IF(N230="zákl. přenesená",J230,0)</f>
        <v>0</v>
      </c>
      <c r="BH230" s="235">
        <f>IF(N230="sníž. přenesená",J230,0)</f>
        <v>0</v>
      </c>
      <c r="BI230" s="235">
        <f>IF(N230="nulová",J230,0)</f>
        <v>0</v>
      </c>
      <c r="BJ230" s="18" t="s">
        <v>83</v>
      </c>
      <c r="BK230" s="235">
        <f>ROUND(I230*H230,2)</f>
        <v>0</v>
      </c>
      <c r="BL230" s="18" t="s">
        <v>206</v>
      </c>
      <c r="BM230" s="234" t="s">
        <v>3825</v>
      </c>
    </row>
    <row r="231" s="2" customFormat="1" ht="6.96" customHeight="1">
      <c r="A231" s="39"/>
      <c r="B231" s="67"/>
      <c r="C231" s="68"/>
      <c r="D231" s="68"/>
      <c r="E231" s="68"/>
      <c r="F231" s="68"/>
      <c r="G231" s="68"/>
      <c r="H231" s="68"/>
      <c r="I231" s="68"/>
      <c r="J231" s="68"/>
      <c r="K231" s="68"/>
      <c r="L231" s="45"/>
      <c r="M231" s="39"/>
      <c r="O231" s="39"/>
      <c r="P231" s="39"/>
      <c r="Q231" s="39"/>
      <c r="R231" s="39"/>
      <c r="S231" s="39"/>
      <c r="T231" s="39"/>
      <c r="U231" s="39"/>
      <c r="V231" s="39"/>
      <c r="W231" s="39"/>
      <c r="X231" s="39"/>
      <c r="Y231" s="39"/>
      <c r="Z231" s="39"/>
      <c r="AA231" s="39"/>
      <c r="AB231" s="39"/>
      <c r="AC231" s="39"/>
      <c r="AD231" s="39"/>
      <c r="AE231" s="39"/>
    </row>
  </sheetData>
  <sheetProtection sheet="1" autoFilter="0" formatColumns="0" formatRows="0" objects="1" scenarios="1" spinCount="100000" saltValue="XUgHxt14J6N2UgjX441V1HPdM687yGASKi6TcIeq0v47toAQMhlBlpoFFGsZwBH0SQYXk8tg8nlF6oXFEPSk8A==" hashValue="0nuk5rw0T25J2m8yhXKfPyal6NXipzO1nmMcUthCDR3FdHR6RjFzKynXrrTVqfy3KRtn726Atpg3w5jw+V/bGw==" algorithmName="SHA-512" password="CC35"/>
  <autoFilter ref="C125:K230"/>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131</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3520</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3826</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ROUND(J124,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ROUND((SUM(BE124:BE168)),  2)</f>
        <v>0</v>
      </c>
      <c r="G35" s="39"/>
      <c r="H35" s="39"/>
      <c r="I35" s="166">
        <v>0.20999999999999999</v>
      </c>
      <c r="J35" s="165">
        <f>ROUND(((SUM(BE124:BE168))*I35),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ROUND((SUM(BF124:BF168)),  2)</f>
        <v>0</v>
      </c>
      <c r="G36" s="39"/>
      <c r="H36" s="39"/>
      <c r="I36" s="166">
        <v>0.12</v>
      </c>
      <c r="J36" s="165">
        <f>ROUND(((SUM(BF124:BF168))*I36),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ROUND((SUM(BG124:BG168)),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ROUND((SUM(BH124:BH168)),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ROUND((SUM(BI124:BI168)),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3520</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03-04 - Zařízení Silnoproudé elektrotechniky a hromosvod</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J124</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3343</v>
      </c>
      <c r="E99" s="193"/>
      <c r="F99" s="193"/>
      <c r="G99" s="193"/>
      <c r="H99" s="193"/>
      <c r="I99" s="193"/>
      <c r="J99" s="194">
        <f>J125</f>
        <v>0</v>
      </c>
      <c r="K99" s="191"/>
      <c r="L99" s="195"/>
      <c r="S99" s="9"/>
      <c r="T99" s="9"/>
      <c r="U99" s="9"/>
      <c r="V99" s="9"/>
      <c r="W99" s="9"/>
      <c r="X99" s="9"/>
      <c r="Y99" s="9"/>
      <c r="Z99" s="9"/>
      <c r="AA99" s="9"/>
      <c r="AB99" s="9"/>
      <c r="AC99" s="9"/>
      <c r="AD99" s="9"/>
      <c r="AE99" s="9"/>
    </row>
    <row r="100" s="9" customFormat="1" ht="24.96" customHeight="1">
      <c r="A100" s="9"/>
      <c r="B100" s="190"/>
      <c r="C100" s="191"/>
      <c r="D100" s="192" t="s">
        <v>3827</v>
      </c>
      <c r="E100" s="193"/>
      <c r="F100" s="193"/>
      <c r="G100" s="193"/>
      <c r="H100" s="193"/>
      <c r="I100" s="193"/>
      <c r="J100" s="194">
        <f>J139</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3345</v>
      </c>
      <c r="E101" s="193"/>
      <c r="F101" s="193"/>
      <c r="G101" s="193"/>
      <c r="H101" s="193"/>
      <c r="I101" s="193"/>
      <c r="J101" s="194">
        <f>J149</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3828</v>
      </c>
      <c r="E102" s="193"/>
      <c r="F102" s="193"/>
      <c r="G102" s="193"/>
      <c r="H102" s="193"/>
      <c r="I102" s="193"/>
      <c r="J102" s="194">
        <f>J164</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187</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174</v>
      </c>
      <c r="D113" s="23"/>
      <c r="E113" s="23"/>
      <c r="F113" s="23"/>
      <c r="G113" s="23"/>
      <c r="H113" s="23"/>
      <c r="I113" s="23"/>
      <c r="J113" s="23"/>
      <c r="K113" s="23"/>
      <c r="L113" s="21"/>
    </row>
    <row r="114" s="2" customFormat="1" ht="16.5" customHeight="1">
      <c r="A114" s="39"/>
      <c r="B114" s="40"/>
      <c r="C114" s="41"/>
      <c r="D114" s="41"/>
      <c r="E114" s="185" t="s">
        <v>3520</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176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77" t="str">
        <f>E11</f>
        <v>03-04 - Zařízení Silnoproudé elektrotechniky a hromosvod</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20</v>
      </c>
      <c r="D118" s="41"/>
      <c r="E118" s="41"/>
      <c r="F118" s="28" t="str">
        <f>F14</f>
        <v xml:space="preserve"> </v>
      </c>
      <c r="G118" s="41"/>
      <c r="H118" s="41"/>
      <c r="I118" s="33" t="s">
        <v>22</v>
      </c>
      <c r="J118" s="80" t="str">
        <f>IF(J14="","",J14)</f>
        <v>6. 6. 2024</v>
      </c>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5.15" customHeight="1">
      <c r="A120" s="39"/>
      <c r="B120" s="40"/>
      <c r="C120" s="33" t="s">
        <v>24</v>
      </c>
      <c r="D120" s="41"/>
      <c r="E120" s="41"/>
      <c r="F120" s="28" t="str">
        <f>E17</f>
        <v>Ing. Vladimír Cigánek</v>
      </c>
      <c r="G120" s="41"/>
      <c r="H120" s="41"/>
      <c r="I120" s="33" t="s">
        <v>30</v>
      </c>
      <c r="J120" s="37" t="str">
        <f>E23</f>
        <v>PPS Kania s.r.o.</v>
      </c>
      <c r="K120" s="41"/>
      <c r="L120" s="64"/>
      <c r="S120" s="39"/>
      <c r="T120" s="39"/>
      <c r="U120" s="39"/>
      <c r="V120" s="39"/>
      <c r="W120" s="39"/>
      <c r="X120" s="39"/>
      <c r="Y120" s="39"/>
      <c r="Z120" s="39"/>
      <c r="AA120" s="39"/>
      <c r="AB120" s="39"/>
      <c r="AC120" s="39"/>
      <c r="AD120" s="39"/>
      <c r="AE120" s="39"/>
    </row>
    <row r="121" s="2" customFormat="1" ht="15.15" customHeight="1">
      <c r="A121" s="39"/>
      <c r="B121" s="40"/>
      <c r="C121" s="33" t="s">
        <v>28</v>
      </c>
      <c r="D121" s="41"/>
      <c r="E121" s="41"/>
      <c r="F121" s="28" t="str">
        <f>IF(E20="","",E20)</f>
        <v>Vyplň údaj</v>
      </c>
      <c r="G121" s="41"/>
      <c r="H121" s="41"/>
      <c r="I121" s="33" t="s">
        <v>33</v>
      </c>
      <c r="J121" s="37" t="str">
        <f>E26</f>
        <v>kolektiv autorů</v>
      </c>
      <c r="K121" s="41"/>
      <c r="L121" s="64"/>
      <c r="S121" s="39"/>
      <c r="T121" s="39"/>
      <c r="U121" s="39"/>
      <c r="V121" s="39"/>
      <c r="W121" s="39"/>
      <c r="X121" s="39"/>
      <c r="Y121" s="39"/>
      <c r="Z121" s="39"/>
      <c r="AA121" s="39"/>
      <c r="AB121" s="39"/>
      <c r="AC121" s="39"/>
      <c r="AD121" s="39"/>
      <c r="AE121" s="39"/>
    </row>
    <row r="122" s="2" customFormat="1" ht="10.32"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10" customFormat="1" ht="29.28" customHeight="1">
      <c r="A123" s="196"/>
      <c r="B123" s="197"/>
      <c r="C123" s="198" t="s">
        <v>188</v>
      </c>
      <c r="D123" s="199" t="s">
        <v>61</v>
      </c>
      <c r="E123" s="199" t="s">
        <v>57</v>
      </c>
      <c r="F123" s="199" t="s">
        <v>58</v>
      </c>
      <c r="G123" s="199" t="s">
        <v>189</v>
      </c>
      <c r="H123" s="199" t="s">
        <v>190</v>
      </c>
      <c r="I123" s="199" t="s">
        <v>191</v>
      </c>
      <c r="J123" s="200" t="s">
        <v>180</v>
      </c>
      <c r="K123" s="201" t="s">
        <v>192</v>
      </c>
      <c r="L123" s="202"/>
      <c r="M123" s="101" t="s">
        <v>1</v>
      </c>
      <c r="N123" s="102" t="s">
        <v>40</v>
      </c>
      <c r="O123" s="102" t="s">
        <v>193</v>
      </c>
      <c r="P123" s="102" t="s">
        <v>194</v>
      </c>
      <c r="Q123" s="102" t="s">
        <v>195</v>
      </c>
      <c r="R123" s="102" t="s">
        <v>196</v>
      </c>
      <c r="S123" s="102" t="s">
        <v>197</v>
      </c>
      <c r="T123" s="103" t="s">
        <v>198</v>
      </c>
      <c r="U123" s="196"/>
      <c r="V123" s="196"/>
      <c r="W123" s="196"/>
      <c r="X123" s="196"/>
      <c r="Y123" s="196"/>
      <c r="Z123" s="196"/>
      <c r="AA123" s="196"/>
      <c r="AB123" s="196"/>
      <c r="AC123" s="196"/>
      <c r="AD123" s="196"/>
      <c r="AE123" s="196"/>
    </row>
    <row r="124" s="2" customFormat="1" ht="22.8" customHeight="1">
      <c r="A124" s="39"/>
      <c r="B124" s="40"/>
      <c r="C124" s="108" t="s">
        <v>199</v>
      </c>
      <c r="D124" s="41"/>
      <c r="E124" s="41"/>
      <c r="F124" s="41"/>
      <c r="G124" s="41"/>
      <c r="H124" s="41"/>
      <c r="I124" s="41"/>
      <c r="J124" s="203">
        <f>BK124</f>
        <v>0</v>
      </c>
      <c r="K124" s="41"/>
      <c r="L124" s="45"/>
      <c r="M124" s="104"/>
      <c r="N124" s="204"/>
      <c r="O124" s="105"/>
      <c r="P124" s="205">
        <f>P125+P139+P149+P164</f>
        <v>0</v>
      </c>
      <c r="Q124" s="105"/>
      <c r="R124" s="205">
        <f>R125+R139+R149+R164</f>
        <v>0</v>
      </c>
      <c r="S124" s="105"/>
      <c r="T124" s="206">
        <f>T125+T139+T149+T164</f>
        <v>0</v>
      </c>
      <c r="U124" s="39"/>
      <c r="V124" s="39"/>
      <c r="W124" s="39"/>
      <c r="X124" s="39"/>
      <c r="Y124" s="39"/>
      <c r="Z124" s="39"/>
      <c r="AA124" s="39"/>
      <c r="AB124" s="39"/>
      <c r="AC124" s="39"/>
      <c r="AD124" s="39"/>
      <c r="AE124" s="39"/>
      <c r="AT124" s="18" t="s">
        <v>75</v>
      </c>
      <c r="AU124" s="18" t="s">
        <v>182</v>
      </c>
      <c r="BK124" s="207">
        <f>BK125+BK139+BK149+BK164</f>
        <v>0</v>
      </c>
    </row>
    <row r="125" s="11" customFormat="1" ht="25.92" customHeight="1">
      <c r="A125" s="11"/>
      <c r="B125" s="208"/>
      <c r="C125" s="209"/>
      <c r="D125" s="210" t="s">
        <v>75</v>
      </c>
      <c r="E125" s="211" t="s">
        <v>1416</v>
      </c>
      <c r="F125" s="211" t="s">
        <v>3349</v>
      </c>
      <c r="G125" s="209"/>
      <c r="H125" s="209"/>
      <c r="I125" s="212"/>
      <c r="J125" s="213">
        <f>BK125</f>
        <v>0</v>
      </c>
      <c r="K125" s="209"/>
      <c r="L125" s="214"/>
      <c r="M125" s="215"/>
      <c r="N125" s="216"/>
      <c r="O125" s="216"/>
      <c r="P125" s="217">
        <f>SUM(P126:P138)</f>
        <v>0</v>
      </c>
      <c r="Q125" s="216"/>
      <c r="R125" s="217">
        <f>SUM(R126:R138)</f>
        <v>0</v>
      </c>
      <c r="S125" s="216"/>
      <c r="T125" s="218">
        <f>SUM(T126:T138)</f>
        <v>0</v>
      </c>
      <c r="U125" s="11"/>
      <c r="V125" s="11"/>
      <c r="W125" s="11"/>
      <c r="X125" s="11"/>
      <c r="Y125" s="11"/>
      <c r="Z125" s="11"/>
      <c r="AA125" s="11"/>
      <c r="AB125" s="11"/>
      <c r="AC125" s="11"/>
      <c r="AD125" s="11"/>
      <c r="AE125" s="11"/>
      <c r="AR125" s="219" t="s">
        <v>83</v>
      </c>
      <c r="AT125" s="220" t="s">
        <v>75</v>
      </c>
      <c r="AU125" s="220" t="s">
        <v>76</v>
      </c>
      <c r="AY125" s="219" t="s">
        <v>201</v>
      </c>
      <c r="BK125" s="221">
        <f>SUM(BK126:BK138)</f>
        <v>0</v>
      </c>
    </row>
    <row r="126" s="2" customFormat="1" ht="16.5" customHeight="1">
      <c r="A126" s="39"/>
      <c r="B126" s="40"/>
      <c r="C126" s="222" t="s">
        <v>83</v>
      </c>
      <c r="D126" s="222" t="s">
        <v>202</v>
      </c>
      <c r="E126" s="223" t="s">
        <v>80</v>
      </c>
      <c r="F126" s="224" t="s">
        <v>3829</v>
      </c>
      <c r="G126" s="225" t="s">
        <v>934</v>
      </c>
      <c r="H126" s="226">
        <v>1</v>
      </c>
      <c r="I126" s="227"/>
      <c r="J126" s="228">
        <f>ROUND(I126*H126,2)</f>
        <v>0</v>
      </c>
      <c r="K126" s="229"/>
      <c r="L126" s="45"/>
      <c r="M126" s="230" t="s">
        <v>1</v>
      </c>
      <c r="N126" s="231" t="s">
        <v>41</v>
      </c>
      <c r="O126" s="92"/>
      <c r="P126" s="232">
        <f>O126*H126</f>
        <v>0</v>
      </c>
      <c r="Q126" s="232">
        <v>0</v>
      </c>
      <c r="R126" s="232">
        <f>Q126*H126</f>
        <v>0</v>
      </c>
      <c r="S126" s="232">
        <v>0</v>
      </c>
      <c r="T126" s="233">
        <f>S126*H126</f>
        <v>0</v>
      </c>
      <c r="U126" s="39"/>
      <c r="V126" s="39"/>
      <c r="W126" s="39"/>
      <c r="X126" s="39"/>
      <c r="Y126" s="39"/>
      <c r="Z126" s="39"/>
      <c r="AA126" s="39"/>
      <c r="AB126" s="39"/>
      <c r="AC126" s="39"/>
      <c r="AD126" s="39"/>
      <c r="AE126" s="39"/>
      <c r="AR126" s="234" t="s">
        <v>323</v>
      </c>
      <c r="AT126" s="234" t="s">
        <v>202</v>
      </c>
      <c r="AU126" s="234" t="s">
        <v>83</v>
      </c>
      <c r="AY126" s="18" t="s">
        <v>201</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323</v>
      </c>
      <c r="BM126" s="234" t="s">
        <v>85</v>
      </c>
    </row>
    <row r="127" s="2" customFormat="1" ht="21.75" customHeight="1">
      <c r="A127" s="39"/>
      <c r="B127" s="40"/>
      <c r="C127" s="222" t="s">
        <v>85</v>
      </c>
      <c r="D127" s="222" t="s">
        <v>202</v>
      </c>
      <c r="E127" s="223" t="s">
        <v>94</v>
      </c>
      <c r="F127" s="224" t="s">
        <v>3830</v>
      </c>
      <c r="G127" s="225" t="s">
        <v>934</v>
      </c>
      <c r="H127" s="226">
        <v>1</v>
      </c>
      <c r="I127" s="227"/>
      <c r="J127" s="228">
        <f>ROUND(I127*H127,2)</f>
        <v>0</v>
      </c>
      <c r="K127" s="229"/>
      <c r="L127" s="45"/>
      <c r="M127" s="230" t="s">
        <v>1</v>
      </c>
      <c r="N127" s="23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323</v>
      </c>
      <c r="AT127" s="234" t="s">
        <v>202</v>
      </c>
      <c r="AU127" s="234" t="s">
        <v>83</v>
      </c>
      <c r="AY127" s="18" t="s">
        <v>201</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323</v>
      </c>
      <c r="BM127" s="234" t="s">
        <v>206</v>
      </c>
    </row>
    <row r="128" s="2" customFormat="1" ht="16.5" customHeight="1">
      <c r="A128" s="39"/>
      <c r="B128" s="40"/>
      <c r="C128" s="222" t="s">
        <v>138</v>
      </c>
      <c r="D128" s="222" t="s">
        <v>202</v>
      </c>
      <c r="E128" s="223" t="s">
        <v>121</v>
      </c>
      <c r="F128" s="224" t="s">
        <v>3831</v>
      </c>
      <c r="G128" s="225" t="s">
        <v>671</v>
      </c>
      <c r="H128" s="226">
        <v>35</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323</v>
      </c>
      <c r="AT128" s="234" t="s">
        <v>202</v>
      </c>
      <c r="AU128" s="234" t="s">
        <v>83</v>
      </c>
      <c r="AY128" s="18" t="s">
        <v>201</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323</v>
      </c>
      <c r="BM128" s="234" t="s">
        <v>243</v>
      </c>
    </row>
    <row r="129" s="2" customFormat="1" ht="16.5" customHeight="1">
      <c r="A129" s="39"/>
      <c r="B129" s="40"/>
      <c r="C129" s="222" t="s">
        <v>206</v>
      </c>
      <c r="D129" s="222" t="s">
        <v>202</v>
      </c>
      <c r="E129" s="223" t="s">
        <v>146</v>
      </c>
      <c r="F129" s="224" t="s">
        <v>3832</v>
      </c>
      <c r="G129" s="225" t="s">
        <v>671</v>
      </c>
      <c r="H129" s="226">
        <v>45</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323</v>
      </c>
      <c r="AT129" s="234" t="s">
        <v>202</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323</v>
      </c>
      <c r="BM129" s="234" t="s">
        <v>260</v>
      </c>
    </row>
    <row r="130" s="2" customFormat="1" ht="16.5" customHeight="1">
      <c r="A130" s="39"/>
      <c r="B130" s="40"/>
      <c r="C130" s="222" t="s">
        <v>235</v>
      </c>
      <c r="D130" s="222" t="s">
        <v>202</v>
      </c>
      <c r="E130" s="223" t="s">
        <v>3489</v>
      </c>
      <c r="F130" s="224" t="s">
        <v>3833</v>
      </c>
      <c r="G130" s="225" t="s">
        <v>671</v>
      </c>
      <c r="H130" s="226">
        <v>65</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323</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323</v>
      </c>
      <c r="BM130" s="234" t="s">
        <v>167</v>
      </c>
    </row>
    <row r="131" s="2" customFormat="1" ht="16.5" customHeight="1">
      <c r="A131" s="39"/>
      <c r="B131" s="40"/>
      <c r="C131" s="222" t="s">
        <v>243</v>
      </c>
      <c r="D131" s="222" t="s">
        <v>202</v>
      </c>
      <c r="E131" s="223" t="s">
        <v>155</v>
      </c>
      <c r="F131" s="224" t="s">
        <v>3834</v>
      </c>
      <c r="G131" s="225" t="s">
        <v>671</v>
      </c>
      <c r="H131" s="226">
        <v>60</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323</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323</v>
      </c>
      <c r="BM131" s="234" t="s">
        <v>8</v>
      </c>
    </row>
    <row r="132" s="2" customFormat="1" ht="16.5" customHeight="1">
      <c r="A132" s="39"/>
      <c r="B132" s="40"/>
      <c r="C132" s="222" t="s">
        <v>256</v>
      </c>
      <c r="D132" s="222" t="s">
        <v>202</v>
      </c>
      <c r="E132" s="223" t="s">
        <v>158</v>
      </c>
      <c r="F132" s="224" t="s">
        <v>3835</v>
      </c>
      <c r="G132" s="225" t="s">
        <v>671</v>
      </c>
      <c r="H132" s="226">
        <v>25</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323</v>
      </c>
      <c r="AT132" s="234" t="s">
        <v>202</v>
      </c>
      <c r="AU132" s="234" t="s">
        <v>83</v>
      </c>
      <c r="AY132" s="18" t="s">
        <v>201</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323</v>
      </c>
      <c r="BM132" s="234" t="s">
        <v>311</v>
      </c>
    </row>
    <row r="133" s="2" customFormat="1" ht="16.5" customHeight="1">
      <c r="A133" s="39"/>
      <c r="B133" s="40"/>
      <c r="C133" s="222" t="s">
        <v>260</v>
      </c>
      <c r="D133" s="222" t="s">
        <v>202</v>
      </c>
      <c r="E133" s="223" t="s">
        <v>161</v>
      </c>
      <c r="F133" s="224" t="s">
        <v>3173</v>
      </c>
      <c r="G133" s="225" t="s">
        <v>671</v>
      </c>
      <c r="H133" s="226">
        <v>120</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323</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323</v>
      </c>
      <c r="BM133" s="234" t="s">
        <v>323</v>
      </c>
    </row>
    <row r="134" s="2" customFormat="1" ht="16.5" customHeight="1">
      <c r="A134" s="39"/>
      <c r="B134" s="40"/>
      <c r="C134" s="222" t="s">
        <v>277</v>
      </c>
      <c r="D134" s="222" t="s">
        <v>202</v>
      </c>
      <c r="E134" s="223" t="s">
        <v>164</v>
      </c>
      <c r="F134" s="224" t="s">
        <v>3836</v>
      </c>
      <c r="G134" s="225" t="s">
        <v>671</v>
      </c>
      <c r="H134" s="226">
        <v>5</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323</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323</v>
      </c>
      <c r="BM134" s="234" t="s">
        <v>624</v>
      </c>
    </row>
    <row r="135" s="2" customFormat="1" ht="16.5" customHeight="1">
      <c r="A135" s="39"/>
      <c r="B135" s="40"/>
      <c r="C135" s="222" t="s">
        <v>167</v>
      </c>
      <c r="D135" s="222" t="s">
        <v>202</v>
      </c>
      <c r="E135" s="223" t="s">
        <v>167</v>
      </c>
      <c r="F135" s="224" t="s">
        <v>3837</v>
      </c>
      <c r="G135" s="225" t="s">
        <v>671</v>
      </c>
      <c r="H135" s="226">
        <v>5</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323</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323</v>
      </c>
      <c r="BM135" s="234" t="s">
        <v>633</v>
      </c>
    </row>
    <row r="136" s="2" customFormat="1" ht="16.5" customHeight="1">
      <c r="A136" s="39"/>
      <c r="B136" s="40"/>
      <c r="C136" s="222" t="s">
        <v>170</v>
      </c>
      <c r="D136" s="222" t="s">
        <v>202</v>
      </c>
      <c r="E136" s="223" t="s">
        <v>170</v>
      </c>
      <c r="F136" s="224" t="s">
        <v>3838</v>
      </c>
      <c r="G136" s="225" t="s">
        <v>934</v>
      </c>
      <c r="H136" s="226">
        <v>4</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323</v>
      </c>
      <c r="AT136" s="234" t="s">
        <v>202</v>
      </c>
      <c r="AU136" s="234" t="s">
        <v>83</v>
      </c>
      <c r="AY136" s="18" t="s">
        <v>201</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323</v>
      </c>
      <c r="BM136" s="234" t="s">
        <v>641</v>
      </c>
    </row>
    <row r="137" s="2" customFormat="1" ht="16.5" customHeight="1">
      <c r="A137" s="39"/>
      <c r="B137" s="40"/>
      <c r="C137" s="222" t="s">
        <v>8</v>
      </c>
      <c r="D137" s="222" t="s">
        <v>202</v>
      </c>
      <c r="E137" s="223" t="s">
        <v>8</v>
      </c>
      <c r="F137" s="224" t="s">
        <v>3839</v>
      </c>
      <c r="G137" s="225" t="s">
        <v>671</v>
      </c>
      <c r="H137" s="226">
        <v>10</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323</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323</v>
      </c>
      <c r="BM137" s="234" t="s">
        <v>650</v>
      </c>
    </row>
    <row r="138" s="2" customFormat="1" ht="16.5" customHeight="1">
      <c r="A138" s="39"/>
      <c r="B138" s="40"/>
      <c r="C138" s="222" t="s">
        <v>307</v>
      </c>
      <c r="D138" s="222" t="s">
        <v>202</v>
      </c>
      <c r="E138" s="223" t="s">
        <v>307</v>
      </c>
      <c r="F138" s="224" t="s">
        <v>3840</v>
      </c>
      <c r="G138" s="225" t="s">
        <v>671</v>
      </c>
      <c r="H138" s="226">
        <v>5</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323</v>
      </c>
      <c r="AT138" s="234" t="s">
        <v>202</v>
      </c>
      <c r="AU138" s="234" t="s">
        <v>83</v>
      </c>
      <c r="AY138" s="18" t="s">
        <v>201</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323</v>
      </c>
      <c r="BM138" s="234" t="s">
        <v>657</v>
      </c>
    </row>
    <row r="139" s="11" customFormat="1" ht="25.92" customHeight="1">
      <c r="A139" s="11"/>
      <c r="B139" s="208"/>
      <c r="C139" s="209"/>
      <c r="D139" s="210" t="s">
        <v>75</v>
      </c>
      <c r="E139" s="211" t="s">
        <v>1306</v>
      </c>
      <c r="F139" s="211" t="s">
        <v>3841</v>
      </c>
      <c r="G139" s="209"/>
      <c r="H139" s="209"/>
      <c r="I139" s="212"/>
      <c r="J139" s="213">
        <f>BK139</f>
        <v>0</v>
      </c>
      <c r="K139" s="209"/>
      <c r="L139" s="214"/>
      <c r="M139" s="215"/>
      <c r="N139" s="216"/>
      <c r="O139" s="216"/>
      <c r="P139" s="217">
        <f>SUM(P140:P148)</f>
        <v>0</v>
      </c>
      <c r="Q139" s="216"/>
      <c r="R139" s="217">
        <f>SUM(R140:R148)</f>
        <v>0</v>
      </c>
      <c r="S139" s="216"/>
      <c r="T139" s="218">
        <f>SUM(T140:T148)</f>
        <v>0</v>
      </c>
      <c r="U139" s="11"/>
      <c r="V139" s="11"/>
      <c r="W139" s="11"/>
      <c r="X139" s="11"/>
      <c r="Y139" s="11"/>
      <c r="Z139" s="11"/>
      <c r="AA139" s="11"/>
      <c r="AB139" s="11"/>
      <c r="AC139" s="11"/>
      <c r="AD139" s="11"/>
      <c r="AE139" s="11"/>
      <c r="AR139" s="219" t="s">
        <v>83</v>
      </c>
      <c r="AT139" s="220" t="s">
        <v>75</v>
      </c>
      <c r="AU139" s="220" t="s">
        <v>76</v>
      </c>
      <c r="AY139" s="219" t="s">
        <v>201</v>
      </c>
      <c r="BK139" s="221">
        <f>SUM(BK140:BK148)</f>
        <v>0</v>
      </c>
    </row>
    <row r="140" s="2" customFormat="1" ht="24.15" customHeight="1">
      <c r="A140" s="39"/>
      <c r="B140" s="40"/>
      <c r="C140" s="222" t="s">
        <v>311</v>
      </c>
      <c r="D140" s="222" t="s">
        <v>202</v>
      </c>
      <c r="E140" s="223" t="s">
        <v>311</v>
      </c>
      <c r="F140" s="224" t="s">
        <v>3842</v>
      </c>
      <c r="G140" s="225" t="s">
        <v>934</v>
      </c>
      <c r="H140" s="226">
        <v>8</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323</v>
      </c>
      <c r="AT140" s="234" t="s">
        <v>202</v>
      </c>
      <c r="AU140" s="234" t="s">
        <v>83</v>
      </c>
      <c r="AY140" s="18" t="s">
        <v>201</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323</v>
      </c>
      <c r="BM140" s="234" t="s">
        <v>664</v>
      </c>
    </row>
    <row r="141" s="2" customFormat="1" ht="24.15" customHeight="1">
      <c r="A141" s="39"/>
      <c r="B141" s="40"/>
      <c r="C141" s="222" t="s">
        <v>315</v>
      </c>
      <c r="D141" s="222" t="s">
        <v>202</v>
      </c>
      <c r="E141" s="223" t="s">
        <v>315</v>
      </c>
      <c r="F141" s="224" t="s">
        <v>3843</v>
      </c>
      <c r="G141" s="225" t="s">
        <v>934</v>
      </c>
      <c r="H141" s="226">
        <v>4</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323</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323</v>
      </c>
      <c r="BM141" s="234" t="s">
        <v>674</v>
      </c>
    </row>
    <row r="142" s="2" customFormat="1" ht="24.15" customHeight="1">
      <c r="A142" s="39"/>
      <c r="B142" s="40"/>
      <c r="C142" s="222" t="s">
        <v>323</v>
      </c>
      <c r="D142" s="222" t="s">
        <v>202</v>
      </c>
      <c r="E142" s="223" t="s">
        <v>323</v>
      </c>
      <c r="F142" s="224" t="s">
        <v>3844</v>
      </c>
      <c r="G142" s="225" t="s">
        <v>934</v>
      </c>
      <c r="H142" s="226">
        <v>2</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323</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323</v>
      </c>
      <c r="BM142" s="234" t="s">
        <v>683</v>
      </c>
    </row>
    <row r="143" s="2" customFormat="1" ht="16.5" customHeight="1">
      <c r="A143" s="39"/>
      <c r="B143" s="40"/>
      <c r="C143" s="222" t="s">
        <v>331</v>
      </c>
      <c r="D143" s="222" t="s">
        <v>202</v>
      </c>
      <c r="E143" s="223" t="s">
        <v>331</v>
      </c>
      <c r="F143" s="224" t="s">
        <v>3845</v>
      </c>
      <c r="G143" s="225" t="s">
        <v>934</v>
      </c>
      <c r="H143" s="226">
        <v>4</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323</v>
      </c>
      <c r="AT143" s="234" t="s">
        <v>202</v>
      </c>
      <c r="AU143" s="234" t="s">
        <v>83</v>
      </c>
      <c r="AY143" s="18" t="s">
        <v>201</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323</v>
      </c>
      <c r="BM143" s="234" t="s">
        <v>712</v>
      </c>
    </row>
    <row r="144" s="2" customFormat="1" ht="16.5" customHeight="1">
      <c r="A144" s="39"/>
      <c r="B144" s="40"/>
      <c r="C144" s="222" t="s">
        <v>624</v>
      </c>
      <c r="D144" s="222" t="s">
        <v>202</v>
      </c>
      <c r="E144" s="223" t="s">
        <v>624</v>
      </c>
      <c r="F144" s="224" t="s">
        <v>3430</v>
      </c>
      <c r="G144" s="225" t="s">
        <v>934</v>
      </c>
      <c r="H144" s="226">
        <v>5</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323</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323</v>
      </c>
      <c r="BM144" s="234" t="s">
        <v>724</v>
      </c>
    </row>
    <row r="145" s="2" customFormat="1" ht="16.5" customHeight="1">
      <c r="A145" s="39"/>
      <c r="B145" s="40"/>
      <c r="C145" s="222" t="s">
        <v>629</v>
      </c>
      <c r="D145" s="222" t="s">
        <v>202</v>
      </c>
      <c r="E145" s="223" t="s">
        <v>629</v>
      </c>
      <c r="F145" s="224" t="s">
        <v>3431</v>
      </c>
      <c r="G145" s="225" t="s">
        <v>934</v>
      </c>
      <c r="H145" s="226">
        <v>4</v>
      </c>
      <c r="I145" s="227"/>
      <c r="J145" s="228">
        <f>ROUND(I145*H145,2)</f>
        <v>0</v>
      </c>
      <c r="K145" s="229"/>
      <c r="L145" s="45"/>
      <c r="M145" s="230" t="s">
        <v>1</v>
      </c>
      <c r="N145" s="231"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323</v>
      </c>
      <c r="AT145" s="234" t="s">
        <v>202</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323</v>
      </c>
      <c r="BM145" s="234" t="s">
        <v>732</v>
      </c>
    </row>
    <row r="146" s="2" customFormat="1" ht="16.5" customHeight="1">
      <c r="A146" s="39"/>
      <c r="B146" s="40"/>
      <c r="C146" s="222" t="s">
        <v>633</v>
      </c>
      <c r="D146" s="222" t="s">
        <v>202</v>
      </c>
      <c r="E146" s="223" t="s">
        <v>633</v>
      </c>
      <c r="F146" s="224" t="s">
        <v>3439</v>
      </c>
      <c r="G146" s="225" t="s">
        <v>934</v>
      </c>
      <c r="H146" s="226">
        <v>2</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323</v>
      </c>
      <c r="AT146" s="234" t="s">
        <v>202</v>
      </c>
      <c r="AU146" s="234" t="s">
        <v>83</v>
      </c>
      <c r="AY146" s="18" t="s">
        <v>201</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323</v>
      </c>
      <c r="BM146" s="234" t="s">
        <v>742</v>
      </c>
    </row>
    <row r="147" s="2" customFormat="1" ht="16.5" customHeight="1">
      <c r="A147" s="39"/>
      <c r="B147" s="40"/>
      <c r="C147" s="222" t="s">
        <v>7</v>
      </c>
      <c r="D147" s="222" t="s">
        <v>202</v>
      </c>
      <c r="E147" s="223" t="s">
        <v>7</v>
      </c>
      <c r="F147" s="224" t="s">
        <v>3440</v>
      </c>
      <c r="G147" s="225" t="s">
        <v>934</v>
      </c>
      <c r="H147" s="226">
        <v>1</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323</v>
      </c>
      <c r="AT147" s="234" t="s">
        <v>202</v>
      </c>
      <c r="AU147" s="234" t="s">
        <v>83</v>
      </c>
      <c r="AY147" s="18" t="s">
        <v>201</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323</v>
      </c>
      <c r="BM147" s="234" t="s">
        <v>762</v>
      </c>
    </row>
    <row r="148" s="2" customFormat="1" ht="16.5" customHeight="1">
      <c r="A148" s="39"/>
      <c r="B148" s="40"/>
      <c r="C148" s="222" t="s">
        <v>641</v>
      </c>
      <c r="D148" s="222" t="s">
        <v>202</v>
      </c>
      <c r="E148" s="223" t="s">
        <v>641</v>
      </c>
      <c r="F148" s="224" t="s">
        <v>3441</v>
      </c>
      <c r="G148" s="225" t="s">
        <v>934</v>
      </c>
      <c r="H148" s="226">
        <v>2</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323</v>
      </c>
      <c r="AT148" s="234" t="s">
        <v>202</v>
      </c>
      <c r="AU148" s="234" t="s">
        <v>83</v>
      </c>
      <c r="AY148" s="18" t="s">
        <v>201</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323</v>
      </c>
      <c r="BM148" s="234" t="s">
        <v>783</v>
      </c>
    </row>
    <row r="149" s="11" customFormat="1" ht="25.92" customHeight="1">
      <c r="A149" s="11"/>
      <c r="B149" s="208"/>
      <c r="C149" s="209"/>
      <c r="D149" s="210" t="s">
        <v>75</v>
      </c>
      <c r="E149" s="211" t="s">
        <v>1463</v>
      </c>
      <c r="F149" s="211" t="s">
        <v>3454</v>
      </c>
      <c r="G149" s="209"/>
      <c r="H149" s="209"/>
      <c r="I149" s="212"/>
      <c r="J149" s="213">
        <f>BK149</f>
        <v>0</v>
      </c>
      <c r="K149" s="209"/>
      <c r="L149" s="214"/>
      <c r="M149" s="215"/>
      <c r="N149" s="216"/>
      <c r="O149" s="216"/>
      <c r="P149" s="217">
        <f>SUM(P150:P163)</f>
        <v>0</v>
      </c>
      <c r="Q149" s="216"/>
      <c r="R149" s="217">
        <f>SUM(R150:R163)</f>
        <v>0</v>
      </c>
      <c r="S149" s="216"/>
      <c r="T149" s="218">
        <f>SUM(T150:T163)</f>
        <v>0</v>
      </c>
      <c r="U149" s="11"/>
      <c r="V149" s="11"/>
      <c r="W149" s="11"/>
      <c r="X149" s="11"/>
      <c r="Y149" s="11"/>
      <c r="Z149" s="11"/>
      <c r="AA149" s="11"/>
      <c r="AB149" s="11"/>
      <c r="AC149" s="11"/>
      <c r="AD149" s="11"/>
      <c r="AE149" s="11"/>
      <c r="AR149" s="219" t="s">
        <v>83</v>
      </c>
      <c r="AT149" s="220" t="s">
        <v>75</v>
      </c>
      <c r="AU149" s="220" t="s">
        <v>76</v>
      </c>
      <c r="AY149" s="219" t="s">
        <v>201</v>
      </c>
      <c r="BK149" s="221">
        <f>SUM(BK150:BK163)</f>
        <v>0</v>
      </c>
    </row>
    <row r="150" s="2" customFormat="1" ht="16.5" customHeight="1">
      <c r="A150" s="39"/>
      <c r="B150" s="40"/>
      <c r="C150" s="222" t="s">
        <v>645</v>
      </c>
      <c r="D150" s="222" t="s">
        <v>202</v>
      </c>
      <c r="E150" s="223" t="s">
        <v>645</v>
      </c>
      <c r="F150" s="224" t="s">
        <v>3846</v>
      </c>
      <c r="G150" s="225" t="s">
        <v>671</v>
      </c>
      <c r="H150" s="226">
        <v>90</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323</v>
      </c>
      <c r="AT150" s="234" t="s">
        <v>202</v>
      </c>
      <c r="AU150" s="234" t="s">
        <v>83</v>
      </c>
      <c r="AY150" s="18" t="s">
        <v>201</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323</v>
      </c>
      <c r="BM150" s="234" t="s">
        <v>794</v>
      </c>
    </row>
    <row r="151" s="2" customFormat="1" ht="16.5" customHeight="1">
      <c r="A151" s="39"/>
      <c r="B151" s="40"/>
      <c r="C151" s="222" t="s">
        <v>650</v>
      </c>
      <c r="D151" s="222" t="s">
        <v>202</v>
      </c>
      <c r="E151" s="223" t="s">
        <v>650</v>
      </c>
      <c r="F151" s="224" t="s">
        <v>3460</v>
      </c>
      <c r="G151" s="225" t="s">
        <v>671</v>
      </c>
      <c r="H151" s="226">
        <v>20</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323</v>
      </c>
      <c r="AT151" s="234" t="s">
        <v>202</v>
      </c>
      <c r="AU151" s="234" t="s">
        <v>83</v>
      </c>
      <c r="AY151" s="18" t="s">
        <v>201</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323</v>
      </c>
      <c r="BM151" s="234" t="s">
        <v>804</v>
      </c>
    </row>
    <row r="152" s="2" customFormat="1" ht="16.5" customHeight="1">
      <c r="A152" s="39"/>
      <c r="B152" s="40"/>
      <c r="C152" s="222" t="s">
        <v>654</v>
      </c>
      <c r="D152" s="222" t="s">
        <v>202</v>
      </c>
      <c r="E152" s="223" t="s">
        <v>654</v>
      </c>
      <c r="F152" s="224" t="s">
        <v>3847</v>
      </c>
      <c r="G152" s="225" t="s">
        <v>934</v>
      </c>
      <c r="H152" s="226">
        <v>65</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323</v>
      </c>
      <c r="AT152" s="234" t="s">
        <v>202</v>
      </c>
      <c r="AU152" s="234" t="s">
        <v>83</v>
      </c>
      <c r="AY152" s="18" t="s">
        <v>201</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323</v>
      </c>
      <c r="BM152" s="234" t="s">
        <v>812</v>
      </c>
    </row>
    <row r="153" s="2" customFormat="1" ht="16.5" customHeight="1">
      <c r="A153" s="39"/>
      <c r="B153" s="40"/>
      <c r="C153" s="222" t="s">
        <v>657</v>
      </c>
      <c r="D153" s="222" t="s">
        <v>202</v>
      </c>
      <c r="E153" s="223" t="s">
        <v>657</v>
      </c>
      <c r="F153" s="224" t="s">
        <v>3462</v>
      </c>
      <c r="G153" s="225" t="s">
        <v>671</v>
      </c>
      <c r="H153" s="226">
        <v>70</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323</v>
      </c>
      <c r="AT153" s="234" t="s">
        <v>202</v>
      </c>
      <c r="AU153" s="234" t="s">
        <v>83</v>
      </c>
      <c r="AY153" s="18" t="s">
        <v>201</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323</v>
      </c>
      <c r="BM153" s="234" t="s">
        <v>820</v>
      </c>
    </row>
    <row r="154" s="2" customFormat="1" ht="16.5" customHeight="1">
      <c r="A154" s="39"/>
      <c r="B154" s="40"/>
      <c r="C154" s="222" t="s">
        <v>661</v>
      </c>
      <c r="D154" s="222" t="s">
        <v>202</v>
      </c>
      <c r="E154" s="223" t="s">
        <v>661</v>
      </c>
      <c r="F154" s="224" t="s">
        <v>3848</v>
      </c>
      <c r="G154" s="225" t="s">
        <v>934</v>
      </c>
      <c r="H154" s="226">
        <v>5</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323</v>
      </c>
      <c r="AT154" s="234" t="s">
        <v>202</v>
      </c>
      <c r="AU154" s="234" t="s">
        <v>83</v>
      </c>
      <c r="AY154" s="18" t="s">
        <v>201</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323</v>
      </c>
      <c r="BM154" s="234" t="s">
        <v>837</v>
      </c>
    </row>
    <row r="155" s="2" customFormat="1" ht="16.5" customHeight="1">
      <c r="A155" s="39"/>
      <c r="B155" s="40"/>
      <c r="C155" s="222" t="s">
        <v>664</v>
      </c>
      <c r="D155" s="222" t="s">
        <v>202</v>
      </c>
      <c r="E155" s="223" t="s">
        <v>664</v>
      </c>
      <c r="F155" s="224" t="s">
        <v>3464</v>
      </c>
      <c r="G155" s="225" t="s">
        <v>934</v>
      </c>
      <c r="H155" s="226">
        <v>5</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323</v>
      </c>
      <c r="AT155" s="234" t="s">
        <v>202</v>
      </c>
      <c r="AU155" s="234" t="s">
        <v>83</v>
      </c>
      <c r="AY155" s="18" t="s">
        <v>201</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323</v>
      </c>
      <c r="BM155" s="234" t="s">
        <v>851</v>
      </c>
    </row>
    <row r="156" s="2" customFormat="1" ht="16.5" customHeight="1">
      <c r="A156" s="39"/>
      <c r="B156" s="40"/>
      <c r="C156" s="222" t="s">
        <v>668</v>
      </c>
      <c r="D156" s="222" t="s">
        <v>202</v>
      </c>
      <c r="E156" s="223" t="s">
        <v>668</v>
      </c>
      <c r="F156" s="224" t="s">
        <v>3465</v>
      </c>
      <c r="G156" s="225" t="s">
        <v>934</v>
      </c>
      <c r="H156" s="226">
        <v>5</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323</v>
      </c>
      <c r="AT156" s="234" t="s">
        <v>202</v>
      </c>
      <c r="AU156" s="234" t="s">
        <v>83</v>
      </c>
      <c r="AY156" s="18" t="s">
        <v>201</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323</v>
      </c>
      <c r="BM156" s="234" t="s">
        <v>868</v>
      </c>
    </row>
    <row r="157" s="2" customFormat="1" ht="16.5" customHeight="1">
      <c r="A157" s="39"/>
      <c r="B157" s="40"/>
      <c r="C157" s="222" t="s">
        <v>674</v>
      </c>
      <c r="D157" s="222" t="s">
        <v>202</v>
      </c>
      <c r="E157" s="223" t="s">
        <v>674</v>
      </c>
      <c r="F157" s="224" t="s">
        <v>3849</v>
      </c>
      <c r="G157" s="225" t="s">
        <v>934</v>
      </c>
      <c r="H157" s="226">
        <v>24</v>
      </c>
      <c r="I157" s="227"/>
      <c r="J157" s="228">
        <f>ROUND(I157*H157,2)</f>
        <v>0</v>
      </c>
      <c r="K157" s="229"/>
      <c r="L157" s="45"/>
      <c r="M157" s="230" t="s">
        <v>1</v>
      </c>
      <c r="N157" s="231" t="s">
        <v>41</v>
      </c>
      <c r="O157" s="92"/>
      <c r="P157" s="232">
        <f>O157*H157</f>
        <v>0</v>
      </c>
      <c r="Q157" s="232">
        <v>0</v>
      </c>
      <c r="R157" s="232">
        <f>Q157*H157</f>
        <v>0</v>
      </c>
      <c r="S157" s="232">
        <v>0</v>
      </c>
      <c r="T157" s="233">
        <f>S157*H157</f>
        <v>0</v>
      </c>
      <c r="U157" s="39"/>
      <c r="V157" s="39"/>
      <c r="W157" s="39"/>
      <c r="X157" s="39"/>
      <c r="Y157" s="39"/>
      <c r="Z157" s="39"/>
      <c r="AA157" s="39"/>
      <c r="AB157" s="39"/>
      <c r="AC157" s="39"/>
      <c r="AD157" s="39"/>
      <c r="AE157" s="39"/>
      <c r="AR157" s="234" t="s">
        <v>323</v>
      </c>
      <c r="AT157" s="234" t="s">
        <v>202</v>
      </c>
      <c r="AU157" s="234" t="s">
        <v>83</v>
      </c>
      <c r="AY157" s="18" t="s">
        <v>201</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323</v>
      </c>
      <c r="BM157" s="234" t="s">
        <v>879</v>
      </c>
    </row>
    <row r="158" s="2" customFormat="1" ht="16.5" customHeight="1">
      <c r="A158" s="39"/>
      <c r="B158" s="40"/>
      <c r="C158" s="222" t="s">
        <v>679</v>
      </c>
      <c r="D158" s="222" t="s">
        <v>202</v>
      </c>
      <c r="E158" s="223" t="s">
        <v>679</v>
      </c>
      <c r="F158" s="224" t="s">
        <v>3850</v>
      </c>
      <c r="G158" s="225" t="s">
        <v>934</v>
      </c>
      <c r="H158" s="226">
        <v>3</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323</v>
      </c>
      <c r="AT158" s="234" t="s">
        <v>202</v>
      </c>
      <c r="AU158" s="234" t="s">
        <v>83</v>
      </c>
      <c r="AY158" s="18" t="s">
        <v>201</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323</v>
      </c>
      <c r="BM158" s="234" t="s">
        <v>907</v>
      </c>
    </row>
    <row r="159" s="2" customFormat="1" ht="16.5" customHeight="1">
      <c r="A159" s="39"/>
      <c r="B159" s="40"/>
      <c r="C159" s="222" t="s">
        <v>683</v>
      </c>
      <c r="D159" s="222" t="s">
        <v>202</v>
      </c>
      <c r="E159" s="223" t="s">
        <v>683</v>
      </c>
      <c r="F159" s="224" t="s">
        <v>3851</v>
      </c>
      <c r="G159" s="225" t="s">
        <v>934</v>
      </c>
      <c r="H159" s="226">
        <v>5</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323</v>
      </c>
      <c r="AT159" s="234" t="s">
        <v>202</v>
      </c>
      <c r="AU159" s="234" t="s">
        <v>83</v>
      </c>
      <c r="AY159" s="18" t="s">
        <v>201</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323</v>
      </c>
      <c r="BM159" s="234" t="s">
        <v>923</v>
      </c>
    </row>
    <row r="160" s="2" customFormat="1" ht="16.5" customHeight="1">
      <c r="A160" s="39"/>
      <c r="B160" s="40"/>
      <c r="C160" s="222" t="s">
        <v>708</v>
      </c>
      <c r="D160" s="222" t="s">
        <v>202</v>
      </c>
      <c r="E160" s="223" t="s">
        <v>708</v>
      </c>
      <c r="F160" s="224" t="s">
        <v>3466</v>
      </c>
      <c r="G160" s="225" t="s">
        <v>934</v>
      </c>
      <c r="H160" s="226">
        <v>5</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323</v>
      </c>
      <c r="AT160" s="234" t="s">
        <v>202</v>
      </c>
      <c r="AU160" s="234" t="s">
        <v>83</v>
      </c>
      <c r="AY160" s="18" t="s">
        <v>201</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323</v>
      </c>
      <c r="BM160" s="234" t="s">
        <v>931</v>
      </c>
    </row>
    <row r="161" s="2" customFormat="1" ht="16.5" customHeight="1">
      <c r="A161" s="39"/>
      <c r="B161" s="40"/>
      <c r="C161" s="222" t="s">
        <v>712</v>
      </c>
      <c r="D161" s="222" t="s">
        <v>202</v>
      </c>
      <c r="E161" s="223" t="s">
        <v>712</v>
      </c>
      <c r="F161" s="224" t="s">
        <v>3467</v>
      </c>
      <c r="G161" s="225" t="s">
        <v>934</v>
      </c>
      <c r="H161" s="226">
        <v>10</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323</v>
      </c>
      <c r="AT161" s="234" t="s">
        <v>202</v>
      </c>
      <c r="AU161" s="234" t="s">
        <v>83</v>
      </c>
      <c r="AY161" s="18" t="s">
        <v>201</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323</v>
      </c>
      <c r="BM161" s="234" t="s">
        <v>940</v>
      </c>
    </row>
    <row r="162" s="2" customFormat="1" ht="16.5" customHeight="1">
      <c r="A162" s="39"/>
      <c r="B162" s="40"/>
      <c r="C162" s="222" t="s">
        <v>720</v>
      </c>
      <c r="D162" s="222" t="s">
        <v>202</v>
      </c>
      <c r="E162" s="223" t="s">
        <v>720</v>
      </c>
      <c r="F162" s="224" t="s">
        <v>3852</v>
      </c>
      <c r="G162" s="225" t="s">
        <v>934</v>
      </c>
      <c r="H162" s="226">
        <v>10</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323</v>
      </c>
      <c r="AT162" s="234" t="s">
        <v>202</v>
      </c>
      <c r="AU162" s="234" t="s">
        <v>83</v>
      </c>
      <c r="AY162" s="18" t="s">
        <v>201</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323</v>
      </c>
      <c r="BM162" s="234" t="s">
        <v>948</v>
      </c>
    </row>
    <row r="163" s="2" customFormat="1" ht="16.5" customHeight="1">
      <c r="A163" s="39"/>
      <c r="B163" s="40"/>
      <c r="C163" s="222" t="s">
        <v>724</v>
      </c>
      <c r="D163" s="222" t="s">
        <v>202</v>
      </c>
      <c r="E163" s="223" t="s">
        <v>724</v>
      </c>
      <c r="F163" s="224" t="s">
        <v>3177</v>
      </c>
      <c r="G163" s="225" t="s">
        <v>1025</v>
      </c>
      <c r="H163" s="226">
        <v>30</v>
      </c>
      <c r="I163" s="227"/>
      <c r="J163" s="228">
        <f>ROUND(I163*H163,2)</f>
        <v>0</v>
      </c>
      <c r="K163" s="229"/>
      <c r="L163" s="45"/>
      <c r="M163" s="230" t="s">
        <v>1</v>
      </c>
      <c r="N163" s="231"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323</v>
      </c>
      <c r="AT163" s="234" t="s">
        <v>202</v>
      </c>
      <c r="AU163" s="234" t="s">
        <v>83</v>
      </c>
      <c r="AY163" s="18" t="s">
        <v>201</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323</v>
      </c>
      <c r="BM163" s="234" t="s">
        <v>958</v>
      </c>
    </row>
    <row r="164" s="11" customFormat="1" ht="25.92" customHeight="1">
      <c r="A164" s="11"/>
      <c r="B164" s="208"/>
      <c r="C164" s="209"/>
      <c r="D164" s="210" t="s">
        <v>75</v>
      </c>
      <c r="E164" s="211" t="s">
        <v>1464</v>
      </c>
      <c r="F164" s="211" t="s">
        <v>3324</v>
      </c>
      <c r="G164" s="209"/>
      <c r="H164" s="209"/>
      <c r="I164" s="212"/>
      <c r="J164" s="213">
        <f>BK164</f>
        <v>0</v>
      </c>
      <c r="K164" s="209"/>
      <c r="L164" s="214"/>
      <c r="M164" s="215"/>
      <c r="N164" s="216"/>
      <c r="O164" s="216"/>
      <c r="P164" s="217">
        <f>SUM(P165:P168)</f>
        <v>0</v>
      </c>
      <c r="Q164" s="216"/>
      <c r="R164" s="217">
        <f>SUM(R165:R168)</f>
        <v>0</v>
      </c>
      <c r="S164" s="216"/>
      <c r="T164" s="218">
        <f>SUM(T165:T168)</f>
        <v>0</v>
      </c>
      <c r="U164" s="11"/>
      <c r="V164" s="11"/>
      <c r="W164" s="11"/>
      <c r="X164" s="11"/>
      <c r="Y164" s="11"/>
      <c r="Z164" s="11"/>
      <c r="AA164" s="11"/>
      <c r="AB164" s="11"/>
      <c r="AC164" s="11"/>
      <c r="AD164" s="11"/>
      <c r="AE164" s="11"/>
      <c r="AR164" s="219" t="s">
        <v>83</v>
      </c>
      <c r="AT164" s="220" t="s">
        <v>75</v>
      </c>
      <c r="AU164" s="220" t="s">
        <v>76</v>
      </c>
      <c r="AY164" s="219" t="s">
        <v>201</v>
      </c>
      <c r="BK164" s="221">
        <f>SUM(BK165:BK168)</f>
        <v>0</v>
      </c>
    </row>
    <row r="165" s="2" customFormat="1" ht="16.5" customHeight="1">
      <c r="A165" s="39"/>
      <c r="B165" s="40"/>
      <c r="C165" s="222" t="s">
        <v>728</v>
      </c>
      <c r="D165" s="222" t="s">
        <v>202</v>
      </c>
      <c r="E165" s="223" t="s">
        <v>728</v>
      </c>
      <c r="F165" s="224" t="s">
        <v>3471</v>
      </c>
      <c r="G165" s="225" t="s">
        <v>823</v>
      </c>
      <c r="H165" s="226">
        <v>6</v>
      </c>
      <c r="I165" s="227"/>
      <c r="J165" s="228">
        <f>ROUND(I165*H165,2)</f>
        <v>0</v>
      </c>
      <c r="K165" s="229"/>
      <c r="L165" s="45"/>
      <c r="M165" s="230" t="s">
        <v>1</v>
      </c>
      <c r="N165" s="231"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3327</v>
      </c>
      <c r="AT165" s="234" t="s">
        <v>202</v>
      </c>
      <c r="AU165" s="234" t="s">
        <v>83</v>
      </c>
      <c r="AY165" s="18" t="s">
        <v>201</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3327</v>
      </c>
      <c r="BM165" s="234" t="s">
        <v>966</v>
      </c>
    </row>
    <row r="166" s="2" customFormat="1" ht="16.5" customHeight="1">
      <c r="A166" s="39"/>
      <c r="B166" s="40"/>
      <c r="C166" s="222" t="s">
        <v>732</v>
      </c>
      <c r="D166" s="222" t="s">
        <v>202</v>
      </c>
      <c r="E166" s="223" t="s">
        <v>732</v>
      </c>
      <c r="F166" s="224" t="s">
        <v>3473</v>
      </c>
      <c r="G166" s="225" t="s">
        <v>823</v>
      </c>
      <c r="H166" s="226">
        <v>8</v>
      </c>
      <c r="I166" s="227"/>
      <c r="J166" s="228">
        <f>ROUND(I166*H166,2)</f>
        <v>0</v>
      </c>
      <c r="K166" s="229"/>
      <c r="L166" s="45"/>
      <c r="M166" s="230" t="s">
        <v>1</v>
      </c>
      <c r="N166" s="231"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3327</v>
      </c>
      <c r="AT166" s="234" t="s">
        <v>202</v>
      </c>
      <c r="AU166" s="234" t="s">
        <v>83</v>
      </c>
      <c r="AY166" s="18" t="s">
        <v>201</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3327</v>
      </c>
      <c r="BM166" s="234" t="s">
        <v>974</v>
      </c>
    </row>
    <row r="167" s="2" customFormat="1" ht="16.5" customHeight="1">
      <c r="A167" s="39"/>
      <c r="B167" s="40"/>
      <c r="C167" s="222" t="s">
        <v>738</v>
      </c>
      <c r="D167" s="222" t="s">
        <v>202</v>
      </c>
      <c r="E167" s="223" t="s">
        <v>738</v>
      </c>
      <c r="F167" s="224" t="s">
        <v>3341</v>
      </c>
      <c r="G167" s="225" t="s">
        <v>823</v>
      </c>
      <c r="H167" s="226">
        <v>8</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3327</v>
      </c>
      <c r="AT167" s="234" t="s">
        <v>202</v>
      </c>
      <c r="AU167" s="234" t="s">
        <v>83</v>
      </c>
      <c r="AY167" s="18" t="s">
        <v>201</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3327</v>
      </c>
      <c r="BM167" s="234" t="s">
        <v>984</v>
      </c>
    </row>
    <row r="168" s="2" customFormat="1" ht="16.5" customHeight="1">
      <c r="A168" s="39"/>
      <c r="B168" s="40"/>
      <c r="C168" s="222" t="s">
        <v>742</v>
      </c>
      <c r="D168" s="222" t="s">
        <v>202</v>
      </c>
      <c r="E168" s="223" t="s">
        <v>742</v>
      </c>
      <c r="F168" s="224" t="s">
        <v>3474</v>
      </c>
      <c r="G168" s="225" t="s">
        <v>823</v>
      </c>
      <c r="H168" s="226">
        <v>8</v>
      </c>
      <c r="I168" s="227"/>
      <c r="J168" s="228">
        <f>ROUND(I168*H168,2)</f>
        <v>0</v>
      </c>
      <c r="K168" s="229"/>
      <c r="L168" s="45"/>
      <c r="M168" s="280" t="s">
        <v>1</v>
      </c>
      <c r="N168" s="281" t="s">
        <v>41</v>
      </c>
      <c r="O168" s="282"/>
      <c r="P168" s="283">
        <f>O168*H168</f>
        <v>0</v>
      </c>
      <c r="Q168" s="283">
        <v>0</v>
      </c>
      <c r="R168" s="283">
        <f>Q168*H168</f>
        <v>0</v>
      </c>
      <c r="S168" s="283">
        <v>0</v>
      </c>
      <c r="T168" s="284">
        <f>S168*H168</f>
        <v>0</v>
      </c>
      <c r="U168" s="39"/>
      <c r="V168" s="39"/>
      <c r="W168" s="39"/>
      <c r="X168" s="39"/>
      <c r="Y168" s="39"/>
      <c r="Z168" s="39"/>
      <c r="AA168" s="39"/>
      <c r="AB168" s="39"/>
      <c r="AC168" s="39"/>
      <c r="AD168" s="39"/>
      <c r="AE168" s="39"/>
      <c r="AR168" s="234" t="s">
        <v>3327</v>
      </c>
      <c r="AT168" s="234" t="s">
        <v>202</v>
      </c>
      <c r="AU168" s="234" t="s">
        <v>83</v>
      </c>
      <c r="AY168" s="18" t="s">
        <v>201</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3327</v>
      </c>
      <c r="BM168" s="234" t="s">
        <v>992</v>
      </c>
    </row>
    <row r="169" s="2" customFormat="1" ht="6.96" customHeight="1">
      <c r="A169" s="39"/>
      <c r="B169" s="67"/>
      <c r="C169" s="68"/>
      <c r="D169" s="68"/>
      <c r="E169" s="68"/>
      <c r="F169" s="68"/>
      <c r="G169" s="68"/>
      <c r="H169" s="68"/>
      <c r="I169" s="68"/>
      <c r="J169" s="68"/>
      <c r="K169" s="68"/>
      <c r="L169" s="45"/>
      <c r="M169" s="39"/>
      <c r="O169" s="39"/>
      <c r="P169" s="39"/>
      <c r="Q169" s="39"/>
      <c r="R169" s="39"/>
      <c r="S169" s="39"/>
      <c r="T169" s="39"/>
      <c r="U169" s="39"/>
      <c r="V169" s="39"/>
      <c r="W169" s="39"/>
      <c r="X169" s="39"/>
      <c r="Y169" s="39"/>
      <c r="Z169" s="39"/>
      <c r="AA169" s="39"/>
      <c r="AB169" s="39"/>
      <c r="AC169" s="39"/>
      <c r="AD169" s="39"/>
      <c r="AE169" s="39"/>
    </row>
  </sheetData>
  <sheetProtection sheet="1" autoFilter="0" formatColumns="0" formatRows="0" objects="1" scenarios="1" spinCount="100000" saltValue="F0xs1RF/T5SSF0qZug5k/gjbZkLIlzjyc+gFkbBD8mx/PNhFNUTXzX6JWX1VdXr1PERFTLNLbFlHgpc0qf3RFA==" hashValue="yNH9nQhXkdAfRAcduGqbInOhn+g2M7sl86YiEY2uUlFlO9wDK3sRrhR8RxeHQK5r1lwtbZErjUzqur+IQ0+yhQ==" algorithmName="SHA-512" password="CC35"/>
  <autoFilter ref="C123:K168"/>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134</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3520</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3853</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ROUND(J124,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ROUND((SUM(BE124:BE142)),  2)</f>
        <v>0</v>
      </c>
      <c r="G35" s="39"/>
      <c r="H35" s="39"/>
      <c r="I35" s="166">
        <v>0.20999999999999999</v>
      </c>
      <c r="J35" s="165">
        <f>ROUND(((SUM(BE124:BE142))*I35),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ROUND((SUM(BF124:BF142)),  2)</f>
        <v>0</v>
      </c>
      <c r="G36" s="39"/>
      <c r="H36" s="39"/>
      <c r="I36" s="166">
        <v>0.12</v>
      </c>
      <c r="J36" s="165">
        <f>ROUND(((SUM(BF124:BF142))*I36),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ROUND((SUM(BG124:BG142)),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ROUND((SUM(BH124:BH142)),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ROUND((SUM(BI124:BI142)),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3520</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03-05 - Zařízení elektronické komunikace - Slaboproud</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J124</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3139</v>
      </c>
      <c r="E99" s="193"/>
      <c r="F99" s="193"/>
      <c r="G99" s="193"/>
      <c r="H99" s="193"/>
      <c r="I99" s="193"/>
      <c r="J99" s="194">
        <f>J125</f>
        <v>0</v>
      </c>
      <c r="K99" s="191"/>
      <c r="L99" s="195"/>
      <c r="S99" s="9"/>
      <c r="T99" s="9"/>
      <c r="U99" s="9"/>
      <c r="V99" s="9"/>
      <c r="W99" s="9"/>
      <c r="X99" s="9"/>
      <c r="Y99" s="9"/>
      <c r="Z99" s="9"/>
      <c r="AA99" s="9"/>
      <c r="AB99" s="9"/>
      <c r="AC99" s="9"/>
      <c r="AD99" s="9"/>
      <c r="AE99" s="9"/>
    </row>
    <row r="100" s="9" customFormat="1" ht="24.96" customHeight="1">
      <c r="A100" s="9"/>
      <c r="B100" s="190"/>
      <c r="C100" s="191"/>
      <c r="D100" s="192" t="s">
        <v>3854</v>
      </c>
      <c r="E100" s="193"/>
      <c r="F100" s="193"/>
      <c r="G100" s="193"/>
      <c r="H100" s="193"/>
      <c r="I100" s="193"/>
      <c r="J100" s="194">
        <f>J128</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3855</v>
      </c>
      <c r="E101" s="193"/>
      <c r="F101" s="193"/>
      <c r="G101" s="193"/>
      <c r="H101" s="193"/>
      <c r="I101" s="193"/>
      <c r="J101" s="194">
        <f>J132</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3856</v>
      </c>
      <c r="E102" s="193"/>
      <c r="F102" s="193"/>
      <c r="G102" s="193"/>
      <c r="H102" s="193"/>
      <c r="I102" s="193"/>
      <c r="J102" s="194">
        <f>J140</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187</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174</v>
      </c>
      <c r="D113" s="23"/>
      <c r="E113" s="23"/>
      <c r="F113" s="23"/>
      <c r="G113" s="23"/>
      <c r="H113" s="23"/>
      <c r="I113" s="23"/>
      <c r="J113" s="23"/>
      <c r="K113" s="23"/>
      <c r="L113" s="21"/>
    </row>
    <row r="114" s="2" customFormat="1" ht="16.5" customHeight="1">
      <c r="A114" s="39"/>
      <c r="B114" s="40"/>
      <c r="C114" s="41"/>
      <c r="D114" s="41"/>
      <c r="E114" s="185" t="s">
        <v>3520</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176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77" t="str">
        <f>E11</f>
        <v>03-05 - Zařízení elektronické komunikace - Slaboproud</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20</v>
      </c>
      <c r="D118" s="41"/>
      <c r="E118" s="41"/>
      <c r="F118" s="28" t="str">
        <f>F14</f>
        <v xml:space="preserve"> </v>
      </c>
      <c r="G118" s="41"/>
      <c r="H118" s="41"/>
      <c r="I118" s="33" t="s">
        <v>22</v>
      </c>
      <c r="J118" s="80" t="str">
        <f>IF(J14="","",J14)</f>
        <v>6. 6. 2024</v>
      </c>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5.15" customHeight="1">
      <c r="A120" s="39"/>
      <c r="B120" s="40"/>
      <c r="C120" s="33" t="s">
        <v>24</v>
      </c>
      <c r="D120" s="41"/>
      <c r="E120" s="41"/>
      <c r="F120" s="28" t="str">
        <f>E17</f>
        <v>Ing. Vladimír Cigánek</v>
      </c>
      <c r="G120" s="41"/>
      <c r="H120" s="41"/>
      <c r="I120" s="33" t="s">
        <v>30</v>
      </c>
      <c r="J120" s="37" t="str">
        <f>E23</f>
        <v>PPS Kania s.r.o.</v>
      </c>
      <c r="K120" s="41"/>
      <c r="L120" s="64"/>
      <c r="S120" s="39"/>
      <c r="T120" s="39"/>
      <c r="U120" s="39"/>
      <c r="V120" s="39"/>
      <c r="W120" s="39"/>
      <c r="X120" s="39"/>
      <c r="Y120" s="39"/>
      <c r="Z120" s="39"/>
      <c r="AA120" s="39"/>
      <c r="AB120" s="39"/>
      <c r="AC120" s="39"/>
      <c r="AD120" s="39"/>
      <c r="AE120" s="39"/>
    </row>
    <row r="121" s="2" customFormat="1" ht="15.15" customHeight="1">
      <c r="A121" s="39"/>
      <c r="B121" s="40"/>
      <c r="C121" s="33" t="s">
        <v>28</v>
      </c>
      <c r="D121" s="41"/>
      <c r="E121" s="41"/>
      <c r="F121" s="28" t="str">
        <f>IF(E20="","",E20)</f>
        <v>Vyplň údaj</v>
      </c>
      <c r="G121" s="41"/>
      <c r="H121" s="41"/>
      <c r="I121" s="33" t="s">
        <v>33</v>
      </c>
      <c r="J121" s="37" t="str">
        <f>E26</f>
        <v>kolektiv autorů</v>
      </c>
      <c r="K121" s="41"/>
      <c r="L121" s="64"/>
      <c r="S121" s="39"/>
      <c r="T121" s="39"/>
      <c r="U121" s="39"/>
      <c r="V121" s="39"/>
      <c r="W121" s="39"/>
      <c r="X121" s="39"/>
      <c r="Y121" s="39"/>
      <c r="Z121" s="39"/>
      <c r="AA121" s="39"/>
      <c r="AB121" s="39"/>
      <c r="AC121" s="39"/>
      <c r="AD121" s="39"/>
      <c r="AE121" s="39"/>
    </row>
    <row r="122" s="2" customFormat="1" ht="10.32"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10" customFormat="1" ht="29.28" customHeight="1">
      <c r="A123" s="196"/>
      <c r="B123" s="197"/>
      <c r="C123" s="198" t="s">
        <v>188</v>
      </c>
      <c r="D123" s="199" t="s">
        <v>61</v>
      </c>
      <c r="E123" s="199" t="s">
        <v>57</v>
      </c>
      <c r="F123" s="199" t="s">
        <v>58</v>
      </c>
      <c r="G123" s="199" t="s">
        <v>189</v>
      </c>
      <c r="H123" s="199" t="s">
        <v>190</v>
      </c>
      <c r="I123" s="199" t="s">
        <v>191</v>
      </c>
      <c r="J123" s="200" t="s">
        <v>180</v>
      </c>
      <c r="K123" s="201" t="s">
        <v>192</v>
      </c>
      <c r="L123" s="202"/>
      <c r="M123" s="101" t="s">
        <v>1</v>
      </c>
      <c r="N123" s="102" t="s">
        <v>40</v>
      </c>
      <c r="O123" s="102" t="s">
        <v>193</v>
      </c>
      <c r="P123" s="102" t="s">
        <v>194</v>
      </c>
      <c r="Q123" s="102" t="s">
        <v>195</v>
      </c>
      <c r="R123" s="102" t="s">
        <v>196</v>
      </c>
      <c r="S123" s="102" t="s">
        <v>197</v>
      </c>
      <c r="T123" s="103" t="s">
        <v>198</v>
      </c>
      <c r="U123" s="196"/>
      <c r="V123" s="196"/>
      <c r="W123" s="196"/>
      <c r="X123" s="196"/>
      <c r="Y123" s="196"/>
      <c r="Z123" s="196"/>
      <c r="AA123" s="196"/>
      <c r="AB123" s="196"/>
      <c r="AC123" s="196"/>
      <c r="AD123" s="196"/>
      <c r="AE123" s="196"/>
    </row>
    <row r="124" s="2" customFormat="1" ht="22.8" customHeight="1">
      <c r="A124" s="39"/>
      <c r="B124" s="40"/>
      <c r="C124" s="108" t="s">
        <v>199</v>
      </c>
      <c r="D124" s="41"/>
      <c r="E124" s="41"/>
      <c r="F124" s="41"/>
      <c r="G124" s="41"/>
      <c r="H124" s="41"/>
      <c r="I124" s="41"/>
      <c r="J124" s="203">
        <f>BK124</f>
        <v>0</v>
      </c>
      <c r="K124" s="41"/>
      <c r="L124" s="45"/>
      <c r="M124" s="104"/>
      <c r="N124" s="204"/>
      <c r="O124" s="105"/>
      <c r="P124" s="205">
        <f>P125+P128+P132+P140</f>
        <v>0</v>
      </c>
      <c r="Q124" s="105"/>
      <c r="R124" s="205">
        <f>R125+R128+R132+R140</f>
        <v>0</v>
      </c>
      <c r="S124" s="105"/>
      <c r="T124" s="206">
        <f>T125+T128+T132+T140</f>
        <v>0</v>
      </c>
      <c r="U124" s="39"/>
      <c r="V124" s="39"/>
      <c r="W124" s="39"/>
      <c r="X124" s="39"/>
      <c r="Y124" s="39"/>
      <c r="Z124" s="39"/>
      <c r="AA124" s="39"/>
      <c r="AB124" s="39"/>
      <c r="AC124" s="39"/>
      <c r="AD124" s="39"/>
      <c r="AE124" s="39"/>
      <c r="AT124" s="18" t="s">
        <v>75</v>
      </c>
      <c r="AU124" s="18" t="s">
        <v>182</v>
      </c>
      <c r="BK124" s="207">
        <f>BK125+BK128+BK132+BK140</f>
        <v>0</v>
      </c>
    </row>
    <row r="125" s="11" customFormat="1" ht="25.92" customHeight="1">
      <c r="A125" s="11"/>
      <c r="B125" s="208"/>
      <c r="C125" s="209"/>
      <c r="D125" s="210" t="s">
        <v>75</v>
      </c>
      <c r="E125" s="211" t="s">
        <v>1416</v>
      </c>
      <c r="F125" s="211" t="s">
        <v>3147</v>
      </c>
      <c r="G125" s="209"/>
      <c r="H125" s="209"/>
      <c r="I125" s="212"/>
      <c r="J125" s="213">
        <f>BK125</f>
        <v>0</v>
      </c>
      <c r="K125" s="209"/>
      <c r="L125" s="214"/>
      <c r="M125" s="215"/>
      <c r="N125" s="216"/>
      <c r="O125" s="216"/>
      <c r="P125" s="217">
        <f>SUM(P126:P127)</f>
        <v>0</v>
      </c>
      <c r="Q125" s="216"/>
      <c r="R125" s="217">
        <f>SUM(R126:R127)</f>
        <v>0</v>
      </c>
      <c r="S125" s="216"/>
      <c r="T125" s="218">
        <f>SUM(T126:T127)</f>
        <v>0</v>
      </c>
      <c r="U125" s="11"/>
      <c r="V125" s="11"/>
      <c r="W125" s="11"/>
      <c r="X125" s="11"/>
      <c r="Y125" s="11"/>
      <c r="Z125" s="11"/>
      <c r="AA125" s="11"/>
      <c r="AB125" s="11"/>
      <c r="AC125" s="11"/>
      <c r="AD125" s="11"/>
      <c r="AE125" s="11"/>
      <c r="AR125" s="219" t="s">
        <v>83</v>
      </c>
      <c r="AT125" s="220" t="s">
        <v>75</v>
      </c>
      <c r="AU125" s="220" t="s">
        <v>76</v>
      </c>
      <c r="AY125" s="219" t="s">
        <v>201</v>
      </c>
      <c r="BK125" s="221">
        <f>SUM(BK126:BK127)</f>
        <v>0</v>
      </c>
    </row>
    <row r="126" s="2" customFormat="1" ht="21.75" customHeight="1">
      <c r="A126" s="39"/>
      <c r="B126" s="40"/>
      <c r="C126" s="222" t="s">
        <v>83</v>
      </c>
      <c r="D126" s="222" t="s">
        <v>202</v>
      </c>
      <c r="E126" s="223" t="s">
        <v>80</v>
      </c>
      <c r="F126" s="224" t="s">
        <v>3151</v>
      </c>
      <c r="G126" s="225" t="s">
        <v>934</v>
      </c>
      <c r="H126" s="226">
        <v>5</v>
      </c>
      <c r="I126" s="227"/>
      <c r="J126" s="228">
        <f>ROUND(I126*H126,2)</f>
        <v>0</v>
      </c>
      <c r="K126" s="229"/>
      <c r="L126" s="45"/>
      <c r="M126" s="230" t="s">
        <v>1</v>
      </c>
      <c r="N126" s="231" t="s">
        <v>41</v>
      </c>
      <c r="O126" s="92"/>
      <c r="P126" s="232">
        <f>O126*H126</f>
        <v>0</v>
      </c>
      <c r="Q126" s="232">
        <v>0</v>
      </c>
      <c r="R126" s="232">
        <f>Q126*H126</f>
        <v>0</v>
      </c>
      <c r="S126" s="232">
        <v>0</v>
      </c>
      <c r="T126" s="233">
        <f>S126*H126</f>
        <v>0</v>
      </c>
      <c r="U126" s="39"/>
      <c r="V126" s="39"/>
      <c r="W126" s="39"/>
      <c r="X126" s="39"/>
      <c r="Y126" s="39"/>
      <c r="Z126" s="39"/>
      <c r="AA126" s="39"/>
      <c r="AB126" s="39"/>
      <c r="AC126" s="39"/>
      <c r="AD126" s="39"/>
      <c r="AE126" s="39"/>
      <c r="AR126" s="234" t="s">
        <v>323</v>
      </c>
      <c r="AT126" s="234" t="s">
        <v>202</v>
      </c>
      <c r="AU126" s="234" t="s">
        <v>83</v>
      </c>
      <c r="AY126" s="18" t="s">
        <v>201</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323</v>
      </c>
      <c r="BM126" s="234" t="s">
        <v>85</v>
      </c>
    </row>
    <row r="127" s="2" customFormat="1" ht="16.5" customHeight="1">
      <c r="A127" s="39"/>
      <c r="B127" s="40"/>
      <c r="C127" s="222" t="s">
        <v>85</v>
      </c>
      <c r="D127" s="222" t="s">
        <v>202</v>
      </c>
      <c r="E127" s="223" t="s">
        <v>94</v>
      </c>
      <c r="F127" s="224" t="s">
        <v>3171</v>
      </c>
      <c r="G127" s="225" t="s">
        <v>671</v>
      </c>
      <c r="H127" s="226">
        <v>280</v>
      </c>
      <c r="I127" s="227"/>
      <c r="J127" s="228">
        <f>ROUND(I127*H127,2)</f>
        <v>0</v>
      </c>
      <c r="K127" s="229"/>
      <c r="L127" s="45"/>
      <c r="M127" s="230" t="s">
        <v>1</v>
      </c>
      <c r="N127" s="23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323</v>
      </c>
      <c r="AT127" s="234" t="s">
        <v>202</v>
      </c>
      <c r="AU127" s="234" t="s">
        <v>83</v>
      </c>
      <c r="AY127" s="18" t="s">
        <v>201</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323</v>
      </c>
      <c r="BM127" s="234" t="s">
        <v>206</v>
      </c>
    </row>
    <row r="128" s="11" customFormat="1" ht="25.92" customHeight="1">
      <c r="A128" s="11"/>
      <c r="B128" s="208"/>
      <c r="C128" s="209"/>
      <c r="D128" s="210" t="s">
        <v>75</v>
      </c>
      <c r="E128" s="211" t="s">
        <v>1306</v>
      </c>
      <c r="F128" s="211" t="s">
        <v>3857</v>
      </c>
      <c r="G128" s="209"/>
      <c r="H128" s="209"/>
      <c r="I128" s="212"/>
      <c r="J128" s="213">
        <f>BK128</f>
        <v>0</v>
      </c>
      <c r="K128" s="209"/>
      <c r="L128" s="214"/>
      <c r="M128" s="215"/>
      <c r="N128" s="216"/>
      <c r="O128" s="216"/>
      <c r="P128" s="217">
        <f>SUM(P129:P131)</f>
        <v>0</v>
      </c>
      <c r="Q128" s="216"/>
      <c r="R128" s="217">
        <f>SUM(R129:R131)</f>
        <v>0</v>
      </c>
      <c r="S128" s="216"/>
      <c r="T128" s="218">
        <f>SUM(T129:T131)</f>
        <v>0</v>
      </c>
      <c r="U128" s="11"/>
      <c r="V128" s="11"/>
      <c r="W128" s="11"/>
      <c r="X128" s="11"/>
      <c r="Y128" s="11"/>
      <c r="Z128" s="11"/>
      <c r="AA128" s="11"/>
      <c r="AB128" s="11"/>
      <c r="AC128" s="11"/>
      <c r="AD128" s="11"/>
      <c r="AE128" s="11"/>
      <c r="AR128" s="219" t="s">
        <v>83</v>
      </c>
      <c r="AT128" s="220" t="s">
        <v>75</v>
      </c>
      <c r="AU128" s="220" t="s">
        <v>76</v>
      </c>
      <c r="AY128" s="219" t="s">
        <v>201</v>
      </c>
      <c r="BK128" s="221">
        <f>SUM(BK129:BK131)</f>
        <v>0</v>
      </c>
    </row>
    <row r="129" s="2" customFormat="1" ht="24.15" customHeight="1">
      <c r="A129" s="39"/>
      <c r="B129" s="40"/>
      <c r="C129" s="222" t="s">
        <v>138</v>
      </c>
      <c r="D129" s="222" t="s">
        <v>202</v>
      </c>
      <c r="E129" s="223" t="s">
        <v>121</v>
      </c>
      <c r="F129" s="224" t="s">
        <v>3858</v>
      </c>
      <c r="G129" s="225" t="s">
        <v>671</v>
      </c>
      <c r="H129" s="226">
        <v>360</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323</v>
      </c>
      <c r="AT129" s="234" t="s">
        <v>202</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323</v>
      </c>
      <c r="BM129" s="234" t="s">
        <v>243</v>
      </c>
    </row>
    <row r="130" s="2" customFormat="1" ht="21.75" customHeight="1">
      <c r="A130" s="39"/>
      <c r="B130" s="40"/>
      <c r="C130" s="222" t="s">
        <v>206</v>
      </c>
      <c r="D130" s="222" t="s">
        <v>202</v>
      </c>
      <c r="E130" s="223" t="s">
        <v>146</v>
      </c>
      <c r="F130" s="224" t="s">
        <v>3296</v>
      </c>
      <c r="G130" s="225" t="s">
        <v>934</v>
      </c>
      <c r="H130" s="226">
        <v>5</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323</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323</v>
      </c>
      <c r="BM130" s="234" t="s">
        <v>260</v>
      </c>
    </row>
    <row r="131" s="2" customFormat="1" ht="55.5" customHeight="1">
      <c r="A131" s="39"/>
      <c r="B131" s="40"/>
      <c r="C131" s="222" t="s">
        <v>235</v>
      </c>
      <c r="D131" s="222" t="s">
        <v>202</v>
      </c>
      <c r="E131" s="223" t="s">
        <v>3489</v>
      </c>
      <c r="F131" s="224" t="s">
        <v>3300</v>
      </c>
      <c r="G131" s="225" t="s">
        <v>934</v>
      </c>
      <c r="H131" s="226">
        <v>5</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323</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323</v>
      </c>
      <c r="BM131" s="234" t="s">
        <v>167</v>
      </c>
    </row>
    <row r="132" s="11" customFormat="1" ht="25.92" customHeight="1">
      <c r="A132" s="11"/>
      <c r="B132" s="208"/>
      <c r="C132" s="209"/>
      <c r="D132" s="210" t="s">
        <v>75</v>
      </c>
      <c r="E132" s="211" t="s">
        <v>1463</v>
      </c>
      <c r="F132" s="211" t="s">
        <v>3859</v>
      </c>
      <c r="G132" s="209"/>
      <c r="H132" s="209"/>
      <c r="I132" s="212"/>
      <c r="J132" s="213">
        <f>BK132</f>
        <v>0</v>
      </c>
      <c r="K132" s="209"/>
      <c r="L132" s="214"/>
      <c r="M132" s="215"/>
      <c r="N132" s="216"/>
      <c r="O132" s="216"/>
      <c r="P132" s="217">
        <f>SUM(P133:P139)</f>
        <v>0</v>
      </c>
      <c r="Q132" s="216"/>
      <c r="R132" s="217">
        <f>SUM(R133:R139)</f>
        <v>0</v>
      </c>
      <c r="S132" s="216"/>
      <c r="T132" s="218">
        <f>SUM(T133:T139)</f>
        <v>0</v>
      </c>
      <c r="U132" s="11"/>
      <c r="V132" s="11"/>
      <c r="W132" s="11"/>
      <c r="X132" s="11"/>
      <c r="Y132" s="11"/>
      <c r="Z132" s="11"/>
      <c r="AA132" s="11"/>
      <c r="AB132" s="11"/>
      <c r="AC132" s="11"/>
      <c r="AD132" s="11"/>
      <c r="AE132" s="11"/>
      <c r="AR132" s="219" t="s">
        <v>83</v>
      </c>
      <c r="AT132" s="220" t="s">
        <v>75</v>
      </c>
      <c r="AU132" s="220" t="s">
        <v>76</v>
      </c>
      <c r="AY132" s="219" t="s">
        <v>201</v>
      </c>
      <c r="BK132" s="221">
        <f>SUM(BK133:BK139)</f>
        <v>0</v>
      </c>
    </row>
    <row r="133" s="2" customFormat="1" ht="24.15" customHeight="1">
      <c r="A133" s="39"/>
      <c r="B133" s="40"/>
      <c r="C133" s="222" t="s">
        <v>243</v>
      </c>
      <c r="D133" s="222" t="s">
        <v>202</v>
      </c>
      <c r="E133" s="223" t="s">
        <v>155</v>
      </c>
      <c r="F133" s="224" t="s">
        <v>3858</v>
      </c>
      <c r="G133" s="225" t="s">
        <v>671</v>
      </c>
      <c r="H133" s="226">
        <v>240</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323</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323</v>
      </c>
      <c r="BM133" s="234" t="s">
        <v>8</v>
      </c>
    </row>
    <row r="134" s="2" customFormat="1" ht="134.25" customHeight="1">
      <c r="A134" s="39"/>
      <c r="B134" s="40"/>
      <c r="C134" s="222" t="s">
        <v>256</v>
      </c>
      <c r="D134" s="222" t="s">
        <v>202</v>
      </c>
      <c r="E134" s="223" t="s">
        <v>158</v>
      </c>
      <c r="F134" s="224" t="s">
        <v>3860</v>
      </c>
      <c r="G134" s="225" t="s">
        <v>934</v>
      </c>
      <c r="H134" s="226">
        <v>1</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323</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323</v>
      </c>
      <c r="BM134" s="234" t="s">
        <v>311</v>
      </c>
    </row>
    <row r="135" s="2" customFormat="1" ht="90" customHeight="1">
      <c r="A135" s="39"/>
      <c r="B135" s="40"/>
      <c r="C135" s="222" t="s">
        <v>260</v>
      </c>
      <c r="D135" s="222" t="s">
        <v>202</v>
      </c>
      <c r="E135" s="223" t="s">
        <v>161</v>
      </c>
      <c r="F135" s="224" t="s">
        <v>3260</v>
      </c>
      <c r="G135" s="225" t="s">
        <v>934</v>
      </c>
      <c r="H135" s="226">
        <v>1</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323</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323</v>
      </c>
      <c r="BM135" s="234" t="s">
        <v>323</v>
      </c>
    </row>
    <row r="136" s="2" customFormat="1" ht="33" customHeight="1">
      <c r="A136" s="39"/>
      <c r="B136" s="40"/>
      <c r="C136" s="222" t="s">
        <v>277</v>
      </c>
      <c r="D136" s="222" t="s">
        <v>202</v>
      </c>
      <c r="E136" s="223" t="s">
        <v>164</v>
      </c>
      <c r="F136" s="224" t="s">
        <v>3861</v>
      </c>
      <c r="G136" s="225" t="s">
        <v>934</v>
      </c>
      <c r="H136" s="226">
        <v>1</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323</v>
      </c>
      <c r="AT136" s="234" t="s">
        <v>202</v>
      </c>
      <c r="AU136" s="234" t="s">
        <v>83</v>
      </c>
      <c r="AY136" s="18" t="s">
        <v>201</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323</v>
      </c>
      <c r="BM136" s="234" t="s">
        <v>624</v>
      </c>
    </row>
    <row r="137" s="2" customFormat="1" ht="101.25" customHeight="1">
      <c r="A137" s="39"/>
      <c r="B137" s="40"/>
      <c r="C137" s="222" t="s">
        <v>167</v>
      </c>
      <c r="D137" s="222" t="s">
        <v>202</v>
      </c>
      <c r="E137" s="223" t="s">
        <v>167</v>
      </c>
      <c r="F137" s="224" t="s">
        <v>3862</v>
      </c>
      <c r="G137" s="225" t="s">
        <v>934</v>
      </c>
      <c r="H137" s="226">
        <v>1</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323</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323</v>
      </c>
      <c r="BM137" s="234" t="s">
        <v>633</v>
      </c>
    </row>
    <row r="138" s="2" customFormat="1" ht="33" customHeight="1">
      <c r="A138" s="39"/>
      <c r="B138" s="40"/>
      <c r="C138" s="222" t="s">
        <v>170</v>
      </c>
      <c r="D138" s="222" t="s">
        <v>202</v>
      </c>
      <c r="E138" s="223" t="s">
        <v>170</v>
      </c>
      <c r="F138" s="224" t="s">
        <v>3863</v>
      </c>
      <c r="G138" s="225" t="s">
        <v>934</v>
      </c>
      <c r="H138" s="226">
        <v>1</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323</v>
      </c>
      <c r="AT138" s="234" t="s">
        <v>202</v>
      </c>
      <c r="AU138" s="234" t="s">
        <v>83</v>
      </c>
      <c r="AY138" s="18" t="s">
        <v>201</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323</v>
      </c>
      <c r="BM138" s="234" t="s">
        <v>641</v>
      </c>
    </row>
    <row r="139" s="2" customFormat="1" ht="24.15" customHeight="1">
      <c r="A139" s="39"/>
      <c r="B139" s="40"/>
      <c r="C139" s="222" t="s">
        <v>8</v>
      </c>
      <c r="D139" s="222" t="s">
        <v>202</v>
      </c>
      <c r="E139" s="223" t="s">
        <v>8</v>
      </c>
      <c r="F139" s="224" t="s">
        <v>3262</v>
      </c>
      <c r="G139" s="225" t="s">
        <v>934</v>
      </c>
      <c r="H139" s="226">
        <v>1</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323</v>
      </c>
      <c r="AT139" s="234" t="s">
        <v>202</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323</v>
      </c>
      <c r="BM139" s="234" t="s">
        <v>650</v>
      </c>
    </row>
    <row r="140" s="11" customFormat="1" ht="25.92" customHeight="1">
      <c r="A140" s="11"/>
      <c r="B140" s="208"/>
      <c r="C140" s="209"/>
      <c r="D140" s="210" t="s">
        <v>75</v>
      </c>
      <c r="E140" s="211" t="s">
        <v>1464</v>
      </c>
      <c r="F140" s="211" t="s">
        <v>3864</v>
      </c>
      <c r="G140" s="209"/>
      <c r="H140" s="209"/>
      <c r="I140" s="212"/>
      <c r="J140" s="213">
        <f>BK140</f>
        <v>0</v>
      </c>
      <c r="K140" s="209"/>
      <c r="L140" s="214"/>
      <c r="M140" s="215"/>
      <c r="N140" s="216"/>
      <c r="O140" s="216"/>
      <c r="P140" s="217">
        <f>SUM(P141:P142)</f>
        <v>0</v>
      </c>
      <c r="Q140" s="216"/>
      <c r="R140" s="217">
        <f>SUM(R141:R142)</f>
        <v>0</v>
      </c>
      <c r="S140" s="216"/>
      <c r="T140" s="218">
        <f>SUM(T141:T142)</f>
        <v>0</v>
      </c>
      <c r="U140" s="11"/>
      <c r="V140" s="11"/>
      <c r="W140" s="11"/>
      <c r="X140" s="11"/>
      <c r="Y140" s="11"/>
      <c r="Z140" s="11"/>
      <c r="AA140" s="11"/>
      <c r="AB140" s="11"/>
      <c r="AC140" s="11"/>
      <c r="AD140" s="11"/>
      <c r="AE140" s="11"/>
      <c r="AR140" s="219" t="s">
        <v>83</v>
      </c>
      <c r="AT140" s="220" t="s">
        <v>75</v>
      </c>
      <c r="AU140" s="220" t="s">
        <v>76</v>
      </c>
      <c r="AY140" s="219" t="s">
        <v>201</v>
      </c>
      <c r="BK140" s="221">
        <f>SUM(BK141:BK142)</f>
        <v>0</v>
      </c>
    </row>
    <row r="141" s="2" customFormat="1" ht="16.5" customHeight="1">
      <c r="A141" s="39"/>
      <c r="B141" s="40"/>
      <c r="C141" s="222" t="s">
        <v>307</v>
      </c>
      <c r="D141" s="222" t="s">
        <v>202</v>
      </c>
      <c r="E141" s="223" t="s">
        <v>3865</v>
      </c>
      <c r="F141" s="224" t="s">
        <v>3866</v>
      </c>
      <c r="G141" s="225" t="s">
        <v>823</v>
      </c>
      <c r="H141" s="226">
        <v>16</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3327</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3327</v>
      </c>
      <c r="BM141" s="234" t="s">
        <v>657</v>
      </c>
    </row>
    <row r="142" s="2" customFormat="1" ht="16.5" customHeight="1">
      <c r="A142" s="39"/>
      <c r="B142" s="40"/>
      <c r="C142" s="222" t="s">
        <v>311</v>
      </c>
      <c r="D142" s="222" t="s">
        <v>202</v>
      </c>
      <c r="E142" s="223" t="s">
        <v>307</v>
      </c>
      <c r="F142" s="224" t="s">
        <v>3867</v>
      </c>
      <c r="G142" s="225" t="s">
        <v>823</v>
      </c>
      <c r="H142" s="226">
        <v>8</v>
      </c>
      <c r="I142" s="227"/>
      <c r="J142" s="228">
        <f>ROUND(I142*H142,2)</f>
        <v>0</v>
      </c>
      <c r="K142" s="229"/>
      <c r="L142" s="45"/>
      <c r="M142" s="280" t="s">
        <v>1</v>
      </c>
      <c r="N142" s="281" t="s">
        <v>41</v>
      </c>
      <c r="O142" s="282"/>
      <c r="P142" s="283">
        <f>O142*H142</f>
        <v>0</v>
      </c>
      <c r="Q142" s="283">
        <v>0</v>
      </c>
      <c r="R142" s="283">
        <f>Q142*H142</f>
        <v>0</v>
      </c>
      <c r="S142" s="283">
        <v>0</v>
      </c>
      <c r="T142" s="284">
        <f>S142*H142</f>
        <v>0</v>
      </c>
      <c r="U142" s="39"/>
      <c r="V142" s="39"/>
      <c r="W142" s="39"/>
      <c r="X142" s="39"/>
      <c r="Y142" s="39"/>
      <c r="Z142" s="39"/>
      <c r="AA142" s="39"/>
      <c r="AB142" s="39"/>
      <c r="AC142" s="39"/>
      <c r="AD142" s="39"/>
      <c r="AE142" s="39"/>
      <c r="AR142" s="234" t="s">
        <v>3327</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3327</v>
      </c>
      <c r="BM142" s="234" t="s">
        <v>664</v>
      </c>
    </row>
    <row r="143" s="2" customFormat="1" ht="6.96" customHeight="1">
      <c r="A143" s="39"/>
      <c r="B143" s="67"/>
      <c r="C143" s="68"/>
      <c r="D143" s="68"/>
      <c r="E143" s="68"/>
      <c r="F143" s="68"/>
      <c r="G143" s="68"/>
      <c r="H143" s="68"/>
      <c r="I143" s="68"/>
      <c r="J143" s="68"/>
      <c r="K143" s="68"/>
      <c r="L143" s="45"/>
      <c r="M143" s="39"/>
      <c r="O143" s="39"/>
      <c r="P143" s="39"/>
      <c r="Q143" s="39"/>
      <c r="R143" s="39"/>
      <c r="S143" s="39"/>
      <c r="T143" s="39"/>
      <c r="U143" s="39"/>
      <c r="V143" s="39"/>
      <c r="W143" s="39"/>
      <c r="X143" s="39"/>
      <c r="Y143" s="39"/>
      <c r="Z143" s="39"/>
      <c r="AA143" s="39"/>
      <c r="AB143" s="39"/>
      <c r="AC143" s="39"/>
      <c r="AD143" s="39"/>
      <c r="AE143" s="39"/>
    </row>
  </sheetData>
  <sheetProtection sheet="1" autoFilter="0" formatColumns="0" formatRows="0" objects="1" scenarios="1" spinCount="100000" saltValue="UIe1bkvl6/VJ1ma1YrPcUS2+uuf7/Uc6k4sKalRl0MKjLKtXowjsPmhoXu+p4lJMtbSwNiX0vcv5JcOyEh1xwA==" hashValue="LywNhz16q0bSeFyCJiCL3dM1x40XpkdySlaQ/JV8bOCVq+cb9PNVqBgwDb3+LSdYV1HTNJXtpiAnFvfGFSBcNw==" algorithmName="SHA-512" password="CC35"/>
  <autoFilter ref="C123:K142"/>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141</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c r="B8" s="21"/>
      <c r="D8" s="152" t="s">
        <v>174</v>
      </c>
      <c r="L8" s="21"/>
    </row>
    <row r="9" s="1" customFormat="1" ht="16.5" customHeight="1">
      <c r="B9" s="21"/>
      <c r="E9" s="153" t="s">
        <v>3520</v>
      </c>
      <c r="F9" s="1"/>
      <c r="G9" s="1"/>
      <c r="H9" s="1"/>
      <c r="L9" s="21"/>
    </row>
    <row r="10" s="1" customFormat="1" ht="12" customHeight="1">
      <c r="B10" s="21"/>
      <c r="D10" s="152" t="s">
        <v>176</v>
      </c>
      <c r="L10" s="21"/>
    </row>
    <row r="11" s="2" customFormat="1" ht="16.5" customHeight="1">
      <c r="A11" s="39"/>
      <c r="B11" s="45"/>
      <c r="C11" s="39"/>
      <c r="D11" s="39"/>
      <c r="E11" s="164" t="s">
        <v>3868</v>
      </c>
      <c r="F11" s="39"/>
      <c r="G11" s="39"/>
      <c r="H11" s="39"/>
      <c r="I11" s="39"/>
      <c r="J11" s="39"/>
      <c r="K11" s="39"/>
      <c r="L11" s="64"/>
      <c r="S11" s="39"/>
      <c r="T11" s="39"/>
      <c r="U11" s="39"/>
      <c r="V11" s="39"/>
      <c r="W11" s="39"/>
      <c r="X11" s="39"/>
      <c r="Y11" s="39"/>
      <c r="Z11" s="39"/>
      <c r="AA11" s="39"/>
      <c r="AB11" s="39"/>
      <c r="AC11" s="39"/>
      <c r="AD11" s="39"/>
      <c r="AE11" s="39"/>
    </row>
    <row r="12" s="2" customFormat="1" ht="12" customHeight="1">
      <c r="A12" s="39"/>
      <c r="B12" s="45"/>
      <c r="C12" s="39"/>
      <c r="D12" s="152" t="s">
        <v>3869</v>
      </c>
      <c r="E12" s="39"/>
      <c r="F12" s="39"/>
      <c r="G12" s="39"/>
      <c r="H12" s="39"/>
      <c r="I12" s="39"/>
      <c r="J12" s="39"/>
      <c r="K12" s="39"/>
      <c r="L12" s="64"/>
      <c r="S12" s="39"/>
      <c r="T12" s="39"/>
      <c r="U12" s="39"/>
      <c r="V12" s="39"/>
      <c r="W12" s="39"/>
      <c r="X12" s="39"/>
      <c r="Y12" s="39"/>
      <c r="Z12" s="39"/>
      <c r="AA12" s="39"/>
      <c r="AB12" s="39"/>
      <c r="AC12" s="39"/>
      <c r="AD12" s="39"/>
      <c r="AE12" s="39"/>
    </row>
    <row r="13" s="2" customFormat="1" ht="16.5" customHeight="1">
      <c r="A13" s="39"/>
      <c r="B13" s="45"/>
      <c r="C13" s="39"/>
      <c r="D13" s="39"/>
      <c r="E13" s="154" t="s">
        <v>3870</v>
      </c>
      <c r="F13" s="39"/>
      <c r="G13" s="39"/>
      <c r="H13" s="39"/>
      <c r="I13" s="39"/>
      <c r="J13" s="39"/>
      <c r="K13" s="39"/>
      <c r="L13" s="64"/>
      <c r="S13" s="39"/>
      <c r="T13" s="39"/>
      <c r="U13" s="39"/>
      <c r="V13" s="39"/>
      <c r="W13" s="39"/>
      <c r="X13" s="39"/>
      <c r="Y13" s="39"/>
      <c r="Z13" s="39"/>
      <c r="AA13" s="39"/>
      <c r="AB13" s="39"/>
      <c r="AC13" s="39"/>
      <c r="AD13" s="39"/>
      <c r="AE13" s="39"/>
    </row>
    <row r="14" s="2" customFormat="1">
      <c r="A14" s="39"/>
      <c r="B14" s="45"/>
      <c r="C14" s="39"/>
      <c r="D14" s="39"/>
      <c r="E14" s="39"/>
      <c r="F14" s="39"/>
      <c r="G14" s="39"/>
      <c r="H14" s="39"/>
      <c r="I14" s="39"/>
      <c r="J14" s="39"/>
      <c r="K14" s="39"/>
      <c r="L14" s="64"/>
      <c r="S14" s="39"/>
      <c r="T14" s="39"/>
      <c r="U14" s="39"/>
      <c r="V14" s="39"/>
      <c r="W14" s="39"/>
      <c r="X14" s="39"/>
      <c r="Y14" s="39"/>
      <c r="Z14" s="39"/>
      <c r="AA14" s="39"/>
      <c r="AB14" s="39"/>
      <c r="AC14" s="39"/>
      <c r="AD14" s="39"/>
      <c r="AE14" s="39"/>
    </row>
    <row r="15" s="2" customFormat="1" ht="12" customHeight="1">
      <c r="A15" s="39"/>
      <c r="B15" s="45"/>
      <c r="C15" s="39"/>
      <c r="D15" s="152" t="s">
        <v>18</v>
      </c>
      <c r="E15" s="39"/>
      <c r="F15" s="142" t="s">
        <v>1</v>
      </c>
      <c r="G15" s="39"/>
      <c r="H15" s="39"/>
      <c r="I15" s="152" t="s">
        <v>19</v>
      </c>
      <c r="J15" s="142" t="s">
        <v>1</v>
      </c>
      <c r="K15" s="39"/>
      <c r="L15" s="64"/>
      <c r="S15" s="39"/>
      <c r="T15" s="39"/>
      <c r="U15" s="39"/>
      <c r="V15" s="39"/>
      <c r="W15" s="39"/>
      <c r="X15" s="39"/>
      <c r="Y15" s="39"/>
      <c r="Z15" s="39"/>
      <c r="AA15" s="39"/>
      <c r="AB15" s="39"/>
      <c r="AC15" s="39"/>
      <c r="AD15" s="39"/>
      <c r="AE15" s="39"/>
    </row>
    <row r="16" s="2" customFormat="1" ht="12" customHeight="1">
      <c r="A16" s="39"/>
      <c r="B16" s="45"/>
      <c r="C16" s="39"/>
      <c r="D16" s="152" t="s">
        <v>20</v>
      </c>
      <c r="E16" s="39"/>
      <c r="F16" s="142" t="s">
        <v>21</v>
      </c>
      <c r="G16" s="39"/>
      <c r="H16" s="39"/>
      <c r="I16" s="152" t="s">
        <v>22</v>
      </c>
      <c r="J16" s="155" t="str">
        <f>'Rekapitulace stavby'!AN8</f>
        <v>6. 6. 2024</v>
      </c>
      <c r="K16" s="39"/>
      <c r="L16" s="64"/>
      <c r="S16" s="39"/>
      <c r="T16" s="39"/>
      <c r="U16" s="39"/>
      <c r="V16" s="39"/>
      <c r="W16" s="39"/>
      <c r="X16" s="39"/>
      <c r="Y16" s="39"/>
      <c r="Z16" s="39"/>
      <c r="AA16" s="39"/>
      <c r="AB16" s="39"/>
      <c r="AC16" s="39"/>
      <c r="AD16" s="39"/>
      <c r="AE16" s="39"/>
    </row>
    <row r="17" s="2" customFormat="1" ht="10.8" customHeight="1">
      <c r="A17" s="39"/>
      <c r="B17" s="45"/>
      <c r="C17" s="39"/>
      <c r="D17" s="39"/>
      <c r="E17" s="39"/>
      <c r="F17" s="39"/>
      <c r="G17" s="39"/>
      <c r="H17" s="39"/>
      <c r="I17" s="39"/>
      <c r="J17" s="39"/>
      <c r="K17" s="39"/>
      <c r="L17" s="64"/>
      <c r="S17" s="39"/>
      <c r="T17" s="39"/>
      <c r="U17" s="39"/>
      <c r="V17" s="39"/>
      <c r="W17" s="39"/>
      <c r="X17" s="39"/>
      <c r="Y17" s="39"/>
      <c r="Z17" s="39"/>
      <c r="AA17" s="39"/>
      <c r="AB17" s="39"/>
      <c r="AC17" s="39"/>
      <c r="AD17" s="39"/>
      <c r="AE17" s="39"/>
    </row>
    <row r="18" s="2" customFormat="1" ht="12" customHeight="1">
      <c r="A18" s="39"/>
      <c r="B18" s="45"/>
      <c r="C18" s="39"/>
      <c r="D18" s="152" t="s">
        <v>24</v>
      </c>
      <c r="E18" s="39"/>
      <c r="F18" s="39"/>
      <c r="G18" s="39"/>
      <c r="H18" s="39"/>
      <c r="I18" s="152" t="s">
        <v>25</v>
      </c>
      <c r="J18" s="142" t="s">
        <v>1</v>
      </c>
      <c r="K18" s="39"/>
      <c r="L18" s="64"/>
      <c r="S18" s="39"/>
      <c r="T18" s="39"/>
      <c r="U18" s="39"/>
      <c r="V18" s="39"/>
      <c r="W18" s="39"/>
      <c r="X18" s="39"/>
      <c r="Y18" s="39"/>
      <c r="Z18" s="39"/>
      <c r="AA18" s="39"/>
      <c r="AB18" s="39"/>
      <c r="AC18" s="39"/>
      <c r="AD18" s="39"/>
      <c r="AE18" s="39"/>
    </row>
    <row r="19" s="2" customFormat="1" ht="18" customHeight="1">
      <c r="A19" s="39"/>
      <c r="B19" s="45"/>
      <c r="C19" s="39"/>
      <c r="D19" s="39"/>
      <c r="E19" s="142" t="s">
        <v>26</v>
      </c>
      <c r="F19" s="39"/>
      <c r="G19" s="39"/>
      <c r="H19" s="39"/>
      <c r="I19" s="152" t="s">
        <v>27</v>
      </c>
      <c r="J19" s="142" t="s">
        <v>1</v>
      </c>
      <c r="K19" s="39"/>
      <c r="L19" s="64"/>
      <c r="S19" s="39"/>
      <c r="T19" s="39"/>
      <c r="U19" s="39"/>
      <c r="V19" s="39"/>
      <c r="W19" s="39"/>
      <c r="X19" s="39"/>
      <c r="Y19" s="39"/>
      <c r="Z19" s="39"/>
      <c r="AA19" s="39"/>
      <c r="AB19" s="39"/>
      <c r="AC19" s="39"/>
      <c r="AD19" s="39"/>
      <c r="AE19" s="39"/>
    </row>
    <row r="20" s="2" customFormat="1" ht="6.96" customHeight="1">
      <c r="A20" s="39"/>
      <c r="B20" s="45"/>
      <c r="C20" s="39"/>
      <c r="D20" s="39"/>
      <c r="E20" s="39"/>
      <c r="F20" s="39"/>
      <c r="G20" s="39"/>
      <c r="H20" s="39"/>
      <c r="I20" s="39"/>
      <c r="J20" s="39"/>
      <c r="K20" s="39"/>
      <c r="L20" s="64"/>
      <c r="S20" s="39"/>
      <c r="T20" s="39"/>
      <c r="U20" s="39"/>
      <c r="V20" s="39"/>
      <c r="W20" s="39"/>
      <c r="X20" s="39"/>
      <c r="Y20" s="39"/>
      <c r="Z20" s="39"/>
      <c r="AA20" s="39"/>
      <c r="AB20" s="39"/>
      <c r="AC20" s="39"/>
      <c r="AD20" s="39"/>
      <c r="AE20" s="39"/>
    </row>
    <row r="21" s="2" customFormat="1" ht="12" customHeight="1">
      <c r="A21" s="39"/>
      <c r="B21" s="45"/>
      <c r="C21" s="39"/>
      <c r="D21" s="152" t="s">
        <v>28</v>
      </c>
      <c r="E21" s="39"/>
      <c r="F21" s="39"/>
      <c r="G21" s="39"/>
      <c r="H21" s="39"/>
      <c r="I21" s="152" t="s">
        <v>25</v>
      </c>
      <c r="J21" s="34" t="str">
        <f>'Rekapitulace stavby'!AN13</f>
        <v>Vyplň údaj</v>
      </c>
      <c r="K21" s="39"/>
      <c r="L21" s="64"/>
      <c r="S21" s="39"/>
      <c r="T21" s="39"/>
      <c r="U21" s="39"/>
      <c r="V21" s="39"/>
      <c r="W21" s="39"/>
      <c r="X21" s="39"/>
      <c r="Y21" s="39"/>
      <c r="Z21" s="39"/>
      <c r="AA21" s="39"/>
      <c r="AB21" s="39"/>
      <c r="AC21" s="39"/>
      <c r="AD21" s="39"/>
      <c r="AE21" s="39"/>
    </row>
    <row r="22" s="2" customFormat="1" ht="18" customHeight="1">
      <c r="A22" s="39"/>
      <c r="B22" s="45"/>
      <c r="C22" s="39"/>
      <c r="D22" s="39"/>
      <c r="E22" s="34" t="str">
        <f>'Rekapitulace stavby'!E14</f>
        <v>Vyplň údaj</v>
      </c>
      <c r="F22" s="142"/>
      <c r="G22" s="142"/>
      <c r="H22" s="142"/>
      <c r="I22" s="152" t="s">
        <v>27</v>
      </c>
      <c r="J22" s="34" t="str">
        <f>'Rekapitulace stavby'!AN14</f>
        <v>Vyplň údaj</v>
      </c>
      <c r="K22" s="39"/>
      <c r="L22" s="64"/>
      <c r="S22" s="39"/>
      <c r="T22" s="39"/>
      <c r="U22" s="39"/>
      <c r="V22" s="39"/>
      <c r="W22" s="39"/>
      <c r="X22" s="39"/>
      <c r="Y22" s="39"/>
      <c r="Z22" s="39"/>
      <c r="AA22" s="39"/>
      <c r="AB22" s="39"/>
      <c r="AC22" s="39"/>
      <c r="AD22" s="39"/>
      <c r="AE22" s="39"/>
    </row>
    <row r="23" s="2" customFormat="1" ht="6.96" customHeight="1">
      <c r="A23" s="39"/>
      <c r="B23" s="45"/>
      <c r="C23" s="39"/>
      <c r="D23" s="39"/>
      <c r="E23" s="39"/>
      <c r="F23" s="39"/>
      <c r="G23" s="39"/>
      <c r="H23" s="39"/>
      <c r="I23" s="39"/>
      <c r="J23" s="39"/>
      <c r="K23" s="39"/>
      <c r="L23" s="64"/>
      <c r="S23" s="39"/>
      <c r="T23" s="39"/>
      <c r="U23" s="39"/>
      <c r="V23" s="39"/>
      <c r="W23" s="39"/>
      <c r="X23" s="39"/>
      <c r="Y23" s="39"/>
      <c r="Z23" s="39"/>
      <c r="AA23" s="39"/>
      <c r="AB23" s="39"/>
      <c r="AC23" s="39"/>
      <c r="AD23" s="39"/>
      <c r="AE23" s="39"/>
    </row>
    <row r="24" s="2" customFormat="1" ht="12" customHeight="1">
      <c r="A24" s="39"/>
      <c r="B24" s="45"/>
      <c r="C24" s="39"/>
      <c r="D24" s="152" t="s">
        <v>30</v>
      </c>
      <c r="E24" s="39"/>
      <c r="F24" s="39"/>
      <c r="G24" s="39"/>
      <c r="H24" s="39"/>
      <c r="I24" s="152" t="s">
        <v>25</v>
      </c>
      <c r="J24" s="142" t="s">
        <v>1</v>
      </c>
      <c r="K24" s="39"/>
      <c r="L24" s="64"/>
      <c r="S24" s="39"/>
      <c r="T24" s="39"/>
      <c r="U24" s="39"/>
      <c r="V24" s="39"/>
      <c r="W24" s="39"/>
      <c r="X24" s="39"/>
      <c r="Y24" s="39"/>
      <c r="Z24" s="39"/>
      <c r="AA24" s="39"/>
      <c r="AB24" s="39"/>
      <c r="AC24" s="39"/>
      <c r="AD24" s="39"/>
      <c r="AE24" s="39"/>
    </row>
    <row r="25" s="2" customFormat="1" ht="18" customHeight="1">
      <c r="A25" s="39"/>
      <c r="B25" s="45"/>
      <c r="C25" s="39"/>
      <c r="D25" s="39"/>
      <c r="E25" s="142" t="s">
        <v>31</v>
      </c>
      <c r="F25" s="39"/>
      <c r="G25" s="39"/>
      <c r="H25" s="39"/>
      <c r="I25" s="152" t="s">
        <v>27</v>
      </c>
      <c r="J25" s="142" t="s">
        <v>1</v>
      </c>
      <c r="K25" s="39"/>
      <c r="L25" s="64"/>
      <c r="S25" s="39"/>
      <c r="T25" s="39"/>
      <c r="U25" s="39"/>
      <c r="V25" s="39"/>
      <c r="W25" s="39"/>
      <c r="X25" s="39"/>
      <c r="Y25" s="39"/>
      <c r="Z25" s="39"/>
      <c r="AA25" s="39"/>
      <c r="AB25" s="39"/>
      <c r="AC25" s="39"/>
      <c r="AD25" s="39"/>
      <c r="AE25" s="39"/>
    </row>
    <row r="26" s="2" customFormat="1" ht="6.96" customHeight="1">
      <c r="A26" s="39"/>
      <c r="B26" s="45"/>
      <c r="C26" s="39"/>
      <c r="D26" s="39"/>
      <c r="E26" s="39"/>
      <c r="F26" s="39"/>
      <c r="G26" s="39"/>
      <c r="H26" s="39"/>
      <c r="I26" s="39"/>
      <c r="J26" s="39"/>
      <c r="K26" s="39"/>
      <c r="L26" s="64"/>
      <c r="S26" s="39"/>
      <c r="T26" s="39"/>
      <c r="U26" s="39"/>
      <c r="V26" s="39"/>
      <c r="W26" s="39"/>
      <c r="X26" s="39"/>
      <c r="Y26" s="39"/>
      <c r="Z26" s="39"/>
      <c r="AA26" s="39"/>
      <c r="AB26" s="39"/>
      <c r="AC26" s="39"/>
      <c r="AD26" s="39"/>
      <c r="AE26" s="39"/>
    </row>
    <row r="27" s="2" customFormat="1" ht="12" customHeight="1">
      <c r="A27" s="39"/>
      <c r="B27" s="45"/>
      <c r="C27" s="39"/>
      <c r="D27" s="152" t="s">
        <v>33</v>
      </c>
      <c r="E27" s="39"/>
      <c r="F27" s="39"/>
      <c r="G27" s="39"/>
      <c r="H27" s="39"/>
      <c r="I27" s="152" t="s">
        <v>25</v>
      </c>
      <c r="J27" s="142" t="s">
        <v>1</v>
      </c>
      <c r="K27" s="39"/>
      <c r="L27" s="64"/>
      <c r="S27" s="39"/>
      <c r="T27" s="39"/>
      <c r="U27" s="39"/>
      <c r="V27" s="39"/>
      <c r="W27" s="39"/>
      <c r="X27" s="39"/>
      <c r="Y27" s="39"/>
      <c r="Z27" s="39"/>
      <c r="AA27" s="39"/>
      <c r="AB27" s="39"/>
      <c r="AC27" s="39"/>
      <c r="AD27" s="39"/>
      <c r="AE27" s="39"/>
    </row>
    <row r="28" s="2" customFormat="1" ht="18" customHeight="1">
      <c r="A28" s="39"/>
      <c r="B28" s="45"/>
      <c r="C28" s="39"/>
      <c r="D28" s="39"/>
      <c r="E28" s="142" t="s">
        <v>34</v>
      </c>
      <c r="F28" s="39"/>
      <c r="G28" s="39"/>
      <c r="H28" s="39"/>
      <c r="I28" s="152" t="s">
        <v>27</v>
      </c>
      <c r="J28" s="142" t="s">
        <v>1</v>
      </c>
      <c r="K28" s="39"/>
      <c r="L28" s="64"/>
      <c r="S28" s="39"/>
      <c r="T28" s="39"/>
      <c r="U28" s="39"/>
      <c r="V28" s="39"/>
      <c r="W28" s="39"/>
      <c r="X28" s="39"/>
      <c r="Y28" s="39"/>
      <c r="Z28" s="39"/>
      <c r="AA28" s="39"/>
      <c r="AB28" s="39"/>
      <c r="AC28" s="39"/>
      <c r="AD28" s="39"/>
      <c r="AE28" s="39"/>
    </row>
    <row r="29" s="2" customFormat="1" ht="6.96" customHeight="1">
      <c r="A29" s="39"/>
      <c r="B29" s="45"/>
      <c r="C29" s="39"/>
      <c r="D29" s="39"/>
      <c r="E29" s="39"/>
      <c r="F29" s="39"/>
      <c r="G29" s="39"/>
      <c r="H29" s="39"/>
      <c r="I29" s="39"/>
      <c r="J29" s="39"/>
      <c r="K29" s="39"/>
      <c r="L29" s="64"/>
      <c r="S29" s="39"/>
      <c r="T29" s="39"/>
      <c r="U29" s="39"/>
      <c r="V29" s="39"/>
      <c r="W29" s="39"/>
      <c r="X29" s="39"/>
      <c r="Y29" s="39"/>
      <c r="Z29" s="39"/>
      <c r="AA29" s="39"/>
      <c r="AB29" s="39"/>
      <c r="AC29" s="39"/>
      <c r="AD29" s="39"/>
      <c r="AE29" s="39"/>
    </row>
    <row r="30" s="2" customFormat="1" ht="12" customHeight="1">
      <c r="A30" s="39"/>
      <c r="B30" s="45"/>
      <c r="C30" s="39"/>
      <c r="D30" s="152" t="s">
        <v>35</v>
      </c>
      <c r="E30" s="39"/>
      <c r="F30" s="39"/>
      <c r="G30" s="39"/>
      <c r="H30" s="39"/>
      <c r="I30" s="39"/>
      <c r="J30" s="39"/>
      <c r="K30" s="39"/>
      <c r="L30" s="64"/>
      <c r="S30" s="39"/>
      <c r="T30" s="39"/>
      <c r="U30" s="39"/>
      <c r="V30" s="39"/>
      <c r="W30" s="39"/>
      <c r="X30" s="39"/>
      <c r="Y30" s="39"/>
      <c r="Z30" s="39"/>
      <c r="AA30" s="39"/>
      <c r="AB30" s="39"/>
      <c r="AC30" s="39"/>
      <c r="AD30" s="39"/>
      <c r="AE30" s="39"/>
    </row>
    <row r="31" s="8" customFormat="1" ht="16.5" customHeight="1">
      <c r="A31" s="156"/>
      <c r="B31" s="157"/>
      <c r="C31" s="156"/>
      <c r="D31" s="156"/>
      <c r="E31" s="158" t="s">
        <v>1</v>
      </c>
      <c r="F31" s="158"/>
      <c r="G31" s="158"/>
      <c r="H31" s="158"/>
      <c r="I31" s="156"/>
      <c r="J31" s="156"/>
      <c r="K31" s="156"/>
      <c r="L31" s="159"/>
      <c r="S31" s="156"/>
      <c r="T31" s="156"/>
      <c r="U31" s="156"/>
      <c r="V31" s="156"/>
      <c r="W31" s="156"/>
      <c r="X31" s="156"/>
      <c r="Y31" s="156"/>
      <c r="Z31" s="156"/>
      <c r="AA31" s="156"/>
      <c r="AB31" s="156"/>
      <c r="AC31" s="156"/>
      <c r="AD31" s="156"/>
      <c r="AE31" s="156"/>
    </row>
    <row r="32" s="2" customFormat="1" ht="6.96" customHeight="1">
      <c r="A32" s="39"/>
      <c r="B32" s="45"/>
      <c r="C32" s="39"/>
      <c r="D32" s="39"/>
      <c r="E32" s="39"/>
      <c r="F32" s="39"/>
      <c r="G32" s="39"/>
      <c r="H32" s="39"/>
      <c r="I32" s="39"/>
      <c r="J32" s="39"/>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25.44" customHeight="1">
      <c r="A34" s="39"/>
      <c r="B34" s="45"/>
      <c r="C34" s="39"/>
      <c r="D34" s="161" t="s">
        <v>36</v>
      </c>
      <c r="E34" s="39"/>
      <c r="F34" s="39"/>
      <c r="G34" s="39"/>
      <c r="H34" s="39"/>
      <c r="I34" s="39"/>
      <c r="J34" s="162">
        <f>ROUND(J126, 2)</f>
        <v>0</v>
      </c>
      <c r="K34" s="39"/>
      <c r="L34" s="64"/>
      <c r="S34" s="39"/>
      <c r="T34" s="39"/>
      <c r="U34" s="39"/>
      <c r="V34" s="39"/>
      <c r="W34" s="39"/>
      <c r="X34" s="39"/>
      <c r="Y34" s="39"/>
      <c r="Z34" s="39"/>
      <c r="AA34" s="39"/>
      <c r="AB34" s="39"/>
      <c r="AC34" s="39"/>
      <c r="AD34" s="39"/>
      <c r="AE34" s="39"/>
    </row>
    <row r="35" s="2" customFormat="1" ht="6.96" customHeight="1">
      <c r="A35" s="39"/>
      <c r="B35" s="45"/>
      <c r="C35" s="39"/>
      <c r="D35" s="160"/>
      <c r="E35" s="160"/>
      <c r="F35" s="160"/>
      <c r="G35" s="160"/>
      <c r="H35" s="160"/>
      <c r="I35" s="160"/>
      <c r="J35" s="160"/>
      <c r="K35" s="160"/>
      <c r="L35" s="64"/>
      <c r="S35" s="39"/>
      <c r="T35" s="39"/>
      <c r="U35" s="39"/>
      <c r="V35" s="39"/>
      <c r="W35" s="39"/>
      <c r="X35" s="39"/>
      <c r="Y35" s="39"/>
      <c r="Z35" s="39"/>
      <c r="AA35" s="39"/>
      <c r="AB35" s="39"/>
      <c r="AC35" s="39"/>
      <c r="AD35" s="39"/>
      <c r="AE35" s="39"/>
    </row>
    <row r="36" s="2" customFormat="1" ht="14.4" customHeight="1">
      <c r="A36" s="39"/>
      <c r="B36" s="45"/>
      <c r="C36" s="39"/>
      <c r="D36" s="39"/>
      <c r="E36" s="39"/>
      <c r="F36" s="163" t="s">
        <v>38</v>
      </c>
      <c r="G36" s="39"/>
      <c r="H36" s="39"/>
      <c r="I36" s="163" t="s">
        <v>37</v>
      </c>
      <c r="J36" s="163" t="s">
        <v>39</v>
      </c>
      <c r="K36" s="39"/>
      <c r="L36" s="64"/>
      <c r="S36" s="39"/>
      <c r="T36" s="39"/>
      <c r="U36" s="39"/>
      <c r="V36" s="39"/>
      <c r="W36" s="39"/>
      <c r="X36" s="39"/>
      <c r="Y36" s="39"/>
      <c r="Z36" s="39"/>
      <c r="AA36" s="39"/>
      <c r="AB36" s="39"/>
      <c r="AC36" s="39"/>
      <c r="AD36" s="39"/>
      <c r="AE36" s="39"/>
    </row>
    <row r="37" s="2" customFormat="1" ht="14.4" customHeight="1">
      <c r="A37" s="39"/>
      <c r="B37" s="45"/>
      <c r="C37" s="39"/>
      <c r="D37" s="164" t="s">
        <v>40</v>
      </c>
      <c r="E37" s="152" t="s">
        <v>41</v>
      </c>
      <c r="F37" s="165">
        <f>ROUND((SUM(BE126:BE152)),  2)</f>
        <v>0</v>
      </c>
      <c r="G37" s="39"/>
      <c r="H37" s="39"/>
      <c r="I37" s="166">
        <v>0.20999999999999999</v>
      </c>
      <c r="J37" s="165">
        <f>ROUND(((SUM(BE126:BE152))*I37),  2)</f>
        <v>0</v>
      </c>
      <c r="K37" s="39"/>
      <c r="L37" s="64"/>
      <c r="S37" s="39"/>
      <c r="T37" s="39"/>
      <c r="U37" s="39"/>
      <c r="V37" s="39"/>
      <c r="W37" s="39"/>
      <c r="X37" s="39"/>
      <c r="Y37" s="39"/>
      <c r="Z37" s="39"/>
      <c r="AA37" s="39"/>
      <c r="AB37" s="39"/>
      <c r="AC37" s="39"/>
      <c r="AD37" s="39"/>
      <c r="AE37" s="39"/>
    </row>
    <row r="38" s="2" customFormat="1" ht="14.4" customHeight="1">
      <c r="A38" s="39"/>
      <c r="B38" s="45"/>
      <c r="C38" s="39"/>
      <c r="D38" s="39"/>
      <c r="E38" s="152" t="s">
        <v>42</v>
      </c>
      <c r="F38" s="165">
        <f>ROUND((SUM(BF126:BF152)),  2)</f>
        <v>0</v>
      </c>
      <c r="G38" s="39"/>
      <c r="H38" s="39"/>
      <c r="I38" s="166">
        <v>0.12</v>
      </c>
      <c r="J38" s="165">
        <f>ROUND(((SUM(BF126:BF152))*I38),  2)</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43</v>
      </c>
      <c r="F39" s="165">
        <f>ROUND((SUM(BG126:BG152)),  2)</f>
        <v>0</v>
      </c>
      <c r="G39" s="39"/>
      <c r="H39" s="39"/>
      <c r="I39" s="166">
        <v>0.20999999999999999</v>
      </c>
      <c r="J39" s="165">
        <f>0</f>
        <v>0</v>
      </c>
      <c r="K39" s="39"/>
      <c r="L39" s="64"/>
      <c r="S39" s="39"/>
      <c r="T39" s="39"/>
      <c r="U39" s="39"/>
      <c r="V39" s="39"/>
      <c r="W39" s="39"/>
      <c r="X39" s="39"/>
      <c r="Y39" s="39"/>
      <c r="Z39" s="39"/>
      <c r="AA39" s="39"/>
      <c r="AB39" s="39"/>
      <c r="AC39" s="39"/>
      <c r="AD39" s="39"/>
      <c r="AE39" s="39"/>
    </row>
    <row r="40" hidden="1" s="2" customFormat="1" ht="14.4" customHeight="1">
      <c r="A40" s="39"/>
      <c r="B40" s="45"/>
      <c r="C40" s="39"/>
      <c r="D40" s="39"/>
      <c r="E40" s="152" t="s">
        <v>44</v>
      </c>
      <c r="F40" s="165">
        <f>ROUND((SUM(BH126:BH152)),  2)</f>
        <v>0</v>
      </c>
      <c r="G40" s="39"/>
      <c r="H40" s="39"/>
      <c r="I40" s="166">
        <v>0.12</v>
      </c>
      <c r="J40" s="165">
        <f>0</f>
        <v>0</v>
      </c>
      <c r="K40" s="39"/>
      <c r="L40" s="64"/>
      <c r="S40" s="39"/>
      <c r="T40" s="39"/>
      <c r="U40" s="39"/>
      <c r="V40" s="39"/>
      <c r="W40" s="39"/>
      <c r="X40" s="39"/>
      <c r="Y40" s="39"/>
      <c r="Z40" s="39"/>
      <c r="AA40" s="39"/>
      <c r="AB40" s="39"/>
      <c r="AC40" s="39"/>
      <c r="AD40" s="39"/>
      <c r="AE40" s="39"/>
    </row>
    <row r="41" hidden="1" s="2" customFormat="1" ht="14.4" customHeight="1">
      <c r="A41" s="39"/>
      <c r="B41" s="45"/>
      <c r="C41" s="39"/>
      <c r="D41" s="39"/>
      <c r="E41" s="152" t="s">
        <v>45</v>
      </c>
      <c r="F41" s="165">
        <f>ROUND((SUM(BI126:BI152)),  2)</f>
        <v>0</v>
      </c>
      <c r="G41" s="39"/>
      <c r="H41" s="39"/>
      <c r="I41" s="166">
        <v>0</v>
      </c>
      <c r="J41" s="165">
        <f>0</f>
        <v>0</v>
      </c>
      <c r="K41" s="39"/>
      <c r="L41" s="64"/>
      <c r="S41" s="39"/>
      <c r="T41" s="39"/>
      <c r="U41" s="39"/>
      <c r="V41" s="39"/>
      <c r="W41" s="39"/>
      <c r="X41" s="39"/>
      <c r="Y41" s="39"/>
      <c r="Z41" s="39"/>
      <c r="AA41" s="39"/>
      <c r="AB41" s="39"/>
      <c r="AC41" s="39"/>
      <c r="AD41" s="39"/>
      <c r="AE41" s="39"/>
    </row>
    <row r="42" s="2" customFormat="1" ht="6.96"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2" customFormat="1" ht="25.44" customHeight="1">
      <c r="A43" s="39"/>
      <c r="B43" s="45"/>
      <c r="C43" s="167"/>
      <c r="D43" s="168" t="s">
        <v>46</v>
      </c>
      <c r="E43" s="169"/>
      <c r="F43" s="169"/>
      <c r="G43" s="170" t="s">
        <v>47</v>
      </c>
      <c r="H43" s="171" t="s">
        <v>48</v>
      </c>
      <c r="I43" s="169"/>
      <c r="J43" s="172">
        <f>SUM(J34:J41)</f>
        <v>0</v>
      </c>
      <c r="K43" s="173"/>
      <c r="L43" s="64"/>
      <c r="S43" s="39"/>
      <c r="T43" s="39"/>
      <c r="U43" s="39"/>
      <c r="V43" s="39"/>
      <c r="W43" s="39"/>
      <c r="X43" s="39"/>
      <c r="Y43" s="39"/>
      <c r="Z43" s="39"/>
      <c r="AA43" s="39"/>
      <c r="AB43" s="39"/>
      <c r="AC43" s="39"/>
      <c r="AD43" s="39"/>
      <c r="AE43" s="39"/>
    </row>
    <row r="44" s="2" customFormat="1" ht="14.4" customHeight="1">
      <c r="A44" s="39"/>
      <c r="B44" s="45"/>
      <c r="C44" s="39"/>
      <c r="D44" s="39"/>
      <c r="E44" s="39"/>
      <c r="F44" s="39"/>
      <c r="G44" s="39"/>
      <c r="H44" s="39"/>
      <c r="I44" s="39"/>
      <c r="J44" s="39"/>
      <c r="K44" s="39"/>
      <c r="L44" s="64"/>
      <c r="S44" s="39"/>
      <c r="T44" s="39"/>
      <c r="U44" s="39"/>
      <c r="V44" s="39"/>
      <c r="W44" s="39"/>
      <c r="X44" s="39"/>
      <c r="Y44" s="39"/>
      <c r="Z44" s="39"/>
      <c r="AA44" s="39"/>
      <c r="AB44" s="39"/>
      <c r="AC44" s="39"/>
      <c r="AD44" s="39"/>
      <c r="AE44" s="39"/>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1" customFormat="1" ht="16.5" customHeight="1">
      <c r="B87" s="22"/>
      <c r="C87" s="23"/>
      <c r="D87" s="23"/>
      <c r="E87" s="185" t="s">
        <v>3520</v>
      </c>
      <c r="F87" s="23"/>
      <c r="G87" s="23"/>
      <c r="H87" s="23"/>
      <c r="I87" s="23"/>
      <c r="J87" s="23"/>
      <c r="K87" s="23"/>
      <c r="L87" s="21"/>
    </row>
    <row r="88" s="1" customFormat="1" ht="12" customHeight="1">
      <c r="B88" s="22"/>
      <c r="C88" s="33" t="s">
        <v>176</v>
      </c>
      <c r="D88" s="23"/>
      <c r="E88" s="23"/>
      <c r="F88" s="23"/>
      <c r="G88" s="23"/>
      <c r="H88" s="23"/>
      <c r="I88" s="23"/>
      <c r="J88" s="23"/>
      <c r="K88" s="23"/>
      <c r="L88" s="21"/>
    </row>
    <row r="89" s="2" customFormat="1" ht="16.5" customHeight="1">
      <c r="A89" s="39"/>
      <c r="B89" s="40"/>
      <c r="C89" s="41"/>
      <c r="D89" s="41"/>
      <c r="E89" s="312" t="s">
        <v>3868</v>
      </c>
      <c r="F89" s="41"/>
      <c r="G89" s="41"/>
      <c r="H89" s="41"/>
      <c r="I89" s="41"/>
      <c r="J89" s="41"/>
      <c r="K89" s="41"/>
      <c r="L89" s="64"/>
      <c r="S89" s="39"/>
      <c r="T89" s="39"/>
      <c r="U89" s="39"/>
      <c r="V89" s="39"/>
      <c r="W89" s="39"/>
      <c r="X89" s="39"/>
      <c r="Y89" s="39"/>
      <c r="Z89" s="39"/>
      <c r="AA89" s="39"/>
      <c r="AB89" s="39"/>
      <c r="AC89" s="39"/>
      <c r="AD89" s="39"/>
      <c r="AE89" s="39"/>
    </row>
    <row r="90" s="2" customFormat="1" ht="12" customHeight="1">
      <c r="A90" s="39"/>
      <c r="B90" s="40"/>
      <c r="C90" s="33" t="s">
        <v>3869</v>
      </c>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6.5" customHeight="1">
      <c r="A91" s="39"/>
      <c r="B91" s="40"/>
      <c r="C91" s="41"/>
      <c r="D91" s="41"/>
      <c r="E91" s="77" t="str">
        <f>E13</f>
        <v>01 - Panely a konstrukce</v>
      </c>
      <c r="F91" s="41"/>
      <c r="G91" s="41"/>
      <c r="H91" s="41"/>
      <c r="I91" s="41"/>
      <c r="J91" s="41"/>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2" customHeight="1">
      <c r="A93" s="39"/>
      <c r="B93" s="40"/>
      <c r="C93" s="33" t="s">
        <v>20</v>
      </c>
      <c r="D93" s="41"/>
      <c r="E93" s="41"/>
      <c r="F93" s="28" t="str">
        <f>F16</f>
        <v xml:space="preserve"> </v>
      </c>
      <c r="G93" s="41"/>
      <c r="H93" s="41"/>
      <c r="I93" s="33" t="s">
        <v>22</v>
      </c>
      <c r="J93" s="80" t="str">
        <f>IF(J16="","",J16)</f>
        <v>6. 6. 2024</v>
      </c>
      <c r="K93" s="41"/>
      <c r="L93" s="64"/>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64"/>
      <c r="S94" s="39"/>
      <c r="T94" s="39"/>
      <c r="U94" s="39"/>
      <c r="V94" s="39"/>
      <c r="W94" s="39"/>
      <c r="X94" s="39"/>
      <c r="Y94" s="39"/>
      <c r="Z94" s="39"/>
      <c r="AA94" s="39"/>
      <c r="AB94" s="39"/>
      <c r="AC94" s="39"/>
      <c r="AD94" s="39"/>
      <c r="AE94" s="39"/>
    </row>
    <row r="95" s="2" customFormat="1" ht="15.15" customHeight="1">
      <c r="A95" s="39"/>
      <c r="B95" s="40"/>
      <c r="C95" s="33" t="s">
        <v>24</v>
      </c>
      <c r="D95" s="41"/>
      <c r="E95" s="41"/>
      <c r="F95" s="28" t="str">
        <f>E19</f>
        <v>Ing. Vladimír Cigánek</v>
      </c>
      <c r="G95" s="41"/>
      <c r="H95" s="41"/>
      <c r="I95" s="33" t="s">
        <v>30</v>
      </c>
      <c r="J95" s="37" t="str">
        <f>E25</f>
        <v>PPS Kania s.r.o.</v>
      </c>
      <c r="K95" s="41"/>
      <c r="L95" s="64"/>
      <c r="S95" s="39"/>
      <c r="T95" s="39"/>
      <c r="U95" s="39"/>
      <c r="V95" s="39"/>
      <c r="W95" s="39"/>
      <c r="X95" s="39"/>
      <c r="Y95" s="39"/>
      <c r="Z95" s="39"/>
      <c r="AA95" s="39"/>
      <c r="AB95" s="39"/>
      <c r="AC95" s="39"/>
      <c r="AD95" s="39"/>
      <c r="AE95" s="39"/>
    </row>
    <row r="96" s="2" customFormat="1" ht="15.15" customHeight="1">
      <c r="A96" s="39"/>
      <c r="B96" s="40"/>
      <c r="C96" s="33" t="s">
        <v>28</v>
      </c>
      <c r="D96" s="41"/>
      <c r="E96" s="41"/>
      <c r="F96" s="28" t="str">
        <f>IF(E22="","",E22)</f>
        <v>Vyplň údaj</v>
      </c>
      <c r="G96" s="41"/>
      <c r="H96" s="41"/>
      <c r="I96" s="33" t="s">
        <v>33</v>
      </c>
      <c r="J96" s="37" t="str">
        <f>E28</f>
        <v>kolektiv autorů</v>
      </c>
      <c r="K96" s="41"/>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9.28" customHeight="1">
      <c r="A98" s="39"/>
      <c r="B98" s="40"/>
      <c r="C98" s="186" t="s">
        <v>179</v>
      </c>
      <c r="D98" s="187"/>
      <c r="E98" s="187"/>
      <c r="F98" s="187"/>
      <c r="G98" s="187"/>
      <c r="H98" s="187"/>
      <c r="I98" s="187"/>
      <c r="J98" s="188" t="s">
        <v>180</v>
      </c>
      <c r="K98" s="187"/>
      <c r="L98" s="64"/>
      <c r="S98" s="39"/>
      <c r="T98" s="39"/>
      <c r="U98" s="39"/>
      <c r="V98" s="39"/>
      <c r="W98" s="39"/>
      <c r="X98" s="39"/>
      <c r="Y98" s="39"/>
      <c r="Z98" s="39"/>
      <c r="AA98" s="39"/>
      <c r="AB98" s="39"/>
      <c r="AC98" s="39"/>
      <c r="AD98" s="39"/>
      <c r="AE98" s="39"/>
    </row>
    <row r="99" s="2" customFormat="1" ht="10.32"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22.8" customHeight="1">
      <c r="A100" s="39"/>
      <c r="B100" s="40"/>
      <c r="C100" s="189" t="s">
        <v>181</v>
      </c>
      <c r="D100" s="41"/>
      <c r="E100" s="41"/>
      <c r="F100" s="41"/>
      <c r="G100" s="41"/>
      <c r="H100" s="41"/>
      <c r="I100" s="41"/>
      <c r="J100" s="111">
        <f>J126</f>
        <v>0</v>
      </c>
      <c r="K100" s="41"/>
      <c r="L100" s="64"/>
      <c r="S100" s="39"/>
      <c r="T100" s="39"/>
      <c r="U100" s="39"/>
      <c r="V100" s="39"/>
      <c r="W100" s="39"/>
      <c r="X100" s="39"/>
      <c r="Y100" s="39"/>
      <c r="Z100" s="39"/>
      <c r="AA100" s="39"/>
      <c r="AB100" s="39"/>
      <c r="AC100" s="39"/>
      <c r="AD100" s="39"/>
      <c r="AE100" s="39"/>
      <c r="AU100" s="18" t="s">
        <v>182</v>
      </c>
    </row>
    <row r="101" s="9" customFormat="1" ht="24.96" customHeight="1">
      <c r="A101" s="9"/>
      <c r="B101" s="190"/>
      <c r="C101" s="191"/>
      <c r="D101" s="192" t="s">
        <v>3871</v>
      </c>
      <c r="E101" s="193"/>
      <c r="F101" s="193"/>
      <c r="G101" s="193"/>
      <c r="H101" s="193"/>
      <c r="I101" s="193"/>
      <c r="J101" s="194">
        <f>J127</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3872</v>
      </c>
      <c r="E102" s="193"/>
      <c r="F102" s="193"/>
      <c r="G102" s="193"/>
      <c r="H102" s="193"/>
      <c r="I102" s="193"/>
      <c r="J102" s="194">
        <f>J136</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187</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174</v>
      </c>
      <c r="D113" s="23"/>
      <c r="E113" s="23"/>
      <c r="F113" s="23"/>
      <c r="G113" s="23"/>
      <c r="H113" s="23"/>
      <c r="I113" s="23"/>
      <c r="J113" s="23"/>
      <c r="K113" s="23"/>
      <c r="L113" s="21"/>
    </row>
    <row r="114" s="1" customFormat="1" ht="16.5" customHeight="1">
      <c r="B114" s="22"/>
      <c r="C114" s="23"/>
      <c r="D114" s="23"/>
      <c r="E114" s="185" t="s">
        <v>3520</v>
      </c>
      <c r="F114" s="23"/>
      <c r="G114" s="23"/>
      <c r="H114" s="23"/>
      <c r="I114" s="23"/>
      <c r="J114" s="23"/>
      <c r="K114" s="23"/>
      <c r="L114" s="21"/>
    </row>
    <row r="115" s="1" customFormat="1" ht="12" customHeight="1">
      <c r="B115" s="22"/>
      <c r="C115" s="33" t="s">
        <v>176</v>
      </c>
      <c r="D115" s="23"/>
      <c r="E115" s="23"/>
      <c r="F115" s="23"/>
      <c r="G115" s="23"/>
      <c r="H115" s="23"/>
      <c r="I115" s="23"/>
      <c r="J115" s="23"/>
      <c r="K115" s="23"/>
      <c r="L115" s="21"/>
    </row>
    <row r="116" s="2" customFormat="1" ht="16.5" customHeight="1">
      <c r="A116" s="39"/>
      <c r="B116" s="40"/>
      <c r="C116" s="41"/>
      <c r="D116" s="41"/>
      <c r="E116" s="312" t="s">
        <v>3868</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3869</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E13</f>
        <v>01 - Panely a konstrukce</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F16</f>
        <v xml:space="preserve"> </v>
      </c>
      <c r="G120" s="41"/>
      <c r="H120" s="41"/>
      <c r="I120" s="33" t="s">
        <v>22</v>
      </c>
      <c r="J120" s="80" t="str">
        <f>IF(J16="","",J16)</f>
        <v>6. 6. 2024</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E19</f>
        <v>Ing. Vladimír Cigánek</v>
      </c>
      <c r="G122" s="41"/>
      <c r="H122" s="41"/>
      <c r="I122" s="33" t="s">
        <v>30</v>
      </c>
      <c r="J122" s="37" t="str">
        <f>E25</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IF(E22="","",E22)</f>
        <v>Vyplň údaj</v>
      </c>
      <c r="G123" s="41"/>
      <c r="H123" s="41"/>
      <c r="I123" s="33" t="s">
        <v>33</v>
      </c>
      <c r="J123" s="37" t="str">
        <f>E28</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188</v>
      </c>
      <c r="D125" s="199" t="s">
        <v>61</v>
      </c>
      <c r="E125" s="199" t="s">
        <v>57</v>
      </c>
      <c r="F125" s="199" t="s">
        <v>58</v>
      </c>
      <c r="G125" s="199" t="s">
        <v>189</v>
      </c>
      <c r="H125" s="199" t="s">
        <v>190</v>
      </c>
      <c r="I125" s="199" t="s">
        <v>191</v>
      </c>
      <c r="J125" s="200" t="s">
        <v>180</v>
      </c>
      <c r="K125" s="201" t="s">
        <v>192</v>
      </c>
      <c r="L125" s="202"/>
      <c r="M125" s="101" t="s">
        <v>1</v>
      </c>
      <c r="N125" s="102" t="s">
        <v>40</v>
      </c>
      <c r="O125" s="102" t="s">
        <v>193</v>
      </c>
      <c r="P125" s="102" t="s">
        <v>194</v>
      </c>
      <c r="Q125" s="102" t="s">
        <v>195</v>
      </c>
      <c r="R125" s="102" t="s">
        <v>196</v>
      </c>
      <c r="S125" s="102" t="s">
        <v>197</v>
      </c>
      <c r="T125" s="103" t="s">
        <v>198</v>
      </c>
      <c r="U125" s="196"/>
      <c r="V125" s="196"/>
      <c r="W125" s="196"/>
      <c r="X125" s="196"/>
      <c r="Y125" s="196"/>
      <c r="Z125" s="196"/>
      <c r="AA125" s="196"/>
      <c r="AB125" s="196"/>
      <c r="AC125" s="196"/>
      <c r="AD125" s="196"/>
      <c r="AE125" s="196"/>
    </row>
    <row r="126" s="2" customFormat="1" ht="22.8" customHeight="1">
      <c r="A126" s="39"/>
      <c r="B126" s="40"/>
      <c r="C126" s="108" t="s">
        <v>199</v>
      </c>
      <c r="D126" s="41"/>
      <c r="E126" s="41"/>
      <c r="F126" s="41"/>
      <c r="G126" s="41"/>
      <c r="H126" s="41"/>
      <c r="I126" s="41"/>
      <c r="J126" s="203">
        <f>BK126</f>
        <v>0</v>
      </c>
      <c r="K126" s="41"/>
      <c r="L126" s="45"/>
      <c r="M126" s="104"/>
      <c r="N126" s="204"/>
      <c r="O126" s="105"/>
      <c r="P126" s="205">
        <f>P127+P136</f>
        <v>0</v>
      </c>
      <c r="Q126" s="105"/>
      <c r="R126" s="205">
        <f>R127+R136</f>
        <v>0</v>
      </c>
      <c r="S126" s="105"/>
      <c r="T126" s="206">
        <f>T127+T136</f>
        <v>0</v>
      </c>
      <c r="U126" s="39"/>
      <c r="V126" s="39"/>
      <c r="W126" s="39"/>
      <c r="X126" s="39"/>
      <c r="Y126" s="39"/>
      <c r="Z126" s="39"/>
      <c r="AA126" s="39"/>
      <c r="AB126" s="39"/>
      <c r="AC126" s="39"/>
      <c r="AD126" s="39"/>
      <c r="AE126" s="39"/>
      <c r="AT126" s="18" t="s">
        <v>75</v>
      </c>
      <c r="AU126" s="18" t="s">
        <v>182</v>
      </c>
      <c r="BK126" s="207">
        <f>BK127+BK136</f>
        <v>0</v>
      </c>
    </row>
    <row r="127" s="11" customFormat="1" ht="25.92" customHeight="1">
      <c r="A127" s="11"/>
      <c r="B127" s="208"/>
      <c r="C127" s="209"/>
      <c r="D127" s="210" t="s">
        <v>75</v>
      </c>
      <c r="E127" s="211" t="s">
        <v>1416</v>
      </c>
      <c r="F127" s="211" t="s">
        <v>3873</v>
      </c>
      <c r="G127" s="209"/>
      <c r="H127" s="209"/>
      <c r="I127" s="212"/>
      <c r="J127" s="213">
        <f>BK127</f>
        <v>0</v>
      </c>
      <c r="K127" s="209"/>
      <c r="L127" s="214"/>
      <c r="M127" s="215"/>
      <c r="N127" s="216"/>
      <c r="O127" s="216"/>
      <c r="P127" s="217">
        <f>SUM(P128:P135)</f>
        <v>0</v>
      </c>
      <c r="Q127" s="216"/>
      <c r="R127" s="217">
        <f>SUM(R128:R135)</f>
        <v>0</v>
      </c>
      <c r="S127" s="216"/>
      <c r="T127" s="218">
        <f>SUM(T128:T135)</f>
        <v>0</v>
      </c>
      <c r="U127" s="11"/>
      <c r="V127" s="11"/>
      <c r="W127" s="11"/>
      <c r="X127" s="11"/>
      <c r="Y127" s="11"/>
      <c r="Z127" s="11"/>
      <c r="AA127" s="11"/>
      <c r="AB127" s="11"/>
      <c r="AC127" s="11"/>
      <c r="AD127" s="11"/>
      <c r="AE127" s="11"/>
      <c r="AR127" s="219" t="s">
        <v>83</v>
      </c>
      <c r="AT127" s="220" t="s">
        <v>75</v>
      </c>
      <c r="AU127" s="220" t="s">
        <v>76</v>
      </c>
      <c r="AY127" s="219" t="s">
        <v>201</v>
      </c>
      <c r="BK127" s="221">
        <f>SUM(BK128:BK135)</f>
        <v>0</v>
      </c>
    </row>
    <row r="128" s="2" customFormat="1" ht="16.5" customHeight="1">
      <c r="A128" s="39"/>
      <c r="B128" s="40"/>
      <c r="C128" s="222" t="s">
        <v>83</v>
      </c>
      <c r="D128" s="222" t="s">
        <v>202</v>
      </c>
      <c r="E128" s="223" t="s">
        <v>3874</v>
      </c>
      <c r="F128" s="224" t="s">
        <v>3875</v>
      </c>
      <c r="G128" s="225" t="s">
        <v>535</v>
      </c>
      <c r="H128" s="226">
        <v>110</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923</v>
      </c>
      <c r="AT128" s="234" t="s">
        <v>202</v>
      </c>
      <c r="AU128" s="234" t="s">
        <v>83</v>
      </c>
      <c r="AY128" s="18" t="s">
        <v>201</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923</v>
      </c>
      <c r="BM128" s="234" t="s">
        <v>85</v>
      </c>
    </row>
    <row r="129" s="2" customFormat="1" ht="16.5" customHeight="1">
      <c r="A129" s="39"/>
      <c r="B129" s="40"/>
      <c r="C129" s="222" t="s">
        <v>85</v>
      </c>
      <c r="D129" s="222" t="s">
        <v>202</v>
      </c>
      <c r="E129" s="223" t="s">
        <v>3876</v>
      </c>
      <c r="F129" s="224" t="s">
        <v>3877</v>
      </c>
      <c r="G129" s="225" t="s">
        <v>535</v>
      </c>
      <c r="H129" s="226">
        <v>110</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923</v>
      </c>
      <c r="AT129" s="234" t="s">
        <v>202</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923</v>
      </c>
      <c r="BM129" s="234" t="s">
        <v>206</v>
      </c>
    </row>
    <row r="130" s="2" customFormat="1" ht="16.5" customHeight="1">
      <c r="A130" s="39"/>
      <c r="B130" s="40"/>
      <c r="C130" s="222" t="s">
        <v>138</v>
      </c>
      <c r="D130" s="222" t="s">
        <v>202</v>
      </c>
      <c r="E130" s="223" t="s">
        <v>3878</v>
      </c>
      <c r="F130" s="224" t="s">
        <v>3879</v>
      </c>
      <c r="G130" s="225" t="s">
        <v>535</v>
      </c>
      <c r="H130" s="226">
        <v>110</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923</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923</v>
      </c>
      <c r="BM130" s="234" t="s">
        <v>243</v>
      </c>
    </row>
    <row r="131" s="2" customFormat="1" ht="21.75" customHeight="1">
      <c r="A131" s="39"/>
      <c r="B131" s="40"/>
      <c r="C131" s="222" t="s">
        <v>206</v>
      </c>
      <c r="D131" s="222" t="s">
        <v>202</v>
      </c>
      <c r="E131" s="223" t="s">
        <v>3880</v>
      </c>
      <c r="F131" s="224" t="s">
        <v>3881</v>
      </c>
      <c r="G131" s="225" t="s">
        <v>535</v>
      </c>
      <c r="H131" s="226">
        <v>110</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923</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923</v>
      </c>
      <c r="BM131" s="234" t="s">
        <v>260</v>
      </c>
    </row>
    <row r="132" s="2" customFormat="1" ht="16.5" customHeight="1">
      <c r="A132" s="39"/>
      <c r="B132" s="40"/>
      <c r="C132" s="222" t="s">
        <v>235</v>
      </c>
      <c r="D132" s="222" t="s">
        <v>202</v>
      </c>
      <c r="E132" s="223" t="s">
        <v>3882</v>
      </c>
      <c r="F132" s="224" t="s">
        <v>3883</v>
      </c>
      <c r="G132" s="225" t="s">
        <v>535</v>
      </c>
      <c r="H132" s="226">
        <v>2</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923</v>
      </c>
      <c r="AT132" s="234" t="s">
        <v>202</v>
      </c>
      <c r="AU132" s="234" t="s">
        <v>83</v>
      </c>
      <c r="AY132" s="18" t="s">
        <v>201</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923</v>
      </c>
      <c r="BM132" s="234" t="s">
        <v>167</v>
      </c>
    </row>
    <row r="133" s="2" customFormat="1" ht="21.75" customHeight="1">
      <c r="A133" s="39"/>
      <c r="B133" s="40"/>
      <c r="C133" s="222" t="s">
        <v>243</v>
      </c>
      <c r="D133" s="222" t="s">
        <v>202</v>
      </c>
      <c r="E133" s="223" t="s">
        <v>3884</v>
      </c>
      <c r="F133" s="224" t="s">
        <v>3885</v>
      </c>
      <c r="G133" s="225" t="s">
        <v>535</v>
      </c>
      <c r="H133" s="226">
        <v>2</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923</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923</v>
      </c>
      <c r="BM133" s="234" t="s">
        <v>8</v>
      </c>
    </row>
    <row r="134" s="2" customFormat="1" ht="16.5" customHeight="1">
      <c r="A134" s="39"/>
      <c r="B134" s="40"/>
      <c r="C134" s="222" t="s">
        <v>256</v>
      </c>
      <c r="D134" s="222" t="s">
        <v>202</v>
      </c>
      <c r="E134" s="223" t="s">
        <v>3886</v>
      </c>
      <c r="F134" s="224" t="s">
        <v>3887</v>
      </c>
      <c r="G134" s="225" t="s">
        <v>535</v>
      </c>
      <c r="H134" s="226">
        <v>2</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923</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923</v>
      </c>
      <c r="BM134" s="234" t="s">
        <v>311</v>
      </c>
    </row>
    <row r="135" s="2" customFormat="1" ht="16.5" customHeight="1">
      <c r="A135" s="39"/>
      <c r="B135" s="40"/>
      <c r="C135" s="222" t="s">
        <v>260</v>
      </c>
      <c r="D135" s="222" t="s">
        <v>202</v>
      </c>
      <c r="E135" s="223" t="s">
        <v>3888</v>
      </c>
      <c r="F135" s="224" t="s">
        <v>3889</v>
      </c>
      <c r="G135" s="225" t="s">
        <v>535</v>
      </c>
      <c r="H135" s="226">
        <v>2</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923</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923</v>
      </c>
      <c r="BM135" s="234" t="s">
        <v>323</v>
      </c>
    </row>
    <row r="136" s="11" customFormat="1" ht="25.92" customHeight="1">
      <c r="A136" s="11"/>
      <c r="B136" s="208"/>
      <c r="C136" s="209"/>
      <c r="D136" s="210" t="s">
        <v>75</v>
      </c>
      <c r="E136" s="211" t="s">
        <v>1306</v>
      </c>
      <c r="F136" s="211" t="s">
        <v>3890</v>
      </c>
      <c r="G136" s="209"/>
      <c r="H136" s="209"/>
      <c r="I136" s="212"/>
      <c r="J136" s="213">
        <f>BK136</f>
        <v>0</v>
      </c>
      <c r="K136" s="209"/>
      <c r="L136" s="214"/>
      <c r="M136" s="215"/>
      <c r="N136" s="216"/>
      <c r="O136" s="216"/>
      <c r="P136" s="217">
        <f>SUM(P137:P152)</f>
        <v>0</v>
      </c>
      <c r="Q136" s="216"/>
      <c r="R136" s="217">
        <f>SUM(R137:R152)</f>
        <v>0</v>
      </c>
      <c r="S136" s="216"/>
      <c r="T136" s="218">
        <f>SUM(T137:T152)</f>
        <v>0</v>
      </c>
      <c r="U136" s="11"/>
      <c r="V136" s="11"/>
      <c r="W136" s="11"/>
      <c r="X136" s="11"/>
      <c r="Y136" s="11"/>
      <c r="Z136" s="11"/>
      <c r="AA136" s="11"/>
      <c r="AB136" s="11"/>
      <c r="AC136" s="11"/>
      <c r="AD136" s="11"/>
      <c r="AE136" s="11"/>
      <c r="AR136" s="219" t="s">
        <v>83</v>
      </c>
      <c r="AT136" s="220" t="s">
        <v>75</v>
      </c>
      <c r="AU136" s="220" t="s">
        <v>76</v>
      </c>
      <c r="AY136" s="219" t="s">
        <v>201</v>
      </c>
      <c r="BK136" s="221">
        <f>SUM(BK137:BK152)</f>
        <v>0</v>
      </c>
    </row>
    <row r="137" s="2" customFormat="1" ht="16.5" customHeight="1">
      <c r="A137" s="39"/>
      <c r="B137" s="40"/>
      <c r="C137" s="222" t="s">
        <v>277</v>
      </c>
      <c r="D137" s="222" t="s">
        <v>202</v>
      </c>
      <c r="E137" s="223" t="s">
        <v>3891</v>
      </c>
      <c r="F137" s="224" t="s">
        <v>3892</v>
      </c>
      <c r="G137" s="225" t="s">
        <v>934</v>
      </c>
      <c r="H137" s="226">
        <v>304</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923</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923</v>
      </c>
      <c r="BM137" s="234" t="s">
        <v>624</v>
      </c>
    </row>
    <row r="138" s="2" customFormat="1" ht="16.5" customHeight="1">
      <c r="A138" s="39"/>
      <c r="B138" s="40"/>
      <c r="C138" s="222" t="s">
        <v>167</v>
      </c>
      <c r="D138" s="222" t="s">
        <v>202</v>
      </c>
      <c r="E138" s="223" t="s">
        <v>3893</v>
      </c>
      <c r="F138" s="224" t="s">
        <v>3894</v>
      </c>
      <c r="G138" s="225" t="s">
        <v>934</v>
      </c>
      <c r="H138" s="226">
        <v>304</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923</v>
      </c>
      <c r="AT138" s="234" t="s">
        <v>202</v>
      </c>
      <c r="AU138" s="234" t="s">
        <v>83</v>
      </c>
      <c r="AY138" s="18" t="s">
        <v>201</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923</v>
      </c>
      <c r="BM138" s="234" t="s">
        <v>633</v>
      </c>
    </row>
    <row r="139" s="2" customFormat="1" ht="16.5" customHeight="1">
      <c r="A139" s="39"/>
      <c r="B139" s="40"/>
      <c r="C139" s="222" t="s">
        <v>170</v>
      </c>
      <c r="D139" s="222" t="s">
        <v>202</v>
      </c>
      <c r="E139" s="223" t="s">
        <v>3895</v>
      </c>
      <c r="F139" s="224" t="s">
        <v>3896</v>
      </c>
      <c r="G139" s="225" t="s">
        <v>934</v>
      </c>
      <c r="H139" s="226">
        <v>304</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923</v>
      </c>
      <c r="AT139" s="234" t="s">
        <v>202</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923</v>
      </c>
      <c r="BM139" s="234" t="s">
        <v>641</v>
      </c>
    </row>
    <row r="140" s="2" customFormat="1" ht="16.5" customHeight="1">
      <c r="A140" s="39"/>
      <c r="B140" s="40"/>
      <c r="C140" s="222" t="s">
        <v>8</v>
      </c>
      <c r="D140" s="222" t="s">
        <v>202</v>
      </c>
      <c r="E140" s="223" t="s">
        <v>3897</v>
      </c>
      <c r="F140" s="224" t="s">
        <v>3898</v>
      </c>
      <c r="G140" s="225" t="s">
        <v>934</v>
      </c>
      <c r="H140" s="226">
        <v>64</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923</v>
      </c>
      <c r="AT140" s="234" t="s">
        <v>202</v>
      </c>
      <c r="AU140" s="234" t="s">
        <v>83</v>
      </c>
      <c r="AY140" s="18" t="s">
        <v>201</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923</v>
      </c>
      <c r="BM140" s="234" t="s">
        <v>650</v>
      </c>
    </row>
    <row r="141" s="2" customFormat="1" ht="16.5" customHeight="1">
      <c r="A141" s="39"/>
      <c r="B141" s="40"/>
      <c r="C141" s="222" t="s">
        <v>307</v>
      </c>
      <c r="D141" s="222" t="s">
        <v>202</v>
      </c>
      <c r="E141" s="223" t="s">
        <v>3899</v>
      </c>
      <c r="F141" s="224" t="s">
        <v>3900</v>
      </c>
      <c r="G141" s="225" t="s">
        <v>934</v>
      </c>
      <c r="H141" s="226">
        <v>109</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923</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923</v>
      </c>
      <c r="BM141" s="234" t="s">
        <v>657</v>
      </c>
    </row>
    <row r="142" s="2" customFormat="1" ht="16.5" customHeight="1">
      <c r="A142" s="39"/>
      <c r="B142" s="40"/>
      <c r="C142" s="222" t="s">
        <v>311</v>
      </c>
      <c r="D142" s="222" t="s">
        <v>202</v>
      </c>
      <c r="E142" s="223" t="s">
        <v>3901</v>
      </c>
      <c r="F142" s="224" t="s">
        <v>3902</v>
      </c>
      <c r="G142" s="225" t="s">
        <v>934</v>
      </c>
      <c r="H142" s="226">
        <v>61</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923</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923</v>
      </c>
      <c r="BM142" s="234" t="s">
        <v>664</v>
      </c>
    </row>
    <row r="143" s="2" customFormat="1" ht="16.5" customHeight="1">
      <c r="A143" s="39"/>
      <c r="B143" s="40"/>
      <c r="C143" s="222" t="s">
        <v>315</v>
      </c>
      <c r="D143" s="222" t="s">
        <v>202</v>
      </c>
      <c r="E143" s="223" t="s">
        <v>3903</v>
      </c>
      <c r="F143" s="224" t="s">
        <v>3904</v>
      </c>
      <c r="G143" s="225" t="s">
        <v>934</v>
      </c>
      <c r="H143" s="226">
        <v>36</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923</v>
      </c>
      <c r="AT143" s="234" t="s">
        <v>202</v>
      </c>
      <c r="AU143" s="234" t="s">
        <v>83</v>
      </c>
      <c r="AY143" s="18" t="s">
        <v>201</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923</v>
      </c>
      <c r="BM143" s="234" t="s">
        <v>674</v>
      </c>
    </row>
    <row r="144" s="2" customFormat="1" ht="16.5" customHeight="1">
      <c r="A144" s="39"/>
      <c r="B144" s="40"/>
      <c r="C144" s="222" t="s">
        <v>323</v>
      </c>
      <c r="D144" s="222" t="s">
        <v>202</v>
      </c>
      <c r="E144" s="223" t="s">
        <v>3905</v>
      </c>
      <c r="F144" s="224" t="s">
        <v>3906</v>
      </c>
      <c r="G144" s="225" t="s">
        <v>934</v>
      </c>
      <c r="H144" s="226">
        <v>268</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923</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923</v>
      </c>
      <c r="BM144" s="234" t="s">
        <v>683</v>
      </c>
    </row>
    <row r="145" s="2" customFormat="1" ht="16.5" customHeight="1">
      <c r="A145" s="39"/>
      <c r="B145" s="40"/>
      <c r="C145" s="222" t="s">
        <v>331</v>
      </c>
      <c r="D145" s="222" t="s">
        <v>202</v>
      </c>
      <c r="E145" s="223" t="s">
        <v>3907</v>
      </c>
      <c r="F145" s="224" t="s">
        <v>3908</v>
      </c>
      <c r="G145" s="225" t="s">
        <v>934</v>
      </c>
      <c r="H145" s="226">
        <v>186</v>
      </c>
      <c r="I145" s="227"/>
      <c r="J145" s="228">
        <f>ROUND(I145*H145,2)</f>
        <v>0</v>
      </c>
      <c r="K145" s="229"/>
      <c r="L145" s="45"/>
      <c r="M145" s="230" t="s">
        <v>1</v>
      </c>
      <c r="N145" s="231"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923</v>
      </c>
      <c r="AT145" s="234" t="s">
        <v>202</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923</v>
      </c>
      <c r="BM145" s="234" t="s">
        <v>712</v>
      </c>
    </row>
    <row r="146" s="2" customFormat="1" ht="16.5" customHeight="1">
      <c r="A146" s="39"/>
      <c r="B146" s="40"/>
      <c r="C146" s="222" t="s">
        <v>624</v>
      </c>
      <c r="D146" s="222" t="s">
        <v>202</v>
      </c>
      <c r="E146" s="223" t="s">
        <v>3909</v>
      </c>
      <c r="F146" s="224" t="s">
        <v>3910</v>
      </c>
      <c r="G146" s="225" t="s">
        <v>934</v>
      </c>
      <c r="H146" s="226">
        <v>64</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923</v>
      </c>
      <c r="AT146" s="234" t="s">
        <v>202</v>
      </c>
      <c r="AU146" s="234" t="s">
        <v>83</v>
      </c>
      <c r="AY146" s="18" t="s">
        <v>201</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923</v>
      </c>
      <c r="BM146" s="234" t="s">
        <v>724</v>
      </c>
    </row>
    <row r="147" s="2" customFormat="1" ht="16.5" customHeight="1">
      <c r="A147" s="39"/>
      <c r="B147" s="40"/>
      <c r="C147" s="222" t="s">
        <v>629</v>
      </c>
      <c r="D147" s="222" t="s">
        <v>202</v>
      </c>
      <c r="E147" s="223" t="s">
        <v>3911</v>
      </c>
      <c r="F147" s="224" t="s">
        <v>3912</v>
      </c>
      <c r="G147" s="225" t="s">
        <v>934</v>
      </c>
      <c r="H147" s="226">
        <v>64</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923</v>
      </c>
      <c r="AT147" s="234" t="s">
        <v>202</v>
      </c>
      <c r="AU147" s="234" t="s">
        <v>83</v>
      </c>
      <c r="AY147" s="18" t="s">
        <v>201</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923</v>
      </c>
      <c r="BM147" s="234" t="s">
        <v>732</v>
      </c>
    </row>
    <row r="148" s="2" customFormat="1" ht="16.5" customHeight="1">
      <c r="A148" s="39"/>
      <c r="B148" s="40"/>
      <c r="C148" s="222" t="s">
        <v>633</v>
      </c>
      <c r="D148" s="222" t="s">
        <v>202</v>
      </c>
      <c r="E148" s="223" t="s">
        <v>3913</v>
      </c>
      <c r="F148" s="224" t="s">
        <v>3914</v>
      </c>
      <c r="G148" s="225" t="s">
        <v>934</v>
      </c>
      <c r="H148" s="226">
        <v>64</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923</v>
      </c>
      <c r="AT148" s="234" t="s">
        <v>202</v>
      </c>
      <c r="AU148" s="234" t="s">
        <v>83</v>
      </c>
      <c r="AY148" s="18" t="s">
        <v>201</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923</v>
      </c>
      <c r="BM148" s="234" t="s">
        <v>742</v>
      </c>
    </row>
    <row r="149" s="2" customFormat="1" ht="16.5" customHeight="1">
      <c r="A149" s="39"/>
      <c r="B149" s="40"/>
      <c r="C149" s="222" t="s">
        <v>7</v>
      </c>
      <c r="D149" s="222" t="s">
        <v>202</v>
      </c>
      <c r="E149" s="223" t="s">
        <v>3915</v>
      </c>
      <c r="F149" s="224" t="s">
        <v>3916</v>
      </c>
      <c r="G149" s="225" t="s">
        <v>934</v>
      </c>
      <c r="H149" s="226">
        <v>1</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923</v>
      </c>
      <c r="AT149" s="234" t="s">
        <v>202</v>
      </c>
      <c r="AU149" s="234" t="s">
        <v>83</v>
      </c>
      <c r="AY149" s="18" t="s">
        <v>201</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923</v>
      </c>
      <c r="BM149" s="234" t="s">
        <v>762</v>
      </c>
    </row>
    <row r="150" s="2" customFormat="1" ht="16.5" customHeight="1">
      <c r="A150" s="39"/>
      <c r="B150" s="40"/>
      <c r="C150" s="222" t="s">
        <v>641</v>
      </c>
      <c r="D150" s="222" t="s">
        <v>202</v>
      </c>
      <c r="E150" s="223" t="s">
        <v>3917</v>
      </c>
      <c r="F150" s="224" t="s">
        <v>3918</v>
      </c>
      <c r="G150" s="225" t="s">
        <v>934</v>
      </c>
      <c r="H150" s="226">
        <v>15</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923</v>
      </c>
      <c r="AT150" s="234" t="s">
        <v>202</v>
      </c>
      <c r="AU150" s="234" t="s">
        <v>83</v>
      </c>
      <c r="AY150" s="18" t="s">
        <v>201</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923</v>
      </c>
      <c r="BM150" s="234" t="s">
        <v>783</v>
      </c>
    </row>
    <row r="151" s="2" customFormat="1" ht="16.5" customHeight="1">
      <c r="A151" s="39"/>
      <c r="B151" s="40"/>
      <c r="C151" s="222" t="s">
        <v>645</v>
      </c>
      <c r="D151" s="222" t="s">
        <v>202</v>
      </c>
      <c r="E151" s="223" t="s">
        <v>3919</v>
      </c>
      <c r="F151" s="224" t="s">
        <v>3920</v>
      </c>
      <c r="G151" s="225" t="s">
        <v>934</v>
      </c>
      <c r="H151" s="226">
        <v>10</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923</v>
      </c>
      <c r="AT151" s="234" t="s">
        <v>202</v>
      </c>
      <c r="AU151" s="234" t="s">
        <v>83</v>
      </c>
      <c r="AY151" s="18" t="s">
        <v>201</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923</v>
      </c>
      <c r="BM151" s="234" t="s">
        <v>794</v>
      </c>
    </row>
    <row r="152" s="2" customFormat="1" ht="16.5" customHeight="1">
      <c r="A152" s="39"/>
      <c r="B152" s="40"/>
      <c r="C152" s="222" t="s">
        <v>650</v>
      </c>
      <c r="D152" s="222" t="s">
        <v>202</v>
      </c>
      <c r="E152" s="223" t="s">
        <v>3921</v>
      </c>
      <c r="F152" s="224" t="s">
        <v>3922</v>
      </c>
      <c r="G152" s="225" t="s">
        <v>593</v>
      </c>
      <c r="H152" s="226">
        <v>1</v>
      </c>
      <c r="I152" s="227"/>
      <c r="J152" s="228">
        <f>ROUND(I152*H152,2)</f>
        <v>0</v>
      </c>
      <c r="K152" s="229"/>
      <c r="L152" s="45"/>
      <c r="M152" s="280" t="s">
        <v>1</v>
      </c>
      <c r="N152" s="281" t="s">
        <v>41</v>
      </c>
      <c r="O152" s="282"/>
      <c r="P152" s="283">
        <f>O152*H152</f>
        <v>0</v>
      </c>
      <c r="Q152" s="283">
        <v>0</v>
      </c>
      <c r="R152" s="283">
        <f>Q152*H152</f>
        <v>0</v>
      </c>
      <c r="S152" s="283">
        <v>0</v>
      </c>
      <c r="T152" s="284">
        <f>S152*H152</f>
        <v>0</v>
      </c>
      <c r="U152" s="39"/>
      <c r="V152" s="39"/>
      <c r="W152" s="39"/>
      <c r="X152" s="39"/>
      <c r="Y152" s="39"/>
      <c r="Z152" s="39"/>
      <c r="AA152" s="39"/>
      <c r="AB152" s="39"/>
      <c r="AC152" s="39"/>
      <c r="AD152" s="39"/>
      <c r="AE152" s="39"/>
      <c r="AR152" s="234" t="s">
        <v>923</v>
      </c>
      <c r="AT152" s="234" t="s">
        <v>202</v>
      </c>
      <c r="AU152" s="234" t="s">
        <v>83</v>
      </c>
      <c r="AY152" s="18" t="s">
        <v>201</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923</v>
      </c>
      <c r="BM152" s="234" t="s">
        <v>804</v>
      </c>
    </row>
    <row r="153" s="2" customFormat="1" ht="6.96" customHeight="1">
      <c r="A153" s="39"/>
      <c r="B153" s="67"/>
      <c r="C153" s="68"/>
      <c r="D153" s="68"/>
      <c r="E153" s="68"/>
      <c r="F153" s="68"/>
      <c r="G153" s="68"/>
      <c r="H153" s="68"/>
      <c r="I153" s="68"/>
      <c r="J153" s="68"/>
      <c r="K153" s="68"/>
      <c r="L153" s="45"/>
      <c r="M153" s="39"/>
      <c r="O153" s="39"/>
      <c r="P153" s="39"/>
      <c r="Q153" s="39"/>
      <c r="R153" s="39"/>
      <c r="S153" s="39"/>
      <c r="T153" s="39"/>
      <c r="U153" s="39"/>
      <c r="V153" s="39"/>
      <c r="W153" s="39"/>
      <c r="X153" s="39"/>
      <c r="Y153" s="39"/>
      <c r="Z153" s="39"/>
      <c r="AA153" s="39"/>
      <c r="AB153" s="39"/>
      <c r="AC153" s="39"/>
      <c r="AD153" s="39"/>
      <c r="AE153" s="39"/>
    </row>
  </sheetData>
  <sheetProtection sheet="1" autoFilter="0" formatColumns="0" formatRows="0" objects="1" scenarios="1" spinCount="100000" saltValue="nWJx9lwI53BZXlen2nqc7L6xjCjllRshIubkKMlOV1e6cV1MgGs8F0bgd0ORyLXdELOXxAesQ6nfApiDyOzlIg==" hashValue="5SXbMm8nUnB0SG+zeFf+dKX4CFw0F6X/+7IiRrnETEKUCE9Is1+v104i3SCVklKMdQYFrQEZT15y3l1kKmtYKg==" algorithmName="SHA-512" password="CC35"/>
  <autoFilter ref="C125:K152"/>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143</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c r="B8" s="21"/>
      <c r="D8" s="152" t="s">
        <v>174</v>
      </c>
      <c r="L8" s="21"/>
    </row>
    <row r="9" s="1" customFormat="1" ht="16.5" customHeight="1">
      <c r="B9" s="21"/>
      <c r="E9" s="153" t="s">
        <v>3520</v>
      </c>
      <c r="F9" s="1"/>
      <c r="G9" s="1"/>
      <c r="H9" s="1"/>
      <c r="L9" s="21"/>
    </row>
    <row r="10" s="1" customFormat="1" ht="12" customHeight="1">
      <c r="B10" s="21"/>
      <c r="D10" s="152" t="s">
        <v>176</v>
      </c>
      <c r="L10" s="21"/>
    </row>
    <row r="11" s="2" customFormat="1" ht="16.5" customHeight="1">
      <c r="A11" s="39"/>
      <c r="B11" s="45"/>
      <c r="C11" s="39"/>
      <c r="D11" s="39"/>
      <c r="E11" s="164" t="s">
        <v>3868</v>
      </c>
      <c r="F11" s="39"/>
      <c r="G11" s="39"/>
      <c r="H11" s="39"/>
      <c r="I11" s="39"/>
      <c r="J11" s="39"/>
      <c r="K11" s="39"/>
      <c r="L11" s="64"/>
      <c r="S11" s="39"/>
      <c r="T11" s="39"/>
      <c r="U11" s="39"/>
      <c r="V11" s="39"/>
      <c r="W11" s="39"/>
      <c r="X11" s="39"/>
      <c r="Y11" s="39"/>
      <c r="Z11" s="39"/>
      <c r="AA11" s="39"/>
      <c r="AB11" s="39"/>
      <c r="AC11" s="39"/>
      <c r="AD11" s="39"/>
      <c r="AE11" s="39"/>
    </row>
    <row r="12" s="2" customFormat="1" ht="12" customHeight="1">
      <c r="A12" s="39"/>
      <c r="B12" s="45"/>
      <c r="C12" s="39"/>
      <c r="D12" s="152" t="s">
        <v>3869</v>
      </c>
      <c r="E12" s="39"/>
      <c r="F12" s="39"/>
      <c r="G12" s="39"/>
      <c r="H12" s="39"/>
      <c r="I12" s="39"/>
      <c r="J12" s="39"/>
      <c r="K12" s="39"/>
      <c r="L12" s="64"/>
      <c r="S12" s="39"/>
      <c r="T12" s="39"/>
      <c r="U12" s="39"/>
      <c r="V12" s="39"/>
      <c r="W12" s="39"/>
      <c r="X12" s="39"/>
      <c r="Y12" s="39"/>
      <c r="Z12" s="39"/>
      <c r="AA12" s="39"/>
      <c r="AB12" s="39"/>
      <c r="AC12" s="39"/>
      <c r="AD12" s="39"/>
      <c r="AE12" s="39"/>
    </row>
    <row r="13" s="2" customFormat="1" ht="16.5" customHeight="1">
      <c r="A13" s="39"/>
      <c r="B13" s="45"/>
      <c r="C13" s="39"/>
      <c r="D13" s="39"/>
      <c r="E13" s="154" t="s">
        <v>3923</v>
      </c>
      <c r="F13" s="39"/>
      <c r="G13" s="39"/>
      <c r="H13" s="39"/>
      <c r="I13" s="39"/>
      <c r="J13" s="39"/>
      <c r="K13" s="39"/>
      <c r="L13" s="64"/>
      <c r="S13" s="39"/>
      <c r="T13" s="39"/>
      <c r="U13" s="39"/>
      <c r="V13" s="39"/>
      <c r="W13" s="39"/>
      <c r="X13" s="39"/>
      <c r="Y13" s="39"/>
      <c r="Z13" s="39"/>
      <c r="AA13" s="39"/>
      <c r="AB13" s="39"/>
      <c r="AC13" s="39"/>
      <c r="AD13" s="39"/>
      <c r="AE13" s="39"/>
    </row>
    <row r="14" s="2" customFormat="1">
      <c r="A14" s="39"/>
      <c r="B14" s="45"/>
      <c r="C14" s="39"/>
      <c r="D14" s="39"/>
      <c r="E14" s="39"/>
      <c r="F14" s="39"/>
      <c r="G14" s="39"/>
      <c r="H14" s="39"/>
      <c r="I14" s="39"/>
      <c r="J14" s="39"/>
      <c r="K14" s="39"/>
      <c r="L14" s="64"/>
      <c r="S14" s="39"/>
      <c r="T14" s="39"/>
      <c r="U14" s="39"/>
      <c r="V14" s="39"/>
      <c r="W14" s="39"/>
      <c r="X14" s="39"/>
      <c r="Y14" s="39"/>
      <c r="Z14" s="39"/>
      <c r="AA14" s="39"/>
      <c r="AB14" s="39"/>
      <c r="AC14" s="39"/>
      <c r="AD14" s="39"/>
      <c r="AE14" s="39"/>
    </row>
    <row r="15" s="2" customFormat="1" ht="12" customHeight="1">
      <c r="A15" s="39"/>
      <c r="B15" s="45"/>
      <c r="C15" s="39"/>
      <c r="D15" s="152" t="s">
        <v>18</v>
      </c>
      <c r="E15" s="39"/>
      <c r="F15" s="142" t="s">
        <v>1</v>
      </c>
      <c r="G15" s="39"/>
      <c r="H15" s="39"/>
      <c r="I15" s="152" t="s">
        <v>19</v>
      </c>
      <c r="J15" s="142" t="s">
        <v>1</v>
      </c>
      <c r="K15" s="39"/>
      <c r="L15" s="64"/>
      <c r="S15" s="39"/>
      <c r="T15" s="39"/>
      <c r="U15" s="39"/>
      <c r="V15" s="39"/>
      <c r="W15" s="39"/>
      <c r="X15" s="39"/>
      <c r="Y15" s="39"/>
      <c r="Z15" s="39"/>
      <c r="AA15" s="39"/>
      <c r="AB15" s="39"/>
      <c r="AC15" s="39"/>
      <c r="AD15" s="39"/>
      <c r="AE15" s="39"/>
    </row>
    <row r="16" s="2" customFormat="1" ht="12" customHeight="1">
      <c r="A16" s="39"/>
      <c r="B16" s="45"/>
      <c r="C16" s="39"/>
      <c r="D16" s="152" t="s">
        <v>20</v>
      </c>
      <c r="E16" s="39"/>
      <c r="F16" s="142" t="s">
        <v>21</v>
      </c>
      <c r="G16" s="39"/>
      <c r="H16" s="39"/>
      <c r="I16" s="152" t="s">
        <v>22</v>
      </c>
      <c r="J16" s="155" t="str">
        <f>'Rekapitulace stavby'!AN8</f>
        <v>6. 6. 2024</v>
      </c>
      <c r="K16" s="39"/>
      <c r="L16" s="64"/>
      <c r="S16" s="39"/>
      <c r="T16" s="39"/>
      <c r="U16" s="39"/>
      <c r="V16" s="39"/>
      <c r="W16" s="39"/>
      <c r="X16" s="39"/>
      <c r="Y16" s="39"/>
      <c r="Z16" s="39"/>
      <c r="AA16" s="39"/>
      <c r="AB16" s="39"/>
      <c r="AC16" s="39"/>
      <c r="AD16" s="39"/>
      <c r="AE16" s="39"/>
    </row>
    <row r="17" s="2" customFormat="1" ht="10.8" customHeight="1">
      <c r="A17" s="39"/>
      <c r="B17" s="45"/>
      <c r="C17" s="39"/>
      <c r="D17" s="39"/>
      <c r="E17" s="39"/>
      <c r="F17" s="39"/>
      <c r="G17" s="39"/>
      <c r="H17" s="39"/>
      <c r="I17" s="39"/>
      <c r="J17" s="39"/>
      <c r="K17" s="39"/>
      <c r="L17" s="64"/>
      <c r="S17" s="39"/>
      <c r="T17" s="39"/>
      <c r="U17" s="39"/>
      <c r="V17" s="39"/>
      <c r="W17" s="39"/>
      <c r="X17" s="39"/>
      <c r="Y17" s="39"/>
      <c r="Z17" s="39"/>
      <c r="AA17" s="39"/>
      <c r="AB17" s="39"/>
      <c r="AC17" s="39"/>
      <c r="AD17" s="39"/>
      <c r="AE17" s="39"/>
    </row>
    <row r="18" s="2" customFormat="1" ht="12" customHeight="1">
      <c r="A18" s="39"/>
      <c r="B18" s="45"/>
      <c r="C18" s="39"/>
      <c r="D18" s="152" t="s">
        <v>24</v>
      </c>
      <c r="E18" s="39"/>
      <c r="F18" s="39"/>
      <c r="G18" s="39"/>
      <c r="H18" s="39"/>
      <c r="I18" s="152" t="s">
        <v>25</v>
      </c>
      <c r="J18" s="142" t="s">
        <v>1</v>
      </c>
      <c r="K18" s="39"/>
      <c r="L18" s="64"/>
      <c r="S18" s="39"/>
      <c r="T18" s="39"/>
      <c r="U18" s="39"/>
      <c r="V18" s="39"/>
      <c r="W18" s="39"/>
      <c r="X18" s="39"/>
      <c r="Y18" s="39"/>
      <c r="Z18" s="39"/>
      <c r="AA18" s="39"/>
      <c r="AB18" s="39"/>
      <c r="AC18" s="39"/>
      <c r="AD18" s="39"/>
      <c r="AE18" s="39"/>
    </row>
    <row r="19" s="2" customFormat="1" ht="18" customHeight="1">
      <c r="A19" s="39"/>
      <c r="B19" s="45"/>
      <c r="C19" s="39"/>
      <c r="D19" s="39"/>
      <c r="E19" s="142" t="s">
        <v>26</v>
      </c>
      <c r="F19" s="39"/>
      <c r="G19" s="39"/>
      <c r="H19" s="39"/>
      <c r="I19" s="152" t="s">
        <v>27</v>
      </c>
      <c r="J19" s="142" t="s">
        <v>1</v>
      </c>
      <c r="K19" s="39"/>
      <c r="L19" s="64"/>
      <c r="S19" s="39"/>
      <c r="T19" s="39"/>
      <c r="U19" s="39"/>
      <c r="V19" s="39"/>
      <c r="W19" s="39"/>
      <c r="X19" s="39"/>
      <c r="Y19" s="39"/>
      <c r="Z19" s="39"/>
      <c r="AA19" s="39"/>
      <c r="AB19" s="39"/>
      <c r="AC19" s="39"/>
      <c r="AD19" s="39"/>
      <c r="AE19" s="39"/>
    </row>
    <row r="20" s="2" customFormat="1" ht="6.96" customHeight="1">
      <c r="A20" s="39"/>
      <c r="B20" s="45"/>
      <c r="C20" s="39"/>
      <c r="D20" s="39"/>
      <c r="E20" s="39"/>
      <c r="F20" s="39"/>
      <c r="G20" s="39"/>
      <c r="H20" s="39"/>
      <c r="I20" s="39"/>
      <c r="J20" s="39"/>
      <c r="K20" s="39"/>
      <c r="L20" s="64"/>
      <c r="S20" s="39"/>
      <c r="T20" s="39"/>
      <c r="U20" s="39"/>
      <c r="V20" s="39"/>
      <c r="W20" s="39"/>
      <c r="X20" s="39"/>
      <c r="Y20" s="39"/>
      <c r="Z20" s="39"/>
      <c r="AA20" s="39"/>
      <c r="AB20" s="39"/>
      <c r="AC20" s="39"/>
      <c r="AD20" s="39"/>
      <c r="AE20" s="39"/>
    </row>
    <row r="21" s="2" customFormat="1" ht="12" customHeight="1">
      <c r="A21" s="39"/>
      <c r="B21" s="45"/>
      <c r="C21" s="39"/>
      <c r="D21" s="152" t="s">
        <v>28</v>
      </c>
      <c r="E21" s="39"/>
      <c r="F21" s="39"/>
      <c r="G21" s="39"/>
      <c r="H21" s="39"/>
      <c r="I21" s="152" t="s">
        <v>25</v>
      </c>
      <c r="J21" s="34" t="str">
        <f>'Rekapitulace stavby'!AN13</f>
        <v>Vyplň údaj</v>
      </c>
      <c r="K21" s="39"/>
      <c r="L21" s="64"/>
      <c r="S21" s="39"/>
      <c r="T21" s="39"/>
      <c r="U21" s="39"/>
      <c r="V21" s="39"/>
      <c r="W21" s="39"/>
      <c r="X21" s="39"/>
      <c r="Y21" s="39"/>
      <c r="Z21" s="39"/>
      <c r="AA21" s="39"/>
      <c r="AB21" s="39"/>
      <c r="AC21" s="39"/>
      <c r="AD21" s="39"/>
      <c r="AE21" s="39"/>
    </row>
    <row r="22" s="2" customFormat="1" ht="18" customHeight="1">
      <c r="A22" s="39"/>
      <c r="B22" s="45"/>
      <c r="C22" s="39"/>
      <c r="D22" s="39"/>
      <c r="E22" s="34" t="str">
        <f>'Rekapitulace stavby'!E14</f>
        <v>Vyplň údaj</v>
      </c>
      <c r="F22" s="142"/>
      <c r="G22" s="142"/>
      <c r="H22" s="142"/>
      <c r="I22" s="152" t="s">
        <v>27</v>
      </c>
      <c r="J22" s="34" t="str">
        <f>'Rekapitulace stavby'!AN14</f>
        <v>Vyplň údaj</v>
      </c>
      <c r="K22" s="39"/>
      <c r="L22" s="64"/>
      <c r="S22" s="39"/>
      <c r="T22" s="39"/>
      <c r="U22" s="39"/>
      <c r="V22" s="39"/>
      <c r="W22" s="39"/>
      <c r="X22" s="39"/>
      <c r="Y22" s="39"/>
      <c r="Z22" s="39"/>
      <c r="AA22" s="39"/>
      <c r="AB22" s="39"/>
      <c r="AC22" s="39"/>
      <c r="AD22" s="39"/>
      <c r="AE22" s="39"/>
    </row>
    <row r="23" s="2" customFormat="1" ht="6.96" customHeight="1">
      <c r="A23" s="39"/>
      <c r="B23" s="45"/>
      <c r="C23" s="39"/>
      <c r="D23" s="39"/>
      <c r="E23" s="39"/>
      <c r="F23" s="39"/>
      <c r="G23" s="39"/>
      <c r="H23" s="39"/>
      <c r="I23" s="39"/>
      <c r="J23" s="39"/>
      <c r="K23" s="39"/>
      <c r="L23" s="64"/>
      <c r="S23" s="39"/>
      <c r="T23" s="39"/>
      <c r="U23" s="39"/>
      <c r="V23" s="39"/>
      <c r="W23" s="39"/>
      <c r="X23" s="39"/>
      <c r="Y23" s="39"/>
      <c r="Z23" s="39"/>
      <c r="AA23" s="39"/>
      <c r="AB23" s="39"/>
      <c r="AC23" s="39"/>
      <c r="AD23" s="39"/>
      <c r="AE23" s="39"/>
    </row>
    <row r="24" s="2" customFormat="1" ht="12" customHeight="1">
      <c r="A24" s="39"/>
      <c r="B24" s="45"/>
      <c r="C24" s="39"/>
      <c r="D24" s="152" t="s">
        <v>30</v>
      </c>
      <c r="E24" s="39"/>
      <c r="F24" s="39"/>
      <c r="G24" s="39"/>
      <c r="H24" s="39"/>
      <c r="I24" s="152" t="s">
        <v>25</v>
      </c>
      <c r="J24" s="142" t="s">
        <v>1</v>
      </c>
      <c r="K24" s="39"/>
      <c r="L24" s="64"/>
      <c r="S24" s="39"/>
      <c r="T24" s="39"/>
      <c r="U24" s="39"/>
      <c r="V24" s="39"/>
      <c r="W24" s="39"/>
      <c r="X24" s="39"/>
      <c r="Y24" s="39"/>
      <c r="Z24" s="39"/>
      <c r="AA24" s="39"/>
      <c r="AB24" s="39"/>
      <c r="AC24" s="39"/>
      <c r="AD24" s="39"/>
      <c r="AE24" s="39"/>
    </row>
    <row r="25" s="2" customFormat="1" ht="18" customHeight="1">
      <c r="A25" s="39"/>
      <c r="B25" s="45"/>
      <c r="C25" s="39"/>
      <c r="D25" s="39"/>
      <c r="E25" s="142" t="s">
        <v>31</v>
      </c>
      <c r="F25" s="39"/>
      <c r="G25" s="39"/>
      <c r="H25" s="39"/>
      <c r="I25" s="152" t="s">
        <v>27</v>
      </c>
      <c r="J25" s="142" t="s">
        <v>1</v>
      </c>
      <c r="K25" s="39"/>
      <c r="L25" s="64"/>
      <c r="S25" s="39"/>
      <c r="T25" s="39"/>
      <c r="U25" s="39"/>
      <c r="V25" s="39"/>
      <c r="W25" s="39"/>
      <c r="X25" s="39"/>
      <c r="Y25" s="39"/>
      <c r="Z25" s="39"/>
      <c r="AA25" s="39"/>
      <c r="AB25" s="39"/>
      <c r="AC25" s="39"/>
      <c r="AD25" s="39"/>
      <c r="AE25" s="39"/>
    </row>
    <row r="26" s="2" customFormat="1" ht="6.96" customHeight="1">
      <c r="A26" s="39"/>
      <c r="B26" s="45"/>
      <c r="C26" s="39"/>
      <c r="D26" s="39"/>
      <c r="E26" s="39"/>
      <c r="F26" s="39"/>
      <c r="G26" s="39"/>
      <c r="H26" s="39"/>
      <c r="I26" s="39"/>
      <c r="J26" s="39"/>
      <c r="K26" s="39"/>
      <c r="L26" s="64"/>
      <c r="S26" s="39"/>
      <c r="T26" s="39"/>
      <c r="U26" s="39"/>
      <c r="V26" s="39"/>
      <c r="W26" s="39"/>
      <c r="X26" s="39"/>
      <c r="Y26" s="39"/>
      <c r="Z26" s="39"/>
      <c r="AA26" s="39"/>
      <c r="AB26" s="39"/>
      <c r="AC26" s="39"/>
      <c r="AD26" s="39"/>
      <c r="AE26" s="39"/>
    </row>
    <row r="27" s="2" customFormat="1" ht="12" customHeight="1">
      <c r="A27" s="39"/>
      <c r="B27" s="45"/>
      <c r="C27" s="39"/>
      <c r="D27" s="152" t="s">
        <v>33</v>
      </c>
      <c r="E27" s="39"/>
      <c r="F27" s="39"/>
      <c r="G27" s="39"/>
      <c r="H27" s="39"/>
      <c r="I27" s="152" t="s">
        <v>25</v>
      </c>
      <c r="J27" s="142" t="s">
        <v>1</v>
      </c>
      <c r="K27" s="39"/>
      <c r="L27" s="64"/>
      <c r="S27" s="39"/>
      <c r="T27" s="39"/>
      <c r="U27" s="39"/>
      <c r="V27" s="39"/>
      <c r="W27" s="39"/>
      <c r="X27" s="39"/>
      <c r="Y27" s="39"/>
      <c r="Z27" s="39"/>
      <c r="AA27" s="39"/>
      <c r="AB27" s="39"/>
      <c r="AC27" s="39"/>
      <c r="AD27" s="39"/>
      <c r="AE27" s="39"/>
    </row>
    <row r="28" s="2" customFormat="1" ht="18" customHeight="1">
      <c r="A28" s="39"/>
      <c r="B28" s="45"/>
      <c r="C28" s="39"/>
      <c r="D28" s="39"/>
      <c r="E28" s="142" t="s">
        <v>34</v>
      </c>
      <c r="F28" s="39"/>
      <c r="G28" s="39"/>
      <c r="H28" s="39"/>
      <c r="I28" s="152" t="s">
        <v>27</v>
      </c>
      <c r="J28" s="142" t="s">
        <v>1</v>
      </c>
      <c r="K28" s="39"/>
      <c r="L28" s="64"/>
      <c r="S28" s="39"/>
      <c r="T28" s="39"/>
      <c r="U28" s="39"/>
      <c r="V28" s="39"/>
      <c r="W28" s="39"/>
      <c r="X28" s="39"/>
      <c r="Y28" s="39"/>
      <c r="Z28" s="39"/>
      <c r="AA28" s="39"/>
      <c r="AB28" s="39"/>
      <c r="AC28" s="39"/>
      <c r="AD28" s="39"/>
      <c r="AE28" s="39"/>
    </row>
    <row r="29" s="2" customFormat="1" ht="6.96" customHeight="1">
      <c r="A29" s="39"/>
      <c r="B29" s="45"/>
      <c r="C29" s="39"/>
      <c r="D29" s="39"/>
      <c r="E29" s="39"/>
      <c r="F29" s="39"/>
      <c r="G29" s="39"/>
      <c r="H29" s="39"/>
      <c r="I29" s="39"/>
      <c r="J29" s="39"/>
      <c r="K29" s="39"/>
      <c r="L29" s="64"/>
      <c r="S29" s="39"/>
      <c r="T29" s="39"/>
      <c r="U29" s="39"/>
      <c r="V29" s="39"/>
      <c r="W29" s="39"/>
      <c r="X29" s="39"/>
      <c r="Y29" s="39"/>
      <c r="Z29" s="39"/>
      <c r="AA29" s="39"/>
      <c r="AB29" s="39"/>
      <c r="AC29" s="39"/>
      <c r="AD29" s="39"/>
      <c r="AE29" s="39"/>
    </row>
    <row r="30" s="2" customFormat="1" ht="12" customHeight="1">
      <c r="A30" s="39"/>
      <c r="B30" s="45"/>
      <c r="C30" s="39"/>
      <c r="D30" s="152" t="s">
        <v>35</v>
      </c>
      <c r="E30" s="39"/>
      <c r="F30" s="39"/>
      <c r="G30" s="39"/>
      <c r="H30" s="39"/>
      <c r="I30" s="39"/>
      <c r="J30" s="39"/>
      <c r="K30" s="39"/>
      <c r="L30" s="64"/>
      <c r="S30" s="39"/>
      <c r="T30" s="39"/>
      <c r="U30" s="39"/>
      <c r="V30" s="39"/>
      <c r="W30" s="39"/>
      <c r="X30" s="39"/>
      <c r="Y30" s="39"/>
      <c r="Z30" s="39"/>
      <c r="AA30" s="39"/>
      <c r="AB30" s="39"/>
      <c r="AC30" s="39"/>
      <c r="AD30" s="39"/>
      <c r="AE30" s="39"/>
    </row>
    <row r="31" s="8" customFormat="1" ht="16.5" customHeight="1">
      <c r="A31" s="156"/>
      <c r="B31" s="157"/>
      <c r="C31" s="156"/>
      <c r="D31" s="156"/>
      <c r="E31" s="158" t="s">
        <v>1</v>
      </c>
      <c r="F31" s="158"/>
      <c r="G31" s="158"/>
      <c r="H31" s="158"/>
      <c r="I31" s="156"/>
      <c r="J31" s="156"/>
      <c r="K31" s="156"/>
      <c r="L31" s="159"/>
      <c r="S31" s="156"/>
      <c r="T31" s="156"/>
      <c r="U31" s="156"/>
      <c r="V31" s="156"/>
      <c r="W31" s="156"/>
      <c r="X31" s="156"/>
      <c r="Y31" s="156"/>
      <c r="Z31" s="156"/>
      <c r="AA31" s="156"/>
      <c r="AB31" s="156"/>
      <c r="AC31" s="156"/>
      <c r="AD31" s="156"/>
      <c r="AE31" s="156"/>
    </row>
    <row r="32" s="2" customFormat="1" ht="6.96" customHeight="1">
      <c r="A32" s="39"/>
      <c r="B32" s="45"/>
      <c r="C32" s="39"/>
      <c r="D32" s="39"/>
      <c r="E32" s="39"/>
      <c r="F32" s="39"/>
      <c r="G32" s="39"/>
      <c r="H32" s="39"/>
      <c r="I32" s="39"/>
      <c r="J32" s="39"/>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25.44" customHeight="1">
      <c r="A34" s="39"/>
      <c r="B34" s="45"/>
      <c r="C34" s="39"/>
      <c r="D34" s="161" t="s">
        <v>36</v>
      </c>
      <c r="E34" s="39"/>
      <c r="F34" s="39"/>
      <c r="G34" s="39"/>
      <c r="H34" s="39"/>
      <c r="I34" s="39"/>
      <c r="J34" s="162">
        <f>ROUND(J126, 2)</f>
        <v>0</v>
      </c>
      <c r="K34" s="39"/>
      <c r="L34" s="64"/>
      <c r="S34" s="39"/>
      <c r="T34" s="39"/>
      <c r="U34" s="39"/>
      <c r="V34" s="39"/>
      <c r="W34" s="39"/>
      <c r="X34" s="39"/>
      <c r="Y34" s="39"/>
      <c r="Z34" s="39"/>
      <c r="AA34" s="39"/>
      <c r="AB34" s="39"/>
      <c r="AC34" s="39"/>
      <c r="AD34" s="39"/>
      <c r="AE34" s="39"/>
    </row>
    <row r="35" s="2" customFormat="1" ht="6.96" customHeight="1">
      <c r="A35" s="39"/>
      <c r="B35" s="45"/>
      <c r="C35" s="39"/>
      <c r="D35" s="160"/>
      <c r="E35" s="160"/>
      <c r="F35" s="160"/>
      <c r="G35" s="160"/>
      <c r="H35" s="160"/>
      <c r="I35" s="160"/>
      <c r="J35" s="160"/>
      <c r="K35" s="160"/>
      <c r="L35" s="64"/>
      <c r="S35" s="39"/>
      <c r="T35" s="39"/>
      <c r="U35" s="39"/>
      <c r="V35" s="39"/>
      <c r="W35" s="39"/>
      <c r="X35" s="39"/>
      <c r="Y35" s="39"/>
      <c r="Z35" s="39"/>
      <c r="AA35" s="39"/>
      <c r="AB35" s="39"/>
      <c r="AC35" s="39"/>
      <c r="AD35" s="39"/>
      <c r="AE35" s="39"/>
    </row>
    <row r="36" s="2" customFormat="1" ht="14.4" customHeight="1">
      <c r="A36" s="39"/>
      <c r="B36" s="45"/>
      <c r="C36" s="39"/>
      <c r="D36" s="39"/>
      <c r="E36" s="39"/>
      <c r="F36" s="163" t="s">
        <v>38</v>
      </c>
      <c r="G36" s="39"/>
      <c r="H36" s="39"/>
      <c r="I36" s="163" t="s">
        <v>37</v>
      </c>
      <c r="J36" s="163" t="s">
        <v>39</v>
      </c>
      <c r="K36" s="39"/>
      <c r="L36" s="64"/>
      <c r="S36" s="39"/>
      <c r="T36" s="39"/>
      <c r="U36" s="39"/>
      <c r="V36" s="39"/>
      <c r="W36" s="39"/>
      <c r="X36" s="39"/>
      <c r="Y36" s="39"/>
      <c r="Z36" s="39"/>
      <c r="AA36" s="39"/>
      <c r="AB36" s="39"/>
      <c r="AC36" s="39"/>
      <c r="AD36" s="39"/>
      <c r="AE36" s="39"/>
    </row>
    <row r="37" s="2" customFormat="1" ht="14.4" customHeight="1">
      <c r="A37" s="39"/>
      <c r="B37" s="45"/>
      <c r="C37" s="39"/>
      <c r="D37" s="164" t="s">
        <v>40</v>
      </c>
      <c r="E37" s="152" t="s">
        <v>41</v>
      </c>
      <c r="F37" s="165">
        <f>ROUND((SUM(BE126:BE167)),  2)</f>
        <v>0</v>
      </c>
      <c r="G37" s="39"/>
      <c r="H37" s="39"/>
      <c r="I37" s="166">
        <v>0.20999999999999999</v>
      </c>
      <c r="J37" s="165">
        <f>ROUND(((SUM(BE126:BE167))*I37),  2)</f>
        <v>0</v>
      </c>
      <c r="K37" s="39"/>
      <c r="L37" s="64"/>
      <c r="S37" s="39"/>
      <c r="T37" s="39"/>
      <c r="U37" s="39"/>
      <c r="V37" s="39"/>
      <c r="W37" s="39"/>
      <c r="X37" s="39"/>
      <c r="Y37" s="39"/>
      <c r="Z37" s="39"/>
      <c r="AA37" s="39"/>
      <c r="AB37" s="39"/>
      <c r="AC37" s="39"/>
      <c r="AD37" s="39"/>
      <c r="AE37" s="39"/>
    </row>
    <row r="38" s="2" customFormat="1" ht="14.4" customHeight="1">
      <c r="A38" s="39"/>
      <c r="B38" s="45"/>
      <c r="C38" s="39"/>
      <c r="D38" s="39"/>
      <c r="E38" s="152" t="s">
        <v>42</v>
      </c>
      <c r="F38" s="165">
        <f>ROUND((SUM(BF126:BF167)),  2)</f>
        <v>0</v>
      </c>
      <c r="G38" s="39"/>
      <c r="H38" s="39"/>
      <c r="I38" s="166">
        <v>0.12</v>
      </c>
      <c r="J38" s="165">
        <f>ROUND(((SUM(BF126:BF167))*I38),  2)</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43</v>
      </c>
      <c r="F39" s="165">
        <f>ROUND((SUM(BG126:BG167)),  2)</f>
        <v>0</v>
      </c>
      <c r="G39" s="39"/>
      <c r="H39" s="39"/>
      <c r="I39" s="166">
        <v>0.20999999999999999</v>
      </c>
      <c r="J39" s="165">
        <f>0</f>
        <v>0</v>
      </c>
      <c r="K39" s="39"/>
      <c r="L39" s="64"/>
      <c r="S39" s="39"/>
      <c r="T39" s="39"/>
      <c r="U39" s="39"/>
      <c r="V39" s="39"/>
      <c r="W39" s="39"/>
      <c r="X39" s="39"/>
      <c r="Y39" s="39"/>
      <c r="Z39" s="39"/>
      <c r="AA39" s="39"/>
      <c r="AB39" s="39"/>
      <c r="AC39" s="39"/>
      <c r="AD39" s="39"/>
      <c r="AE39" s="39"/>
    </row>
    <row r="40" hidden="1" s="2" customFormat="1" ht="14.4" customHeight="1">
      <c r="A40" s="39"/>
      <c r="B40" s="45"/>
      <c r="C40" s="39"/>
      <c r="D40" s="39"/>
      <c r="E40" s="152" t="s">
        <v>44</v>
      </c>
      <c r="F40" s="165">
        <f>ROUND((SUM(BH126:BH167)),  2)</f>
        <v>0</v>
      </c>
      <c r="G40" s="39"/>
      <c r="H40" s="39"/>
      <c r="I40" s="166">
        <v>0.12</v>
      </c>
      <c r="J40" s="165">
        <f>0</f>
        <v>0</v>
      </c>
      <c r="K40" s="39"/>
      <c r="L40" s="64"/>
      <c r="S40" s="39"/>
      <c r="T40" s="39"/>
      <c r="U40" s="39"/>
      <c r="V40" s="39"/>
      <c r="W40" s="39"/>
      <c r="X40" s="39"/>
      <c r="Y40" s="39"/>
      <c r="Z40" s="39"/>
      <c r="AA40" s="39"/>
      <c r="AB40" s="39"/>
      <c r="AC40" s="39"/>
      <c r="AD40" s="39"/>
      <c r="AE40" s="39"/>
    </row>
    <row r="41" hidden="1" s="2" customFormat="1" ht="14.4" customHeight="1">
      <c r="A41" s="39"/>
      <c r="B41" s="45"/>
      <c r="C41" s="39"/>
      <c r="D41" s="39"/>
      <c r="E41" s="152" t="s">
        <v>45</v>
      </c>
      <c r="F41" s="165">
        <f>ROUND((SUM(BI126:BI167)),  2)</f>
        <v>0</v>
      </c>
      <c r="G41" s="39"/>
      <c r="H41" s="39"/>
      <c r="I41" s="166">
        <v>0</v>
      </c>
      <c r="J41" s="165">
        <f>0</f>
        <v>0</v>
      </c>
      <c r="K41" s="39"/>
      <c r="L41" s="64"/>
      <c r="S41" s="39"/>
      <c r="T41" s="39"/>
      <c r="U41" s="39"/>
      <c r="V41" s="39"/>
      <c r="W41" s="39"/>
      <c r="X41" s="39"/>
      <c r="Y41" s="39"/>
      <c r="Z41" s="39"/>
      <c r="AA41" s="39"/>
      <c r="AB41" s="39"/>
      <c r="AC41" s="39"/>
      <c r="AD41" s="39"/>
      <c r="AE41" s="39"/>
    </row>
    <row r="42" s="2" customFormat="1" ht="6.96"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2" customFormat="1" ht="25.44" customHeight="1">
      <c r="A43" s="39"/>
      <c r="B43" s="45"/>
      <c r="C43" s="167"/>
      <c r="D43" s="168" t="s">
        <v>46</v>
      </c>
      <c r="E43" s="169"/>
      <c r="F43" s="169"/>
      <c r="G43" s="170" t="s">
        <v>47</v>
      </c>
      <c r="H43" s="171" t="s">
        <v>48</v>
      </c>
      <c r="I43" s="169"/>
      <c r="J43" s="172">
        <f>SUM(J34:J41)</f>
        <v>0</v>
      </c>
      <c r="K43" s="173"/>
      <c r="L43" s="64"/>
      <c r="S43" s="39"/>
      <c r="T43" s="39"/>
      <c r="U43" s="39"/>
      <c r="V43" s="39"/>
      <c r="W43" s="39"/>
      <c r="X43" s="39"/>
      <c r="Y43" s="39"/>
      <c r="Z43" s="39"/>
      <c r="AA43" s="39"/>
      <c r="AB43" s="39"/>
      <c r="AC43" s="39"/>
      <c r="AD43" s="39"/>
      <c r="AE43" s="39"/>
    </row>
    <row r="44" s="2" customFormat="1" ht="14.4" customHeight="1">
      <c r="A44" s="39"/>
      <c r="B44" s="45"/>
      <c r="C44" s="39"/>
      <c r="D44" s="39"/>
      <c r="E44" s="39"/>
      <c r="F44" s="39"/>
      <c r="G44" s="39"/>
      <c r="H44" s="39"/>
      <c r="I44" s="39"/>
      <c r="J44" s="39"/>
      <c r="K44" s="39"/>
      <c r="L44" s="64"/>
      <c r="S44" s="39"/>
      <c r="T44" s="39"/>
      <c r="U44" s="39"/>
      <c r="V44" s="39"/>
      <c r="W44" s="39"/>
      <c r="X44" s="39"/>
      <c r="Y44" s="39"/>
      <c r="Z44" s="39"/>
      <c r="AA44" s="39"/>
      <c r="AB44" s="39"/>
      <c r="AC44" s="39"/>
      <c r="AD44" s="39"/>
      <c r="AE44" s="39"/>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1" customFormat="1" ht="16.5" customHeight="1">
      <c r="B87" s="22"/>
      <c r="C87" s="23"/>
      <c r="D87" s="23"/>
      <c r="E87" s="185" t="s">
        <v>3520</v>
      </c>
      <c r="F87" s="23"/>
      <c r="G87" s="23"/>
      <c r="H87" s="23"/>
      <c r="I87" s="23"/>
      <c r="J87" s="23"/>
      <c r="K87" s="23"/>
      <c r="L87" s="21"/>
    </row>
    <row r="88" s="1" customFormat="1" ht="12" customHeight="1">
      <c r="B88" s="22"/>
      <c r="C88" s="33" t="s">
        <v>176</v>
      </c>
      <c r="D88" s="23"/>
      <c r="E88" s="23"/>
      <c r="F88" s="23"/>
      <c r="G88" s="23"/>
      <c r="H88" s="23"/>
      <c r="I88" s="23"/>
      <c r="J88" s="23"/>
      <c r="K88" s="23"/>
      <c r="L88" s="21"/>
    </row>
    <row r="89" s="2" customFormat="1" ht="16.5" customHeight="1">
      <c r="A89" s="39"/>
      <c r="B89" s="40"/>
      <c r="C89" s="41"/>
      <c r="D89" s="41"/>
      <c r="E89" s="312" t="s">
        <v>3868</v>
      </c>
      <c r="F89" s="41"/>
      <c r="G89" s="41"/>
      <c r="H89" s="41"/>
      <c r="I89" s="41"/>
      <c r="J89" s="41"/>
      <c r="K89" s="41"/>
      <c r="L89" s="64"/>
      <c r="S89" s="39"/>
      <c r="T89" s="39"/>
      <c r="U89" s="39"/>
      <c r="V89" s="39"/>
      <c r="W89" s="39"/>
      <c r="X89" s="39"/>
      <c r="Y89" s="39"/>
      <c r="Z89" s="39"/>
      <c r="AA89" s="39"/>
      <c r="AB89" s="39"/>
      <c r="AC89" s="39"/>
      <c r="AD89" s="39"/>
      <c r="AE89" s="39"/>
    </row>
    <row r="90" s="2" customFormat="1" ht="12" customHeight="1">
      <c r="A90" s="39"/>
      <c r="B90" s="40"/>
      <c r="C90" s="33" t="s">
        <v>3869</v>
      </c>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6.5" customHeight="1">
      <c r="A91" s="39"/>
      <c r="B91" s="40"/>
      <c r="C91" s="41"/>
      <c r="D91" s="41"/>
      <c r="E91" s="77" t="str">
        <f>E13</f>
        <v>02 - Rozvaděče a kabely</v>
      </c>
      <c r="F91" s="41"/>
      <c r="G91" s="41"/>
      <c r="H91" s="41"/>
      <c r="I91" s="41"/>
      <c r="J91" s="41"/>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2" customHeight="1">
      <c r="A93" s="39"/>
      <c r="B93" s="40"/>
      <c r="C93" s="33" t="s">
        <v>20</v>
      </c>
      <c r="D93" s="41"/>
      <c r="E93" s="41"/>
      <c r="F93" s="28" t="str">
        <f>F16</f>
        <v xml:space="preserve"> </v>
      </c>
      <c r="G93" s="41"/>
      <c r="H93" s="41"/>
      <c r="I93" s="33" t="s">
        <v>22</v>
      </c>
      <c r="J93" s="80" t="str">
        <f>IF(J16="","",J16)</f>
        <v>6. 6. 2024</v>
      </c>
      <c r="K93" s="41"/>
      <c r="L93" s="64"/>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64"/>
      <c r="S94" s="39"/>
      <c r="T94" s="39"/>
      <c r="U94" s="39"/>
      <c r="V94" s="39"/>
      <c r="W94" s="39"/>
      <c r="X94" s="39"/>
      <c r="Y94" s="39"/>
      <c r="Z94" s="39"/>
      <c r="AA94" s="39"/>
      <c r="AB94" s="39"/>
      <c r="AC94" s="39"/>
      <c r="AD94" s="39"/>
      <c r="AE94" s="39"/>
    </row>
    <row r="95" s="2" customFormat="1" ht="15.15" customHeight="1">
      <c r="A95" s="39"/>
      <c r="B95" s="40"/>
      <c r="C95" s="33" t="s">
        <v>24</v>
      </c>
      <c r="D95" s="41"/>
      <c r="E95" s="41"/>
      <c r="F95" s="28" t="str">
        <f>E19</f>
        <v>Ing. Vladimír Cigánek</v>
      </c>
      <c r="G95" s="41"/>
      <c r="H95" s="41"/>
      <c r="I95" s="33" t="s">
        <v>30</v>
      </c>
      <c r="J95" s="37" t="str">
        <f>E25</f>
        <v>PPS Kania s.r.o.</v>
      </c>
      <c r="K95" s="41"/>
      <c r="L95" s="64"/>
      <c r="S95" s="39"/>
      <c r="T95" s="39"/>
      <c r="U95" s="39"/>
      <c r="V95" s="39"/>
      <c r="W95" s="39"/>
      <c r="X95" s="39"/>
      <c r="Y95" s="39"/>
      <c r="Z95" s="39"/>
      <c r="AA95" s="39"/>
      <c r="AB95" s="39"/>
      <c r="AC95" s="39"/>
      <c r="AD95" s="39"/>
      <c r="AE95" s="39"/>
    </row>
    <row r="96" s="2" customFormat="1" ht="15.15" customHeight="1">
      <c r="A96" s="39"/>
      <c r="B96" s="40"/>
      <c r="C96" s="33" t="s">
        <v>28</v>
      </c>
      <c r="D96" s="41"/>
      <c r="E96" s="41"/>
      <c r="F96" s="28" t="str">
        <f>IF(E22="","",E22)</f>
        <v>Vyplň údaj</v>
      </c>
      <c r="G96" s="41"/>
      <c r="H96" s="41"/>
      <c r="I96" s="33" t="s">
        <v>33</v>
      </c>
      <c r="J96" s="37" t="str">
        <f>E28</f>
        <v>kolektiv autorů</v>
      </c>
      <c r="K96" s="41"/>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9.28" customHeight="1">
      <c r="A98" s="39"/>
      <c r="B98" s="40"/>
      <c r="C98" s="186" t="s">
        <v>179</v>
      </c>
      <c r="D98" s="187"/>
      <c r="E98" s="187"/>
      <c r="F98" s="187"/>
      <c r="G98" s="187"/>
      <c r="H98" s="187"/>
      <c r="I98" s="187"/>
      <c r="J98" s="188" t="s">
        <v>180</v>
      </c>
      <c r="K98" s="187"/>
      <c r="L98" s="64"/>
      <c r="S98" s="39"/>
      <c r="T98" s="39"/>
      <c r="U98" s="39"/>
      <c r="V98" s="39"/>
      <c r="W98" s="39"/>
      <c r="X98" s="39"/>
      <c r="Y98" s="39"/>
      <c r="Z98" s="39"/>
      <c r="AA98" s="39"/>
      <c r="AB98" s="39"/>
      <c r="AC98" s="39"/>
      <c r="AD98" s="39"/>
      <c r="AE98" s="39"/>
    </row>
    <row r="99" s="2" customFormat="1" ht="10.32"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22.8" customHeight="1">
      <c r="A100" s="39"/>
      <c r="B100" s="40"/>
      <c r="C100" s="189" t="s">
        <v>181</v>
      </c>
      <c r="D100" s="41"/>
      <c r="E100" s="41"/>
      <c r="F100" s="41"/>
      <c r="G100" s="41"/>
      <c r="H100" s="41"/>
      <c r="I100" s="41"/>
      <c r="J100" s="111">
        <f>J126</f>
        <v>0</v>
      </c>
      <c r="K100" s="41"/>
      <c r="L100" s="64"/>
      <c r="S100" s="39"/>
      <c r="T100" s="39"/>
      <c r="U100" s="39"/>
      <c r="V100" s="39"/>
      <c r="W100" s="39"/>
      <c r="X100" s="39"/>
      <c r="Y100" s="39"/>
      <c r="Z100" s="39"/>
      <c r="AA100" s="39"/>
      <c r="AB100" s="39"/>
      <c r="AC100" s="39"/>
      <c r="AD100" s="39"/>
      <c r="AE100" s="39"/>
      <c r="AU100" s="18" t="s">
        <v>182</v>
      </c>
    </row>
    <row r="101" s="9" customFormat="1" ht="24.96" customHeight="1">
      <c r="A101" s="9"/>
      <c r="B101" s="190"/>
      <c r="C101" s="191"/>
      <c r="D101" s="192" t="s">
        <v>3924</v>
      </c>
      <c r="E101" s="193"/>
      <c r="F101" s="193"/>
      <c r="G101" s="193"/>
      <c r="H101" s="193"/>
      <c r="I101" s="193"/>
      <c r="J101" s="194">
        <f>J127</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3925</v>
      </c>
      <c r="E102" s="193"/>
      <c r="F102" s="193"/>
      <c r="G102" s="193"/>
      <c r="H102" s="193"/>
      <c r="I102" s="193"/>
      <c r="J102" s="194">
        <f>J136</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187</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174</v>
      </c>
      <c r="D113" s="23"/>
      <c r="E113" s="23"/>
      <c r="F113" s="23"/>
      <c r="G113" s="23"/>
      <c r="H113" s="23"/>
      <c r="I113" s="23"/>
      <c r="J113" s="23"/>
      <c r="K113" s="23"/>
      <c r="L113" s="21"/>
    </row>
    <row r="114" s="1" customFormat="1" ht="16.5" customHeight="1">
      <c r="B114" s="22"/>
      <c r="C114" s="23"/>
      <c r="D114" s="23"/>
      <c r="E114" s="185" t="s">
        <v>3520</v>
      </c>
      <c r="F114" s="23"/>
      <c r="G114" s="23"/>
      <c r="H114" s="23"/>
      <c r="I114" s="23"/>
      <c r="J114" s="23"/>
      <c r="K114" s="23"/>
      <c r="L114" s="21"/>
    </row>
    <row r="115" s="1" customFormat="1" ht="12" customHeight="1">
      <c r="B115" s="22"/>
      <c r="C115" s="33" t="s">
        <v>176</v>
      </c>
      <c r="D115" s="23"/>
      <c r="E115" s="23"/>
      <c r="F115" s="23"/>
      <c r="G115" s="23"/>
      <c r="H115" s="23"/>
      <c r="I115" s="23"/>
      <c r="J115" s="23"/>
      <c r="K115" s="23"/>
      <c r="L115" s="21"/>
    </row>
    <row r="116" s="2" customFormat="1" ht="16.5" customHeight="1">
      <c r="A116" s="39"/>
      <c r="B116" s="40"/>
      <c r="C116" s="41"/>
      <c r="D116" s="41"/>
      <c r="E116" s="312" t="s">
        <v>3868</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3869</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E13</f>
        <v>02 - Rozvaděče a kabely</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F16</f>
        <v xml:space="preserve"> </v>
      </c>
      <c r="G120" s="41"/>
      <c r="H120" s="41"/>
      <c r="I120" s="33" t="s">
        <v>22</v>
      </c>
      <c r="J120" s="80" t="str">
        <f>IF(J16="","",J16)</f>
        <v>6. 6. 2024</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E19</f>
        <v>Ing. Vladimír Cigánek</v>
      </c>
      <c r="G122" s="41"/>
      <c r="H122" s="41"/>
      <c r="I122" s="33" t="s">
        <v>30</v>
      </c>
      <c r="J122" s="37" t="str">
        <f>E25</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IF(E22="","",E22)</f>
        <v>Vyplň údaj</v>
      </c>
      <c r="G123" s="41"/>
      <c r="H123" s="41"/>
      <c r="I123" s="33" t="s">
        <v>33</v>
      </c>
      <c r="J123" s="37" t="str">
        <f>E28</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188</v>
      </c>
      <c r="D125" s="199" t="s">
        <v>61</v>
      </c>
      <c r="E125" s="199" t="s">
        <v>57</v>
      </c>
      <c r="F125" s="199" t="s">
        <v>58</v>
      </c>
      <c r="G125" s="199" t="s">
        <v>189</v>
      </c>
      <c r="H125" s="199" t="s">
        <v>190</v>
      </c>
      <c r="I125" s="199" t="s">
        <v>191</v>
      </c>
      <c r="J125" s="200" t="s">
        <v>180</v>
      </c>
      <c r="K125" s="201" t="s">
        <v>192</v>
      </c>
      <c r="L125" s="202"/>
      <c r="M125" s="101" t="s">
        <v>1</v>
      </c>
      <c r="N125" s="102" t="s">
        <v>40</v>
      </c>
      <c r="O125" s="102" t="s">
        <v>193</v>
      </c>
      <c r="P125" s="102" t="s">
        <v>194</v>
      </c>
      <c r="Q125" s="102" t="s">
        <v>195</v>
      </c>
      <c r="R125" s="102" t="s">
        <v>196</v>
      </c>
      <c r="S125" s="102" t="s">
        <v>197</v>
      </c>
      <c r="T125" s="103" t="s">
        <v>198</v>
      </c>
      <c r="U125" s="196"/>
      <c r="V125" s="196"/>
      <c r="W125" s="196"/>
      <c r="X125" s="196"/>
      <c r="Y125" s="196"/>
      <c r="Z125" s="196"/>
      <c r="AA125" s="196"/>
      <c r="AB125" s="196"/>
      <c r="AC125" s="196"/>
      <c r="AD125" s="196"/>
      <c r="AE125" s="196"/>
    </row>
    <row r="126" s="2" customFormat="1" ht="22.8" customHeight="1">
      <c r="A126" s="39"/>
      <c r="B126" s="40"/>
      <c r="C126" s="108" t="s">
        <v>199</v>
      </c>
      <c r="D126" s="41"/>
      <c r="E126" s="41"/>
      <c r="F126" s="41"/>
      <c r="G126" s="41"/>
      <c r="H126" s="41"/>
      <c r="I126" s="41"/>
      <c r="J126" s="203">
        <f>BK126</f>
        <v>0</v>
      </c>
      <c r="K126" s="41"/>
      <c r="L126" s="45"/>
      <c r="M126" s="104"/>
      <c r="N126" s="204"/>
      <c r="O126" s="105"/>
      <c r="P126" s="205">
        <f>P127+P136</f>
        <v>0</v>
      </c>
      <c r="Q126" s="105"/>
      <c r="R126" s="205">
        <f>R127+R136</f>
        <v>0</v>
      </c>
      <c r="S126" s="105"/>
      <c r="T126" s="206">
        <f>T127+T136</f>
        <v>0</v>
      </c>
      <c r="U126" s="39"/>
      <c r="V126" s="39"/>
      <c r="W126" s="39"/>
      <c r="X126" s="39"/>
      <c r="Y126" s="39"/>
      <c r="Z126" s="39"/>
      <c r="AA126" s="39"/>
      <c r="AB126" s="39"/>
      <c r="AC126" s="39"/>
      <c r="AD126" s="39"/>
      <c r="AE126" s="39"/>
      <c r="AT126" s="18" t="s">
        <v>75</v>
      </c>
      <c r="AU126" s="18" t="s">
        <v>182</v>
      </c>
      <c r="BK126" s="207">
        <f>BK127+BK136</f>
        <v>0</v>
      </c>
    </row>
    <row r="127" s="11" customFormat="1" ht="25.92" customHeight="1">
      <c r="A127" s="11"/>
      <c r="B127" s="208"/>
      <c r="C127" s="209"/>
      <c r="D127" s="210" t="s">
        <v>75</v>
      </c>
      <c r="E127" s="211" t="s">
        <v>1416</v>
      </c>
      <c r="F127" s="211" t="s">
        <v>3926</v>
      </c>
      <c r="G127" s="209"/>
      <c r="H127" s="209"/>
      <c r="I127" s="212"/>
      <c r="J127" s="213">
        <f>BK127</f>
        <v>0</v>
      </c>
      <c r="K127" s="209"/>
      <c r="L127" s="214"/>
      <c r="M127" s="215"/>
      <c r="N127" s="216"/>
      <c r="O127" s="216"/>
      <c r="P127" s="217">
        <f>SUM(P128:P135)</f>
        <v>0</v>
      </c>
      <c r="Q127" s="216"/>
      <c r="R127" s="217">
        <f>SUM(R128:R135)</f>
        <v>0</v>
      </c>
      <c r="S127" s="216"/>
      <c r="T127" s="218">
        <f>SUM(T128:T135)</f>
        <v>0</v>
      </c>
      <c r="U127" s="11"/>
      <c r="V127" s="11"/>
      <c r="W127" s="11"/>
      <c r="X127" s="11"/>
      <c r="Y127" s="11"/>
      <c r="Z127" s="11"/>
      <c r="AA127" s="11"/>
      <c r="AB127" s="11"/>
      <c r="AC127" s="11"/>
      <c r="AD127" s="11"/>
      <c r="AE127" s="11"/>
      <c r="AR127" s="219" t="s">
        <v>83</v>
      </c>
      <c r="AT127" s="220" t="s">
        <v>75</v>
      </c>
      <c r="AU127" s="220" t="s">
        <v>76</v>
      </c>
      <c r="AY127" s="219" t="s">
        <v>201</v>
      </c>
      <c r="BK127" s="221">
        <f>SUM(BK128:BK135)</f>
        <v>0</v>
      </c>
    </row>
    <row r="128" s="2" customFormat="1" ht="16.5" customHeight="1">
      <c r="A128" s="39"/>
      <c r="B128" s="40"/>
      <c r="C128" s="222" t="s">
        <v>83</v>
      </c>
      <c r="D128" s="222" t="s">
        <v>202</v>
      </c>
      <c r="E128" s="223" t="s">
        <v>3927</v>
      </c>
      <c r="F128" s="224" t="s">
        <v>3928</v>
      </c>
      <c r="G128" s="225" t="s">
        <v>3929</v>
      </c>
      <c r="H128" s="226">
        <v>1</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923</v>
      </c>
      <c r="AT128" s="234" t="s">
        <v>202</v>
      </c>
      <c r="AU128" s="234" t="s">
        <v>83</v>
      </c>
      <c r="AY128" s="18" t="s">
        <v>201</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923</v>
      </c>
      <c r="BM128" s="234" t="s">
        <v>85</v>
      </c>
    </row>
    <row r="129" s="2" customFormat="1" ht="16.5" customHeight="1">
      <c r="A129" s="39"/>
      <c r="B129" s="40"/>
      <c r="C129" s="222" t="s">
        <v>85</v>
      </c>
      <c r="D129" s="222" t="s">
        <v>202</v>
      </c>
      <c r="E129" s="223" t="s">
        <v>3930</v>
      </c>
      <c r="F129" s="224" t="s">
        <v>3931</v>
      </c>
      <c r="G129" s="225" t="s">
        <v>3929</v>
      </c>
      <c r="H129" s="226">
        <v>1</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923</v>
      </c>
      <c r="AT129" s="234" t="s">
        <v>202</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923</v>
      </c>
      <c r="BM129" s="234" t="s">
        <v>206</v>
      </c>
    </row>
    <row r="130" s="2" customFormat="1" ht="16.5" customHeight="1">
      <c r="A130" s="39"/>
      <c r="B130" s="40"/>
      <c r="C130" s="222" t="s">
        <v>138</v>
      </c>
      <c r="D130" s="222" t="s">
        <v>202</v>
      </c>
      <c r="E130" s="223" t="s">
        <v>3932</v>
      </c>
      <c r="F130" s="224" t="s">
        <v>3933</v>
      </c>
      <c r="G130" s="225" t="s">
        <v>3929</v>
      </c>
      <c r="H130" s="226">
        <v>1</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923</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923</v>
      </c>
      <c r="BM130" s="234" t="s">
        <v>243</v>
      </c>
    </row>
    <row r="131" s="2" customFormat="1" ht="16.5" customHeight="1">
      <c r="A131" s="39"/>
      <c r="B131" s="40"/>
      <c r="C131" s="222" t="s">
        <v>206</v>
      </c>
      <c r="D131" s="222" t="s">
        <v>202</v>
      </c>
      <c r="E131" s="223" t="s">
        <v>3934</v>
      </c>
      <c r="F131" s="224" t="s">
        <v>3935</v>
      </c>
      <c r="G131" s="225" t="s">
        <v>3929</v>
      </c>
      <c r="H131" s="226">
        <v>1</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923</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923</v>
      </c>
      <c r="BM131" s="234" t="s">
        <v>260</v>
      </c>
    </row>
    <row r="132" s="2" customFormat="1" ht="16.5" customHeight="1">
      <c r="A132" s="39"/>
      <c r="B132" s="40"/>
      <c r="C132" s="222" t="s">
        <v>235</v>
      </c>
      <c r="D132" s="222" t="s">
        <v>202</v>
      </c>
      <c r="E132" s="223" t="s">
        <v>3936</v>
      </c>
      <c r="F132" s="224" t="s">
        <v>3937</v>
      </c>
      <c r="G132" s="225" t="s">
        <v>3929</v>
      </c>
      <c r="H132" s="226">
        <v>1</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923</v>
      </c>
      <c r="AT132" s="234" t="s">
        <v>202</v>
      </c>
      <c r="AU132" s="234" t="s">
        <v>83</v>
      </c>
      <c r="AY132" s="18" t="s">
        <v>201</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923</v>
      </c>
      <c r="BM132" s="234" t="s">
        <v>167</v>
      </c>
    </row>
    <row r="133" s="2" customFormat="1" ht="16.5" customHeight="1">
      <c r="A133" s="39"/>
      <c r="B133" s="40"/>
      <c r="C133" s="222" t="s">
        <v>243</v>
      </c>
      <c r="D133" s="222" t="s">
        <v>202</v>
      </c>
      <c r="E133" s="223" t="s">
        <v>3938</v>
      </c>
      <c r="F133" s="224" t="s">
        <v>3939</v>
      </c>
      <c r="G133" s="225" t="s">
        <v>3929</v>
      </c>
      <c r="H133" s="226">
        <v>1</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923</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923</v>
      </c>
      <c r="BM133" s="234" t="s">
        <v>8</v>
      </c>
    </row>
    <row r="134" s="2" customFormat="1" ht="16.5" customHeight="1">
      <c r="A134" s="39"/>
      <c r="B134" s="40"/>
      <c r="C134" s="222" t="s">
        <v>256</v>
      </c>
      <c r="D134" s="222" t="s">
        <v>202</v>
      </c>
      <c r="E134" s="223" t="s">
        <v>3940</v>
      </c>
      <c r="F134" s="224" t="s">
        <v>3941</v>
      </c>
      <c r="G134" s="225" t="s">
        <v>3929</v>
      </c>
      <c r="H134" s="226">
        <v>1</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923</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923</v>
      </c>
      <c r="BM134" s="234" t="s">
        <v>311</v>
      </c>
    </row>
    <row r="135" s="2" customFormat="1" ht="16.5" customHeight="1">
      <c r="A135" s="39"/>
      <c r="B135" s="40"/>
      <c r="C135" s="222" t="s">
        <v>260</v>
      </c>
      <c r="D135" s="222" t="s">
        <v>202</v>
      </c>
      <c r="E135" s="223" t="s">
        <v>3942</v>
      </c>
      <c r="F135" s="224" t="s">
        <v>3943</v>
      </c>
      <c r="G135" s="225" t="s">
        <v>3929</v>
      </c>
      <c r="H135" s="226">
        <v>1</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923</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923</v>
      </c>
      <c r="BM135" s="234" t="s">
        <v>323</v>
      </c>
    </row>
    <row r="136" s="11" customFormat="1" ht="25.92" customHeight="1">
      <c r="A136" s="11"/>
      <c r="B136" s="208"/>
      <c r="C136" s="209"/>
      <c r="D136" s="210" t="s">
        <v>75</v>
      </c>
      <c r="E136" s="211" t="s">
        <v>1306</v>
      </c>
      <c r="F136" s="211" t="s">
        <v>3944</v>
      </c>
      <c r="G136" s="209"/>
      <c r="H136" s="209"/>
      <c r="I136" s="212"/>
      <c r="J136" s="213">
        <f>BK136</f>
        <v>0</v>
      </c>
      <c r="K136" s="209"/>
      <c r="L136" s="214"/>
      <c r="M136" s="215"/>
      <c r="N136" s="216"/>
      <c r="O136" s="216"/>
      <c r="P136" s="217">
        <f>SUM(P137:P167)</f>
        <v>0</v>
      </c>
      <c r="Q136" s="216"/>
      <c r="R136" s="217">
        <f>SUM(R137:R167)</f>
        <v>0</v>
      </c>
      <c r="S136" s="216"/>
      <c r="T136" s="218">
        <f>SUM(T137:T167)</f>
        <v>0</v>
      </c>
      <c r="U136" s="11"/>
      <c r="V136" s="11"/>
      <c r="W136" s="11"/>
      <c r="X136" s="11"/>
      <c r="Y136" s="11"/>
      <c r="Z136" s="11"/>
      <c r="AA136" s="11"/>
      <c r="AB136" s="11"/>
      <c r="AC136" s="11"/>
      <c r="AD136" s="11"/>
      <c r="AE136" s="11"/>
      <c r="AR136" s="219" t="s">
        <v>83</v>
      </c>
      <c r="AT136" s="220" t="s">
        <v>75</v>
      </c>
      <c r="AU136" s="220" t="s">
        <v>76</v>
      </c>
      <c r="AY136" s="219" t="s">
        <v>201</v>
      </c>
      <c r="BK136" s="221">
        <f>SUM(BK137:BK167)</f>
        <v>0</v>
      </c>
    </row>
    <row r="137" s="2" customFormat="1" ht="16.5" customHeight="1">
      <c r="A137" s="39"/>
      <c r="B137" s="40"/>
      <c r="C137" s="222" t="s">
        <v>277</v>
      </c>
      <c r="D137" s="222" t="s">
        <v>202</v>
      </c>
      <c r="E137" s="223" t="s">
        <v>3945</v>
      </c>
      <c r="F137" s="224" t="s">
        <v>3946</v>
      </c>
      <c r="G137" s="225" t="s">
        <v>671</v>
      </c>
      <c r="H137" s="226">
        <v>250</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923</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923</v>
      </c>
      <c r="BM137" s="234" t="s">
        <v>624</v>
      </c>
    </row>
    <row r="138" s="2" customFormat="1" ht="16.5" customHeight="1">
      <c r="A138" s="39"/>
      <c r="B138" s="40"/>
      <c r="C138" s="222" t="s">
        <v>167</v>
      </c>
      <c r="D138" s="222" t="s">
        <v>202</v>
      </c>
      <c r="E138" s="223" t="s">
        <v>3947</v>
      </c>
      <c r="F138" s="224" t="s">
        <v>3948</v>
      </c>
      <c r="G138" s="225" t="s">
        <v>671</v>
      </c>
      <c r="H138" s="226">
        <v>250</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923</v>
      </c>
      <c r="AT138" s="234" t="s">
        <v>202</v>
      </c>
      <c r="AU138" s="234" t="s">
        <v>83</v>
      </c>
      <c r="AY138" s="18" t="s">
        <v>201</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923</v>
      </c>
      <c r="BM138" s="234" t="s">
        <v>633</v>
      </c>
    </row>
    <row r="139" s="2" customFormat="1" ht="16.5" customHeight="1">
      <c r="A139" s="39"/>
      <c r="B139" s="40"/>
      <c r="C139" s="222" t="s">
        <v>170</v>
      </c>
      <c r="D139" s="222" t="s">
        <v>202</v>
      </c>
      <c r="E139" s="223" t="s">
        <v>3949</v>
      </c>
      <c r="F139" s="224" t="s">
        <v>3950</v>
      </c>
      <c r="G139" s="225" t="s">
        <v>671</v>
      </c>
      <c r="H139" s="226">
        <v>75</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923</v>
      </c>
      <c r="AT139" s="234" t="s">
        <v>202</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923</v>
      </c>
      <c r="BM139" s="234" t="s">
        <v>641</v>
      </c>
    </row>
    <row r="140" s="2" customFormat="1" ht="37.8" customHeight="1">
      <c r="A140" s="39"/>
      <c r="B140" s="40"/>
      <c r="C140" s="222" t="s">
        <v>8</v>
      </c>
      <c r="D140" s="222" t="s">
        <v>202</v>
      </c>
      <c r="E140" s="223" t="s">
        <v>3951</v>
      </c>
      <c r="F140" s="224" t="s">
        <v>3952</v>
      </c>
      <c r="G140" s="225" t="s">
        <v>671</v>
      </c>
      <c r="H140" s="226">
        <v>75</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923</v>
      </c>
      <c r="AT140" s="234" t="s">
        <v>202</v>
      </c>
      <c r="AU140" s="234" t="s">
        <v>83</v>
      </c>
      <c r="AY140" s="18" t="s">
        <v>201</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923</v>
      </c>
      <c r="BM140" s="234" t="s">
        <v>650</v>
      </c>
    </row>
    <row r="141" s="2" customFormat="1" ht="16.5" customHeight="1">
      <c r="A141" s="39"/>
      <c r="B141" s="40"/>
      <c r="C141" s="222" t="s">
        <v>307</v>
      </c>
      <c r="D141" s="222" t="s">
        <v>202</v>
      </c>
      <c r="E141" s="223" t="s">
        <v>3953</v>
      </c>
      <c r="F141" s="224" t="s">
        <v>3954</v>
      </c>
      <c r="G141" s="225" t="s">
        <v>671</v>
      </c>
      <c r="H141" s="226">
        <v>150</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923</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923</v>
      </c>
      <c r="BM141" s="234" t="s">
        <v>657</v>
      </c>
    </row>
    <row r="142" s="2" customFormat="1" ht="37.8" customHeight="1">
      <c r="A142" s="39"/>
      <c r="B142" s="40"/>
      <c r="C142" s="222" t="s">
        <v>311</v>
      </c>
      <c r="D142" s="222" t="s">
        <v>202</v>
      </c>
      <c r="E142" s="223" t="s">
        <v>3955</v>
      </c>
      <c r="F142" s="224" t="s">
        <v>3956</v>
      </c>
      <c r="G142" s="225" t="s">
        <v>671</v>
      </c>
      <c r="H142" s="226">
        <v>250</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923</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923</v>
      </c>
      <c r="BM142" s="234" t="s">
        <v>664</v>
      </c>
    </row>
    <row r="143" s="2" customFormat="1" ht="16.5" customHeight="1">
      <c r="A143" s="39"/>
      <c r="B143" s="40"/>
      <c r="C143" s="222" t="s">
        <v>315</v>
      </c>
      <c r="D143" s="222" t="s">
        <v>202</v>
      </c>
      <c r="E143" s="223" t="s">
        <v>3945</v>
      </c>
      <c r="F143" s="224" t="s">
        <v>3946</v>
      </c>
      <c r="G143" s="225" t="s">
        <v>671</v>
      </c>
      <c r="H143" s="226">
        <v>250</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923</v>
      </c>
      <c r="AT143" s="234" t="s">
        <v>202</v>
      </c>
      <c r="AU143" s="234" t="s">
        <v>83</v>
      </c>
      <c r="AY143" s="18" t="s">
        <v>201</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923</v>
      </c>
      <c r="BM143" s="234" t="s">
        <v>674</v>
      </c>
    </row>
    <row r="144" s="2" customFormat="1" ht="16.5" customHeight="1">
      <c r="A144" s="39"/>
      <c r="B144" s="40"/>
      <c r="C144" s="222" t="s">
        <v>323</v>
      </c>
      <c r="D144" s="222" t="s">
        <v>202</v>
      </c>
      <c r="E144" s="223" t="s">
        <v>3947</v>
      </c>
      <c r="F144" s="224" t="s">
        <v>3948</v>
      </c>
      <c r="G144" s="225" t="s">
        <v>671</v>
      </c>
      <c r="H144" s="226">
        <v>641</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923</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923</v>
      </c>
      <c r="BM144" s="234" t="s">
        <v>683</v>
      </c>
    </row>
    <row r="145" s="2" customFormat="1" ht="16.5" customHeight="1">
      <c r="A145" s="39"/>
      <c r="B145" s="40"/>
      <c r="C145" s="222" t="s">
        <v>331</v>
      </c>
      <c r="D145" s="222" t="s">
        <v>202</v>
      </c>
      <c r="E145" s="223" t="s">
        <v>3949</v>
      </c>
      <c r="F145" s="224" t="s">
        <v>3950</v>
      </c>
      <c r="G145" s="225" t="s">
        <v>671</v>
      </c>
      <c r="H145" s="226">
        <v>100</v>
      </c>
      <c r="I145" s="227"/>
      <c r="J145" s="228">
        <f>ROUND(I145*H145,2)</f>
        <v>0</v>
      </c>
      <c r="K145" s="229"/>
      <c r="L145" s="45"/>
      <c r="M145" s="230" t="s">
        <v>1</v>
      </c>
      <c r="N145" s="231"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923</v>
      </c>
      <c r="AT145" s="234" t="s">
        <v>202</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923</v>
      </c>
      <c r="BM145" s="234" t="s">
        <v>712</v>
      </c>
    </row>
    <row r="146" s="2" customFormat="1" ht="37.8" customHeight="1">
      <c r="A146" s="39"/>
      <c r="B146" s="40"/>
      <c r="C146" s="222" t="s">
        <v>624</v>
      </c>
      <c r="D146" s="222" t="s">
        <v>202</v>
      </c>
      <c r="E146" s="223" t="s">
        <v>3951</v>
      </c>
      <c r="F146" s="224" t="s">
        <v>3952</v>
      </c>
      <c r="G146" s="225" t="s">
        <v>671</v>
      </c>
      <c r="H146" s="226">
        <v>100</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923</v>
      </c>
      <c r="AT146" s="234" t="s">
        <v>202</v>
      </c>
      <c r="AU146" s="234" t="s">
        <v>83</v>
      </c>
      <c r="AY146" s="18" t="s">
        <v>201</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923</v>
      </c>
      <c r="BM146" s="234" t="s">
        <v>724</v>
      </c>
    </row>
    <row r="147" s="2" customFormat="1" ht="16.5" customHeight="1">
      <c r="A147" s="39"/>
      <c r="B147" s="40"/>
      <c r="C147" s="222" t="s">
        <v>629</v>
      </c>
      <c r="D147" s="222" t="s">
        <v>202</v>
      </c>
      <c r="E147" s="223" t="s">
        <v>3953</v>
      </c>
      <c r="F147" s="224" t="s">
        <v>3954</v>
      </c>
      <c r="G147" s="225" t="s">
        <v>671</v>
      </c>
      <c r="H147" s="226">
        <v>75</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923</v>
      </c>
      <c r="AT147" s="234" t="s">
        <v>202</v>
      </c>
      <c r="AU147" s="234" t="s">
        <v>83</v>
      </c>
      <c r="AY147" s="18" t="s">
        <v>201</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923</v>
      </c>
      <c r="BM147" s="234" t="s">
        <v>732</v>
      </c>
    </row>
    <row r="148" s="2" customFormat="1" ht="37.8" customHeight="1">
      <c r="A148" s="39"/>
      <c r="B148" s="40"/>
      <c r="C148" s="222" t="s">
        <v>633</v>
      </c>
      <c r="D148" s="222" t="s">
        <v>202</v>
      </c>
      <c r="E148" s="223" t="s">
        <v>3955</v>
      </c>
      <c r="F148" s="224" t="s">
        <v>3956</v>
      </c>
      <c r="G148" s="225" t="s">
        <v>671</v>
      </c>
      <c r="H148" s="226">
        <v>75</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923</v>
      </c>
      <c r="AT148" s="234" t="s">
        <v>202</v>
      </c>
      <c r="AU148" s="234" t="s">
        <v>83</v>
      </c>
      <c r="AY148" s="18" t="s">
        <v>201</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923</v>
      </c>
      <c r="BM148" s="234" t="s">
        <v>742</v>
      </c>
    </row>
    <row r="149" s="2" customFormat="1" ht="16.5" customHeight="1">
      <c r="A149" s="39"/>
      <c r="B149" s="40"/>
      <c r="C149" s="222" t="s">
        <v>7</v>
      </c>
      <c r="D149" s="222" t="s">
        <v>202</v>
      </c>
      <c r="E149" s="223" t="s">
        <v>3957</v>
      </c>
      <c r="F149" s="224" t="s">
        <v>3958</v>
      </c>
      <c r="G149" s="225" t="s">
        <v>671</v>
      </c>
      <c r="H149" s="226">
        <v>80</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923</v>
      </c>
      <c r="AT149" s="234" t="s">
        <v>202</v>
      </c>
      <c r="AU149" s="234" t="s">
        <v>83</v>
      </c>
      <c r="AY149" s="18" t="s">
        <v>201</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923</v>
      </c>
      <c r="BM149" s="234" t="s">
        <v>762</v>
      </c>
    </row>
    <row r="150" s="2" customFormat="1" ht="37.8" customHeight="1">
      <c r="A150" s="39"/>
      <c r="B150" s="40"/>
      <c r="C150" s="222" t="s">
        <v>641</v>
      </c>
      <c r="D150" s="222" t="s">
        <v>202</v>
      </c>
      <c r="E150" s="223" t="s">
        <v>3959</v>
      </c>
      <c r="F150" s="224" t="s">
        <v>3960</v>
      </c>
      <c r="G150" s="225" t="s">
        <v>671</v>
      </c>
      <c r="H150" s="226">
        <v>80</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923</v>
      </c>
      <c r="AT150" s="234" t="s">
        <v>202</v>
      </c>
      <c r="AU150" s="234" t="s">
        <v>83</v>
      </c>
      <c r="AY150" s="18" t="s">
        <v>201</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923</v>
      </c>
      <c r="BM150" s="234" t="s">
        <v>783</v>
      </c>
    </row>
    <row r="151" s="2" customFormat="1" ht="16.5" customHeight="1">
      <c r="A151" s="39"/>
      <c r="B151" s="40"/>
      <c r="C151" s="222" t="s">
        <v>645</v>
      </c>
      <c r="D151" s="222" t="s">
        <v>202</v>
      </c>
      <c r="E151" s="223" t="s">
        <v>3961</v>
      </c>
      <c r="F151" s="224" t="s">
        <v>3962</v>
      </c>
      <c r="G151" s="225" t="s">
        <v>671</v>
      </c>
      <c r="H151" s="226">
        <v>50</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923</v>
      </c>
      <c r="AT151" s="234" t="s">
        <v>202</v>
      </c>
      <c r="AU151" s="234" t="s">
        <v>83</v>
      </c>
      <c r="AY151" s="18" t="s">
        <v>201</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923</v>
      </c>
      <c r="BM151" s="234" t="s">
        <v>794</v>
      </c>
    </row>
    <row r="152" s="2" customFormat="1" ht="37.8" customHeight="1">
      <c r="A152" s="39"/>
      <c r="B152" s="40"/>
      <c r="C152" s="222" t="s">
        <v>650</v>
      </c>
      <c r="D152" s="222" t="s">
        <v>202</v>
      </c>
      <c r="E152" s="223" t="s">
        <v>3963</v>
      </c>
      <c r="F152" s="224" t="s">
        <v>3964</v>
      </c>
      <c r="G152" s="225" t="s">
        <v>671</v>
      </c>
      <c r="H152" s="226">
        <v>50</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923</v>
      </c>
      <c r="AT152" s="234" t="s">
        <v>202</v>
      </c>
      <c r="AU152" s="234" t="s">
        <v>83</v>
      </c>
      <c r="AY152" s="18" t="s">
        <v>201</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923</v>
      </c>
      <c r="BM152" s="234" t="s">
        <v>804</v>
      </c>
    </row>
    <row r="153" s="2" customFormat="1" ht="16.5" customHeight="1">
      <c r="A153" s="39"/>
      <c r="B153" s="40"/>
      <c r="C153" s="222" t="s">
        <v>654</v>
      </c>
      <c r="D153" s="222" t="s">
        <v>202</v>
      </c>
      <c r="E153" s="223" t="s">
        <v>3965</v>
      </c>
      <c r="F153" s="224" t="s">
        <v>3966</v>
      </c>
      <c r="G153" s="225" t="s">
        <v>671</v>
      </c>
      <c r="H153" s="226">
        <v>200</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923</v>
      </c>
      <c r="AT153" s="234" t="s">
        <v>202</v>
      </c>
      <c r="AU153" s="234" t="s">
        <v>83</v>
      </c>
      <c r="AY153" s="18" t="s">
        <v>201</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923</v>
      </c>
      <c r="BM153" s="234" t="s">
        <v>812</v>
      </c>
    </row>
    <row r="154" s="2" customFormat="1" ht="37.8" customHeight="1">
      <c r="A154" s="39"/>
      <c r="B154" s="40"/>
      <c r="C154" s="222" t="s">
        <v>657</v>
      </c>
      <c r="D154" s="222" t="s">
        <v>202</v>
      </c>
      <c r="E154" s="223" t="s">
        <v>3967</v>
      </c>
      <c r="F154" s="224" t="s">
        <v>3968</v>
      </c>
      <c r="G154" s="225" t="s">
        <v>671</v>
      </c>
      <c r="H154" s="226">
        <v>200</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923</v>
      </c>
      <c r="AT154" s="234" t="s">
        <v>202</v>
      </c>
      <c r="AU154" s="234" t="s">
        <v>83</v>
      </c>
      <c r="AY154" s="18" t="s">
        <v>201</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923</v>
      </c>
      <c r="BM154" s="234" t="s">
        <v>820</v>
      </c>
    </row>
    <row r="155" s="2" customFormat="1" ht="16.5" customHeight="1">
      <c r="A155" s="39"/>
      <c r="B155" s="40"/>
      <c r="C155" s="222" t="s">
        <v>661</v>
      </c>
      <c r="D155" s="222" t="s">
        <v>202</v>
      </c>
      <c r="E155" s="223" t="s">
        <v>3969</v>
      </c>
      <c r="F155" s="224" t="s">
        <v>3970</v>
      </c>
      <c r="G155" s="225" t="s">
        <v>671</v>
      </c>
      <c r="H155" s="226">
        <v>100</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923</v>
      </c>
      <c r="AT155" s="234" t="s">
        <v>202</v>
      </c>
      <c r="AU155" s="234" t="s">
        <v>83</v>
      </c>
      <c r="AY155" s="18" t="s">
        <v>201</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923</v>
      </c>
      <c r="BM155" s="234" t="s">
        <v>837</v>
      </c>
    </row>
    <row r="156" s="2" customFormat="1" ht="37.8" customHeight="1">
      <c r="A156" s="39"/>
      <c r="B156" s="40"/>
      <c r="C156" s="222" t="s">
        <v>664</v>
      </c>
      <c r="D156" s="222" t="s">
        <v>202</v>
      </c>
      <c r="E156" s="223" t="s">
        <v>3971</v>
      </c>
      <c r="F156" s="224" t="s">
        <v>3972</v>
      </c>
      <c r="G156" s="225" t="s">
        <v>671</v>
      </c>
      <c r="H156" s="226">
        <v>100</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923</v>
      </c>
      <c r="AT156" s="234" t="s">
        <v>202</v>
      </c>
      <c r="AU156" s="234" t="s">
        <v>83</v>
      </c>
      <c r="AY156" s="18" t="s">
        <v>201</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923</v>
      </c>
      <c r="BM156" s="234" t="s">
        <v>851</v>
      </c>
    </row>
    <row r="157" s="2" customFormat="1" ht="16.5" customHeight="1">
      <c r="A157" s="39"/>
      <c r="B157" s="40"/>
      <c r="C157" s="222" t="s">
        <v>668</v>
      </c>
      <c r="D157" s="222" t="s">
        <v>202</v>
      </c>
      <c r="E157" s="223" t="s">
        <v>3973</v>
      </c>
      <c r="F157" s="224" t="s">
        <v>3974</v>
      </c>
      <c r="G157" s="225" t="s">
        <v>671</v>
      </c>
      <c r="H157" s="226">
        <v>80</v>
      </c>
      <c r="I157" s="227"/>
      <c r="J157" s="228">
        <f>ROUND(I157*H157,2)</f>
        <v>0</v>
      </c>
      <c r="K157" s="229"/>
      <c r="L157" s="45"/>
      <c r="M157" s="230" t="s">
        <v>1</v>
      </c>
      <c r="N157" s="231" t="s">
        <v>41</v>
      </c>
      <c r="O157" s="92"/>
      <c r="P157" s="232">
        <f>O157*H157</f>
        <v>0</v>
      </c>
      <c r="Q157" s="232">
        <v>0</v>
      </c>
      <c r="R157" s="232">
        <f>Q157*H157</f>
        <v>0</v>
      </c>
      <c r="S157" s="232">
        <v>0</v>
      </c>
      <c r="T157" s="233">
        <f>S157*H157</f>
        <v>0</v>
      </c>
      <c r="U157" s="39"/>
      <c r="V157" s="39"/>
      <c r="W157" s="39"/>
      <c r="X157" s="39"/>
      <c r="Y157" s="39"/>
      <c r="Z157" s="39"/>
      <c r="AA157" s="39"/>
      <c r="AB157" s="39"/>
      <c r="AC157" s="39"/>
      <c r="AD157" s="39"/>
      <c r="AE157" s="39"/>
      <c r="AR157" s="234" t="s">
        <v>923</v>
      </c>
      <c r="AT157" s="234" t="s">
        <v>202</v>
      </c>
      <c r="AU157" s="234" t="s">
        <v>83</v>
      </c>
      <c r="AY157" s="18" t="s">
        <v>201</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923</v>
      </c>
      <c r="BM157" s="234" t="s">
        <v>868</v>
      </c>
    </row>
    <row r="158" s="2" customFormat="1" ht="37.8" customHeight="1">
      <c r="A158" s="39"/>
      <c r="B158" s="40"/>
      <c r="C158" s="222" t="s">
        <v>674</v>
      </c>
      <c r="D158" s="222" t="s">
        <v>202</v>
      </c>
      <c r="E158" s="223" t="s">
        <v>3975</v>
      </c>
      <c r="F158" s="224" t="s">
        <v>3976</v>
      </c>
      <c r="G158" s="225" t="s">
        <v>671</v>
      </c>
      <c r="H158" s="226">
        <v>80</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923</v>
      </c>
      <c r="AT158" s="234" t="s">
        <v>202</v>
      </c>
      <c r="AU158" s="234" t="s">
        <v>83</v>
      </c>
      <c r="AY158" s="18" t="s">
        <v>201</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923</v>
      </c>
      <c r="BM158" s="234" t="s">
        <v>879</v>
      </c>
    </row>
    <row r="159" s="2" customFormat="1" ht="16.5" customHeight="1">
      <c r="A159" s="39"/>
      <c r="B159" s="40"/>
      <c r="C159" s="222" t="s">
        <v>679</v>
      </c>
      <c r="D159" s="222" t="s">
        <v>202</v>
      </c>
      <c r="E159" s="223" t="s">
        <v>3977</v>
      </c>
      <c r="F159" s="224" t="s">
        <v>3978</v>
      </c>
      <c r="G159" s="225" t="s">
        <v>671</v>
      </c>
      <c r="H159" s="226">
        <v>250</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923</v>
      </c>
      <c r="AT159" s="234" t="s">
        <v>202</v>
      </c>
      <c r="AU159" s="234" t="s">
        <v>83</v>
      </c>
      <c r="AY159" s="18" t="s">
        <v>201</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923</v>
      </c>
      <c r="BM159" s="234" t="s">
        <v>907</v>
      </c>
    </row>
    <row r="160" s="2" customFormat="1" ht="33" customHeight="1">
      <c r="A160" s="39"/>
      <c r="B160" s="40"/>
      <c r="C160" s="222" t="s">
        <v>683</v>
      </c>
      <c r="D160" s="222" t="s">
        <v>202</v>
      </c>
      <c r="E160" s="223" t="s">
        <v>3979</v>
      </c>
      <c r="F160" s="224" t="s">
        <v>3980</v>
      </c>
      <c r="G160" s="225" t="s">
        <v>671</v>
      </c>
      <c r="H160" s="226">
        <v>250</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923</v>
      </c>
      <c r="AT160" s="234" t="s">
        <v>202</v>
      </c>
      <c r="AU160" s="234" t="s">
        <v>83</v>
      </c>
      <c r="AY160" s="18" t="s">
        <v>201</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923</v>
      </c>
      <c r="BM160" s="234" t="s">
        <v>923</v>
      </c>
    </row>
    <row r="161" s="2" customFormat="1" ht="16.5" customHeight="1">
      <c r="A161" s="39"/>
      <c r="B161" s="40"/>
      <c r="C161" s="222" t="s">
        <v>708</v>
      </c>
      <c r="D161" s="222" t="s">
        <v>202</v>
      </c>
      <c r="E161" s="223" t="s">
        <v>3981</v>
      </c>
      <c r="F161" s="224" t="s">
        <v>3982</v>
      </c>
      <c r="G161" s="225" t="s">
        <v>671</v>
      </c>
      <c r="H161" s="226">
        <v>200</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923</v>
      </c>
      <c r="AT161" s="234" t="s">
        <v>202</v>
      </c>
      <c r="AU161" s="234" t="s">
        <v>83</v>
      </c>
      <c r="AY161" s="18" t="s">
        <v>201</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923</v>
      </c>
      <c r="BM161" s="234" t="s">
        <v>931</v>
      </c>
    </row>
    <row r="162" s="2" customFormat="1" ht="33" customHeight="1">
      <c r="A162" s="39"/>
      <c r="B162" s="40"/>
      <c r="C162" s="222" t="s">
        <v>712</v>
      </c>
      <c r="D162" s="222" t="s">
        <v>202</v>
      </c>
      <c r="E162" s="223" t="s">
        <v>3983</v>
      </c>
      <c r="F162" s="224" t="s">
        <v>3984</v>
      </c>
      <c r="G162" s="225" t="s">
        <v>671</v>
      </c>
      <c r="H162" s="226">
        <v>200</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923</v>
      </c>
      <c r="AT162" s="234" t="s">
        <v>202</v>
      </c>
      <c r="AU162" s="234" t="s">
        <v>83</v>
      </c>
      <c r="AY162" s="18" t="s">
        <v>201</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923</v>
      </c>
      <c r="BM162" s="234" t="s">
        <v>940</v>
      </c>
    </row>
    <row r="163" s="2" customFormat="1" ht="16.5" customHeight="1">
      <c r="A163" s="39"/>
      <c r="B163" s="40"/>
      <c r="C163" s="222" t="s">
        <v>720</v>
      </c>
      <c r="D163" s="222" t="s">
        <v>202</v>
      </c>
      <c r="E163" s="223" t="s">
        <v>3985</v>
      </c>
      <c r="F163" s="224" t="s">
        <v>3986</v>
      </c>
      <c r="G163" s="225" t="s">
        <v>671</v>
      </c>
      <c r="H163" s="226">
        <v>30</v>
      </c>
      <c r="I163" s="227"/>
      <c r="J163" s="228">
        <f>ROUND(I163*H163,2)</f>
        <v>0</v>
      </c>
      <c r="K163" s="229"/>
      <c r="L163" s="45"/>
      <c r="M163" s="230" t="s">
        <v>1</v>
      </c>
      <c r="N163" s="231"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923</v>
      </c>
      <c r="AT163" s="234" t="s">
        <v>202</v>
      </c>
      <c r="AU163" s="234" t="s">
        <v>83</v>
      </c>
      <c r="AY163" s="18" t="s">
        <v>201</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923</v>
      </c>
      <c r="BM163" s="234" t="s">
        <v>948</v>
      </c>
    </row>
    <row r="164" s="2" customFormat="1" ht="37.8" customHeight="1">
      <c r="A164" s="39"/>
      <c r="B164" s="40"/>
      <c r="C164" s="222" t="s">
        <v>724</v>
      </c>
      <c r="D164" s="222" t="s">
        <v>202</v>
      </c>
      <c r="E164" s="223" t="s">
        <v>3987</v>
      </c>
      <c r="F164" s="224" t="s">
        <v>3988</v>
      </c>
      <c r="G164" s="225" t="s">
        <v>671</v>
      </c>
      <c r="H164" s="226">
        <v>30</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923</v>
      </c>
      <c r="AT164" s="234" t="s">
        <v>202</v>
      </c>
      <c r="AU164" s="234" t="s">
        <v>83</v>
      </c>
      <c r="AY164" s="18" t="s">
        <v>201</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923</v>
      </c>
      <c r="BM164" s="234" t="s">
        <v>958</v>
      </c>
    </row>
    <row r="165" s="2" customFormat="1" ht="24.15" customHeight="1">
      <c r="A165" s="39"/>
      <c r="B165" s="40"/>
      <c r="C165" s="222" t="s">
        <v>728</v>
      </c>
      <c r="D165" s="222" t="s">
        <v>202</v>
      </c>
      <c r="E165" s="223" t="s">
        <v>3989</v>
      </c>
      <c r="F165" s="224" t="s">
        <v>3990</v>
      </c>
      <c r="G165" s="225" t="s">
        <v>535</v>
      </c>
      <c r="H165" s="226">
        <v>40</v>
      </c>
      <c r="I165" s="227"/>
      <c r="J165" s="228">
        <f>ROUND(I165*H165,2)</f>
        <v>0</v>
      </c>
      <c r="K165" s="229"/>
      <c r="L165" s="45"/>
      <c r="M165" s="230" t="s">
        <v>1</v>
      </c>
      <c r="N165" s="231"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923</v>
      </c>
      <c r="AT165" s="234" t="s">
        <v>202</v>
      </c>
      <c r="AU165" s="234" t="s">
        <v>83</v>
      </c>
      <c r="AY165" s="18" t="s">
        <v>201</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923</v>
      </c>
      <c r="BM165" s="234" t="s">
        <v>966</v>
      </c>
    </row>
    <row r="166" s="2" customFormat="1" ht="16.5" customHeight="1">
      <c r="A166" s="39"/>
      <c r="B166" s="40"/>
      <c r="C166" s="222" t="s">
        <v>732</v>
      </c>
      <c r="D166" s="222" t="s">
        <v>202</v>
      </c>
      <c r="E166" s="223" t="s">
        <v>3991</v>
      </c>
      <c r="F166" s="224" t="s">
        <v>3992</v>
      </c>
      <c r="G166" s="225" t="s">
        <v>535</v>
      </c>
      <c r="H166" s="226">
        <v>40</v>
      </c>
      <c r="I166" s="227"/>
      <c r="J166" s="228">
        <f>ROUND(I166*H166,2)</f>
        <v>0</v>
      </c>
      <c r="K166" s="229"/>
      <c r="L166" s="45"/>
      <c r="M166" s="230" t="s">
        <v>1</v>
      </c>
      <c r="N166" s="231"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923</v>
      </c>
      <c r="AT166" s="234" t="s">
        <v>202</v>
      </c>
      <c r="AU166" s="234" t="s">
        <v>83</v>
      </c>
      <c r="AY166" s="18" t="s">
        <v>201</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923</v>
      </c>
      <c r="BM166" s="234" t="s">
        <v>974</v>
      </c>
    </row>
    <row r="167" s="2" customFormat="1" ht="16.5" customHeight="1">
      <c r="A167" s="39"/>
      <c r="B167" s="40"/>
      <c r="C167" s="222" t="s">
        <v>738</v>
      </c>
      <c r="D167" s="222" t="s">
        <v>202</v>
      </c>
      <c r="E167" s="223" t="s">
        <v>3993</v>
      </c>
      <c r="F167" s="224" t="s">
        <v>3994</v>
      </c>
      <c r="G167" s="225" t="s">
        <v>535</v>
      </c>
      <c r="H167" s="226">
        <v>426</v>
      </c>
      <c r="I167" s="227"/>
      <c r="J167" s="228">
        <f>ROUND(I167*H167,2)</f>
        <v>0</v>
      </c>
      <c r="K167" s="229"/>
      <c r="L167" s="45"/>
      <c r="M167" s="280" t="s">
        <v>1</v>
      </c>
      <c r="N167" s="281" t="s">
        <v>41</v>
      </c>
      <c r="O167" s="282"/>
      <c r="P167" s="283">
        <f>O167*H167</f>
        <v>0</v>
      </c>
      <c r="Q167" s="283">
        <v>0</v>
      </c>
      <c r="R167" s="283">
        <f>Q167*H167</f>
        <v>0</v>
      </c>
      <c r="S167" s="283">
        <v>0</v>
      </c>
      <c r="T167" s="284">
        <f>S167*H167</f>
        <v>0</v>
      </c>
      <c r="U167" s="39"/>
      <c r="V167" s="39"/>
      <c r="W167" s="39"/>
      <c r="X167" s="39"/>
      <c r="Y167" s="39"/>
      <c r="Z167" s="39"/>
      <c r="AA167" s="39"/>
      <c r="AB167" s="39"/>
      <c r="AC167" s="39"/>
      <c r="AD167" s="39"/>
      <c r="AE167" s="39"/>
      <c r="AR167" s="234" t="s">
        <v>923</v>
      </c>
      <c r="AT167" s="234" t="s">
        <v>202</v>
      </c>
      <c r="AU167" s="234" t="s">
        <v>83</v>
      </c>
      <c r="AY167" s="18" t="s">
        <v>201</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923</v>
      </c>
      <c r="BM167" s="234" t="s">
        <v>984</v>
      </c>
    </row>
    <row r="168" s="2" customFormat="1" ht="6.96" customHeight="1">
      <c r="A168" s="39"/>
      <c r="B168" s="67"/>
      <c r="C168" s="68"/>
      <c r="D168" s="68"/>
      <c r="E168" s="68"/>
      <c r="F168" s="68"/>
      <c r="G168" s="68"/>
      <c r="H168" s="68"/>
      <c r="I168" s="68"/>
      <c r="J168" s="68"/>
      <c r="K168" s="68"/>
      <c r="L168" s="45"/>
      <c r="M168" s="39"/>
      <c r="O168" s="39"/>
      <c r="P168" s="39"/>
      <c r="Q168" s="39"/>
      <c r="R168" s="39"/>
      <c r="S168" s="39"/>
      <c r="T168" s="39"/>
      <c r="U168" s="39"/>
      <c r="V168" s="39"/>
      <c r="W168" s="39"/>
      <c r="X168" s="39"/>
      <c r="Y168" s="39"/>
      <c r="Z168" s="39"/>
      <c r="AA168" s="39"/>
      <c r="AB168" s="39"/>
      <c r="AC168" s="39"/>
      <c r="AD168" s="39"/>
      <c r="AE168" s="39"/>
    </row>
  </sheetData>
  <sheetProtection sheet="1" autoFilter="0" formatColumns="0" formatRows="0" objects="1" scenarios="1" spinCount="100000" saltValue="FZu7BLzkssrlqPH2TUjmqVQWzadAj0WYSVKg6YSvNVjjzD/Sdydrx7xz5CEKsbyB7jwJK0ftR6WNgmCqh6WuUw==" hashValue="eoYjgwrsgx5ddib703fS9SNt4WPjSnGxef8VnWWQ8HhSpaXibyxUe6M3O1Tp6hlODoBOE4FaggT6cVmz0Hnivg==" algorithmName="SHA-512" password="CC35"/>
  <autoFilter ref="C125:K167"/>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145</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c r="B8" s="21"/>
      <c r="D8" s="152" t="s">
        <v>174</v>
      </c>
      <c r="L8" s="21"/>
    </row>
    <row r="9" s="1" customFormat="1" ht="16.5" customHeight="1">
      <c r="B9" s="21"/>
      <c r="E9" s="153" t="s">
        <v>3520</v>
      </c>
      <c r="F9" s="1"/>
      <c r="G9" s="1"/>
      <c r="H9" s="1"/>
      <c r="L9" s="21"/>
    </row>
    <row r="10" s="1" customFormat="1" ht="12" customHeight="1">
      <c r="B10" s="21"/>
      <c r="D10" s="152" t="s">
        <v>176</v>
      </c>
      <c r="L10" s="21"/>
    </row>
    <row r="11" s="2" customFormat="1" ht="16.5" customHeight="1">
      <c r="A11" s="39"/>
      <c r="B11" s="45"/>
      <c r="C11" s="39"/>
      <c r="D11" s="39"/>
      <c r="E11" s="164" t="s">
        <v>3868</v>
      </c>
      <c r="F11" s="39"/>
      <c r="G11" s="39"/>
      <c r="H11" s="39"/>
      <c r="I11" s="39"/>
      <c r="J11" s="39"/>
      <c r="K11" s="39"/>
      <c r="L11" s="64"/>
      <c r="S11" s="39"/>
      <c r="T11" s="39"/>
      <c r="U11" s="39"/>
      <c r="V11" s="39"/>
      <c r="W11" s="39"/>
      <c r="X11" s="39"/>
      <c r="Y11" s="39"/>
      <c r="Z11" s="39"/>
      <c r="AA11" s="39"/>
      <c r="AB11" s="39"/>
      <c r="AC11" s="39"/>
      <c r="AD11" s="39"/>
      <c r="AE11" s="39"/>
    </row>
    <row r="12" s="2" customFormat="1" ht="12" customHeight="1">
      <c r="A12" s="39"/>
      <c r="B12" s="45"/>
      <c r="C12" s="39"/>
      <c r="D12" s="152" t="s">
        <v>3869</v>
      </c>
      <c r="E12" s="39"/>
      <c r="F12" s="39"/>
      <c r="G12" s="39"/>
      <c r="H12" s="39"/>
      <c r="I12" s="39"/>
      <c r="J12" s="39"/>
      <c r="K12" s="39"/>
      <c r="L12" s="64"/>
      <c r="S12" s="39"/>
      <c r="T12" s="39"/>
      <c r="U12" s="39"/>
      <c r="V12" s="39"/>
      <c r="W12" s="39"/>
      <c r="X12" s="39"/>
      <c r="Y12" s="39"/>
      <c r="Z12" s="39"/>
      <c r="AA12" s="39"/>
      <c r="AB12" s="39"/>
      <c r="AC12" s="39"/>
      <c r="AD12" s="39"/>
      <c r="AE12" s="39"/>
    </row>
    <row r="13" s="2" customFormat="1" ht="16.5" customHeight="1">
      <c r="A13" s="39"/>
      <c r="B13" s="45"/>
      <c r="C13" s="39"/>
      <c r="D13" s="39"/>
      <c r="E13" s="154" t="s">
        <v>3995</v>
      </c>
      <c r="F13" s="39"/>
      <c r="G13" s="39"/>
      <c r="H13" s="39"/>
      <c r="I13" s="39"/>
      <c r="J13" s="39"/>
      <c r="K13" s="39"/>
      <c r="L13" s="64"/>
      <c r="S13" s="39"/>
      <c r="T13" s="39"/>
      <c r="U13" s="39"/>
      <c r="V13" s="39"/>
      <c r="W13" s="39"/>
      <c r="X13" s="39"/>
      <c r="Y13" s="39"/>
      <c r="Z13" s="39"/>
      <c r="AA13" s="39"/>
      <c r="AB13" s="39"/>
      <c r="AC13" s="39"/>
      <c r="AD13" s="39"/>
      <c r="AE13" s="39"/>
    </row>
    <row r="14" s="2" customFormat="1">
      <c r="A14" s="39"/>
      <c r="B14" s="45"/>
      <c r="C14" s="39"/>
      <c r="D14" s="39"/>
      <c r="E14" s="39"/>
      <c r="F14" s="39"/>
      <c r="G14" s="39"/>
      <c r="H14" s="39"/>
      <c r="I14" s="39"/>
      <c r="J14" s="39"/>
      <c r="K14" s="39"/>
      <c r="L14" s="64"/>
      <c r="S14" s="39"/>
      <c r="T14" s="39"/>
      <c r="U14" s="39"/>
      <c r="V14" s="39"/>
      <c r="W14" s="39"/>
      <c r="X14" s="39"/>
      <c r="Y14" s="39"/>
      <c r="Z14" s="39"/>
      <c r="AA14" s="39"/>
      <c r="AB14" s="39"/>
      <c r="AC14" s="39"/>
      <c r="AD14" s="39"/>
      <c r="AE14" s="39"/>
    </row>
    <row r="15" s="2" customFormat="1" ht="12" customHeight="1">
      <c r="A15" s="39"/>
      <c r="B15" s="45"/>
      <c r="C15" s="39"/>
      <c r="D15" s="152" t="s">
        <v>18</v>
      </c>
      <c r="E15" s="39"/>
      <c r="F15" s="142" t="s">
        <v>1</v>
      </c>
      <c r="G15" s="39"/>
      <c r="H15" s="39"/>
      <c r="I15" s="152" t="s">
        <v>19</v>
      </c>
      <c r="J15" s="142" t="s">
        <v>1</v>
      </c>
      <c r="K15" s="39"/>
      <c r="L15" s="64"/>
      <c r="S15" s="39"/>
      <c r="T15" s="39"/>
      <c r="U15" s="39"/>
      <c r="V15" s="39"/>
      <c r="W15" s="39"/>
      <c r="X15" s="39"/>
      <c r="Y15" s="39"/>
      <c r="Z15" s="39"/>
      <c r="AA15" s="39"/>
      <c r="AB15" s="39"/>
      <c r="AC15" s="39"/>
      <c r="AD15" s="39"/>
      <c r="AE15" s="39"/>
    </row>
    <row r="16" s="2" customFormat="1" ht="12" customHeight="1">
      <c r="A16" s="39"/>
      <c r="B16" s="45"/>
      <c r="C16" s="39"/>
      <c r="D16" s="152" t="s">
        <v>20</v>
      </c>
      <c r="E16" s="39"/>
      <c r="F16" s="142" t="s">
        <v>21</v>
      </c>
      <c r="G16" s="39"/>
      <c r="H16" s="39"/>
      <c r="I16" s="152" t="s">
        <v>22</v>
      </c>
      <c r="J16" s="155" t="str">
        <f>'Rekapitulace stavby'!AN8</f>
        <v>6. 6. 2024</v>
      </c>
      <c r="K16" s="39"/>
      <c r="L16" s="64"/>
      <c r="S16" s="39"/>
      <c r="T16" s="39"/>
      <c r="U16" s="39"/>
      <c r="V16" s="39"/>
      <c r="W16" s="39"/>
      <c r="X16" s="39"/>
      <c r="Y16" s="39"/>
      <c r="Z16" s="39"/>
      <c r="AA16" s="39"/>
      <c r="AB16" s="39"/>
      <c r="AC16" s="39"/>
      <c r="AD16" s="39"/>
      <c r="AE16" s="39"/>
    </row>
    <row r="17" s="2" customFormat="1" ht="10.8" customHeight="1">
      <c r="A17" s="39"/>
      <c r="B17" s="45"/>
      <c r="C17" s="39"/>
      <c r="D17" s="39"/>
      <c r="E17" s="39"/>
      <c r="F17" s="39"/>
      <c r="G17" s="39"/>
      <c r="H17" s="39"/>
      <c r="I17" s="39"/>
      <c r="J17" s="39"/>
      <c r="K17" s="39"/>
      <c r="L17" s="64"/>
      <c r="S17" s="39"/>
      <c r="T17" s="39"/>
      <c r="U17" s="39"/>
      <c r="V17" s="39"/>
      <c r="W17" s="39"/>
      <c r="X17" s="39"/>
      <c r="Y17" s="39"/>
      <c r="Z17" s="39"/>
      <c r="AA17" s="39"/>
      <c r="AB17" s="39"/>
      <c r="AC17" s="39"/>
      <c r="AD17" s="39"/>
      <c r="AE17" s="39"/>
    </row>
    <row r="18" s="2" customFormat="1" ht="12" customHeight="1">
      <c r="A18" s="39"/>
      <c r="B18" s="45"/>
      <c r="C18" s="39"/>
      <c r="D18" s="152" t="s">
        <v>24</v>
      </c>
      <c r="E18" s="39"/>
      <c r="F18" s="39"/>
      <c r="G18" s="39"/>
      <c r="H18" s="39"/>
      <c r="I18" s="152" t="s">
        <v>25</v>
      </c>
      <c r="J18" s="142" t="s">
        <v>1</v>
      </c>
      <c r="K18" s="39"/>
      <c r="L18" s="64"/>
      <c r="S18" s="39"/>
      <c r="T18" s="39"/>
      <c r="U18" s="39"/>
      <c r="V18" s="39"/>
      <c r="W18" s="39"/>
      <c r="X18" s="39"/>
      <c r="Y18" s="39"/>
      <c r="Z18" s="39"/>
      <c r="AA18" s="39"/>
      <c r="AB18" s="39"/>
      <c r="AC18" s="39"/>
      <c r="AD18" s="39"/>
      <c r="AE18" s="39"/>
    </row>
    <row r="19" s="2" customFormat="1" ht="18" customHeight="1">
      <c r="A19" s="39"/>
      <c r="B19" s="45"/>
      <c r="C19" s="39"/>
      <c r="D19" s="39"/>
      <c r="E19" s="142" t="s">
        <v>26</v>
      </c>
      <c r="F19" s="39"/>
      <c r="G19" s="39"/>
      <c r="H19" s="39"/>
      <c r="I19" s="152" t="s">
        <v>27</v>
      </c>
      <c r="J19" s="142" t="s">
        <v>1</v>
      </c>
      <c r="K19" s="39"/>
      <c r="L19" s="64"/>
      <c r="S19" s="39"/>
      <c r="T19" s="39"/>
      <c r="U19" s="39"/>
      <c r="V19" s="39"/>
      <c r="W19" s="39"/>
      <c r="X19" s="39"/>
      <c r="Y19" s="39"/>
      <c r="Z19" s="39"/>
      <c r="AA19" s="39"/>
      <c r="AB19" s="39"/>
      <c r="AC19" s="39"/>
      <c r="AD19" s="39"/>
      <c r="AE19" s="39"/>
    </row>
    <row r="20" s="2" customFormat="1" ht="6.96" customHeight="1">
      <c r="A20" s="39"/>
      <c r="B20" s="45"/>
      <c r="C20" s="39"/>
      <c r="D20" s="39"/>
      <c r="E20" s="39"/>
      <c r="F20" s="39"/>
      <c r="G20" s="39"/>
      <c r="H20" s="39"/>
      <c r="I20" s="39"/>
      <c r="J20" s="39"/>
      <c r="K20" s="39"/>
      <c r="L20" s="64"/>
      <c r="S20" s="39"/>
      <c r="T20" s="39"/>
      <c r="U20" s="39"/>
      <c r="V20" s="39"/>
      <c r="W20" s="39"/>
      <c r="X20" s="39"/>
      <c r="Y20" s="39"/>
      <c r="Z20" s="39"/>
      <c r="AA20" s="39"/>
      <c r="AB20" s="39"/>
      <c r="AC20" s="39"/>
      <c r="AD20" s="39"/>
      <c r="AE20" s="39"/>
    </row>
    <row r="21" s="2" customFormat="1" ht="12" customHeight="1">
      <c r="A21" s="39"/>
      <c r="B21" s="45"/>
      <c r="C21" s="39"/>
      <c r="D21" s="152" t="s">
        <v>28</v>
      </c>
      <c r="E21" s="39"/>
      <c r="F21" s="39"/>
      <c r="G21" s="39"/>
      <c r="H21" s="39"/>
      <c r="I21" s="152" t="s">
        <v>25</v>
      </c>
      <c r="J21" s="34" t="str">
        <f>'Rekapitulace stavby'!AN13</f>
        <v>Vyplň údaj</v>
      </c>
      <c r="K21" s="39"/>
      <c r="L21" s="64"/>
      <c r="S21" s="39"/>
      <c r="T21" s="39"/>
      <c r="U21" s="39"/>
      <c r="V21" s="39"/>
      <c r="W21" s="39"/>
      <c r="X21" s="39"/>
      <c r="Y21" s="39"/>
      <c r="Z21" s="39"/>
      <c r="AA21" s="39"/>
      <c r="AB21" s="39"/>
      <c r="AC21" s="39"/>
      <c r="AD21" s="39"/>
      <c r="AE21" s="39"/>
    </row>
    <row r="22" s="2" customFormat="1" ht="18" customHeight="1">
      <c r="A22" s="39"/>
      <c r="B22" s="45"/>
      <c r="C22" s="39"/>
      <c r="D22" s="39"/>
      <c r="E22" s="34" t="str">
        <f>'Rekapitulace stavby'!E14</f>
        <v>Vyplň údaj</v>
      </c>
      <c r="F22" s="142"/>
      <c r="G22" s="142"/>
      <c r="H22" s="142"/>
      <c r="I22" s="152" t="s">
        <v>27</v>
      </c>
      <c r="J22" s="34" t="str">
        <f>'Rekapitulace stavby'!AN14</f>
        <v>Vyplň údaj</v>
      </c>
      <c r="K22" s="39"/>
      <c r="L22" s="64"/>
      <c r="S22" s="39"/>
      <c r="T22" s="39"/>
      <c r="U22" s="39"/>
      <c r="V22" s="39"/>
      <c r="W22" s="39"/>
      <c r="X22" s="39"/>
      <c r="Y22" s="39"/>
      <c r="Z22" s="39"/>
      <c r="AA22" s="39"/>
      <c r="AB22" s="39"/>
      <c r="AC22" s="39"/>
      <c r="AD22" s="39"/>
      <c r="AE22" s="39"/>
    </row>
    <row r="23" s="2" customFormat="1" ht="6.96" customHeight="1">
      <c r="A23" s="39"/>
      <c r="B23" s="45"/>
      <c r="C23" s="39"/>
      <c r="D23" s="39"/>
      <c r="E23" s="39"/>
      <c r="F23" s="39"/>
      <c r="G23" s="39"/>
      <c r="H23" s="39"/>
      <c r="I23" s="39"/>
      <c r="J23" s="39"/>
      <c r="K23" s="39"/>
      <c r="L23" s="64"/>
      <c r="S23" s="39"/>
      <c r="T23" s="39"/>
      <c r="U23" s="39"/>
      <c r="V23" s="39"/>
      <c r="W23" s="39"/>
      <c r="X23" s="39"/>
      <c r="Y23" s="39"/>
      <c r="Z23" s="39"/>
      <c r="AA23" s="39"/>
      <c r="AB23" s="39"/>
      <c r="AC23" s="39"/>
      <c r="AD23" s="39"/>
      <c r="AE23" s="39"/>
    </row>
    <row r="24" s="2" customFormat="1" ht="12" customHeight="1">
      <c r="A24" s="39"/>
      <c r="B24" s="45"/>
      <c r="C24" s="39"/>
      <c r="D24" s="152" t="s">
        <v>30</v>
      </c>
      <c r="E24" s="39"/>
      <c r="F24" s="39"/>
      <c r="G24" s="39"/>
      <c r="H24" s="39"/>
      <c r="I24" s="152" t="s">
        <v>25</v>
      </c>
      <c r="J24" s="142" t="s">
        <v>1</v>
      </c>
      <c r="K24" s="39"/>
      <c r="L24" s="64"/>
      <c r="S24" s="39"/>
      <c r="T24" s="39"/>
      <c r="U24" s="39"/>
      <c r="V24" s="39"/>
      <c r="W24" s="39"/>
      <c r="X24" s="39"/>
      <c r="Y24" s="39"/>
      <c r="Z24" s="39"/>
      <c r="AA24" s="39"/>
      <c r="AB24" s="39"/>
      <c r="AC24" s="39"/>
      <c r="AD24" s="39"/>
      <c r="AE24" s="39"/>
    </row>
    <row r="25" s="2" customFormat="1" ht="18" customHeight="1">
      <c r="A25" s="39"/>
      <c r="B25" s="45"/>
      <c r="C25" s="39"/>
      <c r="D25" s="39"/>
      <c r="E25" s="142" t="s">
        <v>31</v>
      </c>
      <c r="F25" s="39"/>
      <c r="G25" s="39"/>
      <c r="H25" s="39"/>
      <c r="I25" s="152" t="s">
        <v>27</v>
      </c>
      <c r="J25" s="142" t="s">
        <v>1</v>
      </c>
      <c r="K25" s="39"/>
      <c r="L25" s="64"/>
      <c r="S25" s="39"/>
      <c r="T25" s="39"/>
      <c r="U25" s="39"/>
      <c r="V25" s="39"/>
      <c r="W25" s="39"/>
      <c r="X25" s="39"/>
      <c r="Y25" s="39"/>
      <c r="Z25" s="39"/>
      <c r="AA25" s="39"/>
      <c r="AB25" s="39"/>
      <c r="AC25" s="39"/>
      <c r="AD25" s="39"/>
      <c r="AE25" s="39"/>
    </row>
    <row r="26" s="2" customFormat="1" ht="6.96" customHeight="1">
      <c r="A26" s="39"/>
      <c r="B26" s="45"/>
      <c r="C26" s="39"/>
      <c r="D26" s="39"/>
      <c r="E26" s="39"/>
      <c r="F26" s="39"/>
      <c r="G26" s="39"/>
      <c r="H26" s="39"/>
      <c r="I26" s="39"/>
      <c r="J26" s="39"/>
      <c r="K26" s="39"/>
      <c r="L26" s="64"/>
      <c r="S26" s="39"/>
      <c r="T26" s="39"/>
      <c r="U26" s="39"/>
      <c r="V26" s="39"/>
      <c r="W26" s="39"/>
      <c r="X26" s="39"/>
      <c r="Y26" s="39"/>
      <c r="Z26" s="39"/>
      <c r="AA26" s="39"/>
      <c r="AB26" s="39"/>
      <c r="AC26" s="39"/>
      <c r="AD26" s="39"/>
      <c r="AE26" s="39"/>
    </row>
    <row r="27" s="2" customFormat="1" ht="12" customHeight="1">
      <c r="A27" s="39"/>
      <c r="B27" s="45"/>
      <c r="C27" s="39"/>
      <c r="D27" s="152" t="s">
        <v>33</v>
      </c>
      <c r="E27" s="39"/>
      <c r="F27" s="39"/>
      <c r="G27" s="39"/>
      <c r="H27" s="39"/>
      <c r="I27" s="152" t="s">
        <v>25</v>
      </c>
      <c r="J27" s="142" t="s">
        <v>1</v>
      </c>
      <c r="K27" s="39"/>
      <c r="L27" s="64"/>
      <c r="S27" s="39"/>
      <c r="T27" s="39"/>
      <c r="U27" s="39"/>
      <c r="V27" s="39"/>
      <c r="W27" s="39"/>
      <c r="X27" s="39"/>
      <c r="Y27" s="39"/>
      <c r="Z27" s="39"/>
      <c r="AA27" s="39"/>
      <c r="AB27" s="39"/>
      <c r="AC27" s="39"/>
      <c r="AD27" s="39"/>
      <c r="AE27" s="39"/>
    </row>
    <row r="28" s="2" customFormat="1" ht="18" customHeight="1">
      <c r="A28" s="39"/>
      <c r="B28" s="45"/>
      <c r="C28" s="39"/>
      <c r="D28" s="39"/>
      <c r="E28" s="142" t="s">
        <v>34</v>
      </c>
      <c r="F28" s="39"/>
      <c r="G28" s="39"/>
      <c r="H28" s="39"/>
      <c r="I28" s="152" t="s">
        <v>27</v>
      </c>
      <c r="J28" s="142" t="s">
        <v>1</v>
      </c>
      <c r="K28" s="39"/>
      <c r="L28" s="64"/>
      <c r="S28" s="39"/>
      <c r="T28" s="39"/>
      <c r="U28" s="39"/>
      <c r="V28" s="39"/>
      <c r="W28" s="39"/>
      <c r="X28" s="39"/>
      <c r="Y28" s="39"/>
      <c r="Z28" s="39"/>
      <c r="AA28" s="39"/>
      <c r="AB28" s="39"/>
      <c r="AC28" s="39"/>
      <c r="AD28" s="39"/>
      <c r="AE28" s="39"/>
    </row>
    <row r="29" s="2" customFormat="1" ht="6.96" customHeight="1">
      <c r="A29" s="39"/>
      <c r="B29" s="45"/>
      <c r="C29" s="39"/>
      <c r="D29" s="39"/>
      <c r="E29" s="39"/>
      <c r="F29" s="39"/>
      <c r="G29" s="39"/>
      <c r="H29" s="39"/>
      <c r="I29" s="39"/>
      <c r="J29" s="39"/>
      <c r="K29" s="39"/>
      <c r="L29" s="64"/>
      <c r="S29" s="39"/>
      <c r="T29" s="39"/>
      <c r="U29" s="39"/>
      <c r="V29" s="39"/>
      <c r="W29" s="39"/>
      <c r="X29" s="39"/>
      <c r="Y29" s="39"/>
      <c r="Z29" s="39"/>
      <c r="AA29" s="39"/>
      <c r="AB29" s="39"/>
      <c r="AC29" s="39"/>
      <c r="AD29" s="39"/>
      <c r="AE29" s="39"/>
    </row>
    <row r="30" s="2" customFormat="1" ht="12" customHeight="1">
      <c r="A30" s="39"/>
      <c r="B30" s="45"/>
      <c r="C30" s="39"/>
      <c r="D30" s="152" t="s">
        <v>35</v>
      </c>
      <c r="E30" s="39"/>
      <c r="F30" s="39"/>
      <c r="G30" s="39"/>
      <c r="H30" s="39"/>
      <c r="I30" s="39"/>
      <c r="J30" s="39"/>
      <c r="K30" s="39"/>
      <c r="L30" s="64"/>
      <c r="S30" s="39"/>
      <c r="T30" s="39"/>
      <c r="U30" s="39"/>
      <c r="V30" s="39"/>
      <c r="W30" s="39"/>
      <c r="X30" s="39"/>
      <c r="Y30" s="39"/>
      <c r="Z30" s="39"/>
      <c r="AA30" s="39"/>
      <c r="AB30" s="39"/>
      <c r="AC30" s="39"/>
      <c r="AD30" s="39"/>
      <c r="AE30" s="39"/>
    </row>
    <row r="31" s="8" customFormat="1" ht="16.5" customHeight="1">
      <c r="A31" s="156"/>
      <c r="B31" s="157"/>
      <c r="C31" s="156"/>
      <c r="D31" s="156"/>
      <c r="E31" s="158" t="s">
        <v>1</v>
      </c>
      <c r="F31" s="158"/>
      <c r="G31" s="158"/>
      <c r="H31" s="158"/>
      <c r="I31" s="156"/>
      <c r="J31" s="156"/>
      <c r="K31" s="156"/>
      <c r="L31" s="159"/>
      <c r="S31" s="156"/>
      <c r="T31" s="156"/>
      <c r="U31" s="156"/>
      <c r="V31" s="156"/>
      <c r="W31" s="156"/>
      <c r="X31" s="156"/>
      <c r="Y31" s="156"/>
      <c r="Z31" s="156"/>
      <c r="AA31" s="156"/>
      <c r="AB31" s="156"/>
      <c r="AC31" s="156"/>
      <c r="AD31" s="156"/>
      <c r="AE31" s="156"/>
    </row>
    <row r="32" s="2" customFormat="1" ht="6.96" customHeight="1">
      <c r="A32" s="39"/>
      <c r="B32" s="45"/>
      <c r="C32" s="39"/>
      <c r="D32" s="39"/>
      <c r="E32" s="39"/>
      <c r="F32" s="39"/>
      <c r="G32" s="39"/>
      <c r="H32" s="39"/>
      <c r="I32" s="39"/>
      <c r="J32" s="39"/>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25.44" customHeight="1">
      <c r="A34" s="39"/>
      <c r="B34" s="45"/>
      <c r="C34" s="39"/>
      <c r="D34" s="161" t="s">
        <v>36</v>
      </c>
      <c r="E34" s="39"/>
      <c r="F34" s="39"/>
      <c r="G34" s="39"/>
      <c r="H34" s="39"/>
      <c r="I34" s="39"/>
      <c r="J34" s="162">
        <f>ROUND(J127, 2)</f>
        <v>0</v>
      </c>
      <c r="K34" s="39"/>
      <c r="L34" s="64"/>
      <c r="S34" s="39"/>
      <c r="T34" s="39"/>
      <c r="U34" s="39"/>
      <c r="V34" s="39"/>
      <c r="W34" s="39"/>
      <c r="X34" s="39"/>
      <c r="Y34" s="39"/>
      <c r="Z34" s="39"/>
      <c r="AA34" s="39"/>
      <c r="AB34" s="39"/>
      <c r="AC34" s="39"/>
      <c r="AD34" s="39"/>
      <c r="AE34" s="39"/>
    </row>
    <row r="35" s="2" customFormat="1" ht="6.96" customHeight="1">
      <c r="A35" s="39"/>
      <c r="B35" s="45"/>
      <c r="C35" s="39"/>
      <c r="D35" s="160"/>
      <c r="E35" s="160"/>
      <c r="F35" s="160"/>
      <c r="G35" s="160"/>
      <c r="H35" s="160"/>
      <c r="I35" s="160"/>
      <c r="J35" s="160"/>
      <c r="K35" s="160"/>
      <c r="L35" s="64"/>
      <c r="S35" s="39"/>
      <c r="T35" s="39"/>
      <c r="U35" s="39"/>
      <c r="V35" s="39"/>
      <c r="W35" s="39"/>
      <c r="X35" s="39"/>
      <c r="Y35" s="39"/>
      <c r="Z35" s="39"/>
      <c r="AA35" s="39"/>
      <c r="AB35" s="39"/>
      <c r="AC35" s="39"/>
      <c r="AD35" s="39"/>
      <c r="AE35" s="39"/>
    </row>
    <row r="36" s="2" customFormat="1" ht="14.4" customHeight="1">
      <c r="A36" s="39"/>
      <c r="B36" s="45"/>
      <c r="C36" s="39"/>
      <c r="D36" s="39"/>
      <c r="E36" s="39"/>
      <c r="F36" s="163" t="s">
        <v>38</v>
      </c>
      <c r="G36" s="39"/>
      <c r="H36" s="39"/>
      <c r="I36" s="163" t="s">
        <v>37</v>
      </c>
      <c r="J36" s="163" t="s">
        <v>39</v>
      </c>
      <c r="K36" s="39"/>
      <c r="L36" s="64"/>
      <c r="S36" s="39"/>
      <c r="T36" s="39"/>
      <c r="U36" s="39"/>
      <c r="V36" s="39"/>
      <c r="W36" s="39"/>
      <c r="X36" s="39"/>
      <c r="Y36" s="39"/>
      <c r="Z36" s="39"/>
      <c r="AA36" s="39"/>
      <c r="AB36" s="39"/>
      <c r="AC36" s="39"/>
      <c r="AD36" s="39"/>
      <c r="AE36" s="39"/>
    </row>
    <row r="37" s="2" customFormat="1" ht="14.4" customHeight="1">
      <c r="A37" s="39"/>
      <c r="B37" s="45"/>
      <c r="C37" s="39"/>
      <c r="D37" s="164" t="s">
        <v>40</v>
      </c>
      <c r="E37" s="152" t="s">
        <v>41</v>
      </c>
      <c r="F37" s="165">
        <f>ROUND((SUM(BE127:BE169)),  2)</f>
        <v>0</v>
      </c>
      <c r="G37" s="39"/>
      <c r="H37" s="39"/>
      <c r="I37" s="166">
        <v>0.20999999999999999</v>
      </c>
      <c r="J37" s="165">
        <f>ROUND(((SUM(BE127:BE169))*I37),  2)</f>
        <v>0</v>
      </c>
      <c r="K37" s="39"/>
      <c r="L37" s="64"/>
      <c r="S37" s="39"/>
      <c r="T37" s="39"/>
      <c r="U37" s="39"/>
      <c r="V37" s="39"/>
      <c r="W37" s="39"/>
      <c r="X37" s="39"/>
      <c r="Y37" s="39"/>
      <c r="Z37" s="39"/>
      <c r="AA37" s="39"/>
      <c r="AB37" s="39"/>
      <c r="AC37" s="39"/>
      <c r="AD37" s="39"/>
      <c r="AE37" s="39"/>
    </row>
    <row r="38" s="2" customFormat="1" ht="14.4" customHeight="1">
      <c r="A38" s="39"/>
      <c r="B38" s="45"/>
      <c r="C38" s="39"/>
      <c r="D38" s="39"/>
      <c r="E38" s="152" t="s">
        <v>42</v>
      </c>
      <c r="F38" s="165">
        <f>ROUND((SUM(BF127:BF169)),  2)</f>
        <v>0</v>
      </c>
      <c r="G38" s="39"/>
      <c r="H38" s="39"/>
      <c r="I38" s="166">
        <v>0.12</v>
      </c>
      <c r="J38" s="165">
        <f>ROUND(((SUM(BF127:BF169))*I38),  2)</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43</v>
      </c>
      <c r="F39" s="165">
        <f>ROUND((SUM(BG127:BG169)),  2)</f>
        <v>0</v>
      </c>
      <c r="G39" s="39"/>
      <c r="H39" s="39"/>
      <c r="I39" s="166">
        <v>0.20999999999999999</v>
      </c>
      <c r="J39" s="165">
        <f>0</f>
        <v>0</v>
      </c>
      <c r="K39" s="39"/>
      <c r="L39" s="64"/>
      <c r="S39" s="39"/>
      <c r="T39" s="39"/>
      <c r="U39" s="39"/>
      <c r="V39" s="39"/>
      <c r="W39" s="39"/>
      <c r="X39" s="39"/>
      <c r="Y39" s="39"/>
      <c r="Z39" s="39"/>
      <c r="AA39" s="39"/>
      <c r="AB39" s="39"/>
      <c r="AC39" s="39"/>
      <c r="AD39" s="39"/>
      <c r="AE39" s="39"/>
    </row>
    <row r="40" hidden="1" s="2" customFormat="1" ht="14.4" customHeight="1">
      <c r="A40" s="39"/>
      <c r="B40" s="45"/>
      <c r="C40" s="39"/>
      <c r="D40" s="39"/>
      <c r="E40" s="152" t="s">
        <v>44</v>
      </c>
      <c r="F40" s="165">
        <f>ROUND((SUM(BH127:BH169)),  2)</f>
        <v>0</v>
      </c>
      <c r="G40" s="39"/>
      <c r="H40" s="39"/>
      <c r="I40" s="166">
        <v>0.12</v>
      </c>
      <c r="J40" s="165">
        <f>0</f>
        <v>0</v>
      </c>
      <c r="K40" s="39"/>
      <c r="L40" s="64"/>
      <c r="S40" s="39"/>
      <c r="T40" s="39"/>
      <c r="U40" s="39"/>
      <c r="V40" s="39"/>
      <c r="W40" s="39"/>
      <c r="X40" s="39"/>
      <c r="Y40" s="39"/>
      <c r="Z40" s="39"/>
      <c r="AA40" s="39"/>
      <c r="AB40" s="39"/>
      <c r="AC40" s="39"/>
      <c r="AD40" s="39"/>
      <c r="AE40" s="39"/>
    </row>
    <row r="41" hidden="1" s="2" customFormat="1" ht="14.4" customHeight="1">
      <c r="A41" s="39"/>
      <c r="B41" s="45"/>
      <c r="C41" s="39"/>
      <c r="D41" s="39"/>
      <c r="E41" s="152" t="s">
        <v>45</v>
      </c>
      <c r="F41" s="165">
        <f>ROUND((SUM(BI127:BI169)),  2)</f>
        <v>0</v>
      </c>
      <c r="G41" s="39"/>
      <c r="H41" s="39"/>
      <c r="I41" s="166">
        <v>0</v>
      </c>
      <c r="J41" s="165">
        <f>0</f>
        <v>0</v>
      </c>
      <c r="K41" s="39"/>
      <c r="L41" s="64"/>
      <c r="S41" s="39"/>
      <c r="T41" s="39"/>
      <c r="U41" s="39"/>
      <c r="V41" s="39"/>
      <c r="W41" s="39"/>
      <c r="X41" s="39"/>
      <c r="Y41" s="39"/>
      <c r="Z41" s="39"/>
      <c r="AA41" s="39"/>
      <c r="AB41" s="39"/>
      <c r="AC41" s="39"/>
      <c r="AD41" s="39"/>
      <c r="AE41" s="39"/>
    </row>
    <row r="42" s="2" customFormat="1" ht="6.96"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2" customFormat="1" ht="25.44" customHeight="1">
      <c r="A43" s="39"/>
      <c r="B43" s="45"/>
      <c r="C43" s="167"/>
      <c r="D43" s="168" t="s">
        <v>46</v>
      </c>
      <c r="E43" s="169"/>
      <c r="F43" s="169"/>
      <c r="G43" s="170" t="s">
        <v>47</v>
      </c>
      <c r="H43" s="171" t="s">
        <v>48</v>
      </c>
      <c r="I43" s="169"/>
      <c r="J43" s="172">
        <f>SUM(J34:J41)</f>
        <v>0</v>
      </c>
      <c r="K43" s="173"/>
      <c r="L43" s="64"/>
      <c r="S43" s="39"/>
      <c r="T43" s="39"/>
      <c r="U43" s="39"/>
      <c r="V43" s="39"/>
      <c r="W43" s="39"/>
      <c r="X43" s="39"/>
      <c r="Y43" s="39"/>
      <c r="Z43" s="39"/>
      <c r="AA43" s="39"/>
      <c r="AB43" s="39"/>
      <c r="AC43" s="39"/>
      <c r="AD43" s="39"/>
      <c r="AE43" s="39"/>
    </row>
    <row r="44" s="2" customFormat="1" ht="14.4" customHeight="1">
      <c r="A44" s="39"/>
      <c r="B44" s="45"/>
      <c r="C44" s="39"/>
      <c r="D44" s="39"/>
      <c r="E44" s="39"/>
      <c r="F44" s="39"/>
      <c r="G44" s="39"/>
      <c r="H44" s="39"/>
      <c r="I44" s="39"/>
      <c r="J44" s="39"/>
      <c r="K44" s="39"/>
      <c r="L44" s="64"/>
      <c r="S44" s="39"/>
      <c r="T44" s="39"/>
      <c r="U44" s="39"/>
      <c r="V44" s="39"/>
      <c r="W44" s="39"/>
      <c r="X44" s="39"/>
      <c r="Y44" s="39"/>
      <c r="Z44" s="39"/>
      <c r="AA44" s="39"/>
      <c r="AB44" s="39"/>
      <c r="AC44" s="39"/>
      <c r="AD44" s="39"/>
      <c r="AE44" s="39"/>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1" customFormat="1" ht="16.5" customHeight="1">
      <c r="B87" s="22"/>
      <c r="C87" s="23"/>
      <c r="D87" s="23"/>
      <c r="E87" s="185" t="s">
        <v>3520</v>
      </c>
      <c r="F87" s="23"/>
      <c r="G87" s="23"/>
      <c r="H87" s="23"/>
      <c r="I87" s="23"/>
      <c r="J87" s="23"/>
      <c r="K87" s="23"/>
      <c r="L87" s="21"/>
    </row>
    <row r="88" s="1" customFormat="1" ht="12" customHeight="1">
      <c r="B88" s="22"/>
      <c r="C88" s="33" t="s">
        <v>176</v>
      </c>
      <c r="D88" s="23"/>
      <c r="E88" s="23"/>
      <c r="F88" s="23"/>
      <c r="G88" s="23"/>
      <c r="H88" s="23"/>
      <c r="I88" s="23"/>
      <c r="J88" s="23"/>
      <c r="K88" s="23"/>
      <c r="L88" s="21"/>
    </row>
    <row r="89" s="2" customFormat="1" ht="16.5" customHeight="1">
      <c r="A89" s="39"/>
      <c r="B89" s="40"/>
      <c r="C89" s="41"/>
      <c r="D89" s="41"/>
      <c r="E89" s="312" t="s">
        <v>3868</v>
      </c>
      <c r="F89" s="41"/>
      <c r="G89" s="41"/>
      <c r="H89" s="41"/>
      <c r="I89" s="41"/>
      <c r="J89" s="41"/>
      <c r="K89" s="41"/>
      <c r="L89" s="64"/>
      <c r="S89" s="39"/>
      <c r="T89" s="39"/>
      <c r="U89" s="39"/>
      <c r="V89" s="39"/>
      <c r="W89" s="39"/>
      <c r="X89" s="39"/>
      <c r="Y89" s="39"/>
      <c r="Z89" s="39"/>
      <c r="AA89" s="39"/>
      <c r="AB89" s="39"/>
      <c r="AC89" s="39"/>
      <c r="AD89" s="39"/>
      <c r="AE89" s="39"/>
    </row>
    <row r="90" s="2" customFormat="1" ht="12" customHeight="1">
      <c r="A90" s="39"/>
      <c r="B90" s="40"/>
      <c r="C90" s="33" t="s">
        <v>3869</v>
      </c>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6.5" customHeight="1">
      <c r="A91" s="39"/>
      <c r="B91" s="40"/>
      <c r="C91" s="41"/>
      <c r="D91" s="41"/>
      <c r="E91" s="77" t="str">
        <f>E13</f>
        <v>03 - Ostatní zřízení</v>
      </c>
      <c r="F91" s="41"/>
      <c r="G91" s="41"/>
      <c r="H91" s="41"/>
      <c r="I91" s="41"/>
      <c r="J91" s="41"/>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2" customHeight="1">
      <c r="A93" s="39"/>
      <c r="B93" s="40"/>
      <c r="C93" s="33" t="s">
        <v>20</v>
      </c>
      <c r="D93" s="41"/>
      <c r="E93" s="41"/>
      <c r="F93" s="28" t="str">
        <f>F16</f>
        <v xml:space="preserve"> </v>
      </c>
      <c r="G93" s="41"/>
      <c r="H93" s="41"/>
      <c r="I93" s="33" t="s">
        <v>22</v>
      </c>
      <c r="J93" s="80" t="str">
        <f>IF(J16="","",J16)</f>
        <v>6. 6. 2024</v>
      </c>
      <c r="K93" s="41"/>
      <c r="L93" s="64"/>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64"/>
      <c r="S94" s="39"/>
      <c r="T94" s="39"/>
      <c r="U94" s="39"/>
      <c r="V94" s="39"/>
      <c r="W94" s="39"/>
      <c r="X94" s="39"/>
      <c r="Y94" s="39"/>
      <c r="Z94" s="39"/>
      <c r="AA94" s="39"/>
      <c r="AB94" s="39"/>
      <c r="AC94" s="39"/>
      <c r="AD94" s="39"/>
      <c r="AE94" s="39"/>
    </row>
    <row r="95" s="2" customFormat="1" ht="15.15" customHeight="1">
      <c r="A95" s="39"/>
      <c r="B95" s="40"/>
      <c r="C95" s="33" t="s">
        <v>24</v>
      </c>
      <c r="D95" s="41"/>
      <c r="E95" s="41"/>
      <c r="F95" s="28" t="str">
        <f>E19</f>
        <v>Ing. Vladimír Cigánek</v>
      </c>
      <c r="G95" s="41"/>
      <c r="H95" s="41"/>
      <c r="I95" s="33" t="s">
        <v>30</v>
      </c>
      <c r="J95" s="37" t="str">
        <f>E25</f>
        <v>PPS Kania s.r.o.</v>
      </c>
      <c r="K95" s="41"/>
      <c r="L95" s="64"/>
      <c r="S95" s="39"/>
      <c r="T95" s="39"/>
      <c r="U95" s="39"/>
      <c r="V95" s="39"/>
      <c r="W95" s="39"/>
      <c r="X95" s="39"/>
      <c r="Y95" s="39"/>
      <c r="Z95" s="39"/>
      <c r="AA95" s="39"/>
      <c r="AB95" s="39"/>
      <c r="AC95" s="39"/>
      <c r="AD95" s="39"/>
      <c r="AE95" s="39"/>
    </row>
    <row r="96" s="2" customFormat="1" ht="15.15" customHeight="1">
      <c r="A96" s="39"/>
      <c r="B96" s="40"/>
      <c r="C96" s="33" t="s">
        <v>28</v>
      </c>
      <c r="D96" s="41"/>
      <c r="E96" s="41"/>
      <c r="F96" s="28" t="str">
        <f>IF(E22="","",E22)</f>
        <v>Vyplň údaj</v>
      </c>
      <c r="G96" s="41"/>
      <c r="H96" s="41"/>
      <c r="I96" s="33" t="s">
        <v>33</v>
      </c>
      <c r="J96" s="37" t="str">
        <f>E28</f>
        <v>kolektiv autorů</v>
      </c>
      <c r="K96" s="41"/>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9.28" customHeight="1">
      <c r="A98" s="39"/>
      <c r="B98" s="40"/>
      <c r="C98" s="186" t="s">
        <v>179</v>
      </c>
      <c r="D98" s="187"/>
      <c r="E98" s="187"/>
      <c r="F98" s="187"/>
      <c r="G98" s="187"/>
      <c r="H98" s="187"/>
      <c r="I98" s="187"/>
      <c r="J98" s="188" t="s">
        <v>180</v>
      </c>
      <c r="K98" s="187"/>
      <c r="L98" s="64"/>
      <c r="S98" s="39"/>
      <c r="T98" s="39"/>
      <c r="U98" s="39"/>
      <c r="V98" s="39"/>
      <c r="W98" s="39"/>
      <c r="X98" s="39"/>
      <c r="Y98" s="39"/>
      <c r="Z98" s="39"/>
      <c r="AA98" s="39"/>
      <c r="AB98" s="39"/>
      <c r="AC98" s="39"/>
      <c r="AD98" s="39"/>
      <c r="AE98" s="39"/>
    </row>
    <row r="99" s="2" customFormat="1" ht="10.32"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22.8" customHeight="1">
      <c r="A100" s="39"/>
      <c r="B100" s="40"/>
      <c r="C100" s="189" t="s">
        <v>181</v>
      </c>
      <c r="D100" s="41"/>
      <c r="E100" s="41"/>
      <c r="F100" s="41"/>
      <c r="G100" s="41"/>
      <c r="H100" s="41"/>
      <c r="I100" s="41"/>
      <c r="J100" s="111">
        <f>J127</f>
        <v>0</v>
      </c>
      <c r="K100" s="41"/>
      <c r="L100" s="64"/>
      <c r="S100" s="39"/>
      <c r="T100" s="39"/>
      <c r="U100" s="39"/>
      <c r="V100" s="39"/>
      <c r="W100" s="39"/>
      <c r="X100" s="39"/>
      <c r="Y100" s="39"/>
      <c r="Z100" s="39"/>
      <c r="AA100" s="39"/>
      <c r="AB100" s="39"/>
      <c r="AC100" s="39"/>
      <c r="AD100" s="39"/>
      <c r="AE100" s="39"/>
      <c r="AU100" s="18" t="s">
        <v>182</v>
      </c>
    </row>
    <row r="101" s="9" customFormat="1" ht="24.96" customHeight="1">
      <c r="A101" s="9"/>
      <c r="B101" s="190"/>
      <c r="C101" s="191"/>
      <c r="D101" s="192" t="s">
        <v>3996</v>
      </c>
      <c r="E101" s="193"/>
      <c r="F101" s="193"/>
      <c r="G101" s="193"/>
      <c r="H101" s="193"/>
      <c r="I101" s="193"/>
      <c r="J101" s="194">
        <f>J128</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3997</v>
      </c>
      <c r="E102" s="193"/>
      <c r="F102" s="193"/>
      <c r="G102" s="193"/>
      <c r="H102" s="193"/>
      <c r="I102" s="193"/>
      <c r="J102" s="194">
        <f>J143</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3998</v>
      </c>
      <c r="E103" s="193"/>
      <c r="F103" s="193"/>
      <c r="G103" s="193"/>
      <c r="H103" s="193"/>
      <c r="I103" s="193"/>
      <c r="J103" s="194">
        <f>J152</f>
        <v>0</v>
      </c>
      <c r="K103" s="191"/>
      <c r="L103" s="195"/>
      <c r="S103" s="9"/>
      <c r="T103" s="9"/>
      <c r="U103" s="9"/>
      <c r="V103" s="9"/>
      <c r="W103" s="9"/>
      <c r="X103" s="9"/>
      <c r="Y103" s="9"/>
      <c r="Z103" s="9"/>
      <c r="AA103" s="9"/>
      <c r="AB103" s="9"/>
      <c r="AC103" s="9"/>
      <c r="AD103" s="9"/>
      <c r="AE103" s="9"/>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187</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26.25" customHeight="1">
      <c r="A113" s="39"/>
      <c r="B113" s="40"/>
      <c r="C113" s="41"/>
      <c r="D113" s="41"/>
      <c r="E113" s="185" t="str">
        <f>E7</f>
        <v>Konverze Vodárenské věže - výstavba větrné elektrárny Bohumín - Pudlov</v>
      </c>
      <c r="F113" s="33"/>
      <c r="G113" s="33"/>
      <c r="H113" s="33"/>
      <c r="I113" s="41"/>
      <c r="J113" s="41"/>
      <c r="K113" s="41"/>
      <c r="L113" s="64"/>
      <c r="S113" s="39"/>
      <c r="T113" s="39"/>
      <c r="U113" s="39"/>
      <c r="V113" s="39"/>
      <c r="W113" s="39"/>
      <c r="X113" s="39"/>
      <c r="Y113" s="39"/>
      <c r="Z113" s="39"/>
      <c r="AA113" s="39"/>
      <c r="AB113" s="39"/>
      <c r="AC113" s="39"/>
      <c r="AD113" s="39"/>
      <c r="AE113" s="39"/>
    </row>
    <row r="114" s="1" customFormat="1" ht="12" customHeight="1">
      <c r="B114" s="22"/>
      <c r="C114" s="33" t="s">
        <v>174</v>
      </c>
      <c r="D114" s="23"/>
      <c r="E114" s="23"/>
      <c r="F114" s="23"/>
      <c r="G114" s="23"/>
      <c r="H114" s="23"/>
      <c r="I114" s="23"/>
      <c r="J114" s="23"/>
      <c r="K114" s="23"/>
      <c r="L114" s="21"/>
    </row>
    <row r="115" s="1" customFormat="1" ht="16.5" customHeight="1">
      <c r="B115" s="22"/>
      <c r="C115" s="23"/>
      <c r="D115" s="23"/>
      <c r="E115" s="185" t="s">
        <v>3520</v>
      </c>
      <c r="F115" s="23"/>
      <c r="G115" s="23"/>
      <c r="H115" s="23"/>
      <c r="I115" s="23"/>
      <c r="J115" s="23"/>
      <c r="K115" s="23"/>
      <c r="L115" s="21"/>
    </row>
    <row r="116" s="1" customFormat="1" ht="12" customHeight="1">
      <c r="B116" s="22"/>
      <c r="C116" s="33" t="s">
        <v>176</v>
      </c>
      <c r="D116" s="23"/>
      <c r="E116" s="23"/>
      <c r="F116" s="23"/>
      <c r="G116" s="23"/>
      <c r="H116" s="23"/>
      <c r="I116" s="23"/>
      <c r="J116" s="23"/>
      <c r="K116" s="23"/>
      <c r="L116" s="21"/>
    </row>
    <row r="117" s="2" customFormat="1" ht="16.5" customHeight="1">
      <c r="A117" s="39"/>
      <c r="B117" s="40"/>
      <c r="C117" s="41"/>
      <c r="D117" s="41"/>
      <c r="E117" s="312" t="s">
        <v>3868</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3869</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6.5" customHeight="1">
      <c r="A119" s="39"/>
      <c r="B119" s="40"/>
      <c r="C119" s="41"/>
      <c r="D119" s="41"/>
      <c r="E119" s="77" t="str">
        <f>E13</f>
        <v>03 - Ostatní zřízení</v>
      </c>
      <c r="F119" s="41"/>
      <c r="G119" s="41"/>
      <c r="H119" s="41"/>
      <c r="I119" s="41"/>
      <c r="J119" s="41"/>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2" customHeight="1">
      <c r="A121" s="39"/>
      <c r="B121" s="40"/>
      <c r="C121" s="33" t="s">
        <v>20</v>
      </c>
      <c r="D121" s="41"/>
      <c r="E121" s="41"/>
      <c r="F121" s="28" t="str">
        <f>F16</f>
        <v xml:space="preserve"> </v>
      </c>
      <c r="G121" s="41"/>
      <c r="H121" s="41"/>
      <c r="I121" s="33" t="s">
        <v>22</v>
      </c>
      <c r="J121" s="80" t="str">
        <f>IF(J16="","",J16)</f>
        <v>6. 6. 2024</v>
      </c>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5.15" customHeight="1">
      <c r="A123" s="39"/>
      <c r="B123" s="40"/>
      <c r="C123" s="33" t="s">
        <v>24</v>
      </c>
      <c r="D123" s="41"/>
      <c r="E123" s="41"/>
      <c r="F123" s="28" t="str">
        <f>E19</f>
        <v>Ing. Vladimír Cigánek</v>
      </c>
      <c r="G123" s="41"/>
      <c r="H123" s="41"/>
      <c r="I123" s="33" t="s">
        <v>30</v>
      </c>
      <c r="J123" s="37" t="str">
        <f>E25</f>
        <v>PPS Kania s.r.o.</v>
      </c>
      <c r="K123" s="41"/>
      <c r="L123" s="64"/>
      <c r="S123" s="39"/>
      <c r="T123" s="39"/>
      <c r="U123" s="39"/>
      <c r="V123" s="39"/>
      <c r="W123" s="39"/>
      <c r="X123" s="39"/>
      <c r="Y123" s="39"/>
      <c r="Z123" s="39"/>
      <c r="AA123" s="39"/>
      <c r="AB123" s="39"/>
      <c r="AC123" s="39"/>
      <c r="AD123" s="39"/>
      <c r="AE123" s="39"/>
    </row>
    <row r="124" s="2" customFormat="1" ht="15.15" customHeight="1">
      <c r="A124" s="39"/>
      <c r="B124" s="40"/>
      <c r="C124" s="33" t="s">
        <v>28</v>
      </c>
      <c r="D124" s="41"/>
      <c r="E124" s="41"/>
      <c r="F124" s="28" t="str">
        <f>IF(E22="","",E22)</f>
        <v>Vyplň údaj</v>
      </c>
      <c r="G124" s="41"/>
      <c r="H124" s="41"/>
      <c r="I124" s="33" t="s">
        <v>33</v>
      </c>
      <c r="J124" s="37" t="str">
        <f>E28</f>
        <v>kolektiv autorů</v>
      </c>
      <c r="K124" s="41"/>
      <c r="L124" s="64"/>
      <c r="S124" s="39"/>
      <c r="T124" s="39"/>
      <c r="U124" s="39"/>
      <c r="V124" s="39"/>
      <c r="W124" s="39"/>
      <c r="X124" s="39"/>
      <c r="Y124" s="39"/>
      <c r="Z124" s="39"/>
      <c r="AA124" s="39"/>
      <c r="AB124" s="39"/>
      <c r="AC124" s="39"/>
      <c r="AD124" s="39"/>
      <c r="AE124" s="39"/>
    </row>
    <row r="125" s="2" customFormat="1" ht="10.32" customHeight="1">
      <c r="A125" s="39"/>
      <c r="B125" s="40"/>
      <c r="C125" s="41"/>
      <c r="D125" s="41"/>
      <c r="E125" s="41"/>
      <c r="F125" s="41"/>
      <c r="G125" s="41"/>
      <c r="H125" s="41"/>
      <c r="I125" s="41"/>
      <c r="J125" s="41"/>
      <c r="K125" s="41"/>
      <c r="L125" s="64"/>
      <c r="S125" s="39"/>
      <c r="T125" s="39"/>
      <c r="U125" s="39"/>
      <c r="V125" s="39"/>
      <c r="W125" s="39"/>
      <c r="X125" s="39"/>
      <c r="Y125" s="39"/>
      <c r="Z125" s="39"/>
      <c r="AA125" s="39"/>
      <c r="AB125" s="39"/>
      <c r="AC125" s="39"/>
      <c r="AD125" s="39"/>
      <c r="AE125" s="39"/>
    </row>
    <row r="126" s="10" customFormat="1" ht="29.28" customHeight="1">
      <c r="A126" s="196"/>
      <c r="B126" s="197"/>
      <c r="C126" s="198" t="s">
        <v>188</v>
      </c>
      <c r="D126" s="199" t="s">
        <v>61</v>
      </c>
      <c r="E126" s="199" t="s">
        <v>57</v>
      </c>
      <c r="F126" s="199" t="s">
        <v>58</v>
      </c>
      <c r="G126" s="199" t="s">
        <v>189</v>
      </c>
      <c r="H126" s="199" t="s">
        <v>190</v>
      </c>
      <c r="I126" s="199" t="s">
        <v>191</v>
      </c>
      <c r="J126" s="200" t="s">
        <v>180</v>
      </c>
      <c r="K126" s="201" t="s">
        <v>192</v>
      </c>
      <c r="L126" s="202"/>
      <c r="M126" s="101" t="s">
        <v>1</v>
      </c>
      <c r="N126" s="102" t="s">
        <v>40</v>
      </c>
      <c r="O126" s="102" t="s">
        <v>193</v>
      </c>
      <c r="P126" s="102" t="s">
        <v>194</v>
      </c>
      <c r="Q126" s="102" t="s">
        <v>195</v>
      </c>
      <c r="R126" s="102" t="s">
        <v>196</v>
      </c>
      <c r="S126" s="102" t="s">
        <v>197</v>
      </c>
      <c r="T126" s="103" t="s">
        <v>198</v>
      </c>
      <c r="U126" s="196"/>
      <c r="V126" s="196"/>
      <c r="W126" s="196"/>
      <c r="X126" s="196"/>
      <c r="Y126" s="196"/>
      <c r="Z126" s="196"/>
      <c r="AA126" s="196"/>
      <c r="AB126" s="196"/>
      <c r="AC126" s="196"/>
      <c r="AD126" s="196"/>
      <c r="AE126" s="196"/>
    </row>
    <row r="127" s="2" customFormat="1" ht="22.8" customHeight="1">
      <c r="A127" s="39"/>
      <c r="B127" s="40"/>
      <c r="C127" s="108" t="s">
        <v>199</v>
      </c>
      <c r="D127" s="41"/>
      <c r="E127" s="41"/>
      <c r="F127" s="41"/>
      <c r="G127" s="41"/>
      <c r="H127" s="41"/>
      <c r="I127" s="41"/>
      <c r="J127" s="203">
        <f>BK127</f>
        <v>0</v>
      </c>
      <c r="K127" s="41"/>
      <c r="L127" s="45"/>
      <c r="M127" s="104"/>
      <c r="N127" s="204"/>
      <c r="O127" s="105"/>
      <c r="P127" s="205">
        <f>P128+P143+P152</f>
        <v>0</v>
      </c>
      <c r="Q127" s="105"/>
      <c r="R127" s="205">
        <f>R128+R143+R152</f>
        <v>0</v>
      </c>
      <c r="S127" s="105"/>
      <c r="T127" s="206">
        <f>T128+T143+T152</f>
        <v>0</v>
      </c>
      <c r="U127" s="39"/>
      <c r="V127" s="39"/>
      <c r="W127" s="39"/>
      <c r="X127" s="39"/>
      <c r="Y127" s="39"/>
      <c r="Z127" s="39"/>
      <c r="AA127" s="39"/>
      <c r="AB127" s="39"/>
      <c r="AC127" s="39"/>
      <c r="AD127" s="39"/>
      <c r="AE127" s="39"/>
      <c r="AT127" s="18" t="s">
        <v>75</v>
      </c>
      <c r="AU127" s="18" t="s">
        <v>182</v>
      </c>
      <c r="BK127" s="207">
        <f>BK128+BK143+BK152</f>
        <v>0</v>
      </c>
    </row>
    <row r="128" s="11" customFormat="1" ht="25.92" customHeight="1">
      <c r="A128" s="11"/>
      <c r="B128" s="208"/>
      <c r="C128" s="209"/>
      <c r="D128" s="210" t="s">
        <v>75</v>
      </c>
      <c r="E128" s="211" t="s">
        <v>1416</v>
      </c>
      <c r="F128" s="211" t="s">
        <v>3999</v>
      </c>
      <c r="G128" s="209"/>
      <c r="H128" s="209"/>
      <c r="I128" s="212"/>
      <c r="J128" s="213">
        <f>BK128</f>
        <v>0</v>
      </c>
      <c r="K128" s="209"/>
      <c r="L128" s="214"/>
      <c r="M128" s="215"/>
      <c r="N128" s="216"/>
      <c r="O128" s="216"/>
      <c r="P128" s="217">
        <f>SUM(P129:P142)</f>
        <v>0</v>
      </c>
      <c r="Q128" s="216"/>
      <c r="R128" s="217">
        <f>SUM(R129:R142)</f>
        <v>0</v>
      </c>
      <c r="S128" s="216"/>
      <c r="T128" s="218">
        <f>SUM(T129:T142)</f>
        <v>0</v>
      </c>
      <c r="U128" s="11"/>
      <c r="V128" s="11"/>
      <c r="W128" s="11"/>
      <c r="X128" s="11"/>
      <c r="Y128" s="11"/>
      <c r="Z128" s="11"/>
      <c r="AA128" s="11"/>
      <c r="AB128" s="11"/>
      <c r="AC128" s="11"/>
      <c r="AD128" s="11"/>
      <c r="AE128" s="11"/>
      <c r="AR128" s="219" t="s">
        <v>83</v>
      </c>
      <c r="AT128" s="220" t="s">
        <v>75</v>
      </c>
      <c r="AU128" s="220" t="s">
        <v>76</v>
      </c>
      <c r="AY128" s="219" t="s">
        <v>201</v>
      </c>
      <c r="BK128" s="221">
        <f>SUM(BK129:BK142)</f>
        <v>0</v>
      </c>
    </row>
    <row r="129" s="2" customFormat="1" ht="24.15" customHeight="1">
      <c r="A129" s="39"/>
      <c r="B129" s="40"/>
      <c r="C129" s="222" t="s">
        <v>83</v>
      </c>
      <c r="D129" s="222" t="s">
        <v>202</v>
      </c>
      <c r="E129" s="223" t="s">
        <v>4000</v>
      </c>
      <c r="F129" s="224" t="s">
        <v>4001</v>
      </c>
      <c r="G129" s="225" t="s">
        <v>671</v>
      </c>
      <c r="H129" s="226">
        <v>22</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923</v>
      </c>
      <c r="AT129" s="234" t="s">
        <v>202</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923</v>
      </c>
      <c r="BM129" s="234" t="s">
        <v>85</v>
      </c>
    </row>
    <row r="130" s="2" customFormat="1" ht="16.5" customHeight="1">
      <c r="A130" s="39"/>
      <c r="B130" s="40"/>
      <c r="C130" s="222" t="s">
        <v>85</v>
      </c>
      <c r="D130" s="222" t="s">
        <v>202</v>
      </c>
      <c r="E130" s="223" t="s">
        <v>4002</v>
      </c>
      <c r="F130" s="224" t="s">
        <v>4003</v>
      </c>
      <c r="G130" s="225" t="s">
        <v>671</v>
      </c>
      <c r="H130" s="226">
        <v>22</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923</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923</v>
      </c>
      <c r="BM130" s="234" t="s">
        <v>206</v>
      </c>
    </row>
    <row r="131" s="2" customFormat="1" ht="16.5" customHeight="1">
      <c r="A131" s="39"/>
      <c r="B131" s="40"/>
      <c r="C131" s="222" t="s">
        <v>138</v>
      </c>
      <c r="D131" s="222" t="s">
        <v>202</v>
      </c>
      <c r="E131" s="223" t="s">
        <v>4004</v>
      </c>
      <c r="F131" s="224" t="s">
        <v>4005</v>
      </c>
      <c r="G131" s="225" t="s">
        <v>671</v>
      </c>
      <c r="H131" s="226">
        <v>77</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923</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923</v>
      </c>
      <c r="BM131" s="234" t="s">
        <v>243</v>
      </c>
    </row>
    <row r="132" s="2" customFormat="1" ht="16.5" customHeight="1">
      <c r="A132" s="39"/>
      <c r="B132" s="40"/>
      <c r="C132" s="222" t="s">
        <v>206</v>
      </c>
      <c r="D132" s="222" t="s">
        <v>202</v>
      </c>
      <c r="E132" s="223" t="s">
        <v>4006</v>
      </c>
      <c r="F132" s="224" t="s">
        <v>4007</v>
      </c>
      <c r="G132" s="225" t="s">
        <v>671</v>
      </c>
      <c r="H132" s="226">
        <v>77</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923</v>
      </c>
      <c r="AT132" s="234" t="s">
        <v>202</v>
      </c>
      <c r="AU132" s="234" t="s">
        <v>83</v>
      </c>
      <c r="AY132" s="18" t="s">
        <v>201</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923</v>
      </c>
      <c r="BM132" s="234" t="s">
        <v>260</v>
      </c>
    </row>
    <row r="133" s="2" customFormat="1" ht="37.8" customHeight="1">
      <c r="A133" s="39"/>
      <c r="B133" s="40"/>
      <c r="C133" s="222" t="s">
        <v>235</v>
      </c>
      <c r="D133" s="222" t="s">
        <v>202</v>
      </c>
      <c r="E133" s="223" t="s">
        <v>4008</v>
      </c>
      <c r="F133" s="224" t="s">
        <v>4009</v>
      </c>
      <c r="G133" s="225" t="s">
        <v>3929</v>
      </c>
      <c r="H133" s="226">
        <v>1</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923</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923</v>
      </c>
      <c r="BM133" s="234" t="s">
        <v>167</v>
      </c>
    </row>
    <row r="134" s="2" customFormat="1" ht="16.5" customHeight="1">
      <c r="A134" s="39"/>
      <c r="B134" s="40"/>
      <c r="C134" s="222" t="s">
        <v>243</v>
      </c>
      <c r="D134" s="222" t="s">
        <v>202</v>
      </c>
      <c r="E134" s="223" t="s">
        <v>4010</v>
      </c>
      <c r="F134" s="224" t="s">
        <v>4011</v>
      </c>
      <c r="G134" s="225" t="s">
        <v>671</v>
      </c>
      <c r="H134" s="226">
        <v>12</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923</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923</v>
      </c>
      <c r="BM134" s="234" t="s">
        <v>8</v>
      </c>
    </row>
    <row r="135" s="2" customFormat="1" ht="33" customHeight="1">
      <c r="A135" s="39"/>
      <c r="B135" s="40"/>
      <c r="C135" s="222" t="s">
        <v>256</v>
      </c>
      <c r="D135" s="222" t="s">
        <v>202</v>
      </c>
      <c r="E135" s="223" t="s">
        <v>4012</v>
      </c>
      <c r="F135" s="224" t="s">
        <v>4013</v>
      </c>
      <c r="G135" s="225" t="s">
        <v>671</v>
      </c>
      <c r="H135" s="226">
        <v>12</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923</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923</v>
      </c>
      <c r="BM135" s="234" t="s">
        <v>311</v>
      </c>
    </row>
    <row r="136" s="2" customFormat="1" ht="16.5" customHeight="1">
      <c r="A136" s="39"/>
      <c r="B136" s="40"/>
      <c r="C136" s="222" t="s">
        <v>260</v>
      </c>
      <c r="D136" s="222" t="s">
        <v>202</v>
      </c>
      <c r="E136" s="223" t="s">
        <v>4014</v>
      </c>
      <c r="F136" s="224" t="s">
        <v>4015</v>
      </c>
      <c r="G136" s="225" t="s">
        <v>671</v>
      </c>
      <c r="H136" s="226">
        <v>36</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923</v>
      </c>
      <c r="AT136" s="234" t="s">
        <v>202</v>
      </c>
      <c r="AU136" s="234" t="s">
        <v>83</v>
      </c>
      <c r="AY136" s="18" t="s">
        <v>201</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923</v>
      </c>
      <c r="BM136" s="234" t="s">
        <v>323</v>
      </c>
    </row>
    <row r="137" s="2" customFormat="1" ht="24.15" customHeight="1">
      <c r="A137" s="39"/>
      <c r="B137" s="40"/>
      <c r="C137" s="222" t="s">
        <v>277</v>
      </c>
      <c r="D137" s="222" t="s">
        <v>202</v>
      </c>
      <c r="E137" s="223" t="s">
        <v>4016</v>
      </c>
      <c r="F137" s="224" t="s">
        <v>4017</v>
      </c>
      <c r="G137" s="225" t="s">
        <v>671</v>
      </c>
      <c r="H137" s="226">
        <v>36</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923</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923</v>
      </c>
      <c r="BM137" s="234" t="s">
        <v>624</v>
      </c>
    </row>
    <row r="138" s="2" customFormat="1" ht="16.5" customHeight="1">
      <c r="A138" s="39"/>
      <c r="B138" s="40"/>
      <c r="C138" s="222" t="s">
        <v>167</v>
      </c>
      <c r="D138" s="222" t="s">
        <v>202</v>
      </c>
      <c r="E138" s="223" t="s">
        <v>4018</v>
      </c>
      <c r="F138" s="224" t="s">
        <v>4019</v>
      </c>
      <c r="G138" s="225" t="s">
        <v>934</v>
      </c>
      <c r="H138" s="226">
        <v>42</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923</v>
      </c>
      <c r="AT138" s="234" t="s">
        <v>202</v>
      </c>
      <c r="AU138" s="234" t="s">
        <v>83</v>
      </c>
      <c r="AY138" s="18" t="s">
        <v>201</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923</v>
      </c>
      <c r="BM138" s="234" t="s">
        <v>633</v>
      </c>
    </row>
    <row r="139" s="2" customFormat="1" ht="16.5" customHeight="1">
      <c r="A139" s="39"/>
      <c r="B139" s="40"/>
      <c r="C139" s="222" t="s">
        <v>170</v>
      </c>
      <c r="D139" s="222" t="s">
        <v>202</v>
      </c>
      <c r="E139" s="223" t="s">
        <v>4020</v>
      </c>
      <c r="F139" s="224" t="s">
        <v>4021</v>
      </c>
      <c r="G139" s="225" t="s">
        <v>671</v>
      </c>
      <c r="H139" s="226">
        <v>42</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923</v>
      </c>
      <c r="AT139" s="234" t="s">
        <v>202</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923</v>
      </c>
      <c r="BM139" s="234" t="s">
        <v>641</v>
      </c>
    </row>
    <row r="140" s="2" customFormat="1" ht="16.5" customHeight="1">
      <c r="A140" s="39"/>
      <c r="B140" s="40"/>
      <c r="C140" s="222" t="s">
        <v>8</v>
      </c>
      <c r="D140" s="222" t="s">
        <v>202</v>
      </c>
      <c r="E140" s="223" t="s">
        <v>4022</v>
      </c>
      <c r="F140" s="224" t="s">
        <v>4023</v>
      </c>
      <c r="G140" s="225" t="s">
        <v>3929</v>
      </c>
      <c r="H140" s="226">
        <v>3</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923</v>
      </c>
      <c r="AT140" s="234" t="s">
        <v>202</v>
      </c>
      <c r="AU140" s="234" t="s">
        <v>83</v>
      </c>
      <c r="AY140" s="18" t="s">
        <v>201</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923</v>
      </c>
      <c r="BM140" s="234" t="s">
        <v>650</v>
      </c>
    </row>
    <row r="141" s="2" customFormat="1" ht="49.05" customHeight="1">
      <c r="A141" s="39"/>
      <c r="B141" s="40"/>
      <c r="C141" s="222" t="s">
        <v>307</v>
      </c>
      <c r="D141" s="222" t="s">
        <v>202</v>
      </c>
      <c r="E141" s="223" t="s">
        <v>4024</v>
      </c>
      <c r="F141" s="224" t="s">
        <v>4025</v>
      </c>
      <c r="G141" s="225" t="s">
        <v>3929</v>
      </c>
      <c r="H141" s="226">
        <v>1</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923</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923</v>
      </c>
      <c r="BM141" s="234" t="s">
        <v>657</v>
      </c>
    </row>
    <row r="142" s="2" customFormat="1" ht="44.25" customHeight="1">
      <c r="A142" s="39"/>
      <c r="B142" s="40"/>
      <c r="C142" s="222" t="s">
        <v>311</v>
      </c>
      <c r="D142" s="222" t="s">
        <v>202</v>
      </c>
      <c r="E142" s="223" t="s">
        <v>4026</v>
      </c>
      <c r="F142" s="224" t="s">
        <v>4027</v>
      </c>
      <c r="G142" s="225" t="s">
        <v>3929</v>
      </c>
      <c r="H142" s="226">
        <v>6</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923</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923</v>
      </c>
      <c r="BM142" s="234" t="s">
        <v>664</v>
      </c>
    </row>
    <row r="143" s="11" customFormat="1" ht="25.92" customHeight="1">
      <c r="A143" s="11"/>
      <c r="B143" s="208"/>
      <c r="C143" s="209"/>
      <c r="D143" s="210" t="s">
        <v>75</v>
      </c>
      <c r="E143" s="211" t="s">
        <v>1306</v>
      </c>
      <c r="F143" s="211" t="s">
        <v>4028</v>
      </c>
      <c r="G143" s="209"/>
      <c r="H143" s="209"/>
      <c r="I143" s="212"/>
      <c r="J143" s="213">
        <f>BK143</f>
        <v>0</v>
      </c>
      <c r="K143" s="209"/>
      <c r="L143" s="214"/>
      <c r="M143" s="215"/>
      <c r="N143" s="216"/>
      <c r="O143" s="216"/>
      <c r="P143" s="217">
        <f>SUM(P144:P151)</f>
        <v>0</v>
      </c>
      <c r="Q143" s="216"/>
      <c r="R143" s="217">
        <f>SUM(R144:R151)</f>
        <v>0</v>
      </c>
      <c r="S143" s="216"/>
      <c r="T143" s="218">
        <f>SUM(T144:T151)</f>
        <v>0</v>
      </c>
      <c r="U143" s="11"/>
      <c r="V143" s="11"/>
      <c r="W143" s="11"/>
      <c r="X143" s="11"/>
      <c r="Y143" s="11"/>
      <c r="Z143" s="11"/>
      <c r="AA143" s="11"/>
      <c r="AB143" s="11"/>
      <c r="AC143" s="11"/>
      <c r="AD143" s="11"/>
      <c r="AE143" s="11"/>
      <c r="AR143" s="219" t="s">
        <v>83</v>
      </c>
      <c r="AT143" s="220" t="s">
        <v>75</v>
      </c>
      <c r="AU143" s="220" t="s">
        <v>76</v>
      </c>
      <c r="AY143" s="219" t="s">
        <v>201</v>
      </c>
      <c r="BK143" s="221">
        <f>SUM(BK144:BK151)</f>
        <v>0</v>
      </c>
    </row>
    <row r="144" s="2" customFormat="1" ht="16.5" customHeight="1">
      <c r="A144" s="39"/>
      <c r="B144" s="40"/>
      <c r="C144" s="222" t="s">
        <v>315</v>
      </c>
      <c r="D144" s="222" t="s">
        <v>202</v>
      </c>
      <c r="E144" s="223" t="s">
        <v>4029</v>
      </c>
      <c r="F144" s="224" t="s">
        <v>4030</v>
      </c>
      <c r="G144" s="225" t="s">
        <v>535</v>
      </c>
      <c r="H144" s="226">
        <v>1</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923</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923</v>
      </c>
      <c r="BM144" s="234" t="s">
        <v>674</v>
      </c>
    </row>
    <row r="145" s="2" customFormat="1" ht="16.5" customHeight="1">
      <c r="A145" s="39"/>
      <c r="B145" s="40"/>
      <c r="C145" s="222" t="s">
        <v>323</v>
      </c>
      <c r="D145" s="222" t="s">
        <v>202</v>
      </c>
      <c r="E145" s="223" t="s">
        <v>4031</v>
      </c>
      <c r="F145" s="224" t="s">
        <v>4032</v>
      </c>
      <c r="G145" s="225" t="s">
        <v>535</v>
      </c>
      <c r="H145" s="226">
        <v>1</v>
      </c>
      <c r="I145" s="227"/>
      <c r="J145" s="228">
        <f>ROUND(I145*H145,2)</f>
        <v>0</v>
      </c>
      <c r="K145" s="229"/>
      <c r="L145" s="45"/>
      <c r="M145" s="230" t="s">
        <v>1</v>
      </c>
      <c r="N145" s="231"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923</v>
      </c>
      <c r="AT145" s="234" t="s">
        <v>202</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923</v>
      </c>
      <c r="BM145" s="234" t="s">
        <v>683</v>
      </c>
    </row>
    <row r="146" s="2" customFormat="1" ht="16.5" customHeight="1">
      <c r="A146" s="39"/>
      <c r="B146" s="40"/>
      <c r="C146" s="222" t="s">
        <v>331</v>
      </c>
      <c r="D146" s="222" t="s">
        <v>202</v>
      </c>
      <c r="E146" s="223" t="s">
        <v>4033</v>
      </c>
      <c r="F146" s="224" t="s">
        <v>4034</v>
      </c>
      <c r="G146" s="225" t="s">
        <v>535</v>
      </c>
      <c r="H146" s="226">
        <v>1</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923</v>
      </c>
      <c r="AT146" s="234" t="s">
        <v>202</v>
      </c>
      <c r="AU146" s="234" t="s">
        <v>83</v>
      </c>
      <c r="AY146" s="18" t="s">
        <v>201</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923</v>
      </c>
      <c r="BM146" s="234" t="s">
        <v>712</v>
      </c>
    </row>
    <row r="147" s="2" customFormat="1" ht="16.5" customHeight="1">
      <c r="A147" s="39"/>
      <c r="B147" s="40"/>
      <c r="C147" s="222" t="s">
        <v>624</v>
      </c>
      <c r="D147" s="222" t="s">
        <v>202</v>
      </c>
      <c r="E147" s="223" t="s">
        <v>4035</v>
      </c>
      <c r="F147" s="224" t="s">
        <v>4036</v>
      </c>
      <c r="G147" s="225" t="s">
        <v>535</v>
      </c>
      <c r="H147" s="226">
        <v>1</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923</v>
      </c>
      <c r="AT147" s="234" t="s">
        <v>202</v>
      </c>
      <c r="AU147" s="234" t="s">
        <v>83</v>
      </c>
      <c r="AY147" s="18" t="s">
        <v>201</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923</v>
      </c>
      <c r="BM147" s="234" t="s">
        <v>724</v>
      </c>
    </row>
    <row r="148" s="2" customFormat="1" ht="16.5" customHeight="1">
      <c r="A148" s="39"/>
      <c r="B148" s="40"/>
      <c r="C148" s="222" t="s">
        <v>629</v>
      </c>
      <c r="D148" s="222" t="s">
        <v>202</v>
      </c>
      <c r="E148" s="223" t="s">
        <v>4037</v>
      </c>
      <c r="F148" s="224" t="s">
        <v>4038</v>
      </c>
      <c r="G148" s="225" t="s">
        <v>535</v>
      </c>
      <c r="H148" s="226">
        <v>1</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923</v>
      </c>
      <c r="AT148" s="234" t="s">
        <v>202</v>
      </c>
      <c r="AU148" s="234" t="s">
        <v>83</v>
      </c>
      <c r="AY148" s="18" t="s">
        <v>201</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923</v>
      </c>
      <c r="BM148" s="234" t="s">
        <v>732</v>
      </c>
    </row>
    <row r="149" s="2" customFormat="1" ht="16.5" customHeight="1">
      <c r="A149" s="39"/>
      <c r="B149" s="40"/>
      <c r="C149" s="222" t="s">
        <v>633</v>
      </c>
      <c r="D149" s="222" t="s">
        <v>202</v>
      </c>
      <c r="E149" s="223" t="s">
        <v>4039</v>
      </c>
      <c r="F149" s="224" t="s">
        <v>4040</v>
      </c>
      <c r="G149" s="225" t="s">
        <v>535</v>
      </c>
      <c r="H149" s="226">
        <v>1</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923</v>
      </c>
      <c r="AT149" s="234" t="s">
        <v>202</v>
      </c>
      <c r="AU149" s="234" t="s">
        <v>83</v>
      </c>
      <c r="AY149" s="18" t="s">
        <v>201</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923</v>
      </c>
      <c r="BM149" s="234" t="s">
        <v>742</v>
      </c>
    </row>
    <row r="150" s="2" customFormat="1" ht="16.5" customHeight="1">
      <c r="A150" s="39"/>
      <c r="B150" s="40"/>
      <c r="C150" s="222" t="s">
        <v>7</v>
      </c>
      <c r="D150" s="222" t="s">
        <v>202</v>
      </c>
      <c r="E150" s="223" t="s">
        <v>4041</v>
      </c>
      <c r="F150" s="224" t="s">
        <v>4042</v>
      </c>
      <c r="G150" s="225" t="s">
        <v>535</v>
      </c>
      <c r="H150" s="226">
        <v>1</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923</v>
      </c>
      <c r="AT150" s="234" t="s">
        <v>202</v>
      </c>
      <c r="AU150" s="234" t="s">
        <v>83</v>
      </c>
      <c r="AY150" s="18" t="s">
        <v>201</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923</v>
      </c>
      <c r="BM150" s="234" t="s">
        <v>762</v>
      </c>
    </row>
    <row r="151" s="2" customFormat="1" ht="16.5" customHeight="1">
      <c r="A151" s="39"/>
      <c r="B151" s="40"/>
      <c r="C151" s="222" t="s">
        <v>641</v>
      </c>
      <c r="D151" s="222" t="s">
        <v>202</v>
      </c>
      <c r="E151" s="223" t="s">
        <v>4043</v>
      </c>
      <c r="F151" s="224" t="s">
        <v>4044</v>
      </c>
      <c r="G151" s="225" t="s">
        <v>535</v>
      </c>
      <c r="H151" s="226">
        <v>1</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923</v>
      </c>
      <c r="AT151" s="234" t="s">
        <v>202</v>
      </c>
      <c r="AU151" s="234" t="s">
        <v>83</v>
      </c>
      <c r="AY151" s="18" t="s">
        <v>201</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923</v>
      </c>
      <c r="BM151" s="234" t="s">
        <v>783</v>
      </c>
    </row>
    <row r="152" s="11" customFormat="1" ht="25.92" customHeight="1">
      <c r="A152" s="11"/>
      <c r="B152" s="208"/>
      <c r="C152" s="209"/>
      <c r="D152" s="210" t="s">
        <v>75</v>
      </c>
      <c r="E152" s="211" t="s">
        <v>1463</v>
      </c>
      <c r="F152" s="211" t="s">
        <v>4045</v>
      </c>
      <c r="G152" s="209"/>
      <c r="H152" s="209"/>
      <c r="I152" s="212"/>
      <c r="J152" s="213">
        <f>BK152</f>
        <v>0</v>
      </c>
      <c r="K152" s="209"/>
      <c r="L152" s="214"/>
      <c r="M152" s="215"/>
      <c r="N152" s="216"/>
      <c r="O152" s="216"/>
      <c r="P152" s="217">
        <f>SUM(P153:P169)</f>
        <v>0</v>
      </c>
      <c r="Q152" s="216"/>
      <c r="R152" s="217">
        <f>SUM(R153:R169)</f>
        <v>0</v>
      </c>
      <c r="S152" s="216"/>
      <c r="T152" s="218">
        <f>SUM(T153:T169)</f>
        <v>0</v>
      </c>
      <c r="U152" s="11"/>
      <c r="V152" s="11"/>
      <c r="W152" s="11"/>
      <c r="X152" s="11"/>
      <c r="Y152" s="11"/>
      <c r="Z152" s="11"/>
      <c r="AA152" s="11"/>
      <c r="AB152" s="11"/>
      <c r="AC152" s="11"/>
      <c r="AD152" s="11"/>
      <c r="AE152" s="11"/>
      <c r="AR152" s="219" t="s">
        <v>83</v>
      </c>
      <c r="AT152" s="220" t="s">
        <v>75</v>
      </c>
      <c r="AU152" s="220" t="s">
        <v>76</v>
      </c>
      <c r="AY152" s="219" t="s">
        <v>201</v>
      </c>
      <c r="BK152" s="221">
        <f>SUM(BK153:BK169)</f>
        <v>0</v>
      </c>
    </row>
    <row r="153" s="2" customFormat="1" ht="16.5" customHeight="1">
      <c r="A153" s="39"/>
      <c r="B153" s="40"/>
      <c r="C153" s="222" t="s">
        <v>645</v>
      </c>
      <c r="D153" s="222" t="s">
        <v>202</v>
      </c>
      <c r="E153" s="223" t="s">
        <v>4046</v>
      </c>
      <c r="F153" s="224" t="s">
        <v>4047</v>
      </c>
      <c r="G153" s="225" t="s">
        <v>823</v>
      </c>
      <c r="H153" s="226">
        <v>8</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923</v>
      </c>
      <c r="AT153" s="234" t="s">
        <v>202</v>
      </c>
      <c r="AU153" s="234" t="s">
        <v>83</v>
      </c>
      <c r="AY153" s="18" t="s">
        <v>201</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923</v>
      </c>
      <c r="BM153" s="234" t="s">
        <v>794</v>
      </c>
    </row>
    <row r="154" s="2" customFormat="1" ht="16.5" customHeight="1">
      <c r="A154" s="39"/>
      <c r="B154" s="40"/>
      <c r="C154" s="222" t="s">
        <v>650</v>
      </c>
      <c r="D154" s="222" t="s">
        <v>202</v>
      </c>
      <c r="E154" s="223" t="s">
        <v>4048</v>
      </c>
      <c r="F154" s="224" t="s">
        <v>4049</v>
      </c>
      <c r="G154" s="225" t="s">
        <v>4050</v>
      </c>
      <c r="H154" s="226">
        <v>25</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923</v>
      </c>
      <c r="AT154" s="234" t="s">
        <v>202</v>
      </c>
      <c r="AU154" s="234" t="s">
        <v>83</v>
      </c>
      <c r="AY154" s="18" t="s">
        <v>201</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923</v>
      </c>
      <c r="BM154" s="234" t="s">
        <v>804</v>
      </c>
    </row>
    <row r="155" s="2" customFormat="1" ht="16.5" customHeight="1">
      <c r="A155" s="39"/>
      <c r="B155" s="40"/>
      <c r="C155" s="222" t="s">
        <v>654</v>
      </c>
      <c r="D155" s="222" t="s">
        <v>202</v>
      </c>
      <c r="E155" s="223" t="s">
        <v>4051</v>
      </c>
      <c r="F155" s="224" t="s">
        <v>4052</v>
      </c>
      <c r="G155" s="225" t="s">
        <v>3929</v>
      </c>
      <c r="H155" s="226">
        <v>1</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923</v>
      </c>
      <c r="AT155" s="234" t="s">
        <v>202</v>
      </c>
      <c r="AU155" s="234" t="s">
        <v>83</v>
      </c>
      <c r="AY155" s="18" t="s">
        <v>201</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923</v>
      </c>
      <c r="BM155" s="234" t="s">
        <v>812</v>
      </c>
    </row>
    <row r="156" s="2" customFormat="1" ht="37.8" customHeight="1">
      <c r="A156" s="39"/>
      <c r="B156" s="40"/>
      <c r="C156" s="222" t="s">
        <v>657</v>
      </c>
      <c r="D156" s="222" t="s">
        <v>202</v>
      </c>
      <c r="E156" s="223" t="s">
        <v>4053</v>
      </c>
      <c r="F156" s="224" t="s">
        <v>4054</v>
      </c>
      <c r="G156" s="225" t="s">
        <v>823</v>
      </c>
      <c r="H156" s="226">
        <v>16</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923</v>
      </c>
      <c r="AT156" s="234" t="s">
        <v>202</v>
      </c>
      <c r="AU156" s="234" t="s">
        <v>83</v>
      </c>
      <c r="AY156" s="18" t="s">
        <v>201</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923</v>
      </c>
      <c r="BM156" s="234" t="s">
        <v>820</v>
      </c>
    </row>
    <row r="157" s="2" customFormat="1" ht="21.75" customHeight="1">
      <c r="A157" s="39"/>
      <c r="B157" s="40"/>
      <c r="C157" s="222" t="s">
        <v>661</v>
      </c>
      <c r="D157" s="222" t="s">
        <v>202</v>
      </c>
      <c r="E157" s="223" t="s">
        <v>4055</v>
      </c>
      <c r="F157" s="224" t="s">
        <v>4056</v>
      </c>
      <c r="G157" s="225" t="s">
        <v>823</v>
      </c>
      <c r="H157" s="226">
        <v>16</v>
      </c>
      <c r="I157" s="227"/>
      <c r="J157" s="228">
        <f>ROUND(I157*H157,2)</f>
        <v>0</v>
      </c>
      <c r="K157" s="229"/>
      <c r="L157" s="45"/>
      <c r="M157" s="230" t="s">
        <v>1</v>
      </c>
      <c r="N157" s="231" t="s">
        <v>41</v>
      </c>
      <c r="O157" s="92"/>
      <c r="P157" s="232">
        <f>O157*H157</f>
        <v>0</v>
      </c>
      <c r="Q157" s="232">
        <v>0</v>
      </c>
      <c r="R157" s="232">
        <f>Q157*H157</f>
        <v>0</v>
      </c>
      <c r="S157" s="232">
        <v>0</v>
      </c>
      <c r="T157" s="233">
        <f>S157*H157</f>
        <v>0</v>
      </c>
      <c r="U157" s="39"/>
      <c r="V157" s="39"/>
      <c r="W157" s="39"/>
      <c r="X157" s="39"/>
      <c r="Y157" s="39"/>
      <c r="Z157" s="39"/>
      <c r="AA157" s="39"/>
      <c r="AB157" s="39"/>
      <c r="AC157" s="39"/>
      <c r="AD157" s="39"/>
      <c r="AE157" s="39"/>
      <c r="AR157" s="234" t="s">
        <v>923</v>
      </c>
      <c r="AT157" s="234" t="s">
        <v>202</v>
      </c>
      <c r="AU157" s="234" t="s">
        <v>83</v>
      </c>
      <c r="AY157" s="18" t="s">
        <v>201</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923</v>
      </c>
      <c r="BM157" s="234" t="s">
        <v>837</v>
      </c>
    </row>
    <row r="158" s="2" customFormat="1" ht="24.15" customHeight="1">
      <c r="A158" s="39"/>
      <c r="B158" s="40"/>
      <c r="C158" s="222" t="s">
        <v>664</v>
      </c>
      <c r="D158" s="222" t="s">
        <v>202</v>
      </c>
      <c r="E158" s="223" t="s">
        <v>4057</v>
      </c>
      <c r="F158" s="224" t="s">
        <v>4058</v>
      </c>
      <c r="G158" s="225" t="s">
        <v>3929</v>
      </c>
      <c r="H158" s="226">
        <v>2</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923</v>
      </c>
      <c r="AT158" s="234" t="s">
        <v>202</v>
      </c>
      <c r="AU158" s="234" t="s">
        <v>83</v>
      </c>
      <c r="AY158" s="18" t="s">
        <v>201</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923</v>
      </c>
      <c r="BM158" s="234" t="s">
        <v>851</v>
      </c>
    </row>
    <row r="159" s="2" customFormat="1" ht="37.8" customHeight="1">
      <c r="A159" s="39"/>
      <c r="B159" s="40"/>
      <c r="C159" s="222" t="s">
        <v>668</v>
      </c>
      <c r="D159" s="222" t="s">
        <v>202</v>
      </c>
      <c r="E159" s="223" t="s">
        <v>4059</v>
      </c>
      <c r="F159" s="224" t="s">
        <v>4060</v>
      </c>
      <c r="G159" s="225" t="s">
        <v>823</v>
      </c>
      <c r="H159" s="226">
        <v>10</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923</v>
      </c>
      <c r="AT159" s="234" t="s">
        <v>202</v>
      </c>
      <c r="AU159" s="234" t="s">
        <v>83</v>
      </c>
      <c r="AY159" s="18" t="s">
        <v>201</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923</v>
      </c>
      <c r="BM159" s="234" t="s">
        <v>868</v>
      </c>
    </row>
    <row r="160" s="2" customFormat="1" ht="16.5" customHeight="1">
      <c r="A160" s="39"/>
      <c r="B160" s="40"/>
      <c r="C160" s="222" t="s">
        <v>674</v>
      </c>
      <c r="D160" s="222" t="s">
        <v>202</v>
      </c>
      <c r="E160" s="223" t="s">
        <v>4061</v>
      </c>
      <c r="F160" s="224" t="s">
        <v>4062</v>
      </c>
      <c r="G160" s="225" t="s">
        <v>823</v>
      </c>
      <c r="H160" s="226">
        <v>24</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923</v>
      </c>
      <c r="AT160" s="234" t="s">
        <v>202</v>
      </c>
      <c r="AU160" s="234" t="s">
        <v>83</v>
      </c>
      <c r="AY160" s="18" t="s">
        <v>201</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923</v>
      </c>
      <c r="BM160" s="234" t="s">
        <v>879</v>
      </c>
    </row>
    <row r="161" s="2" customFormat="1" ht="24.15" customHeight="1">
      <c r="A161" s="39"/>
      <c r="B161" s="40"/>
      <c r="C161" s="222" t="s">
        <v>679</v>
      </c>
      <c r="D161" s="222" t="s">
        <v>202</v>
      </c>
      <c r="E161" s="223" t="s">
        <v>4063</v>
      </c>
      <c r="F161" s="224" t="s">
        <v>4064</v>
      </c>
      <c r="G161" s="225" t="s">
        <v>823</v>
      </c>
      <c r="H161" s="226">
        <v>8</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923</v>
      </c>
      <c r="AT161" s="234" t="s">
        <v>202</v>
      </c>
      <c r="AU161" s="234" t="s">
        <v>83</v>
      </c>
      <c r="AY161" s="18" t="s">
        <v>201</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923</v>
      </c>
      <c r="BM161" s="234" t="s">
        <v>907</v>
      </c>
    </row>
    <row r="162" s="2" customFormat="1" ht="16.5" customHeight="1">
      <c r="A162" s="39"/>
      <c r="B162" s="40"/>
      <c r="C162" s="222" t="s">
        <v>683</v>
      </c>
      <c r="D162" s="222" t="s">
        <v>202</v>
      </c>
      <c r="E162" s="223" t="s">
        <v>4065</v>
      </c>
      <c r="F162" s="224" t="s">
        <v>4066</v>
      </c>
      <c r="G162" s="225" t="s">
        <v>3929</v>
      </c>
      <c r="H162" s="226">
        <v>1</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923</v>
      </c>
      <c r="AT162" s="234" t="s">
        <v>202</v>
      </c>
      <c r="AU162" s="234" t="s">
        <v>83</v>
      </c>
      <c r="AY162" s="18" t="s">
        <v>201</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923</v>
      </c>
      <c r="BM162" s="234" t="s">
        <v>923</v>
      </c>
    </row>
    <row r="163" s="2" customFormat="1" ht="16.5" customHeight="1">
      <c r="A163" s="39"/>
      <c r="B163" s="40"/>
      <c r="C163" s="222" t="s">
        <v>708</v>
      </c>
      <c r="D163" s="222" t="s">
        <v>202</v>
      </c>
      <c r="E163" s="223" t="s">
        <v>4067</v>
      </c>
      <c r="F163" s="224" t="s">
        <v>4068</v>
      </c>
      <c r="G163" s="225" t="s">
        <v>3929</v>
      </c>
      <c r="H163" s="226">
        <v>1</v>
      </c>
      <c r="I163" s="227"/>
      <c r="J163" s="228">
        <f>ROUND(I163*H163,2)</f>
        <v>0</v>
      </c>
      <c r="K163" s="229"/>
      <c r="L163" s="45"/>
      <c r="M163" s="230" t="s">
        <v>1</v>
      </c>
      <c r="N163" s="231"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923</v>
      </c>
      <c r="AT163" s="234" t="s">
        <v>202</v>
      </c>
      <c r="AU163" s="234" t="s">
        <v>83</v>
      </c>
      <c r="AY163" s="18" t="s">
        <v>201</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923</v>
      </c>
      <c r="BM163" s="234" t="s">
        <v>931</v>
      </c>
    </row>
    <row r="164" s="2" customFormat="1" ht="16.5" customHeight="1">
      <c r="A164" s="39"/>
      <c r="B164" s="40"/>
      <c r="C164" s="222" t="s">
        <v>712</v>
      </c>
      <c r="D164" s="222" t="s">
        <v>202</v>
      </c>
      <c r="E164" s="223" t="s">
        <v>4069</v>
      </c>
      <c r="F164" s="224" t="s">
        <v>4070</v>
      </c>
      <c r="G164" s="225" t="s">
        <v>3929</v>
      </c>
      <c r="H164" s="226">
        <v>1</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923</v>
      </c>
      <c r="AT164" s="234" t="s">
        <v>202</v>
      </c>
      <c r="AU164" s="234" t="s">
        <v>83</v>
      </c>
      <c r="AY164" s="18" t="s">
        <v>201</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923</v>
      </c>
      <c r="BM164" s="234" t="s">
        <v>940</v>
      </c>
    </row>
    <row r="165" s="2" customFormat="1" ht="37.8" customHeight="1">
      <c r="A165" s="39"/>
      <c r="B165" s="40"/>
      <c r="C165" s="222" t="s">
        <v>720</v>
      </c>
      <c r="D165" s="222" t="s">
        <v>202</v>
      </c>
      <c r="E165" s="223" t="s">
        <v>4071</v>
      </c>
      <c r="F165" s="224" t="s">
        <v>4072</v>
      </c>
      <c r="G165" s="225" t="s">
        <v>934</v>
      </c>
      <c r="H165" s="226">
        <v>6</v>
      </c>
      <c r="I165" s="227"/>
      <c r="J165" s="228">
        <f>ROUND(I165*H165,2)</f>
        <v>0</v>
      </c>
      <c r="K165" s="229"/>
      <c r="L165" s="45"/>
      <c r="M165" s="230" t="s">
        <v>1</v>
      </c>
      <c r="N165" s="231"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923</v>
      </c>
      <c r="AT165" s="234" t="s">
        <v>202</v>
      </c>
      <c r="AU165" s="234" t="s">
        <v>83</v>
      </c>
      <c r="AY165" s="18" t="s">
        <v>201</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923</v>
      </c>
      <c r="BM165" s="234" t="s">
        <v>4073</v>
      </c>
    </row>
    <row r="166" s="2" customFormat="1" ht="16.5" customHeight="1">
      <c r="A166" s="39"/>
      <c r="B166" s="40"/>
      <c r="C166" s="222" t="s">
        <v>724</v>
      </c>
      <c r="D166" s="222" t="s">
        <v>202</v>
      </c>
      <c r="E166" s="223" t="s">
        <v>4074</v>
      </c>
      <c r="F166" s="224" t="s">
        <v>4075</v>
      </c>
      <c r="G166" s="225" t="s">
        <v>934</v>
      </c>
      <c r="H166" s="226">
        <v>6</v>
      </c>
      <c r="I166" s="227"/>
      <c r="J166" s="228">
        <f>ROUND(I166*H166,2)</f>
        <v>0</v>
      </c>
      <c r="K166" s="229"/>
      <c r="L166" s="45"/>
      <c r="M166" s="230" t="s">
        <v>1</v>
      </c>
      <c r="N166" s="231"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923</v>
      </c>
      <c r="AT166" s="234" t="s">
        <v>202</v>
      </c>
      <c r="AU166" s="234" t="s">
        <v>83</v>
      </c>
      <c r="AY166" s="18" t="s">
        <v>201</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923</v>
      </c>
      <c r="BM166" s="234" t="s">
        <v>4076</v>
      </c>
    </row>
    <row r="167" s="2" customFormat="1" ht="24.15" customHeight="1">
      <c r="A167" s="39"/>
      <c r="B167" s="40"/>
      <c r="C167" s="222" t="s">
        <v>728</v>
      </c>
      <c r="D167" s="222" t="s">
        <v>202</v>
      </c>
      <c r="E167" s="223" t="s">
        <v>4077</v>
      </c>
      <c r="F167" s="224" t="s">
        <v>4078</v>
      </c>
      <c r="G167" s="225" t="s">
        <v>934</v>
      </c>
      <c r="H167" s="226">
        <v>6</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923</v>
      </c>
      <c r="AT167" s="234" t="s">
        <v>202</v>
      </c>
      <c r="AU167" s="234" t="s">
        <v>83</v>
      </c>
      <c r="AY167" s="18" t="s">
        <v>201</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923</v>
      </c>
      <c r="BM167" s="234" t="s">
        <v>4079</v>
      </c>
    </row>
    <row r="168" s="2" customFormat="1" ht="21.75" customHeight="1">
      <c r="A168" s="39"/>
      <c r="B168" s="40"/>
      <c r="C168" s="222" t="s">
        <v>732</v>
      </c>
      <c r="D168" s="222" t="s">
        <v>202</v>
      </c>
      <c r="E168" s="223" t="s">
        <v>4080</v>
      </c>
      <c r="F168" s="224" t="s">
        <v>4081</v>
      </c>
      <c r="G168" s="225" t="s">
        <v>934</v>
      </c>
      <c r="H168" s="226">
        <v>12</v>
      </c>
      <c r="I168" s="227"/>
      <c r="J168" s="228">
        <f>ROUND(I168*H168,2)</f>
        <v>0</v>
      </c>
      <c r="K168" s="229"/>
      <c r="L168" s="45"/>
      <c r="M168" s="230" t="s">
        <v>1</v>
      </c>
      <c r="N168" s="231" t="s">
        <v>41</v>
      </c>
      <c r="O168" s="92"/>
      <c r="P168" s="232">
        <f>O168*H168</f>
        <v>0</v>
      </c>
      <c r="Q168" s="232">
        <v>0</v>
      </c>
      <c r="R168" s="232">
        <f>Q168*H168</f>
        <v>0</v>
      </c>
      <c r="S168" s="232">
        <v>0</v>
      </c>
      <c r="T168" s="233">
        <f>S168*H168</f>
        <v>0</v>
      </c>
      <c r="U168" s="39"/>
      <c r="V168" s="39"/>
      <c r="W168" s="39"/>
      <c r="X168" s="39"/>
      <c r="Y168" s="39"/>
      <c r="Z168" s="39"/>
      <c r="AA168" s="39"/>
      <c r="AB168" s="39"/>
      <c r="AC168" s="39"/>
      <c r="AD168" s="39"/>
      <c r="AE168" s="39"/>
      <c r="AR168" s="234" t="s">
        <v>923</v>
      </c>
      <c r="AT168" s="234" t="s">
        <v>202</v>
      </c>
      <c r="AU168" s="234" t="s">
        <v>83</v>
      </c>
      <c r="AY168" s="18" t="s">
        <v>201</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923</v>
      </c>
      <c r="BM168" s="234" t="s">
        <v>4082</v>
      </c>
    </row>
    <row r="169" s="2" customFormat="1" ht="16.5" customHeight="1">
      <c r="A169" s="39"/>
      <c r="B169" s="40"/>
      <c r="C169" s="222" t="s">
        <v>738</v>
      </c>
      <c r="D169" s="222" t="s">
        <v>202</v>
      </c>
      <c r="E169" s="223" t="s">
        <v>4083</v>
      </c>
      <c r="F169" s="224" t="s">
        <v>4084</v>
      </c>
      <c r="G169" s="225" t="s">
        <v>934</v>
      </c>
      <c r="H169" s="226">
        <v>12</v>
      </c>
      <c r="I169" s="227"/>
      <c r="J169" s="228">
        <f>ROUND(I169*H169,2)</f>
        <v>0</v>
      </c>
      <c r="K169" s="229"/>
      <c r="L169" s="45"/>
      <c r="M169" s="280" t="s">
        <v>1</v>
      </c>
      <c r="N169" s="281" t="s">
        <v>41</v>
      </c>
      <c r="O169" s="282"/>
      <c r="P169" s="283">
        <f>O169*H169</f>
        <v>0</v>
      </c>
      <c r="Q169" s="283">
        <v>0</v>
      </c>
      <c r="R169" s="283">
        <f>Q169*H169</f>
        <v>0</v>
      </c>
      <c r="S169" s="283">
        <v>0</v>
      </c>
      <c r="T169" s="284">
        <f>S169*H169</f>
        <v>0</v>
      </c>
      <c r="U169" s="39"/>
      <c r="V169" s="39"/>
      <c r="W169" s="39"/>
      <c r="X169" s="39"/>
      <c r="Y169" s="39"/>
      <c r="Z169" s="39"/>
      <c r="AA169" s="39"/>
      <c r="AB169" s="39"/>
      <c r="AC169" s="39"/>
      <c r="AD169" s="39"/>
      <c r="AE169" s="39"/>
      <c r="AR169" s="234" t="s">
        <v>923</v>
      </c>
      <c r="AT169" s="234" t="s">
        <v>202</v>
      </c>
      <c r="AU169" s="234" t="s">
        <v>83</v>
      </c>
      <c r="AY169" s="18" t="s">
        <v>201</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923</v>
      </c>
      <c r="BM169" s="234" t="s">
        <v>4085</v>
      </c>
    </row>
    <row r="170" s="2" customFormat="1" ht="6.96" customHeight="1">
      <c r="A170" s="39"/>
      <c r="B170" s="67"/>
      <c r="C170" s="68"/>
      <c r="D170" s="68"/>
      <c r="E170" s="68"/>
      <c r="F170" s="68"/>
      <c r="G170" s="68"/>
      <c r="H170" s="68"/>
      <c r="I170" s="68"/>
      <c r="J170" s="68"/>
      <c r="K170" s="68"/>
      <c r="L170" s="45"/>
      <c r="M170" s="39"/>
      <c r="O170" s="39"/>
      <c r="P170" s="39"/>
      <c r="Q170" s="39"/>
      <c r="R170" s="39"/>
      <c r="S170" s="39"/>
      <c r="T170" s="39"/>
      <c r="U170" s="39"/>
      <c r="V170" s="39"/>
      <c r="W170" s="39"/>
      <c r="X170" s="39"/>
      <c r="Y170" s="39"/>
      <c r="Z170" s="39"/>
      <c r="AA170" s="39"/>
      <c r="AB170" s="39"/>
      <c r="AC170" s="39"/>
      <c r="AD170" s="39"/>
      <c r="AE170" s="39"/>
    </row>
  </sheetData>
  <sheetProtection sheet="1" autoFilter="0" formatColumns="0" formatRows="0" objects="1" scenarios="1" spinCount="100000" saltValue="z+HkaWmRoR47zWNoFpzIH4oxipWaxJzgSkJQk2NKqEvOw6dsQtZV9gi+oTo7rwcEAdXu7gwpgaSPtrswUf7lcg==" hashValue="AtywO4KCE4jO/BUJttnG/1n+rDIyFKOItH8E2j1Yt16BUnW9fqIDOoaQeHLIaiJ8uSTsMlUZYGGI9bQdI4CCzQ==" algorithmName="SHA-512" password="CC35"/>
  <autoFilter ref="C126:K169"/>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151</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4086</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4087</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ROUND(J125,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ROUND((SUM(BE125:BE179)),  2)</f>
        <v>0</v>
      </c>
      <c r="G35" s="39"/>
      <c r="H35" s="39"/>
      <c r="I35" s="166">
        <v>0.20999999999999999</v>
      </c>
      <c r="J35" s="165">
        <f>ROUND(((SUM(BE125:BE179))*I35),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ROUND((SUM(BF125:BF179)),  2)</f>
        <v>0</v>
      </c>
      <c r="G36" s="39"/>
      <c r="H36" s="39"/>
      <c r="I36" s="166">
        <v>0.12</v>
      </c>
      <c r="J36" s="165">
        <f>ROUND(((SUM(BF125:BF179))*I36),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ROUND((SUM(BG125:BG179)),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ROUND((SUM(BH125:BH179)),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ROUND((SUM(BI125:BI179)),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4086</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04-01 - Komunikace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J125</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474</v>
      </c>
      <c r="E99" s="193"/>
      <c r="F99" s="193"/>
      <c r="G99" s="193"/>
      <c r="H99" s="193"/>
      <c r="I99" s="193"/>
      <c r="J99" s="194">
        <f>J126</f>
        <v>0</v>
      </c>
      <c r="K99" s="191"/>
      <c r="L99" s="195"/>
      <c r="S99" s="9"/>
      <c r="T99" s="9"/>
      <c r="U99" s="9"/>
      <c r="V99" s="9"/>
      <c r="W99" s="9"/>
      <c r="X99" s="9"/>
      <c r="Y99" s="9"/>
      <c r="Z99" s="9"/>
      <c r="AA99" s="9"/>
      <c r="AB99" s="9"/>
      <c r="AC99" s="9"/>
      <c r="AD99" s="9"/>
      <c r="AE99" s="9"/>
    </row>
    <row r="100" s="9" customFormat="1" ht="24.96" customHeight="1">
      <c r="A100" s="9"/>
      <c r="B100" s="190"/>
      <c r="C100" s="191"/>
      <c r="D100" s="192" t="s">
        <v>185</v>
      </c>
      <c r="E100" s="193"/>
      <c r="F100" s="193"/>
      <c r="G100" s="193"/>
      <c r="H100" s="193"/>
      <c r="I100" s="193"/>
      <c r="J100" s="194">
        <f>J142</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3721</v>
      </c>
      <c r="E101" s="193"/>
      <c r="F101" s="193"/>
      <c r="G101" s="193"/>
      <c r="H101" s="193"/>
      <c r="I101" s="193"/>
      <c r="J101" s="194">
        <f>J146</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476</v>
      </c>
      <c r="E102" s="193"/>
      <c r="F102" s="193"/>
      <c r="G102" s="193"/>
      <c r="H102" s="193"/>
      <c r="I102" s="193"/>
      <c r="J102" s="194">
        <f>J165</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186</v>
      </c>
      <c r="E103" s="193"/>
      <c r="F103" s="193"/>
      <c r="G103" s="193"/>
      <c r="H103" s="193"/>
      <c r="I103" s="193"/>
      <c r="J103" s="194">
        <f>J178</f>
        <v>0</v>
      </c>
      <c r="K103" s="191"/>
      <c r="L103" s="195"/>
      <c r="S103" s="9"/>
      <c r="T103" s="9"/>
      <c r="U103" s="9"/>
      <c r="V103" s="9"/>
      <c r="W103" s="9"/>
      <c r="X103" s="9"/>
      <c r="Y103" s="9"/>
      <c r="Z103" s="9"/>
      <c r="AA103" s="9"/>
      <c r="AB103" s="9"/>
      <c r="AC103" s="9"/>
      <c r="AD103" s="9"/>
      <c r="AE103" s="9"/>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187</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26.25" customHeight="1">
      <c r="A113" s="39"/>
      <c r="B113" s="40"/>
      <c r="C113" s="41"/>
      <c r="D113" s="41"/>
      <c r="E113" s="185" t="str">
        <f>E7</f>
        <v>Konverze Vodárenské věže - výstavba větrné elektrárny Bohumín - Pudlov</v>
      </c>
      <c r="F113" s="33"/>
      <c r="G113" s="33"/>
      <c r="H113" s="33"/>
      <c r="I113" s="41"/>
      <c r="J113" s="41"/>
      <c r="K113" s="41"/>
      <c r="L113" s="64"/>
      <c r="S113" s="39"/>
      <c r="T113" s="39"/>
      <c r="U113" s="39"/>
      <c r="V113" s="39"/>
      <c r="W113" s="39"/>
      <c r="X113" s="39"/>
      <c r="Y113" s="39"/>
      <c r="Z113" s="39"/>
      <c r="AA113" s="39"/>
      <c r="AB113" s="39"/>
      <c r="AC113" s="39"/>
      <c r="AD113" s="39"/>
      <c r="AE113" s="39"/>
    </row>
    <row r="114" s="1" customFormat="1" ht="12" customHeight="1">
      <c r="B114" s="22"/>
      <c r="C114" s="33" t="s">
        <v>174</v>
      </c>
      <c r="D114" s="23"/>
      <c r="E114" s="23"/>
      <c r="F114" s="23"/>
      <c r="G114" s="23"/>
      <c r="H114" s="23"/>
      <c r="I114" s="23"/>
      <c r="J114" s="23"/>
      <c r="K114" s="23"/>
      <c r="L114" s="21"/>
    </row>
    <row r="115" s="2" customFormat="1" ht="16.5" customHeight="1">
      <c r="A115" s="39"/>
      <c r="B115" s="40"/>
      <c r="C115" s="41"/>
      <c r="D115" s="41"/>
      <c r="E115" s="185" t="s">
        <v>4086</v>
      </c>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176</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77" t="str">
        <f>E11</f>
        <v>04-01 - Komunikace</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20</v>
      </c>
      <c r="D119" s="41"/>
      <c r="E119" s="41"/>
      <c r="F119" s="28" t="str">
        <f>F14</f>
        <v xml:space="preserve"> </v>
      </c>
      <c r="G119" s="41"/>
      <c r="H119" s="41"/>
      <c r="I119" s="33" t="s">
        <v>22</v>
      </c>
      <c r="J119" s="80" t="str">
        <f>IF(J14="","",J14)</f>
        <v>6. 6. 2024</v>
      </c>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5.15" customHeight="1">
      <c r="A121" s="39"/>
      <c r="B121" s="40"/>
      <c r="C121" s="33" t="s">
        <v>24</v>
      </c>
      <c r="D121" s="41"/>
      <c r="E121" s="41"/>
      <c r="F121" s="28" t="str">
        <f>E17</f>
        <v>Ing. Vladimír Cigánek</v>
      </c>
      <c r="G121" s="41"/>
      <c r="H121" s="41"/>
      <c r="I121" s="33" t="s">
        <v>30</v>
      </c>
      <c r="J121" s="37" t="str">
        <f>E23</f>
        <v>PPS Kania s.r.o.</v>
      </c>
      <c r="K121" s="41"/>
      <c r="L121" s="64"/>
      <c r="S121" s="39"/>
      <c r="T121" s="39"/>
      <c r="U121" s="39"/>
      <c r="V121" s="39"/>
      <c r="W121" s="39"/>
      <c r="X121" s="39"/>
      <c r="Y121" s="39"/>
      <c r="Z121" s="39"/>
      <c r="AA121" s="39"/>
      <c r="AB121" s="39"/>
      <c r="AC121" s="39"/>
      <c r="AD121" s="39"/>
      <c r="AE121" s="39"/>
    </row>
    <row r="122" s="2" customFormat="1" ht="15.15" customHeight="1">
      <c r="A122" s="39"/>
      <c r="B122" s="40"/>
      <c r="C122" s="33" t="s">
        <v>28</v>
      </c>
      <c r="D122" s="41"/>
      <c r="E122" s="41"/>
      <c r="F122" s="28" t="str">
        <f>IF(E20="","",E20)</f>
        <v>Vyplň údaj</v>
      </c>
      <c r="G122" s="41"/>
      <c r="H122" s="41"/>
      <c r="I122" s="33" t="s">
        <v>33</v>
      </c>
      <c r="J122" s="37" t="str">
        <f>E26</f>
        <v>kolektiv autorů</v>
      </c>
      <c r="K122" s="41"/>
      <c r="L122" s="64"/>
      <c r="S122" s="39"/>
      <c r="T122" s="39"/>
      <c r="U122" s="39"/>
      <c r="V122" s="39"/>
      <c r="W122" s="39"/>
      <c r="X122" s="39"/>
      <c r="Y122" s="39"/>
      <c r="Z122" s="39"/>
      <c r="AA122" s="39"/>
      <c r="AB122" s="39"/>
      <c r="AC122" s="39"/>
      <c r="AD122" s="39"/>
      <c r="AE122" s="39"/>
    </row>
    <row r="123" s="2" customFormat="1" ht="10.32"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10" customFormat="1" ht="29.28" customHeight="1">
      <c r="A124" s="196"/>
      <c r="B124" s="197"/>
      <c r="C124" s="198" t="s">
        <v>188</v>
      </c>
      <c r="D124" s="199" t="s">
        <v>61</v>
      </c>
      <c r="E124" s="199" t="s">
        <v>57</v>
      </c>
      <c r="F124" s="199" t="s">
        <v>58</v>
      </c>
      <c r="G124" s="199" t="s">
        <v>189</v>
      </c>
      <c r="H124" s="199" t="s">
        <v>190</v>
      </c>
      <c r="I124" s="199" t="s">
        <v>191</v>
      </c>
      <c r="J124" s="200" t="s">
        <v>180</v>
      </c>
      <c r="K124" s="201" t="s">
        <v>192</v>
      </c>
      <c r="L124" s="202"/>
      <c r="M124" s="101" t="s">
        <v>1</v>
      </c>
      <c r="N124" s="102" t="s">
        <v>40</v>
      </c>
      <c r="O124" s="102" t="s">
        <v>193</v>
      </c>
      <c r="P124" s="102" t="s">
        <v>194</v>
      </c>
      <c r="Q124" s="102" t="s">
        <v>195</v>
      </c>
      <c r="R124" s="102" t="s">
        <v>196</v>
      </c>
      <c r="S124" s="102" t="s">
        <v>197</v>
      </c>
      <c r="T124" s="103" t="s">
        <v>198</v>
      </c>
      <c r="U124" s="196"/>
      <c r="V124" s="196"/>
      <c r="W124" s="196"/>
      <c r="X124" s="196"/>
      <c r="Y124" s="196"/>
      <c r="Z124" s="196"/>
      <c r="AA124" s="196"/>
      <c r="AB124" s="196"/>
      <c r="AC124" s="196"/>
      <c r="AD124" s="196"/>
      <c r="AE124" s="196"/>
    </row>
    <row r="125" s="2" customFormat="1" ht="22.8" customHeight="1">
      <c r="A125" s="39"/>
      <c r="B125" s="40"/>
      <c r="C125" s="108" t="s">
        <v>199</v>
      </c>
      <c r="D125" s="41"/>
      <c r="E125" s="41"/>
      <c r="F125" s="41"/>
      <c r="G125" s="41"/>
      <c r="H125" s="41"/>
      <c r="I125" s="41"/>
      <c r="J125" s="203">
        <f>BK125</f>
        <v>0</v>
      </c>
      <c r="K125" s="41"/>
      <c r="L125" s="45"/>
      <c r="M125" s="104"/>
      <c r="N125" s="204"/>
      <c r="O125" s="105"/>
      <c r="P125" s="205">
        <f>P126+P142+P146+P165+P178</f>
        <v>0</v>
      </c>
      <c r="Q125" s="105"/>
      <c r="R125" s="205">
        <f>R126+R142+R146+R165+R178</f>
        <v>26.661371000000003</v>
      </c>
      <c r="S125" s="105"/>
      <c r="T125" s="206">
        <f>T126+T142+T146+T165+T178</f>
        <v>0</v>
      </c>
      <c r="U125" s="39"/>
      <c r="V125" s="39"/>
      <c r="W125" s="39"/>
      <c r="X125" s="39"/>
      <c r="Y125" s="39"/>
      <c r="Z125" s="39"/>
      <c r="AA125" s="39"/>
      <c r="AB125" s="39"/>
      <c r="AC125" s="39"/>
      <c r="AD125" s="39"/>
      <c r="AE125" s="39"/>
      <c r="AT125" s="18" t="s">
        <v>75</v>
      </c>
      <c r="AU125" s="18" t="s">
        <v>182</v>
      </c>
      <c r="BK125" s="207">
        <f>BK126+BK142+BK146+BK165+BK178</f>
        <v>0</v>
      </c>
    </row>
    <row r="126" s="11" customFormat="1" ht="25.92" customHeight="1">
      <c r="A126" s="11"/>
      <c r="B126" s="208"/>
      <c r="C126" s="209"/>
      <c r="D126" s="210" t="s">
        <v>75</v>
      </c>
      <c r="E126" s="211" t="s">
        <v>83</v>
      </c>
      <c r="F126" s="211" t="s">
        <v>493</v>
      </c>
      <c r="G126" s="209"/>
      <c r="H126" s="209"/>
      <c r="I126" s="212"/>
      <c r="J126" s="213">
        <f>BK126</f>
        <v>0</v>
      </c>
      <c r="K126" s="209"/>
      <c r="L126" s="214"/>
      <c r="M126" s="215"/>
      <c r="N126" s="216"/>
      <c r="O126" s="216"/>
      <c r="P126" s="217">
        <f>SUM(P127:P141)</f>
        <v>0</v>
      </c>
      <c r="Q126" s="216"/>
      <c r="R126" s="217">
        <f>SUM(R127:R141)</f>
        <v>21.857214000000003</v>
      </c>
      <c r="S126" s="216"/>
      <c r="T126" s="218">
        <f>SUM(T127:T141)</f>
        <v>0</v>
      </c>
      <c r="U126" s="11"/>
      <c r="V126" s="11"/>
      <c r="W126" s="11"/>
      <c r="X126" s="11"/>
      <c r="Y126" s="11"/>
      <c r="Z126" s="11"/>
      <c r="AA126" s="11"/>
      <c r="AB126" s="11"/>
      <c r="AC126" s="11"/>
      <c r="AD126" s="11"/>
      <c r="AE126" s="11"/>
      <c r="AR126" s="219" t="s">
        <v>83</v>
      </c>
      <c r="AT126" s="220" t="s">
        <v>75</v>
      </c>
      <c r="AU126" s="220" t="s">
        <v>76</v>
      </c>
      <c r="AY126" s="219" t="s">
        <v>201</v>
      </c>
      <c r="BK126" s="221">
        <f>SUM(BK127:BK141)</f>
        <v>0</v>
      </c>
    </row>
    <row r="127" s="2" customFormat="1" ht="44.25" customHeight="1">
      <c r="A127" s="39"/>
      <c r="B127" s="40"/>
      <c r="C127" s="222" t="s">
        <v>83</v>
      </c>
      <c r="D127" s="222" t="s">
        <v>202</v>
      </c>
      <c r="E127" s="223" t="s">
        <v>4088</v>
      </c>
      <c r="F127" s="224" t="s">
        <v>4089</v>
      </c>
      <c r="G127" s="225" t="s">
        <v>205</v>
      </c>
      <c r="H127" s="226">
        <v>12.4</v>
      </c>
      <c r="I127" s="227"/>
      <c r="J127" s="228">
        <f>ROUND(I127*H127,2)</f>
        <v>0</v>
      </c>
      <c r="K127" s="229"/>
      <c r="L127" s="45"/>
      <c r="M127" s="230" t="s">
        <v>1</v>
      </c>
      <c r="N127" s="23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206</v>
      </c>
      <c r="AT127" s="234" t="s">
        <v>202</v>
      </c>
      <c r="AU127" s="234" t="s">
        <v>83</v>
      </c>
      <c r="AY127" s="18" t="s">
        <v>201</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206</v>
      </c>
      <c r="BM127" s="234" t="s">
        <v>4090</v>
      </c>
    </row>
    <row r="128" s="13" customFormat="1">
      <c r="A128" s="13"/>
      <c r="B128" s="247"/>
      <c r="C128" s="248"/>
      <c r="D128" s="238" t="s">
        <v>208</v>
      </c>
      <c r="E128" s="249" t="s">
        <v>1</v>
      </c>
      <c r="F128" s="250" t="s">
        <v>4091</v>
      </c>
      <c r="G128" s="248"/>
      <c r="H128" s="251">
        <v>12.4</v>
      </c>
      <c r="I128" s="252"/>
      <c r="J128" s="248"/>
      <c r="K128" s="248"/>
      <c r="L128" s="253"/>
      <c r="M128" s="254"/>
      <c r="N128" s="255"/>
      <c r="O128" s="255"/>
      <c r="P128" s="255"/>
      <c r="Q128" s="255"/>
      <c r="R128" s="255"/>
      <c r="S128" s="255"/>
      <c r="T128" s="256"/>
      <c r="U128" s="13"/>
      <c r="V128" s="13"/>
      <c r="W128" s="13"/>
      <c r="X128" s="13"/>
      <c r="Y128" s="13"/>
      <c r="Z128" s="13"/>
      <c r="AA128" s="13"/>
      <c r="AB128" s="13"/>
      <c r="AC128" s="13"/>
      <c r="AD128" s="13"/>
      <c r="AE128" s="13"/>
      <c r="AT128" s="257" t="s">
        <v>208</v>
      </c>
      <c r="AU128" s="257" t="s">
        <v>83</v>
      </c>
      <c r="AV128" s="13" t="s">
        <v>85</v>
      </c>
      <c r="AW128" s="13" t="s">
        <v>32</v>
      </c>
      <c r="AX128" s="13" t="s">
        <v>83</v>
      </c>
      <c r="AY128" s="257" t="s">
        <v>201</v>
      </c>
    </row>
    <row r="129" s="2" customFormat="1" ht="62.7" customHeight="1">
      <c r="A129" s="39"/>
      <c r="B129" s="40"/>
      <c r="C129" s="222" t="s">
        <v>85</v>
      </c>
      <c r="D129" s="222" t="s">
        <v>202</v>
      </c>
      <c r="E129" s="223" t="s">
        <v>3764</v>
      </c>
      <c r="F129" s="224" t="s">
        <v>3765</v>
      </c>
      <c r="G129" s="225" t="s">
        <v>205</v>
      </c>
      <c r="H129" s="226">
        <v>12.4</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206</v>
      </c>
      <c r="AT129" s="234" t="s">
        <v>202</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206</v>
      </c>
      <c r="BM129" s="234" t="s">
        <v>4092</v>
      </c>
    </row>
    <row r="130" s="2" customFormat="1" ht="44.25" customHeight="1">
      <c r="A130" s="39"/>
      <c r="B130" s="40"/>
      <c r="C130" s="222" t="s">
        <v>138</v>
      </c>
      <c r="D130" s="222" t="s">
        <v>202</v>
      </c>
      <c r="E130" s="223" t="s">
        <v>3767</v>
      </c>
      <c r="F130" s="224" t="s">
        <v>3768</v>
      </c>
      <c r="G130" s="225" t="s">
        <v>223</v>
      </c>
      <c r="H130" s="226">
        <v>22.32</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206</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206</v>
      </c>
      <c r="BM130" s="234" t="s">
        <v>4093</v>
      </c>
    </row>
    <row r="131" s="13" customFormat="1">
      <c r="A131" s="13"/>
      <c r="B131" s="247"/>
      <c r="C131" s="248"/>
      <c r="D131" s="238" t="s">
        <v>208</v>
      </c>
      <c r="E131" s="248"/>
      <c r="F131" s="250" t="s">
        <v>4094</v>
      </c>
      <c r="G131" s="248"/>
      <c r="H131" s="251">
        <v>22.32</v>
      </c>
      <c r="I131" s="252"/>
      <c r="J131" s="248"/>
      <c r="K131" s="248"/>
      <c r="L131" s="253"/>
      <c r="M131" s="254"/>
      <c r="N131" s="255"/>
      <c r="O131" s="255"/>
      <c r="P131" s="255"/>
      <c r="Q131" s="255"/>
      <c r="R131" s="255"/>
      <c r="S131" s="255"/>
      <c r="T131" s="256"/>
      <c r="U131" s="13"/>
      <c r="V131" s="13"/>
      <c r="W131" s="13"/>
      <c r="X131" s="13"/>
      <c r="Y131" s="13"/>
      <c r="Z131" s="13"/>
      <c r="AA131" s="13"/>
      <c r="AB131" s="13"/>
      <c r="AC131" s="13"/>
      <c r="AD131" s="13"/>
      <c r="AE131" s="13"/>
      <c r="AT131" s="257" t="s">
        <v>208</v>
      </c>
      <c r="AU131" s="257" t="s">
        <v>83</v>
      </c>
      <c r="AV131" s="13" t="s">
        <v>85</v>
      </c>
      <c r="AW131" s="13" t="s">
        <v>4</v>
      </c>
      <c r="AX131" s="13" t="s">
        <v>83</v>
      </c>
      <c r="AY131" s="257" t="s">
        <v>201</v>
      </c>
    </row>
    <row r="132" s="2" customFormat="1" ht="37.8" customHeight="1">
      <c r="A132" s="39"/>
      <c r="B132" s="40"/>
      <c r="C132" s="222" t="s">
        <v>206</v>
      </c>
      <c r="D132" s="222" t="s">
        <v>202</v>
      </c>
      <c r="E132" s="223" t="s">
        <v>3771</v>
      </c>
      <c r="F132" s="224" t="s">
        <v>3772</v>
      </c>
      <c r="G132" s="225" t="s">
        <v>205</v>
      </c>
      <c r="H132" s="226">
        <v>20.399999999999999</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206</v>
      </c>
      <c r="AT132" s="234" t="s">
        <v>202</v>
      </c>
      <c r="AU132" s="234" t="s">
        <v>83</v>
      </c>
      <c r="AY132" s="18" t="s">
        <v>201</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206</v>
      </c>
      <c r="BM132" s="234" t="s">
        <v>4095</v>
      </c>
    </row>
    <row r="133" s="2" customFormat="1" ht="37.8" customHeight="1">
      <c r="A133" s="39"/>
      <c r="B133" s="40"/>
      <c r="C133" s="222" t="s">
        <v>235</v>
      </c>
      <c r="D133" s="222" t="s">
        <v>202</v>
      </c>
      <c r="E133" s="223" t="s">
        <v>4096</v>
      </c>
      <c r="F133" s="224" t="s">
        <v>4097</v>
      </c>
      <c r="G133" s="225" t="s">
        <v>215</v>
      </c>
      <c r="H133" s="226">
        <v>60.710000000000001</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206</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206</v>
      </c>
      <c r="BM133" s="234" t="s">
        <v>4098</v>
      </c>
    </row>
    <row r="134" s="12" customFormat="1">
      <c r="A134" s="12"/>
      <c r="B134" s="236"/>
      <c r="C134" s="237"/>
      <c r="D134" s="238" t="s">
        <v>208</v>
      </c>
      <c r="E134" s="239" t="s">
        <v>1</v>
      </c>
      <c r="F134" s="240" t="s">
        <v>546</v>
      </c>
      <c r="G134" s="237"/>
      <c r="H134" s="239" t="s">
        <v>1</v>
      </c>
      <c r="I134" s="241"/>
      <c r="J134" s="237"/>
      <c r="K134" s="237"/>
      <c r="L134" s="242"/>
      <c r="M134" s="243"/>
      <c r="N134" s="244"/>
      <c r="O134" s="244"/>
      <c r="P134" s="244"/>
      <c r="Q134" s="244"/>
      <c r="R134" s="244"/>
      <c r="S134" s="244"/>
      <c r="T134" s="245"/>
      <c r="U134" s="12"/>
      <c r="V134" s="12"/>
      <c r="W134" s="12"/>
      <c r="X134" s="12"/>
      <c r="Y134" s="12"/>
      <c r="Z134" s="12"/>
      <c r="AA134" s="12"/>
      <c r="AB134" s="12"/>
      <c r="AC134" s="12"/>
      <c r="AD134" s="12"/>
      <c r="AE134" s="12"/>
      <c r="AT134" s="246" t="s">
        <v>208</v>
      </c>
      <c r="AU134" s="246" t="s">
        <v>83</v>
      </c>
      <c r="AV134" s="12" t="s">
        <v>83</v>
      </c>
      <c r="AW134" s="12" t="s">
        <v>32</v>
      </c>
      <c r="AX134" s="12" t="s">
        <v>76</v>
      </c>
      <c r="AY134" s="246" t="s">
        <v>201</v>
      </c>
    </row>
    <row r="135" s="13" customFormat="1">
      <c r="A135" s="13"/>
      <c r="B135" s="247"/>
      <c r="C135" s="248"/>
      <c r="D135" s="238" t="s">
        <v>208</v>
      </c>
      <c r="E135" s="249" t="s">
        <v>1</v>
      </c>
      <c r="F135" s="250" t="s">
        <v>4099</v>
      </c>
      <c r="G135" s="248"/>
      <c r="H135" s="251">
        <v>60.710000000000001</v>
      </c>
      <c r="I135" s="252"/>
      <c r="J135" s="248"/>
      <c r="K135" s="248"/>
      <c r="L135" s="253"/>
      <c r="M135" s="254"/>
      <c r="N135" s="255"/>
      <c r="O135" s="255"/>
      <c r="P135" s="255"/>
      <c r="Q135" s="255"/>
      <c r="R135" s="255"/>
      <c r="S135" s="255"/>
      <c r="T135" s="256"/>
      <c r="U135" s="13"/>
      <c r="V135" s="13"/>
      <c r="W135" s="13"/>
      <c r="X135" s="13"/>
      <c r="Y135" s="13"/>
      <c r="Z135" s="13"/>
      <c r="AA135" s="13"/>
      <c r="AB135" s="13"/>
      <c r="AC135" s="13"/>
      <c r="AD135" s="13"/>
      <c r="AE135" s="13"/>
      <c r="AT135" s="257" t="s">
        <v>208</v>
      </c>
      <c r="AU135" s="257" t="s">
        <v>83</v>
      </c>
      <c r="AV135" s="13" t="s">
        <v>85</v>
      </c>
      <c r="AW135" s="13" t="s">
        <v>32</v>
      </c>
      <c r="AX135" s="13" t="s">
        <v>83</v>
      </c>
      <c r="AY135" s="257" t="s">
        <v>201</v>
      </c>
    </row>
    <row r="136" s="2" customFormat="1" ht="16.5" customHeight="1">
      <c r="A136" s="39"/>
      <c r="B136" s="40"/>
      <c r="C136" s="291" t="s">
        <v>243</v>
      </c>
      <c r="D136" s="291" t="s">
        <v>615</v>
      </c>
      <c r="E136" s="292" t="s">
        <v>4100</v>
      </c>
      <c r="F136" s="293" t="s">
        <v>4101</v>
      </c>
      <c r="G136" s="294" t="s">
        <v>223</v>
      </c>
      <c r="H136" s="295">
        <v>21.856000000000002</v>
      </c>
      <c r="I136" s="296"/>
      <c r="J136" s="297">
        <f>ROUND(I136*H136,2)</f>
        <v>0</v>
      </c>
      <c r="K136" s="298"/>
      <c r="L136" s="299"/>
      <c r="M136" s="300" t="s">
        <v>1</v>
      </c>
      <c r="N136" s="301" t="s">
        <v>41</v>
      </c>
      <c r="O136" s="92"/>
      <c r="P136" s="232">
        <f>O136*H136</f>
        <v>0</v>
      </c>
      <c r="Q136" s="232">
        <v>1</v>
      </c>
      <c r="R136" s="232">
        <f>Q136*H136</f>
        <v>21.856000000000002</v>
      </c>
      <c r="S136" s="232">
        <v>0</v>
      </c>
      <c r="T136" s="233">
        <f>S136*H136</f>
        <v>0</v>
      </c>
      <c r="U136" s="39"/>
      <c r="V136" s="39"/>
      <c r="W136" s="39"/>
      <c r="X136" s="39"/>
      <c r="Y136" s="39"/>
      <c r="Z136" s="39"/>
      <c r="AA136" s="39"/>
      <c r="AB136" s="39"/>
      <c r="AC136" s="39"/>
      <c r="AD136" s="39"/>
      <c r="AE136" s="39"/>
      <c r="AR136" s="234" t="s">
        <v>260</v>
      </c>
      <c r="AT136" s="234" t="s">
        <v>615</v>
      </c>
      <c r="AU136" s="234" t="s">
        <v>83</v>
      </c>
      <c r="AY136" s="18" t="s">
        <v>201</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206</v>
      </c>
      <c r="BM136" s="234" t="s">
        <v>4102</v>
      </c>
    </row>
    <row r="137" s="13" customFormat="1">
      <c r="A137" s="13"/>
      <c r="B137" s="247"/>
      <c r="C137" s="248"/>
      <c r="D137" s="238" t="s">
        <v>208</v>
      </c>
      <c r="E137" s="249" t="s">
        <v>1</v>
      </c>
      <c r="F137" s="250" t="s">
        <v>4103</v>
      </c>
      <c r="G137" s="248"/>
      <c r="H137" s="251">
        <v>21.856000000000002</v>
      </c>
      <c r="I137" s="252"/>
      <c r="J137" s="248"/>
      <c r="K137" s="248"/>
      <c r="L137" s="253"/>
      <c r="M137" s="254"/>
      <c r="N137" s="255"/>
      <c r="O137" s="255"/>
      <c r="P137" s="255"/>
      <c r="Q137" s="255"/>
      <c r="R137" s="255"/>
      <c r="S137" s="255"/>
      <c r="T137" s="256"/>
      <c r="U137" s="13"/>
      <c r="V137" s="13"/>
      <c r="W137" s="13"/>
      <c r="X137" s="13"/>
      <c r="Y137" s="13"/>
      <c r="Z137" s="13"/>
      <c r="AA137" s="13"/>
      <c r="AB137" s="13"/>
      <c r="AC137" s="13"/>
      <c r="AD137" s="13"/>
      <c r="AE137" s="13"/>
      <c r="AT137" s="257" t="s">
        <v>208</v>
      </c>
      <c r="AU137" s="257" t="s">
        <v>83</v>
      </c>
      <c r="AV137" s="13" t="s">
        <v>85</v>
      </c>
      <c r="AW137" s="13" t="s">
        <v>32</v>
      </c>
      <c r="AX137" s="13" t="s">
        <v>83</v>
      </c>
      <c r="AY137" s="257" t="s">
        <v>201</v>
      </c>
    </row>
    <row r="138" s="2" customFormat="1" ht="37.8" customHeight="1">
      <c r="A138" s="39"/>
      <c r="B138" s="40"/>
      <c r="C138" s="222" t="s">
        <v>256</v>
      </c>
      <c r="D138" s="222" t="s">
        <v>202</v>
      </c>
      <c r="E138" s="223" t="s">
        <v>4104</v>
      </c>
      <c r="F138" s="224" t="s">
        <v>4105</v>
      </c>
      <c r="G138" s="225" t="s">
        <v>215</v>
      </c>
      <c r="H138" s="226">
        <v>60.710000000000001</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206</v>
      </c>
      <c r="AT138" s="234" t="s">
        <v>202</v>
      </c>
      <c r="AU138" s="234" t="s">
        <v>83</v>
      </c>
      <c r="AY138" s="18" t="s">
        <v>201</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206</v>
      </c>
      <c r="BM138" s="234" t="s">
        <v>4106</v>
      </c>
    </row>
    <row r="139" s="2" customFormat="1" ht="16.5" customHeight="1">
      <c r="A139" s="39"/>
      <c r="B139" s="40"/>
      <c r="C139" s="291" t="s">
        <v>260</v>
      </c>
      <c r="D139" s="291" t="s">
        <v>615</v>
      </c>
      <c r="E139" s="292" t="s">
        <v>4107</v>
      </c>
      <c r="F139" s="293" t="s">
        <v>4108</v>
      </c>
      <c r="G139" s="294" t="s">
        <v>1025</v>
      </c>
      <c r="H139" s="295">
        <v>1.214</v>
      </c>
      <c r="I139" s="296"/>
      <c r="J139" s="297">
        <f>ROUND(I139*H139,2)</f>
        <v>0</v>
      </c>
      <c r="K139" s="298"/>
      <c r="L139" s="299"/>
      <c r="M139" s="300" t="s">
        <v>1</v>
      </c>
      <c r="N139" s="301" t="s">
        <v>41</v>
      </c>
      <c r="O139" s="92"/>
      <c r="P139" s="232">
        <f>O139*H139</f>
        <v>0</v>
      </c>
      <c r="Q139" s="232">
        <v>0.001</v>
      </c>
      <c r="R139" s="232">
        <f>Q139*H139</f>
        <v>0.001214</v>
      </c>
      <c r="S139" s="232">
        <v>0</v>
      </c>
      <c r="T139" s="233">
        <f>S139*H139</f>
        <v>0</v>
      </c>
      <c r="U139" s="39"/>
      <c r="V139" s="39"/>
      <c r="W139" s="39"/>
      <c r="X139" s="39"/>
      <c r="Y139" s="39"/>
      <c r="Z139" s="39"/>
      <c r="AA139" s="39"/>
      <c r="AB139" s="39"/>
      <c r="AC139" s="39"/>
      <c r="AD139" s="39"/>
      <c r="AE139" s="39"/>
      <c r="AR139" s="234" t="s">
        <v>260</v>
      </c>
      <c r="AT139" s="234" t="s">
        <v>615</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206</v>
      </c>
      <c r="BM139" s="234" t="s">
        <v>4109</v>
      </c>
    </row>
    <row r="140" s="13" customFormat="1">
      <c r="A140" s="13"/>
      <c r="B140" s="247"/>
      <c r="C140" s="248"/>
      <c r="D140" s="238" t="s">
        <v>208</v>
      </c>
      <c r="E140" s="248"/>
      <c r="F140" s="250" t="s">
        <v>4110</v>
      </c>
      <c r="G140" s="248"/>
      <c r="H140" s="251">
        <v>1.214</v>
      </c>
      <c r="I140" s="252"/>
      <c r="J140" s="248"/>
      <c r="K140" s="248"/>
      <c r="L140" s="253"/>
      <c r="M140" s="254"/>
      <c r="N140" s="255"/>
      <c r="O140" s="255"/>
      <c r="P140" s="255"/>
      <c r="Q140" s="255"/>
      <c r="R140" s="255"/>
      <c r="S140" s="255"/>
      <c r="T140" s="256"/>
      <c r="U140" s="13"/>
      <c r="V140" s="13"/>
      <c r="W140" s="13"/>
      <c r="X140" s="13"/>
      <c r="Y140" s="13"/>
      <c r="Z140" s="13"/>
      <c r="AA140" s="13"/>
      <c r="AB140" s="13"/>
      <c r="AC140" s="13"/>
      <c r="AD140" s="13"/>
      <c r="AE140" s="13"/>
      <c r="AT140" s="257" t="s">
        <v>208</v>
      </c>
      <c r="AU140" s="257" t="s">
        <v>83</v>
      </c>
      <c r="AV140" s="13" t="s">
        <v>85</v>
      </c>
      <c r="AW140" s="13" t="s">
        <v>4</v>
      </c>
      <c r="AX140" s="13" t="s">
        <v>83</v>
      </c>
      <c r="AY140" s="257" t="s">
        <v>201</v>
      </c>
    </row>
    <row r="141" s="2" customFormat="1" ht="37.8" customHeight="1">
      <c r="A141" s="39"/>
      <c r="B141" s="40"/>
      <c r="C141" s="222" t="s">
        <v>277</v>
      </c>
      <c r="D141" s="222" t="s">
        <v>202</v>
      </c>
      <c r="E141" s="223" t="s">
        <v>4111</v>
      </c>
      <c r="F141" s="224" t="s">
        <v>4112</v>
      </c>
      <c r="G141" s="225" t="s">
        <v>215</v>
      </c>
      <c r="H141" s="226">
        <v>60.710000000000001</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206</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206</v>
      </c>
      <c r="BM141" s="234" t="s">
        <v>4113</v>
      </c>
    </row>
    <row r="142" s="11" customFormat="1" ht="25.92" customHeight="1">
      <c r="A142" s="11"/>
      <c r="B142" s="208"/>
      <c r="C142" s="209"/>
      <c r="D142" s="210" t="s">
        <v>75</v>
      </c>
      <c r="E142" s="211" t="s">
        <v>206</v>
      </c>
      <c r="F142" s="211" t="s">
        <v>283</v>
      </c>
      <c r="G142" s="209"/>
      <c r="H142" s="209"/>
      <c r="I142" s="212"/>
      <c r="J142" s="213">
        <f>BK142</f>
        <v>0</v>
      </c>
      <c r="K142" s="209"/>
      <c r="L142" s="214"/>
      <c r="M142" s="215"/>
      <c r="N142" s="216"/>
      <c r="O142" s="216"/>
      <c r="P142" s="217">
        <f>SUM(P143:P145)</f>
        <v>0</v>
      </c>
      <c r="Q142" s="216"/>
      <c r="R142" s="217">
        <f>SUM(R143:R145)</f>
        <v>1.39185</v>
      </c>
      <c r="S142" s="216"/>
      <c r="T142" s="218">
        <f>SUM(T143:T145)</f>
        <v>0</v>
      </c>
      <c r="U142" s="11"/>
      <c r="V142" s="11"/>
      <c r="W142" s="11"/>
      <c r="X142" s="11"/>
      <c r="Y142" s="11"/>
      <c r="Z142" s="11"/>
      <c r="AA142" s="11"/>
      <c r="AB142" s="11"/>
      <c r="AC142" s="11"/>
      <c r="AD142" s="11"/>
      <c r="AE142" s="11"/>
      <c r="AR142" s="219" t="s">
        <v>83</v>
      </c>
      <c r="AT142" s="220" t="s">
        <v>75</v>
      </c>
      <c r="AU142" s="220" t="s">
        <v>76</v>
      </c>
      <c r="AY142" s="219" t="s">
        <v>201</v>
      </c>
      <c r="BK142" s="221">
        <f>SUM(BK143:BK145)</f>
        <v>0</v>
      </c>
    </row>
    <row r="143" s="2" customFormat="1" ht="49.05" customHeight="1">
      <c r="A143" s="39"/>
      <c r="B143" s="40"/>
      <c r="C143" s="222" t="s">
        <v>167</v>
      </c>
      <c r="D143" s="222" t="s">
        <v>202</v>
      </c>
      <c r="E143" s="223" t="s">
        <v>4114</v>
      </c>
      <c r="F143" s="224" t="s">
        <v>4115</v>
      </c>
      <c r="G143" s="225" t="s">
        <v>671</v>
      </c>
      <c r="H143" s="226">
        <v>9</v>
      </c>
      <c r="I143" s="227"/>
      <c r="J143" s="228">
        <f>ROUND(I143*H143,2)</f>
        <v>0</v>
      </c>
      <c r="K143" s="229"/>
      <c r="L143" s="45"/>
      <c r="M143" s="230" t="s">
        <v>1</v>
      </c>
      <c r="N143" s="231" t="s">
        <v>41</v>
      </c>
      <c r="O143" s="92"/>
      <c r="P143" s="232">
        <f>O143*H143</f>
        <v>0</v>
      </c>
      <c r="Q143" s="232">
        <v>0.03465</v>
      </c>
      <c r="R143" s="232">
        <f>Q143*H143</f>
        <v>0.31185000000000002</v>
      </c>
      <c r="S143" s="232">
        <v>0</v>
      </c>
      <c r="T143" s="233">
        <f>S143*H143</f>
        <v>0</v>
      </c>
      <c r="U143" s="39"/>
      <c r="V143" s="39"/>
      <c r="W143" s="39"/>
      <c r="X143" s="39"/>
      <c r="Y143" s="39"/>
      <c r="Z143" s="39"/>
      <c r="AA143" s="39"/>
      <c r="AB143" s="39"/>
      <c r="AC143" s="39"/>
      <c r="AD143" s="39"/>
      <c r="AE143" s="39"/>
      <c r="AR143" s="234" t="s">
        <v>206</v>
      </c>
      <c r="AT143" s="234" t="s">
        <v>202</v>
      </c>
      <c r="AU143" s="234" t="s">
        <v>83</v>
      </c>
      <c r="AY143" s="18" t="s">
        <v>201</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206</v>
      </c>
      <c r="BM143" s="234" t="s">
        <v>4116</v>
      </c>
    </row>
    <row r="144" s="13" customFormat="1">
      <c r="A144" s="13"/>
      <c r="B144" s="247"/>
      <c r="C144" s="248"/>
      <c r="D144" s="238" t="s">
        <v>208</v>
      </c>
      <c r="E144" s="249" t="s">
        <v>1</v>
      </c>
      <c r="F144" s="250" t="s">
        <v>4117</v>
      </c>
      <c r="G144" s="248"/>
      <c r="H144" s="251">
        <v>9</v>
      </c>
      <c r="I144" s="252"/>
      <c r="J144" s="248"/>
      <c r="K144" s="248"/>
      <c r="L144" s="253"/>
      <c r="M144" s="254"/>
      <c r="N144" s="255"/>
      <c r="O144" s="255"/>
      <c r="P144" s="255"/>
      <c r="Q144" s="255"/>
      <c r="R144" s="255"/>
      <c r="S144" s="255"/>
      <c r="T144" s="256"/>
      <c r="U144" s="13"/>
      <c r="V144" s="13"/>
      <c r="W144" s="13"/>
      <c r="X144" s="13"/>
      <c r="Y144" s="13"/>
      <c r="Z144" s="13"/>
      <c r="AA144" s="13"/>
      <c r="AB144" s="13"/>
      <c r="AC144" s="13"/>
      <c r="AD144" s="13"/>
      <c r="AE144" s="13"/>
      <c r="AT144" s="257" t="s">
        <v>208</v>
      </c>
      <c r="AU144" s="257" t="s">
        <v>83</v>
      </c>
      <c r="AV144" s="13" t="s">
        <v>85</v>
      </c>
      <c r="AW144" s="13" t="s">
        <v>32</v>
      </c>
      <c r="AX144" s="13" t="s">
        <v>83</v>
      </c>
      <c r="AY144" s="257" t="s">
        <v>201</v>
      </c>
    </row>
    <row r="145" s="2" customFormat="1" ht="24.15" customHeight="1">
      <c r="A145" s="39"/>
      <c r="B145" s="40"/>
      <c r="C145" s="291" t="s">
        <v>170</v>
      </c>
      <c r="D145" s="291" t="s">
        <v>615</v>
      </c>
      <c r="E145" s="292" t="s">
        <v>4118</v>
      </c>
      <c r="F145" s="293" t="s">
        <v>4119</v>
      </c>
      <c r="G145" s="294" t="s">
        <v>535</v>
      </c>
      <c r="H145" s="295">
        <v>6</v>
      </c>
      <c r="I145" s="296"/>
      <c r="J145" s="297">
        <f>ROUND(I145*H145,2)</f>
        <v>0</v>
      </c>
      <c r="K145" s="298"/>
      <c r="L145" s="299"/>
      <c r="M145" s="300" t="s">
        <v>1</v>
      </c>
      <c r="N145" s="301" t="s">
        <v>41</v>
      </c>
      <c r="O145" s="92"/>
      <c r="P145" s="232">
        <f>O145*H145</f>
        <v>0</v>
      </c>
      <c r="Q145" s="232">
        <v>0.17999999999999999</v>
      </c>
      <c r="R145" s="232">
        <f>Q145*H145</f>
        <v>1.0800000000000001</v>
      </c>
      <c r="S145" s="232">
        <v>0</v>
      </c>
      <c r="T145" s="233">
        <f>S145*H145</f>
        <v>0</v>
      </c>
      <c r="U145" s="39"/>
      <c r="V145" s="39"/>
      <c r="W145" s="39"/>
      <c r="X145" s="39"/>
      <c r="Y145" s="39"/>
      <c r="Z145" s="39"/>
      <c r="AA145" s="39"/>
      <c r="AB145" s="39"/>
      <c r="AC145" s="39"/>
      <c r="AD145" s="39"/>
      <c r="AE145" s="39"/>
      <c r="AR145" s="234" t="s">
        <v>260</v>
      </c>
      <c r="AT145" s="234" t="s">
        <v>615</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206</v>
      </c>
      <c r="BM145" s="234" t="s">
        <v>4120</v>
      </c>
    </row>
    <row r="146" s="11" customFormat="1" ht="25.92" customHeight="1">
      <c r="A146" s="11"/>
      <c r="B146" s="208"/>
      <c r="C146" s="209"/>
      <c r="D146" s="210" t="s">
        <v>75</v>
      </c>
      <c r="E146" s="211" t="s">
        <v>235</v>
      </c>
      <c r="F146" s="211" t="s">
        <v>3817</v>
      </c>
      <c r="G146" s="209"/>
      <c r="H146" s="209"/>
      <c r="I146" s="212"/>
      <c r="J146" s="213">
        <f>BK146</f>
        <v>0</v>
      </c>
      <c r="K146" s="209"/>
      <c r="L146" s="214"/>
      <c r="M146" s="215"/>
      <c r="N146" s="216"/>
      <c r="O146" s="216"/>
      <c r="P146" s="217">
        <f>SUM(P147:P164)</f>
        <v>0</v>
      </c>
      <c r="Q146" s="216"/>
      <c r="R146" s="217">
        <f>SUM(R147:R164)</f>
        <v>0</v>
      </c>
      <c r="S146" s="216"/>
      <c r="T146" s="218">
        <f>SUM(T147:T164)</f>
        <v>0</v>
      </c>
      <c r="U146" s="11"/>
      <c r="V146" s="11"/>
      <c r="W146" s="11"/>
      <c r="X146" s="11"/>
      <c r="Y146" s="11"/>
      <c r="Z146" s="11"/>
      <c r="AA146" s="11"/>
      <c r="AB146" s="11"/>
      <c r="AC146" s="11"/>
      <c r="AD146" s="11"/>
      <c r="AE146" s="11"/>
      <c r="AR146" s="219" t="s">
        <v>83</v>
      </c>
      <c r="AT146" s="220" t="s">
        <v>75</v>
      </c>
      <c r="AU146" s="220" t="s">
        <v>76</v>
      </c>
      <c r="AY146" s="219" t="s">
        <v>201</v>
      </c>
      <c r="BK146" s="221">
        <f>SUM(BK147:BK164)</f>
        <v>0</v>
      </c>
    </row>
    <row r="147" s="2" customFormat="1" ht="33" customHeight="1">
      <c r="A147" s="39"/>
      <c r="B147" s="40"/>
      <c r="C147" s="222" t="s">
        <v>8</v>
      </c>
      <c r="D147" s="222" t="s">
        <v>202</v>
      </c>
      <c r="E147" s="223" t="s">
        <v>3818</v>
      </c>
      <c r="F147" s="224" t="s">
        <v>3819</v>
      </c>
      <c r="G147" s="225" t="s">
        <v>215</v>
      </c>
      <c r="H147" s="226">
        <v>33.100000000000001</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206</v>
      </c>
      <c r="AT147" s="234" t="s">
        <v>202</v>
      </c>
      <c r="AU147" s="234" t="s">
        <v>83</v>
      </c>
      <c r="AY147" s="18" t="s">
        <v>201</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206</v>
      </c>
      <c r="BM147" s="234" t="s">
        <v>4121</v>
      </c>
    </row>
    <row r="148" s="12" customFormat="1">
      <c r="A148" s="12"/>
      <c r="B148" s="236"/>
      <c r="C148" s="237"/>
      <c r="D148" s="238" t="s">
        <v>208</v>
      </c>
      <c r="E148" s="239" t="s">
        <v>1</v>
      </c>
      <c r="F148" s="240" t="s">
        <v>4122</v>
      </c>
      <c r="G148" s="237"/>
      <c r="H148" s="239" t="s">
        <v>1</v>
      </c>
      <c r="I148" s="241"/>
      <c r="J148" s="237"/>
      <c r="K148" s="237"/>
      <c r="L148" s="242"/>
      <c r="M148" s="243"/>
      <c r="N148" s="244"/>
      <c r="O148" s="244"/>
      <c r="P148" s="244"/>
      <c r="Q148" s="244"/>
      <c r="R148" s="244"/>
      <c r="S148" s="244"/>
      <c r="T148" s="245"/>
      <c r="U148" s="12"/>
      <c r="V148" s="12"/>
      <c r="W148" s="12"/>
      <c r="X148" s="12"/>
      <c r="Y148" s="12"/>
      <c r="Z148" s="12"/>
      <c r="AA148" s="12"/>
      <c r="AB148" s="12"/>
      <c r="AC148" s="12"/>
      <c r="AD148" s="12"/>
      <c r="AE148" s="12"/>
      <c r="AT148" s="246" t="s">
        <v>208</v>
      </c>
      <c r="AU148" s="246" t="s">
        <v>83</v>
      </c>
      <c r="AV148" s="12" t="s">
        <v>83</v>
      </c>
      <c r="AW148" s="12" t="s">
        <v>32</v>
      </c>
      <c r="AX148" s="12" t="s">
        <v>76</v>
      </c>
      <c r="AY148" s="246" t="s">
        <v>201</v>
      </c>
    </row>
    <row r="149" s="13" customFormat="1">
      <c r="A149" s="13"/>
      <c r="B149" s="247"/>
      <c r="C149" s="248"/>
      <c r="D149" s="238" t="s">
        <v>208</v>
      </c>
      <c r="E149" s="249" t="s">
        <v>1</v>
      </c>
      <c r="F149" s="250" t="s">
        <v>4123</v>
      </c>
      <c r="G149" s="248"/>
      <c r="H149" s="251">
        <v>28.100000000000001</v>
      </c>
      <c r="I149" s="252"/>
      <c r="J149" s="248"/>
      <c r="K149" s="248"/>
      <c r="L149" s="253"/>
      <c r="M149" s="254"/>
      <c r="N149" s="255"/>
      <c r="O149" s="255"/>
      <c r="P149" s="255"/>
      <c r="Q149" s="255"/>
      <c r="R149" s="255"/>
      <c r="S149" s="255"/>
      <c r="T149" s="256"/>
      <c r="U149" s="13"/>
      <c r="V149" s="13"/>
      <c r="W149" s="13"/>
      <c r="X149" s="13"/>
      <c r="Y149" s="13"/>
      <c r="Z149" s="13"/>
      <c r="AA149" s="13"/>
      <c r="AB149" s="13"/>
      <c r="AC149" s="13"/>
      <c r="AD149" s="13"/>
      <c r="AE149" s="13"/>
      <c r="AT149" s="257" t="s">
        <v>208</v>
      </c>
      <c r="AU149" s="257" t="s">
        <v>83</v>
      </c>
      <c r="AV149" s="13" t="s">
        <v>85</v>
      </c>
      <c r="AW149" s="13" t="s">
        <v>32</v>
      </c>
      <c r="AX149" s="13" t="s">
        <v>76</v>
      </c>
      <c r="AY149" s="257" t="s">
        <v>201</v>
      </c>
    </row>
    <row r="150" s="12" customFormat="1">
      <c r="A150" s="12"/>
      <c r="B150" s="236"/>
      <c r="C150" s="237"/>
      <c r="D150" s="238" t="s">
        <v>208</v>
      </c>
      <c r="E150" s="239" t="s">
        <v>1</v>
      </c>
      <c r="F150" s="240" t="s">
        <v>4124</v>
      </c>
      <c r="G150" s="237"/>
      <c r="H150" s="239" t="s">
        <v>1</v>
      </c>
      <c r="I150" s="241"/>
      <c r="J150" s="237"/>
      <c r="K150" s="237"/>
      <c r="L150" s="242"/>
      <c r="M150" s="243"/>
      <c r="N150" s="244"/>
      <c r="O150" s="244"/>
      <c r="P150" s="244"/>
      <c r="Q150" s="244"/>
      <c r="R150" s="244"/>
      <c r="S150" s="244"/>
      <c r="T150" s="245"/>
      <c r="U150" s="12"/>
      <c r="V150" s="12"/>
      <c r="W150" s="12"/>
      <c r="X150" s="12"/>
      <c r="Y150" s="12"/>
      <c r="Z150" s="12"/>
      <c r="AA150" s="12"/>
      <c r="AB150" s="12"/>
      <c r="AC150" s="12"/>
      <c r="AD150" s="12"/>
      <c r="AE150" s="12"/>
      <c r="AT150" s="246" t="s">
        <v>208</v>
      </c>
      <c r="AU150" s="246" t="s">
        <v>83</v>
      </c>
      <c r="AV150" s="12" t="s">
        <v>83</v>
      </c>
      <c r="AW150" s="12" t="s">
        <v>32</v>
      </c>
      <c r="AX150" s="12" t="s">
        <v>76</v>
      </c>
      <c r="AY150" s="246" t="s">
        <v>201</v>
      </c>
    </row>
    <row r="151" s="13" customFormat="1">
      <c r="A151" s="13"/>
      <c r="B151" s="247"/>
      <c r="C151" s="248"/>
      <c r="D151" s="238" t="s">
        <v>208</v>
      </c>
      <c r="E151" s="249" t="s">
        <v>1</v>
      </c>
      <c r="F151" s="250" t="s">
        <v>4125</v>
      </c>
      <c r="G151" s="248"/>
      <c r="H151" s="251">
        <v>5</v>
      </c>
      <c r="I151" s="252"/>
      <c r="J151" s="248"/>
      <c r="K151" s="248"/>
      <c r="L151" s="253"/>
      <c r="M151" s="254"/>
      <c r="N151" s="255"/>
      <c r="O151" s="255"/>
      <c r="P151" s="255"/>
      <c r="Q151" s="255"/>
      <c r="R151" s="255"/>
      <c r="S151" s="255"/>
      <c r="T151" s="256"/>
      <c r="U151" s="13"/>
      <c r="V151" s="13"/>
      <c r="W151" s="13"/>
      <c r="X151" s="13"/>
      <c r="Y151" s="13"/>
      <c r="Z151" s="13"/>
      <c r="AA151" s="13"/>
      <c r="AB151" s="13"/>
      <c r="AC151" s="13"/>
      <c r="AD151" s="13"/>
      <c r="AE151" s="13"/>
      <c r="AT151" s="257" t="s">
        <v>208</v>
      </c>
      <c r="AU151" s="257" t="s">
        <v>83</v>
      </c>
      <c r="AV151" s="13" t="s">
        <v>85</v>
      </c>
      <c r="AW151" s="13" t="s">
        <v>32</v>
      </c>
      <c r="AX151" s="13" t="s">
        <v>76</v>
      </c>
      <c r="AY151" s="257" t="s">
        <v>201</v>
      </c>
    </row>
    <row r="152" s="14" customFormat="1">
      <c r="A152" s="14"/>
      <c r="B152" s="258"/>
      <c r="C152" s="259"/>
      <c r="D152" s="238" t="s">
        <v>208</v>
      </c>
      <c r="E152" s="260" t="s">
        <v>1</v>
      </c>
      <c r="F152" s="261" t="s">
        <v>212</v>
      </c>
      <c r="G152" s="259"/>
      <c r="H152" s="262">
        <v>33.100000000000001</v>
      </c>
      <c r="I152" s="263"/>
      <c r="J152" s="259"/>
      <c r="K152" s="259"/>
      <c r="L152" s="264"/>
      <c r="M152" s="265"/>
      <c r="N152" s="266"/>
      <c r="O152" s="266"/>
      <c r="P152" s="266"/>
      <c r="Q152" s="266"/>
      <c r="R152" s="266"/>
      <c r="S152" s="266"/>
      <c r="T152" s="267"/>
      <c r="U152" s="14"/>
      <c r="V152" s="14"/>
      <c r="W152" s="14"/>
      <c r="X152" s="14"/>
      <c r="Y152" s="14"/>
      <c r="Z152" s="14"/>
      <c r="AA152" s="14"/>
      <c r="AB152" s="14"/>
      <c r="AC152" s="14"/>
      <c r="AD152" s="14"/>
      <c r="AE152" s="14"/>
      <c r="AT152" s="268" t="s">
        <v>208</v>
      </c>
      <c r="AU152" s="268" t="s">
        <v>83</v>
      </c>
      <c r="AV152" s="14" t="s">
        <v>206</v>
      </c>
      <c r="AW152" s="14" t="s">
        <v>32</v>
      </c>
      <c r="AX152" s="14" t="s">
        <v>83</v>
      </c>
      <c r="AY152" s="268" t="s">
        <v>201</v>
      </c>
    </row>
    <row r="153" s="2" customFormat="1" ht="33" customHeight="1">
      <c r="A153" s="39"/>
      <c r="B153" s="40"/>
      <c r="C153" s="222" t="s">
        <v>307</v>
      </c>
      <c r="D153" s="222" t="s">
        <v>202</v>
      </c>
      <c r="E153" s="223" t="s">
        <v>4126</v>
      </c>
      <c r="F153" s="224" t="s">
        <v>4127</v>
      </c>
      <c r="G153" s="225" t="s">
        <v>215</v>
      </c>
      <c r="H153" s="226">
        <v>12</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206</v>
      </c>
      <c r="AT153" s="234" t="s">
        <v>202</v>
      </c>
      <c r="AU153" s="234" t="s">
        <v>83</v>
      </c>
      <c r="AY153" s="18" t="s">
        <v>201</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206</v>
      </c>
      <c r="BM153" s="234" t="s">
        <v>4128</v>
      </c>
    </row>
    <row r="154" s="12" customFormat="1">
      <c r="A154" s="12"/>
      <c r="B154" s="236"/>
      <c r="C154" s="237"/>
      <c r="D154" s="238" t="s">
        <v>208</v>
      </c>
      <c r="E154" s="239" t="s">
        <v>1</v>
      </c>
      <c r="F154" s="240" t="s">
        <v>4129</v>
      </c>
      <c r="G154" s="237"/>
      <c r="H154" s="239" t="s">
        <v>1</v>
      </c>
      <c r="I154" s="241"/>
      <c r="J154" s="237"/>
      <c r="K154" s="237"/>
      <c r="L154" s="242"/>
      <c r="M154" s="243"/>
      <c r="N154" s="244"/>
      <c r="O154" s="244"/>
      <c r="P154" s="244"/>
      <c r="Q154" s="244"/>
      <c r="R154" s="244"/>
      <c r="S154" s="244"/>
      <c r="T154" s="245"/>
      <c r="U154" s="12"/>
      <c r="V154" s="12"/>
      <c r="W154" s="12"/>
      <c r="X154" s="12"/>
      <c r="Y154" s="12"/>
      <c r="Z154" s="12"/>
      <c r="AA154" s="12"/>
      <c r="AB154" s="12"/>
      <c r="AC154" s="12"/>
      <c r="AD154" s="12"/>
      <c r="AE154" s="12"/>
      <c r="AT154" s="246" t="s">
        <v>208</v>
      </c>
      <c r="AU154" s="246" t="s">
        <v>83</v>
      </c>
      <c r="AV154" s="12" t="s">
        <v>83</v>
      </c>
      <c r="AW154" s="12" t="s">
        <v>32</v>
      </c>
      <c r="AX154" s="12" t="s">
        <v>76</v>
      </c>
      <c r="AY154" s="246" t="s">
        <v>201</v>
      </c>
    </row>
    <row r="155" s="13" customFormat="1">
      <c r="A155" s="13"/>
      <c r="B155" s="247"/>
      <c r="C155" s="248"/>
      <c r="D155" s="238" t="s">
        <v>208</v>
      </c>
      <c r="E155" s="249" t="s">
        <v>1</v>
      </c>
      <c r="F155" s="250" t="s">
        <v>4130</v>
      </c>
      <c r="G155" s="248"/>
      <c r="H155" s="251">
        <v>12</v>
      </c>
      <c r="I155" s="252"/>
      <c r="J155" s="248"/>
      <c r="K155" s="248"/>
      <c r="L155" s="253"/>
      <c r="M155" s="254"/>
      <c r="N155" s="255"/>
      <c r="O155" s="255"/>
      <c r="P155" s="255"/>
      <c r="Q155" s="255"/>
      <c r="R155" s="255"/>
      <c r="S155" s="255"/>
      <c r="T155" s="256"/>
      <c r="U155" s="13"/>
      <c r="V155" s="13"/>
      <c r="W155" s="13"/>
      <c r="X155" s="13"/>
      <c r="Y155" s="13"/>
      <c r="Z155" s="13"/>
      <c r="AA155" s="13"/>
      <c r="AB155" s="13"/>
      <c r="AC155" s="13"/>
      <c r="AD155" s="13"/>
      <c r="AE155" s="13"/>
      <c r="AT155" s="257" t="s">
        <v>208</v>
      </c>
      <c r="AU155" s="257" t="s">
        <v>83</v>
      </c>
      <c r="AV155" s="13" t="s">
        <v>85</v>
      </c>
      <c r="AW155" s="13" t="s">
        <v>32</v>
      </c>
      <c r="AX155" s="13" t="s">
        <v>83</v>
      </c>
      <c r="AY155" s="257" t="s">
        <v>201</v>
      </c>
    </row>
    <row r="156" s="2" customFormat="1" ht="21.75" customHeight="1">
      <c r="A156" s="39"/>
      <c r="B156" s="40"/>
      <c r="C156" s="222" t="s">
        <v>311</v>
      </c>
      <c r="D156" s="222" t="s">
        <v>202</v>
      </c>
      <c r="E156" s="223" t="s">
        <v>4131</v>
      </c>
      <c r="F156" s="224" t="s">
        <v>4132</v>
      </c>
      <c r="G156" s="225" t="s">
        <v>215</v>
      </c>
      <c r="H156" s="226">
        <v>2.7000000000000002</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206</v>
      </c>
      <c r="AT156" s="234" t="s">
        <v>202</v>
      </c>
      <c r="AU156" s="234" t="s">
        <v>83</v>
      </c>
      <c r="AY156" s="18" t="s">
        <v>201</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206</v>
      </c>
      <c r="BM156" s="234" t="s">
        <v>4133</v>
      </c>
    </row>
    <row r="157" s="12" customFormat="1">
      <c r="A157" s="12"/>
      <c r="B157" s="236"/>
      <c r="C157" s="237"/>
      <c r="D157" s="238" t="s">
        <v>208</v>
      </c>
      <c r="E157" s="239" t="s">
        <v>1</v>
      </c>
      <c r="F157" s="240" t="s">
        <v>4134</v>
      </c>
      <c r="G157" s="237"/>
      <c r="H157" s="239" t="s">
        <v>1</v>
      </c>
      <c r="I157" s="241"/>
      <c r="J157" s="237"/>
      <c r="K157" s="237"/>
      <c r="L157" s="242"/>
      <c r="M157" s="243"/>
      <c r="N157" s="244"/>
      <c r="O157" s="244"/>
      <c r="P157" s="244"/>
      <c r="Q157" s="244"/>
      <c r="R157" s="244"/>
      <c r="S157" s="244"/>
      <c r="T157" s="245"/>
      <c r="U157" s="12"/>
      <c r="V157" s="12"/>
      <c r="W157" s="12"/>
      <c r="X157" s="12"/>
      <c r="Y157" s="12"/>
      <c r="Z157" s="12"/>
      <c r="AA157" s="12"/>
      <c r="AB157" s="12"/>
      <c r="AC157" s="12"/>
      <c r="AD157" s="12"/>
      <c r="AE157" s="12"/>
      <c r="AT157" s="246" t="s">
        <v>208</v>
      </c>
      <c r="AU157" s="246" t="s">
        <v>83</v>
      </c>
      <c r="AV157" s="12" t="s">
        <v>83</v>
      </c>
      <c r="AW157" s="12" t="s">
        <v>32</v>
      </c>
      <c r="AX157" s="12" t="s">
        <v>76</v>
      </c>
      <c r="AY157" s="246" t="s">
        <v>201</v>
      </c>
    </row>
    <row r="158" s="13" customFormat="1">
      <c r="A158" s="13"/>
      <c r="B158" s="247"/>
      <c r="C158" s="248"/>
      <c r="D158" s="238" t="s">
        <v>208</v>
      </c>
      <c r="E158" s="249" t="s">
        <v>1</v>
      </c>
      <c r="F158" s="250" t="s">
        <v>4135</v>
      </c>
      <c r="G158" s="248"/>
      <c r="H158" s="251">
        <v>2.7000000000000002</v>
      </c>
      <c r="I158" s="252"/>
      <c r="J158" s="248"/>
      <c r="K158" s="248"/>
      <c r="L158" s="253"/>
      <c r="M158" s="254"/>
      <c r="N158" s="255"/>
      <c r="O158" s="255"/>
      <c r="P158" s="255"/>
      <c r="Q158" s="255"/>
      <c r="R158" s="255"/>
      <c r="S158" s="255"/>
      <c r="T158" s="256"/>
      <c r="U158" s="13"/>
      <c r="V158" s="13"/>
      <c r="W158" s="13"/>
      <c r="X158" s="13"/>
      <c r="Y158" s="13"/>
      <c r="Z158" s="13"/>
      <c r="AA158" s="13"/>
      <c r="AB158" s="13"/>
      <c r="AC158" s="13"/>
      <c r="AD158" s="13"/>
      <c r="AE158" s="13"/>
      <c r="AT158" s="257" t="s">
        <v>208</v>
      </c>
      <c r="AU158" s="257" t="s">
        <v>83</v>
      </c>
      <c r="AV158" s="13" t="s">
        <v>85</v>
      </c>
      <c r="AW158" s="13" t="s">
        <v>32</v>
      </c>
      <c r="AX158" s="13" t="s">
        <v>83</v>
      </c>
      <c r="AY158" s="257" t="s">
        <v>201</v>
      </c>
    </row>
    <row r="159" s="2" customFormat="1" ht="24.15" customHeight="1">
      <c r="A159" s="39"/>
      <c r="B159" s="40"/>
      <c r="C159" s="222" t="s">
        <v>315</v>
      </c>
      <c r="D159" s="222" t="s">
        <v>202</v>
      </c>
      <c r="E159" s="223" t="s">
        <v>4136</v>
      </c>
      <c r="F159" s="224" t="s">
        <v>4137</v>
      </c>
      <c r="G159" s="225" t="s">
        <v>215</v>
      </c>
      <c r="H159" s="226">
        <v>219.81999999999999</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206</v>
      </c>
      <c r="AT159" s="234" t="s">
        <v>202</v>
      </c>
      <c r="AU159" s="234" t="s">
        <v>83</v>
      </c>
      <c r="AY159" s="18" t="s">
        <v>201</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206</v>
      </c>
      <c r="BM159" s="234" t="s">
        <v>4138</v>
      </c>
    </row>
    <row r="160" s="12" customFormat="1">
      <c r="A160" s="12"/>
      <c r="B160" s="236"/>
      <c r="C160" s="237"/>
      <c r="D160" s="238" t="s">
        <v>208</v>
      </c>
      <c r="E160" s="239" t="s">
        <v>1</v>
      </c>
      <c r="F160" s="240" t="s">
        <v>4139</v>
      </c>
      <c r="G160" s="237"/>
      <c r="H160" s="239" t="s">
        <v>1</v>
      </c>
      <c r="I160" s="241"/>
      <c r="J160" s="237"/>
      <c r="K160" s="237"/>
      <c r="L160" s="242"/>
      <c r="M160" s="243"/>
      <c r="N160" s="244"/>
      <c r="O160" s="244"/>
      <c r="P160" s="244"/>
      <c r="Q160" s="244"/>
      <c r="R160" s="244"/>
      <c r="S160" s="244"/>
      <c r="T160" s="245"/>
      <c r="U160" s="12"/>
      <c r="V160" s="12"/>
      <c r="W160" s="12"/>
      <c r="X160" s="12"/>
      <c r="Y160" s="12"/>
      <c r="Z160" s="12"/>
      <c r="AA160" s="12"/>
      <c r="AB160" s="12"/>
      <c r="AC160" s="12"/>
      <c r="AD160" s="12"/>
      <c r="AE160" s="12"/>
      <c r="AT160" s="246" t="s">
        <v>208</v>
      </c>
      <c r="AU160" s="246" t="s">
        <v>83</v>
      </c>
      <c r="AV160" s="12" t="s">
        <v>83</v>
      </c>
      <c r="AW160" s="12" t="s">
        <v>32</v>
      </c>
      <c r="AX160" s="12" t="s">
        <v>76</v>
      </c>
      <c r="AY160" s="246" t="s">
        <v>201</v>
      </c>
    </row>
    <row r="161" s="13" customFormat="1">
      <c r="A161" s="13"/>
      <c r="B161" s="247"/>
      <c r="C161" s="248"/>
      <c r="D161" s="238" t="s">
        <v>208</v>
      </c>
      <c r="E161" s="249" t="s">
        <v>1</v>
      </c>
      <c r="F161" s="250" t="s">
        <v>4140</v>
      </c>
      <c r="G161" s="248"/>
      <c r="H161" s="251">
        <v>191.81</v>
      </c>
      <c r="I161" s="252"/>
      <c r="J161" s="248"/>
      <c r="K161" s="248"/>
      <c r="L161" s="253"/>
      <c r="M161" s="254"/>
      <c r="N161" s="255"/>
      <c r="O161" s="255"/>
      <c r="P161" s="255"/>
      <c r="Q161" s="255"/>
      <c r="R161" s="255"/>
      <c r="S161" s="255"/>
      <c r="T161" s="256"/>
      <c r="U161" s="13"/>
      <c r="V161" s="13"/>
      <c r="W161" s="13"/>
      <c r="X161" s="13"/>
      <c r="Y161" s="13"/>
      <c r="Z161" s="13"/>
      <c r="AA161" s="13"/>
      <c r="AB161" s="13"/>
      <c r="AC161" s="13"/>
      <c r="AD161" s="13"/>
      <c r="AE161" s="13"/>
      <c r="AT161" s="257" t="s">
        <v>208</v>
      </c>
      <c r="AU161" s="257" t="s">
        <v>83</v>
      </c>
      <c r="AV161" s="13" t="s">
        <v>85</v>
      </c>
      <c r="AW161" s="13" t="s">
        <v>32</v>
      </c>
      <c r="AX161" s="13" t="s">
        <v>76</v>
      </c>
      <c r="AY161" s="257" t="s">
        <v>201</v>
      </c>
    </row>
    <row r="162" s="12" customFormat="1">
      <c r="A162" s="12"/>
      <c r="B162" s="236"/>
      <c r="C162" s="237"/>
      <c r="D162" s="238" t="s">
        <v>208</v>
      </c>
      <c r="E162" s="239" t="s">
        <v>1</v>
      </c>
      <c r="F162" s="240" t="s">
        <v>4122</v>
      </c>
      <c r="G162" s="237"/>
      <c r="H162" s="239" t="s">
        <v>1</v>
      </c>
      <c r="I162" s="241"/>
      <c r="J162" s="237"/>
      <c r="K162" s="237"/>
      <c r="L162" s="242"/>
      <c r="M162" s="243"/>
      <c r="N162" s="244"/>
      <c r="O162" s="244"/>
      <c r="P162" s="244"/>
      <c r="Q162" s="244"/>
      <c r="R162" s="244"/>
      <c r="S162" s="244"/>
      <c r="T162" s="245"/>
      <c r="U162" s="12"/>
      <c r="V162" s="12"/>
      <c r="W162" s="12"/>
      <c r="X162" s="12"/>
      <c r="Y162" s="12"/>
      <c r="Z162" s="12"/>
      <c r="AA162" s="12"/>
      <c r="AB162" s="12"/>
      <c r="AC162" s="12"/>
      <c r="AD162" s="12"/>
      <c r="AE162" s="12"/>
      <c r="AT162" s="246" t="s">
        <v>208</v>
      </c>
      <c r="AU162" s="246" t="s">
        <v>83</v>
      </c>
      <c r="AV162" s="12" t="s">
        <v>83</v>
      </c>
      <c r="AW162" s="12" t="s">
        <v>32</v>
      </c>
      <c r="AX162" s="12" t="s">
        <v>76</v>
      </c>
      <c r="AY162" s="246" t="s">
        <v>201</v>
      </c>
    </row>
    <row r="163" s="13" customFormat="1">
      <c r="A163" s="13"/>
      <c r="B163" s="247"/>
      <c r="C163" s="248"/>
      <c r="D163" s="238" t="s">
        <v>208</v>
      </c>
      <c r="E163" s="249" t="s">
        <v>1</v>
      </c>
      <c r="F163" s="250" t="s">
        <v>4141</v>
      </c>
      <c r="G163" s="248"/>
      <c r="H163" s="251">
        <v>28.010000000000002</v>
      </c>
      <c r="I163" s="252"/>
      <c r="J163" s="248"/>
      <c r="K163" s="248"/>
      <c r="L163" s="253"/>
      <c r="M163" s="254"/>
      <c r="N163" s="255"/>
      <c r="O163" s="255"/>
      <c r="P163" s="255"/>
      <c r="Q163" s="255"/>
      <c r="R163" s="255"/>
      <c r="S163" s="255"/>
      <c r="T163" s="256"/>
      <c r="U163" s="13"/>
      <c r="V163" s="13"/>
      <c r="W163" s="13"/>
      <c r="X163" s="13"/>
      <c r="Y163" s="13"/>
      <c r="Z163" s="13"/>
      <c r="AA163" s="13"/>
      <c r="AB163" s="13"/>
      <c r="AC163" s="13"/>
      <c r="AD163" s="13"/>
      <c r="AE163" s="13"/>
      <c r="AT163" s="257" t="s">
        <v>208</v>
      </c>
      <c r="AU163" s="257" t="s">
        <v>83</v>
      </c>
      <c r="AV163" s="13" t="s">
        <v>85</v>
      </c>
      <c r="AW163" s="13" t="s">
        <v>32</v>
      </c>
      <c r="AX163" s="13" t="s">
        <v>76</v>
      </c>
      <c r="AY163" s="257" t="s">
        <v>201</v>
      </c>
    </row>
    <row r="164" s="14" customFormat="1">
      <c r="A164" s="14"/>
      <c r="B164" s="258"/>
      <c r="C164" s="259"/>
      <c r="D164" s="238" t="s">
        <v>208</v>
      </c>
      <c r="E164" s="260" t="s">
        <v>1</v>
      </c>
      <c r="F164" s="261" t="s">
        <v>212</v>
      </c>
      <c r="G164" s="259"/>
      <c r="H164" s="262">
        <v>219.81999999999999</v>
      </c>
      <c r="I164" s="263"/>
      <c r="J164" s="259"/>
      <c r="K164" s="259"/>
      <c r="L164" s="264"/>
      <c r="M164" s="265"/>
      <c r="N164" s="266"/>
      <c r="O164" s="266"/>
      <c r="P164" s="266"/>
      <c r="Q164" s="266"/>
      <c r="R164" s="266"/>
      <c r="S164" s="266"/>
      <c r="T164" s="267"/>
      <c r="U164" s="14"/>
      <c r="V164" s="14"/>
      <c r="W164" s="14"/>
      <c r="X164" s="14"/>
      <c r="Y164" s="14"/>
      <c r="Z164" s="14"/>
      <c r="AA164" s="14"/>
      <c r="AB164" s="14"/>
      <c r="AC164" s="14"/>
      <c r="AD164" s="14"/>
      <c r="AE164" s="14"/>
      <c r="AT164" s="268" t="s">
        <v>208</v>
      </c>
      <c r="AU164" s="268" t="s">
        <v>83</v>
      </c>
      <c r="AV164" s="14" t="s">
        <v>206</v>
      </c>
      <c r="AW164" s="14" t="s">
        <v>32</v>
      </c>
      <c r="AX164" s="14" t="s">
        <v>83</v>
      </c>
      <c r="AY164" s="268" t="s">
        <v>201</v>
      </c>
    </row>
    <row r="165" s="11" customFormat="1" ht="25.92" customHeight="1">
      <c r="A165" s="11"/>
      <c r="B165" s="208"/>
      <c r="C165" s="209"/>
      <c r="D165" s="210" t="s">
        <v>75</v>
      </c>
      <c r="E165" s="211" t="s">
        <v>277</v>
      </c>
      <c r="F165" s="211" t="s">
        <v>793</v>
      </c>
      <c r="G165" s="209"/>
      <c r="H165" s="209"/>
      <c r="I165" s="212"/>
      <c r="J165" s="213">
        <f>BK165</f>
        <v>0</v>
      </c>
      <c r="K165" s="209"/>
      <c r="L165" s="214"/>
      <c r="M165" s="215"/>
      <c r="N165" s="216"/>
      <c r="O165" s="216"/>
      <c r="P165" s="217">
        <f>SUM(P166:P177)</f>
        <v>0</v>
      </c>
      <c r="Q165" s="216"/>
      <c r="R165" s="217">
        <f>SUM(R166:R177)</f>
        <v>3.4123069999999998</v>
      </c>
      <c r="S165" s="216"/>
      <c r="T165" s="218">
        <f>SUM(T166:T177)</f>
        <v>0</v>
      </c>
      <c r="U165" s="11"/>
      <c r="V165" s="11"/>
      <c r="W165" s="11"/>
      <c r="X165" s="11"/>
      <c r="Y165" s="11"/>
      <c r="Z165" s="11"/>
      <c r="AA165" s="11"/>
      <c r="AB165" s="11"/>
      <c r="AC165" s="11"/>
      <c r="AD165" s="11"/>
      <c r="AE165" s="11"/>
      <c r="AR165" s="219" t="s">
        <v>83</v>
      </c>
      <c r="AT165" s="220" t="s">
        <v>75</v>
      </c>
      <c r="AU165" s="220" t="s">
        <v>76</v>
      </c>
      <c r="AY165" s="219" t="s">
        <v>201</v>
      </c>
      <c r="BK165" s="221">
        <f>SUM(BK166:BK177)</f>
        <v>0</v>
      </c>
    </row>
    <row r="166" s="2" customFormat="1" ht="37.8" customHeight="1">
      <c r="A166" s="39"/>
      <c r="B166" s="40"/>
      <c r="C166" s="222" t="s">
        <v>323</v>
      </c>
      <c r="D166" s="222" t="s">
        <v>202</v>
      </c>
      <c r="E166" s="223" t="s">
        <v>4142</v>
      </c>
      <c r="F166" s="224" t="s">
        <v>4143</v>
      </c>
      <c r="G166" s="225" t="s">
        <v>671</v>
      </c>
      <c r="H166" s="226">
        <v>1.5</v>
      </c>
      <c r="I166" s="227"/>
      <c r="J166" s="228">
        <f>ROUND(I166*H166,2)</f>
        <v>0</v>
      </c>
      <c r="K166" s="229"/>
      <c r="L166" s="45"/>
      <c r="M166" s="230" t="s">
        <v>1</v>
      </c>
      <c r="N166" s="231" t="s">
        <v>41</v>
      </c>
      <c r="O166" s="92"/>
      <c r="P166" s="232">
        <f>O166*H166</f>
        <v>0</v>
      </c>
      <c r="Q166" s="232">
        <v>0.0035400000000000002</v>
      </c>
      <c r="R166" s="232">
        <f>Q166*H166</f>
        <v>0.0053100000000000005</v>
      </c>
      <c r="S166" s="232">
        <v>0</v>
      </c>
      <c r="T166" s="233">
        <f>S166*H166</f>
        <v>0</v>
      </c>
      <c r="U166" s="39"/>
      <c r="V166" s="39"/>
      <c r="W166" s="39"/>
      <c r="X166" s="39"/>
      <c r="Y166" s="39"/>
      <c r="Z166" s="39"/>
      <c r="AA166" s="39"/>
      <c r="AB166" s="39"/>
      <c r="AC166" s="39"/>
      <c r="AD166" s="39"/>
      <c r="AE166" s="39"/>
      <c r="AR166" s="234" t="s">
        <v>206</v>
      </c>
      <c r="AT166" s="234" t="s">
        <v>202</v>
      </c>
      <c r="AU166" s="234" t="s">
        <v>83</v>
      </c>
      <c r="AY166" s="18" t="s">
        <v>201</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206</v>
      </c>
      <c r="BM166" s="234" t="s">
        <v>4144</v>
      </c>
    </row>
    <row r="167" s="2" customFormat="1" ht="49.05" customHeight="1">
      <c r="A167" s="39"/>
      <c r="B167" s="40"/>
      <c r="C167" s="222" t="s">
        <v>331</v>
      </c>
      <c r="D167" s="222" t="s">
        <v>202</v>
      </c>
      <c r="E167" s="223" t="s">
        <v>4145</v>
      </c>
      <c r="F167" s="224" t="s">
        <v>4146</v>
      </c>
      <c r="G167" s="225" t="s">
        <v>671</v>
      </c>
      <c r="H167" s="226">
        <v>18</v>
      </c>
      <c r="I167" s="227"/>
      <c r="J167" s="228">
        <f>ROUND(I167*H167,2)</f>
        <v>0</v>
      </c>
      <c r="K167" s="229"/>
      <c r="L167" s="45"/>
      <c r="M167" s="230" t="s">
        <v>1</v>
      </c>
      <c r="N167" s="231" t="s">
        <v>41</v>
      </c>
      <c r="O167" s="92"/>
      <c r="P167" s="232">
        <f>O167*H167</f>
        <v>0</v>
      </c>
      <c r="Q167" s="232">
        <v>0.1295</v>
      </c>
      <c r="R167" s="232">
        <f>Q167*H167</f>
        <v>2.331</v>
      </c>
      <c r="S167" s="232">
        <v>0</v>
      </c>
      <c r="T167" s="233">
        <f>S167*H167</f>
        <v>0</v>
      </c>
      <c r="U167" s="39"/>
      <c r="V167" s="39"/>
      <c r="W167" s="39"/>
      <c r="X167" s="39"/>
      <c r="Y167" s="39"/>
      <c r="Z167" s="39"/>
      <c r="AA167" s="39"/>
      <c r="AB167" s="39"/>
      <c r="AC167" s="39"/>
      <c r="AD167" s="39"/>
      <c r="AE167" s="39"/>
      <c r="AR167" s="234" t="s">
        <v>206</v>
      </c>
      <c r="AT167" s="234" t="s">
        <v>202</v>
      </c>
      <c r="AU167" s="234" t="s">
        <v>83</v>
      </c>
      <c r="AY167" s="18" t="s">
        <v>201</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206</v>
      </c>
      <c r="BM167" s="234" t="s">
        <v>4147</v>
      </c>
    </row>
    <row r="168" s="2" customFormat="1" ht="24.15" customHeight="1">
      <c r="A168" s="39"/>
      <c r="B168" s="40"/>
      <c r="C168" s="291" t="s">
        <v>624</v>
      </c>
      <c r="D168" s="291" t="s">
        <v>615</v>
      </c>
      <c r="E168" s="292" t="s">
        <v>4148</v>
      </c>
      <c r="F168" s="293" t="s">
        <v>4149</v>
      </c>
      <c r="G168" s="294" t="s">
        <v>535</v>
      </c>
      <c r="H168" s="295">
        <v>18</v>
      </c>
      <c r="I168" s="296"/>
      <c r="J168" s="297">
        <f>ROUND(I168*H168,2)</f>
        <v>0</v>
      </c>
      <c r="K168" s="298"/>
      <c r="L168" s="299"/>
      <c r="M168" s="300" t="s">
        <v>1</v>
      </c>
      <c r="N168" s="301" t="s">
        <v>41</v>
      </c>
      <c r="O168" s="92"/>
      <c r="P168" s="232">
        <f>O168*H168</f>
        <v>0</v>
      </c>
      <c r="Q168" s="232">
        <v>0.056120000000000003</v>
      </c>
      <c r="R168" s="232">
        <f>Q168*H168</f>
        <v>1.01016</v>
      </c>
      <c r="S168" s="232">
        <v>0</v>
      </c>
      <c r="T168" s="233">
        <f>S168*H168</f>
        <v>0</v>
      </c>
      <c r="U168" s="39"/>
      <c r="V168" s="39"/>
      <c r="W168" s="39"/>
      <c r="X168" s="39"/>
      <c r="Y168" s="39"/>
      <c r="Z168" s="39"/>
      <c r="AA168" s="39"/>
      <c r="AB168" s="39"/>
      <c r="AC168" s="39"/>
      <c r="AD168" s="39"/>
      <c r="AE168" s="39"/>
      <c r="AR168" s="234" t="s">
        <v>260</v>
      </c>
      <c r="AT168" s="234" t="s">
        <v>615</v>
      </c>
      <c r="AU168" s="234" t="s">
        <v>83</v>
      </c>
      <c r="AY168" s="18" t="s">
        <v>201</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206</v>
      </c>
      <c r="BM168" s="234" t="s">
        <v>4150</v>
      </c>
    </row>
    <row r="169" s="2" customFormat="1" ht="44.25" customHeight="1">
      <c r="A169" s="39"/>
      <c r="B169" s="40"/>
      <c r="C169" s="222" t="s">
        <v>629</v>
      </c>
      <c r="D169" s="222" t="s">
        <v>202</v>
      </c>
      <c r="E169" s="223" t="s">
        <v>4151</v>
      </c>
      <c r="F169" s="224" t="s">
        <v>4152</v>
      </c>
      <c r="G169" s="225" t="s">
        <v>671</v>
      </c>
      <c r="H169" s="226">
        <v>15</v>
      </c>
      <c r="I169" s="227"/>
      <c r="J169" s="228">
        <f>ROUND(I169*H169,2)</f>
        <v>0</v>
      </c>
      <c r="K169" s="229"/>
      <c r="L169" s="45"/>
      <c r="M169" s="230" t="s">
        <v>1</v>
      </c>
      <c r="N169" s="231" t="s">
        <v>41</v>
      </c>
      <c r="O169" s="92"/>
      <c r="P169" s="232">
        <f>O169*H169</f>
        <v>0</v>
      </c>
      <c r="Q169" s="232">
        <v>1.0000000000000001E-05</v>
      </c>
      <c r="R169" s="232">
        <f>Q169*H169</f>
        <v>0.00015000000000000001</v>
      </c>
      <c r="S169" s="232">
        <v>0</v>
      </c>
      <c r="T169" s="233">
        <f>S169*H169</f>
        <v>0</v>
      </c>
      <c r="U169" s="39"/>
      <c r="V169" s="39"/>
      <c r="W169" s="39"/>
      <c r="X169" s="39"/>
      <c r="Y169" s="39"/>
      <c r="Z169" s="39"/>
      <c r="AA169" s="39"/>
      <c r="AB169" s="39"/>
      <c r="AC169" s="39"/>
      <c r="AD169" s="39"/>
      <c r="AE169" s="39"/>
      <c r="AR169" s="234" t="s">
        <v>206</v>
      </c>
      <c r="AT169" s="234" t="s">
        <v>202</v>
      </c>
      <c r="AU169" s="234" t="s">
        <v>83</v>
      </c>
      <c r="AY169" s="18" t="s">
        <v>201</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206</v>
      </c>
      <c r="BM169" s="234" t="s">
        <v>4153</v>
      </c>
    </row>
    <row r="170" s="2" customFormat="1" ht="55.5" customHeight="1">
      <c r="A170" s="39"/>
      <c r="B170" s="40"/>
      <c r="C170" s="222" t="s">
        <v>633</v>
      </c>
      <c r="D170" s="222" t="s">
        <v>202</v>
      </c>
      <c r="E170" s="223" t="s">
        <v>4154</v>
      </c>
      <c r="F170" s="224" t="s">
        <v>4155</v>
      </c>
      <c r="G170" s="225" t="s">
        <v>671</v>
      </c>
      <c r="H170" s="226">
        <v>15</v>
      </c>
      <c r="I170" s="227"/>
      <c r="J170" s="228">
        <f>ROUND(I170*H170,2)</f>
        <v>0</v>
      </c>
      <c r="K170" s="229"/>
      <c r="L170" s="45"/>
      <c r="M170" s="230" t="s">
        <v>1</v>
      </c>
      <c r="N170" s="231" t="s">
        <v>41</v>
      </c>
      <c r="O170" s="92"/>
      <c r="P170" s="232">
        <f>O170*H170</f>
        <v>0</v>
      </c>
      <c r="Q170" s="232">
        <v>0.00011</v>
      </c>
      <c r="R170" s="232">
        <f>Q170*H170</f>
        <v>0.00165</v>
      </c>
      <c r="S170" s="232">
        <v>0</v>
      </c>
      <c r="T170" s="233">
        <f>S170*H170</f>
        <v>0</v>
      </c>
      <c r="U170" s="39"/>
      <c r="V170" s="39"/>
      <c r="W170" s="39"/>
      <c r="X170" s="39"/>
      <c r="Y170" s="39"/>
      <c r="Z170" s="39"/>
      <c r="AA170" s="39"/>
      <c r="AB170" s="39"/>
      <c r="AC170" s="39"/>
      <c r="AD170" s="39"/>
      <c r="AE170" s="39"/>
      <c r="AR170" s="234" t="s">
        <v>206</v>
      </c>
      <c r="AT170" s="234" t="s">
        <v>202</v>
      </c>
      <c r="AU170" s="234" t="s">
        <v>83</v>
      </c>
      <c r="AY170" s="18" t="s">
        <v>201</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206</v>
      </c>
      <c r="BM170" s="234" t="s">
        <v>4156</v>
      </c>
    </row>
    <row r="171" s="2" customFormat="1" ht="33" customHeight="1">
      <c r="A171" s="39"/>
      <c r="B171" s="40"/>
      <c r="C171" s="222" t="s">
        <v>7</v>
      </c>
      <c r="D171" s="222" t="s">
        <v>202</v>
      </c>
      <c r="E171" s="223" t="s">
        <v>4157</v>
      </c>
      <c r="F171" s="224" t="s">
        <v>4158</v>
      </c>
      <c r="G171" s="225" t="s">
        <v>535</v>
      </c>
      <c r="H171" s="226">
        <v>24</v>
      </c>
      <c r="I171" s="227"/>
      <c r="J171" s="228">
        <f>ROUND(I171*H171,2)</f>
        <v>0</v>
      </c>
      <c r="K171" s="229"/>
      <c r="L171" s="45"/>
      <c r="M171" s="230" t="s">
        <v>1</v>
      </c>
      <c r="N171" s="231" t="s">
        <v>41</v>
      </c>
      <c r="O171" s="92"/>
      <c r="P171" s="232">
        <f>O171*H171</f>
        <v>0</v>
      </c>
      <c r="Q171" s="232">
        <v>0.0020200000000000001</v>
      </c>
      <c r="R171" s="232">
        <f>Q171*H171</f>
        <v>0.048480000000000002</v>
      </c>
      <c r="S171" s="232">
        <v>0</v>
      </c>
      <c r="T171" s="233">
        <f>S171*H171</f>
        <v>0</v>
      </c>
      <c r="U171" s="39"/>
      <c r="V171" s="39"/>
      <c r="W171" s="39"/>
      <c r="X171" s="39"/>
      <c r="Y171" s="39"/>
      <c r="Z171" s="39"/>
      <c r="AA171" s="39"/>
      <c r="AB171" s="39"/>
      <c r="AC171" s="39"/>
      <c r="AD171" s="39"/>
      <c r="AE171" s="39"/>
      <c r="AR171" s="234" t="s">
        <v>206</v>
      </c>
      <c r="AT171" s="234" t="s">
        <v>202</v>
      </c>
      <c r="AU171" s="234" t="s">
        <v>83</v>
      </c>
      <c r="AY171" s="18" t="s">
        <v>201</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206</v>
      </c>
      <c r="BM171" s="234" t="s">
        <v>4159</v>
      </c>
    </row>
    <row r="172" s="2" customFormat="1" ht="24.15" customHeight="1">
      <c r="A172" s="39"/>
      <c r="B172" s="40"/>
      <c r="C172" s="222" t="s">
        <v>641</v>
      </c>
      <c r="D172" s="222" t="s">
        <v>202</v>
      </c>
      <c r="E172" s="223" t="s">
        <v>3822</v>
      </c>
      <c r="F172" s="224" t="s">
        <v>3823</v>
      </c>
      <c r="G172" s="225" t="s">
        <v>215</v>
      </c>
      <c r="H172" s="226">
        <v>33.100000000000001</v>
      </c>
      <c r="I172" s="227"/>
      <c r="J172" s="228">
        <f>ROUND(I172*H172,2)</f>
        <v>0</v>
      </c>
      <c r="K172" s="229"/>
      <c r="L172" s="45"/>
      <c r="M172" s="230" t="s">
        <v>1</v>
      </c>
      <c r="N172" s="231" t="s">
        <v>41</v>
      </c>
      <c r="O172" s="92"/>
      <c r="P172" s="232">
        <f>O172*H172</f>
        <v>0</v>
      </c>
      <c r="Q172" s="232">
        <v>0.00046999999999999999</v>
      </c>
      <c r="R172" s="232">
        <f>Q172*H172</f>
        <v>0.015557</v>
      </c>
      <c r="S172" s="232">
        <v>0</v>
      </c>
      <c r="T172" s="233">
        <f>S172*H172</f>
        <v>0</v>
      </c>
      <c r="U172" s="39"/>
      <c r="V172" s="39"/>
      <c r="W172" s="39"/>
      <c r="X172" s="39"/>
      <c r="Y172" s="39"/>
      <c r="Z172" s="39"/>
      <c r="AA172" s="39"/>
      <c r="AB172" s="39"/>
      <c r="AC172" s="39"/>
      <c r="AD172" s="39"/>
      <c r="AE172" s="39"/>
      <c r="AR172" s="234" t="s">
        <v>206</v>
      </c>
      <c r="AT172" s="234" t="s">
        <v>202</v>
      </c>
      <c r="AU172" s="234" t="s">
        <v>83</v>
      </c>
      <c r="AY172" s="18" t="s">
        <v>201</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206</v>
      </c>
      <c r="BM172" s="234" t="s">
        <v>4160</v>
      </c>
    </row>
    <row r="173" s="12" customFormat="1">
      <c r="A173" s="12"/>
      <c r="B173" s="236"/>
      <c r="C173" s="237"/>
      <c r="D173" s="238" t="s">
        <v>208</v>
      </c>
      <c r="E173" s="239" t="s">
        <v>1</v>
      </c>
      <c r="F173" s="240" t="s">
        <v>4122</v>
      </c>
      <c r="G173" s="237"/>
      <c r="H173" s="239" t="s">
        <v>1</v>
      </c>
      <c r="I173" s="241"/>
      <c r="J173" s="237"/>
      <c r="K173" s="237"/>
      <c r="L173" s="242"/>
      <c r="M173" s="243"/>
      <c r="N173" s="244"/>
      <c r="O173" s="244"/>
      <c r="P173" s="244"/>
      <c r="Q173" s="244"/>
      <c r="R173" s="244"/>
      <c r="S173" s="244"/>
      <c r="T173" s="245"/>
      <c r="U173" s="12"/>
      <c r="V173" s="12"/>
      <c r="W173" s="12"/>
      <c r="X173" s="12"/>
      <c r="Y173" s="12"/>
      <c r="Z173" s="12"/>
      <c r="AA173" s="12"/>
      <c r="AB173" s="12"/>
      <c r="AC173" s="12"/>
      <c r="AD173" s="12"/>
      <c r="AE173" s="12"/>
      <c r="AT173" s="246" t="s">
        <v>208</v>
      </c>
      <c r="AU173" s="246" t="s">
        <v>83</v>
      </c>
      <c r="AV173" s="12" t="s">
        <v>83</v>
      </c>
      <c r="AW173" s="12" t="s">
        <v>32</v>
      </c>
      <c r="AX173" s="12" t="s">
        <v>76</v>
      </c>
      <c r="AY173" s="246" t="s">
        <v>201</v>
      </c>
    </row>
    <row r="174" s="13" customFormat="1">
      <c r="A174" s="13"/>
      <c r="B174" s="247"/>
      <c r="C174" s="248"/>
      <c r="D174" s="238" t="s">
        <v>208</v>
      </c>
      <c r="E174" s="249" t="s">
        <v>1</v>
      </c>
      <c r="F174" s="250" t="s">
        <v>4161</v>
      </c>
      <c r="G174" s="248"/>
      <c r="H174" s="251">
        <v>28.100000000000001</v>
      </c>
      <c r="I174" s="252"/>
      <c r="J174" s="248"/>
      <c r="K174" s="248"/>
      <c r="L174" s="253"/>
      <c r="M174" s="254"/>
      <c r="N174" s="255"/>
      <c r="O174" s="255"/>
      <c r="P174" s="255"/>
      <c r="Q174" s="255"/>
      <c r="R174" s="255"/>
      <c r="S174" s="255"/>
      <c r="T174" s="256"/>
      <c r="U174" s="13"/>
      <c r="V174" s="13"/>
      <c r="W174" s="13"/>
      <c r="X174" s="13"/>
      <c r="Y174" s="13"/>
      <c r="Z174" s="13"/>
      <c r="AA174" s="13"/>
      <c r="AB174" s="13"/>
      <c r="AC174" s="13"/>
      <c r="AD174" s="13"/>
      <c r="AE174" s="13"/>
      <c r="AT174" s="257" t="s">
        <v>208</v>
      </c>
      <c r="AU174" s="257" t="s">
        <v>83</v>
      </c>
      <c r="AV174" s="13" t="s">
        <v>85</v>
      </c>
      <c r="AW174" s="13" t="s">
        <v>32</v>
      </c>
      <c r="AX174" s="13" t="s">
        <v>76</v>
      </c>
      <c r="AY174" s="257" t="s">
        <v>201</v>
      </c>
    </row>
    <row r="175" s="12" customFormat="1">
      <c r="A175" s="12"/>
      <c r="B175" s="236"/>
      <c r="C175" s="237"/>
      <c r="D175" s="238" t="s">
        <v>208</v>
      </c>
      <c r="E175" s="239" t="s">
        <v>1</v>
      </c>
      <c r="F175" s="240" t="s">
        <v>4124</v>
      </c>
      <c r="G175" s="237"/>
      <c r="H175" s="239" t="s">
        <v>1</v>
      </c>
      <c r="I175" s="241"/>
      <c r="J175" s="237"/>
      <c r="K175" s="237"/>
      <c r="L175" s="242"/>
      <c r="M175" s="243"/>
      <c r="N175" s="244"/>
      <c r="O175" s="244"/>
      <c r="P175" s="244"/>
      <c r="Q175" s="244"/>
      <c r="R175" s="244"/>
      <c r="S175" s="244"/>
      <c r="T175" s="245"/>
      <c r="U175" s="12"/>
      <c r="V175" s="12"/>
      <c r="W175" s="12"/>
      <c r="X175" s="12"/>
      <c r="Y175" s="12"/>
      <c r="Z175" s="12"/>
      <c r="AA175" s="12"/>
      <c r="AB175" s="12"/>
      <c r="AC175" s="12"/>
      <c r="AD175" s="12"/>
      <c r="AE175" s="12"/>
      <c r="AT175" s="246" t="s">
        <v>208</v>
      </c>
      <c r="AU175" s="246" t="s">
        <v>83</v>
      </c>
      <c r="AV175" s="12" t="s">
        <v>83</v>
      </c>
      <c r="AW175" s="12" t="s">
        <v>32</v>
      </c>
      <c r="AX175" s="12" t="s">
        <v>76</v>
      </c>
      <c r="AY175" s="246" t="s">
        <v>201</v>
      </c>
    </row>
    <row r="176" s="13" customFormat="1">
      <c r="A176" s="13"/>
      <c r="B176" s="247"/>
      <c r="C176" s="248"/>
      <c r="D176" s="238" t="s">
        <v>208</v>
      </c>
      <c r="E176" s="249" t="s">
        <v>1</v>
      </c>
      <c r="F176" s="250" t="s">
        <v>4125</v>
      </c>
      <c r="G176" s="248"/>
      <c r="H176" s="251">
        <v>5</v>
      </c>
      <c r="I176" s="252"/>
      <c r="J176" s="248"/>
      <c r="K176" s="248"/>
      <c r="L176" s="253"/>
      <c r="M176" s="254"/>
      <c r="N176" s="255"/>
      <c r="O176" s="255"/>
      <c r="P176" s="255"/>
      <c r="Q176" s="255"/>
      <c r="R176" s="255"/>
      <c r="S176" s="255"/>
      <c r="T176" s="256"/>
      <c r="U176" s="13"/>
      <c r="V176" s="13"/>
      <c r="W176" s="13"/>
      <c r="X176" s="13"/>
      <c r="Y176" s="13"/>
      <c r="Z176" s="13"/>
      <c r="AA176" s="13"/>
      <c r="AB176" s="13"/>
      <c r="AC176" s="13"/>
      <c r="AD176" s="13"/>
      <c r="AE176" s="13"/>
      <c r="AT176" s="257" t="s">
        <v>208</v>
      </c>
      <c r="AU176" s="257" t="s">
        <v>83</v>
      </c>
      <c r="AV176" s="13" t="s">
        <v>85</v>
      </c>
      <c r="AW176" s="13" t="s">
        <v>32</v>
      </c>
      <c r="AX176" s="13" t="s">
        <v>76</v>
      </c>
      <c r="AY176" s="257" t="s">
        <v>201</v>
      </c>
    </row>
    <row r="177" s="14" customFormat="1">
      <c r="A177" s="14"/>
      <c r="B177" s="258"/>
      <c r="C177" s="259"/>
      <c r="D177" s="238" t="s">
        <v>208</v>
      </c>
      <c r="E177" s="260" t="s">
        <v>1</v>
      </c>
      <c r="F177" s="261" t="s">
        <v>212</v>
      </c>
      <c r="G177" s="259"/>
      <c r="H177" s="262">
        <v>33.100000000000001</v>
      </c>
      <c r="I177" s="263"/>
      <c r="J177" s="259"/>
      <c r="K177" s="259"/>
      <c r="L177" s="264"/>
      <c r="M177" s="265"/>
      <c r="N177" s="266"/>
      <c r="O177" s="266"/>
      <c r="P177" s="266"/>
      <c r="Q177" s="266"/>
      <c r="R177" s="266"/>
      <c r="S177" s="266"/>
      <c r="T177" s="267"/>
      <c r="U177" s="14"/>
      <c r="V177" s="14"/>
      <c r="W177" s="14"/>
      <c r="X177" s="14"/>
      <c r="Y177" s="14"/>
      <c r="Z177" s="14"/>
      <c r="AA177" s="14"/>
      <c r="AB177" s="14"/>
      <c r="AC177" s="14"/>
      <c r="AD177" s="14"/>
      <c r="AE177" s="14"/>
      <c r="AT177" s="268" t="s">
        <v>208</v>
      </c>
      <c r="AU177" s="268" t="s">
        <v>83</v>
      </c>
      <c r="AV177" s="14" t="s">
        <v>206</v>
      </c>
      <c r="AW177" s="14" t="s">
        <v>32</v>
      </c>
      <c r="AX177" s="14" t="s">
        <v>83</v>
      </c>
      <c r="AY177" s="268" t="s">
        <v>201</v>
      </c>
    </row>
    <row r="178" s="11" customFormat="1" ht="25.92" customHeight="1">
      <c r="A178" s="11"/>
      <c r="B178" s="208"/>
      <c r="C178" s="209"/>
      <c r="D178" s="210" t="s">
        <v>75</v>
      </c>
      <c r="E178" s="211" t="s">
        <v>329</v>
      </c>
      <c r="F178" s="211" t="s">
        <v>330</v>
      </c>
      <c r="G178" s="209"/>
      <c r="H178" s="209"/>
      <c r="I178" s="212"/>
      <c r="J178" s="213">
        <f>BK178</f>
        <v>0</v>
      </c>
      <c r="K178" s="209"/>
      <c r="L178" s="214"/>
      <c r="M178" s="215"/>
      <c r="N178" s="216"/>
      <c r="O178" s="216"/>
      <c r="P178" s="217">
        <f>P179</f>
        <v>0</v>
      </c>
      <c r="Q178" s="216"/>
      <c r="R178" s="217">
        <f>R179</f>
        <v>0</v>
      </c>
      <c r="S178" s="216"/>
      <c r="T178" s="218">
        <f>T179</f>
        <v>0</v>
      </c>
      <c r="U178" s="11"/>
      <c r="V178" s="11"/>
      <c r="W178" s="11"/>
      <c r="X178" s="11"/>
      <c r="Y178" s="11"/>
      <c r="Z178" s="11"/>
      <c r="AA178" s="11"/>
      <c r="AB178" s="11"/>
      <c r="AC178" s="11"/>
      <c r="AD178" s="11"/>
      <c r="AE178" s="11"/>
      <c r="AR178" s="219" t="s">
        <v>83</v>
      </c>
      <c r="AT178" s="220" t="s">
        <v>75</v>
      </c>
      <c r="AU178" s="220" t="s">
        <v>76</v>
      </c>
      <c r="AY178" s="219" t="s">
        <v>201</v>
      </c>
      <c r="BK178" s="221">
        <f>BK179</f>
        <v>0</v>
      </c>
    </row>
    <row r="179" s="2" customFormat="1" ht="44.25" customHeight="1">
      <c r="A179" s="39"/>
      <c r="B179" s="40"/>
      <c r="C179" s="222" t="s">
        <v>645</v>
      </c>
      <c r="D179" s="222" t="s">
        <v>202</v>
      </c>
      <c r="E179" s="223" t="s">
        <v>4162</v>
      </c>
      <c r="F179" s="224" t="s">
        <v>4163</v>
      </c>
      <c r="G179" s="225" t="s">
        <v>223</v>
      </c>
      <c r="H179" s="226">
        <v>26.661000000000001</v>
      </c>
      <c r="I179" s="227"/>
      <c r="J179" s="228">
        <f>ROUND(I179*H179,2)</f>
        <v>0</v>
      </c>
      <c r="K179" s="229"/>
      <c r="L179" s="45"/>
      <c r="M179" s="280" t="s">
        <v>1</v>
      </c>
      <c r="N179" s="281" t="s">
        <v>41</v>
      </c>
      <c r="O179" s="282"/>
      <c r="P179" s="283">
        <f>O179*H179</f>
        <v>0</v>
      </c>
      <c r="Q179" s="283">
        <v>0</v>
      </c>
      <c r="R179" s="283">
        <f>Q179*H179</f>
        <v>0</v>
      </c>
      <c r="S179" s="283">
        <v>0</v>
      </c>
      <c r="T179" s="284">
        <f>S179*H179</f>
        <v>0</v>
      </c>
      <c r="U179" s="39"/>
      <c r="V179" s="39"/>
      <c r="W179" s="39"/>
      <c r="X179" s="39"/>
      <c r="Y179" s="39"/>
      <c r="Z179" s="39"/>
      <c r="AA179" s="39"/>
      <c r="AB179" s="39"/>
      <c r="AC179" s="39"/>
      <c r="AD179" s="39"/>
      <c r="AE179" s="39"/>
      <c r="AR179" s="234" t="s">
        <v>206</v>
      </c>
      <c r="AT179" s="234" t="s">
        <v>202</v>
      </c>
      <c r="AU179" s="234" t="s">
        <v>83</v>
      </c>
      <c r="AY179" s="18" t="s">
        <v>201</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206</v>
      </c>
      <c r="BM179" s="234" t="s">
        <v>4164</v>
      </c>
    </row>
    <row r="180" s="2" customFormat="1" ht="6.96" customHeight="1">
      <c r="A180" s="39"/>
      <c r="B180" s="67"/>
      <c r="C180" s="68"/>
      <c r="D180" s="68"/>
      <c r="E180" s="68"/>
      <c r="F180" s="68"/>
      <c r="G180" s="68"/>
      <c r="H180" s="68"/>
      <c r="I180" s="68"/>
      <c r="J180" s="68"/>
      <c r="K180" s="68"/>
      <c r="L180" s="45"/>
      <c r="M180" s="39"/>
      <c r="O180" s="39"/>
      <c r="P180" s="39"/>
      <c r="Q180" s="39"/>
      <c r="R180" s="39"/>
      <c r="S180" s="39"/>
      <c r="T180" s="39"/>
      <c r="U180" s="39"/>
      <c r="V180" s="39"/>
      <c r="W180" s="39"/>
      <c r="X180" s="39"/>
      <c r="Y180" s="39"/>
      <c r="Z180" s="39"/>
      <c r="AA180" s="39"/>
      <c r="AB180" s="39"/>
      <c r="AC180" s="39"/>
      <c r="AD180" s="39"/>
      <c r="AE180" s="39"/>
    </row>
  </sheetData>
  <sheetProtection sheet="1" autoFilter="0" formatColumns="0" formatRows="0" objects="1" scenarios="1" spinCount="100000" saltValue="KUINCyKv2rwDpwHJCCe29I1NJuAihiHEqEk8r4Xr1hnmxl1rnD0Ug8pfo7VXtMoyHJPd4qTWTKsh2sD0mCjgLw==" hashValue="1GsvUYzxOOEv4d58b237WNtdWWFsaU+CbVHy5dWpORBqA4BkBR9PPasrqUi/UrCZ3TERZc9EGbPXoQ+0GOFztw==" algorithmName="SHA-512" password="CC35"/>
  <autoFilter ref="C124:K179"/>
  <mergeCells count="12">
    <mergeCell ref="E7:H7"/>
    <mergeCell ref="E9:H9"/>
    <mergeCell ref="E11:H11"/>
    <mergeCell ref="E20:H20"/>
    <mergeCell ref="E29:H29"/>
    <mergeCell ref="E85:H85"/>
    <mergeCell ref="E87:H87"/>
    <mergeCell ref="E89:H89"/>
    <mergeCell ref="E113:H113"/>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90</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175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177</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ROUND(J124,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ROUND((SUM(BE124:BE231)),  2)</f>
        <v>0</v>
      </c>
      <c r="G35" s="39"/>
      <c r="H35" s="39"/>
      <c r="I35" s="166">
        <v>0.20999999999999999</v>
      </c>
      <c r="J35" s="165">
        <f>ROUND(((SUM(BE124:BE231))*I35),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ROUND((SUM(BF124:BF231)),  2)</f>
        <v>0</v>
      </c>
      <c r="G36" s="39"/>
      <c r="H36" s="39"/>
      <c r="I36" s="166">
        <v>0.12</v>
      </c>
      <c r="J36" s="165">
        <f>ROUND(((SUM(BF124:BF231))*I36),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ROUND((SUM(BG124:BG231)),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ROUND((SUM(BH124:BH231)),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ROUND((SUM(BI124:BI231)),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175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01-01 - Stavebně konstrukční řešení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J124</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183</v>
      </c>
      <c r="E99" s="193"/>
      <c r="F99" s="193"/>
      <c r="G99" s="193"/>
      <c r="H99" s="193"/>
      <c r="I99" s="193"/>
      <c r="J99" s="194">
        <f>J125</f>
        <v>0</v>
      </c>
      <c r="K99" s="191"/>
      <c r="L99" s="195"/>
      <c r="S99" s="9"/>
      <c r="T99" s="9"/>
      <c r="U99" s="9"/>
      <c r="V99" s="9"/>
      <c r="W99" s="9"/>
      <c r="X99" s="9"/>
      <c r="Y99" s="9"/>
      <c r="Z99" s="9"/>
      <c r="AA99" s="9"/>
      <c r="AB99" s="9"/>
      <c r="AC99" s="9"/>
      <c r="AD99" s="9"/>
      <c r="AE99" s="9"/>
    </row>
    <row r="100" s="9" customFormat="1" ht="24.96" customHeight="1">
      <c r="A100" s="9"/>
      <c r="B100" s="190"/>
      <c r="C100" s="191"/>
      <c r="D100" s="192" t="s">
        <v>184</v>
      </c>
      <c r="E100" s="193"/>
      <c r="F100" s="193"/>
      <c r="G100" s="193"/>
      <c r="H100" s="193"/>
      <c r="I100" s="193"/>
      <c r="J100" s="194">
        <f>J147</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185</v>
      </c>
      <c r="E101" s="193"/>
      <c r="F101" s="193"/>
      <c r="G101" s="193"/>
      <c r="H101" s="193"/>
      <c r="I101" s="193"/>
      <c r="J101" s="194">
        <f>J188</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186</v>
      </c>
      <c r="E102" s="193"/>
      <c r="F102" s="193"/>
      <c r="G102" s="193"/>
      <c r="H102" s="193"/>
      <c r="I102" s="193"/>
      <c r="J102" s="194">
        <f>J230</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187</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174</v>
      </c>
      <c r="D113" s="23"/>
      <c r="E113" s="23"/>
      <c r="F113" s="23"/>
      <c r="G113" s="23"/>
      <c r="H113" s="23"/>
      <c r="I113" s="23"/>
      <c r="J113" s="23"/>
      <c r="K113" s="23"/>
      <c r="L113" s="21"/>
    </row>
    <row r="114" s="2" customFormat="1" ht="16.5" customHeight="1">
      <c r="A114" s="39"/>
      <c r="B114" s="40"/>
      <c r="C114" s="41"/>
      <c r="D114" s="41"/>
      <c r="E114" s="185" t="s">
        <v>175</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176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77" t="str">
        <f>E11</f>
        <v>01-01 - Stavebně konstrukční řešení</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20</v>
      </c>
      <c r="D118" s="41"/>
      <c r="E118" s="41"/>
      <c r="F118" s="28" t="str">
        <f>F14</f>
        <v xml:space="preserve"> </v>
      </c>
      <c r="G118" s="41"/>
      <c r="H118" s="41"/>
      <c r="I118" s="33" t="s">
        <v>22</v>
      </c>
      <c r="J118" s="80" t="str">
        <f>IF(J14="","",J14)</f>
        <v>6. 6. 2024</v>
      </c>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5.15" customHeight="1">
      <c r="A120" s="39"/>
      <c r="B120" s="40"/>
      <c r="C120" s="33" t="s">
        <v>24</v>
      </c>
      <c r="D120" s="41"/>
      <c r="E120" s="41"/>
      <c r="F120" s="28" t="str">
        <f>E17</f>
        <v>Ing. Vladimír Cigánek</v>
      </c>
      <c r="G120" s="41"/>
      <c r="H120" s="41"/>
      <c r="I120" s="33" t="s">
        <v>30</v>
      </c>
      <c r="J120" s="37" t="str">
        <f>E23</f>
        <v>PPS Kania s.r.o.</v>
      </c>
      <c r="K120" s="41"/>
      <c r="L120" s="64"/>
      <c r="S120" s="39"/>
      <c r="T120" s="39"/>
      <c r="U120" s="39"/>
      <c r="V120" s="39"/>
      <c r="W120" s="39"/>
      <c r="X120" s="39"/>
      <c r="Y120" s="39"/>
      <c r="Z120" s="39"/>
      <c r="AA120" s="39"/>
      <c r="AB120" s="39"/>
      <c r="AC120" s="39"/>
      <c r="AD120" s="39"/>
      <c r="AE120" s="39"/>
    </row>
    <row r="121" s="2" customFormat="1" ht="15.15" customHeight="1">
      <c r="A121" s="39"/>
      <c r="B121" s="40"/>
      <c r="C121" s="33" t="s">
        <v>28</v>
      </c>
      <c r="D121" s="41"/>
      <c r="E121" s="41"/>
      <c r="F121" s="28" t="str">
        <f>IF(E20="","",E20)</f>
        <v>Vyplň údaj</v>
      </c>
      <c r="G121" s="41"/>
      <c r="H121" s="41"/>
      <c r="I121" s="33" t="s">
        <v>33</v>
      </c>
      <c r="J121" s="37" t="str">
        <f>E26</f>
        <v>kolektiv autorů</v>
      </c>
      <c r="K121" s="41"/>
      <c r="L121" s="64"/>
      <c r="S121" s="39"/>
      <c r="T121" s="39"/>
      <c r="U121" s="39"/>
      <c r="V121" s="39"/>
      <c r="W121" s="39"/>
      <c r="X121" s="39"/>
      <c r="Y121" s="39"/>
      <c r="Z121" s="39"/>
      <c r="AA121" s="39"/>
      <c r="AB121" s="39"/>
      <c r="AC121" s="39"/>
      <c r="AD121" s="39"/>
      <c r="AE121" s="39"/>
    </row>
    <row r="122" s="2" customFormat="1" ht="10.32"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10" customFormat="1" ht="29.28" customHeight="1">
      <c r="A123" s="196"/>
      <c r="B123" s="197"/>
      <c r="C123" s="198" t="s">
        <v>188</v>
      </c>
      <c r="D123" s="199" t="s">
        <v>61</v>
      </c>
      <c r="E123" s="199" t="s">
        <v>57</v>
      </c>
      <c r="F123" s="199" t="s">
        <v>58</v>
      </c>
      <c r="G123" s="199" t="s">
        <v>189</v>
      </c>
      <c r="H123" s="199" t="s">
        <v>190</v>
      </c>
      <c r="I123" s="199" t="s">
        <v>191</v>
      </c>
      <c r="J123" s="200" t="s">
        <v>180</v>
      </c>
      <c r="K123" s="201" t="s">
        <v>192</v>
      </c>
      <c r="L123" s="202"/>
      <c r="M123" s="101" t="s">
        <v>1</v>
      </c>
      <c r="N123" s="102" t="s">
        <v>40</v>
      </c>
      <c r="O123" s="102" t="s">
        <v>193</v>
      </c>
      <c r="P123" s="102" t="s">
        <v>194</v>
      </c>
      <c r="Q123" s="102" t="s">
        <v>195</v>
      </c>
      <c r="R123" s="102" t="s">
        <v>196</v>
      </c>
      <c r="S123" s="102" t="s">
        <v>197</v>
      </c>
      <c r="T123" s="103" t="s">
        <v>198</v>
      </c>
      <c r="U123" s="196"/>
      <c r="V123" s="196"/>
      <c r="W123" s="196"/>
      <c r="X123" s="196"/>
      <c r="Y123" s="196"/>
      <c r="Z123" s="196"/>
      <c r="AA123" s="196"/>
      <c r="AB123" s="196"/>
      <c r="AC123" s="196"/>
      <c r="AD123" s="196"/>
      <c r="AE123" s="196"/>
    </row>
    <row r="124" s="2" customFormat="1" ht="22.8" customHeight="1">
      <c r="A124" s="39"/>
      <c r="B124" s="40"/>
      <c r="C124" s="108" t="s">
        <v>199</v>
      </c>
      <c r="D124" s="41"/>
      <c r="E124" s="41"/>
      <c r="F124" s="41"/>
      <c r="G124" s="41"/>
      <c r="H124" s="41"/>
      <c r="I124" s="41"/>
      <c r="J124" s="203">
        <f>BK124</f>
        <v>0</v>
      </c>
      <c r="K124" s="41"/>
      <c r="L124" s="45"/>
      <c r="M124" s="104"/>
      <c r="N124" s="204"/>
      <c r="O124" s="105"/>
      <c r="P124" s="205">
        <f>P125+P147+P188+P230</f>
        <v>0</v>
      </c>
      <c r="Q124" s="105"/>
      <c r="R124" s="205">
        <f>R125+R147+R188+R230</f>
        <v>147.73453397999998</v>
      </c>
      <c r="S124" s="105"/>
      <c r="T124" s="206">
        <f>T125+T147+T188+T230</f>
        <v>0</v>
      </c>
      <c r="U124" s="39"/>
      <c r="V124" s="39"/>
      <c r="W124" s="39"/>
      <c r="X124" s="39"/>
      <c r="Y124" s="39"/>
      <c r="Z124" s="39"/>
      <c r="AA124" s="39"/>
      <c r="AB124" s="39"/>
      <c r="AC124" s="39"/>
      <c r="AD124" s="39"/>
      <c r="AE124" s="39"/>
      <c r="AT124" s="18" t="s">
        <v>75</v>
      </c>
      <c r="AU124" s="18" t="s">
        <v>182</v>
      </c>
      <c r="BK124" s="207">
        <f>BK125+BK147+BK188+BK230</f>
        <v>0</v>
      </c>
    </row>
    <row r="125" s="11" customFormat="1" ht="25.92" customHeight="1">
      <c r="A125" s="11"/>
      <c r="B125" s="208"/>
      <c r="C125" s="209"/>
      <c r="D125" s="210" t="s">
        <v>75</v>
      </c>
      <c r="E125" s="211" t="s">
        <v>85</v>
      </c>
      <c r="F125" s="211" t="s">
        <v>200</v>
      </c>
      <c r="G125" s="209"/>
      <c r="H125" s="209"/>
      <c r="I125" s="212"/>
      <c r="J125" s="213">
        <f>BK125</f>
        <v>0</v>
      </c>
      <c r="K125" s="209"/>
      <c r="L125" s="214"/>
      <c r="M125" s="215"/>
      <c r="N125" s="216"/>
      <c r="O125" s="216"/>
      <c r="P125" s="217">
        <f>SUM(P126:P146)</f>
        <v>0</v>
      </c>
      <c r="Q125" s="216"/>
      <c r="R125" s="217">
        <f>SUM(R126:R146)</f>
        <v>3.39183222</v>
      </c>
      <c r="S125" s="216"/>
      <c r="T125" s="218">
        <f>SUM(T126:T146)</f>
        <v>0</v>
      </c>
      <c r="U125" s="11"/>
      <c r="V125" s="11"/>
      <c r="W125" s="11"/>
      <c r="X125" s="11"/>
      <c r="Y125" s="11"/>
      <c r="Z125" s="11"/>
      <c r="AA125" s="11"/>
      <c r="AB125" s="11"/>
      <c r="AC125" s="11"/>
      <c r="AD125" s="11"/>
      <c r="AE125" s="11"/>
      <c r="AR125" s="219" t="s">
        <v>83</v>
      </c>
      <c r="AT125" s="220" t="s">
        <v>75</v>
      </c>
      <c r="AU125" s="220" t="s">
        <v>76</v>
      </c>
      <c r="AY125" s="219" t="s">
        <v>201</v>
      </c>
      <c r="BK125" s="221">
        <f>SUM(BK126:BK146)</f>
        <v>0</v>
      </c>
    </row>
    <row r="126" s="2" customFormat="1" ht="33" customHeight="1">
      <c r="A126" s="39"/>
      <c r="B126" s="40"/>
      <c r="C126" s="222" t="s">
        <v>83</v>
      </c>
      <c r="D126" s="222" t="s">
        <v>202</v>
      </c>
      <c r="E126" s="223" t="s">
        <v>203</v>
      </c>
      <c r="F126" s="224" t="s">
        <v>204</v>
      </c>
      <c r="G126" s="225" t="s">
        <v>205</v>
      </c>
      <c r="H126" s="226">
        <v>1.272</v>
      </c>
      <c r="I126" s="227"/>
      <c r="J126" s="228">
        <f>ROUND(I126*H126,2)</f>
        <v>0</v>
      </c>
      <c r="K126" s="229"/>
      <c r="L126" s="45"/>
      <c r="M126" s="230" t="s">
        <v>1</v>
      </c>
      <c r="N126" s="231" t="s">
        <v>41</v>
      </c>
      <c r="O126" s="92"/>
      <c r="P126" s="232">
        <f>O126*H126</f>
        <v>0</v>
      </c>
      <c r="Q126" s="232">
        <v>2.5018699999999998</v>
      </c>
      <c r="R126" s="232">
        <f>Q126*H126</f>
        <v>3.18237864</v>
      </c>
      <c r="S126" s="232">
        <v>0</v>
      </c>
      <c r="T126" s="233">
        <f>S126*H126</f>
        <v>0</v>
      </c>
      <c r="U126" s="39"/>
      <c r="V126" s="39"/>
      <c r="W126" s="39"/>
      <c r="X126" s="39"/>
      <c r="Y126" s="39"/>
      <c r="Z126" s="39"/>
      <c r="AA126" s="39"/>
      <c r="AB126" s="39"/>
      <c r="AC126" s="39"/>
      <c r="AD126" s="39"/>
      <c r="AE126" s="39"/>
      <c r="AR126" s="234" t="s">
        <v>206</v>
      </c>
      <c r="AT126" s="234" t="s">
        <v>202</v>
      </c>
      <c r="AU126" s="234" t="s">
        <v>83</v>
      </c>
      <c r="AY126" s="18" t="s">
        <v>201</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206</v>
      </c>
      <c r="BM126" s="234" t="s">
        <v>207</v>
      </c>
    </row>
    <row r="127" s="12" customFormat="1">
      <c r="A127" s="12"/>
      <c r="B127" s="236"/>
      <c r="C127" s="237"/>
      <c r="D127" s="238" t="s">
        <v>208</v>
      </c>
      <c r="E127" s="239" t="s">
        <v>1</v>
      </c>
      <c r="F127" s="240" t="s">
        <v>209</v>
      </c>
      <c r="G127" s="237"/>
      <c r="H127" s="239" t="s">
        <v>1</v>
      </c>
      <c r="I127" s="241"/>
      <c r="J127" s="237"/>
      <c r="K127" s="237"/>
      <c r="L127" s="242"/>
      <c r="M127" s="243"/>
      <c r="N127" s="244"/>
      <c r="O127" s="244"/>
      <c r="P127" s="244"/>
      <c r="Q127" s="244"/>
      <c r="R127" s="244"/>
      <c r="S127" s="244"/>
      <c r="T127" s="245"/>
      <c r="U127" s="12"/>
      <c r="V127" s="12"/>
      <c r="W127" s="12"/>
      <c r="X127" s="12"/>
      <c r="Y127" s="12"/>
      <c r="Z127" s="12"/>
      <c r="AA127" s="12"/>
      <c r="AB127" s="12"/>
      <c r="AC127" s="12"/>
      <c r="AD127" s="12"/>
      <c r="AE127" s="12"/>
      <c r="AT127" s="246" t="s">
        <v>208</v>
      </c>
      <c r="AU127" s="246" t="s">
        <v>83</v>
      </c>
      <c r="AV127" s="12" t="s">
        <v>83</v>
      </c>
      <c r="AW127" s="12" t="s">
        <v>32</v>
      </c>
      <c r="AX127" s="12" t="s">
        <v>76</v>
      </c>
      <c r="AY127" s="246" t="s">
        <v>201</v>
      </c>
    </row>
    <row r="128" s="13" customFormat="1">
      <c r="A128" s="13"/>
      <c r="B128" s="247"/>
      <c r="C128" s="248"/>
      <c r="D128" s="238" t="s">
        <v>208</v>
      </c>
      <c r="E128" s="249" t="s">
        <v>1</v>
      </c>
      <c r="F128" s="250" t="s">
        <v>210</v>
      </c>
      <c r="G128" s="248"/>
      <c r="H128" s="251">
        <v>1.034</v>
      </c>
      <c r="I128" s="252"/>
      <c r="J128" s="248"/>
      <c r="K128" s="248"/>
      <c r="L128" s="253"/>
      <c r="M128" s="254"/>
      <c r="N128" s="255"/>
      <c r="O128" s="255"/>
      <c r="P128" s="255"/>
      <c r="Q128" s="255"/>
      <c r="R128" s="255"/>
      <c r="S128" s="255"/>
      <c r="T128" s="256"/>
      <c r="U128" s="13"/>
      <c r="V128" s="13"/>
      <c r="W128" s="13"/>
      <c r="X128" s="13"/>
      <c r="Y128" s="13"/>
      <c r="Z128" s="13"/>
      <c r="AA128" s="13"/>
      <c r="AB128" s="13"/>
      <c r="AC128" s="13"/>
      <c r="AD128" s="13"/>
      <c r="AE128" s="13"/>
      <c r="AT128" s="257" t="s">
        <v>208</v>
      </c>
      <c r="AU128" s="257" t="s">
        <v>83</v>
      </c>
      <c r="AV128" s="13" t="s">
        <v>85</v>
      </c>
      <c r="AW128" s="13" t="s">
        <v>32</v>
      </c>
      <c r="AX128" s="13" t="s">
        <v>76</v>
      </c>
      <c r="AY128" s="257" t="s">
        <v>201</v>
      </c>
    </row>
    <row r="129" s="13" customFormat="1">
      <c r="A129" s="13"/>
      <c r="B129" s="247"/>
      <c r="C129" s="248"/>
      <c r="D129" s="238" t="s">
        <v>208</v>
      </c>
      <c r="E129" s="249" t="s">
        <v>1</v>
      </c>
      <c r="F129" s="250" t="s">
        <v>211</v>
      </c>
      <c r="G129" s="248"/>
      <c r="H129" s="251">
        <v>0.23799999999999999</v>
      </c>
      <c r="I129" s="252"/>
      <c r="J129" s="248"/>
      <c r="K129" s="248"/>
      <c r="L129" s="253"/>
      <c r="M129" s="254"/>
      <c r="N129" s="255"/>
      <c r="O129" s="255"/>
      <c r="P129" s="255"/>
      <c r="Q129" s="255"/>
      <c r="R129" s="255"/>
      <c r="S129" s="255"/>
      <c r="T129" s="256"/>
      <c r="U129" s="13"/>
      <c r="V129" s="13"/>
      <c r="W129" s="13"/>
      <c r="X129" s="13"/>
      <c r="Y129" s="13"/>
      <c r="Z129" s="13"/>
      <c r="AA129" s="13"/>
      <c r="AB129" s="13"/>
      <c r="AC129" s="13"/>
      <c r="AD129" s="13"/>
      <c r="AE129" s="13"/>
      <c r="AT129" s="257" t="s">
        <v>208</v>
      </c>
      <c r="AU129" s="257" t="s">
        <v>83</v>
      </c>
      <c r="AV129" s="13" t="s">
        <v>85</v>
      </c>
      <c r="AW129" s="13" t="s">
        <v>32</v>
      </c>
      <c r="AX129" s="13" t="s">
        <v>76</v>
      </c>
      <c r="AY129" s="257" t="s">
        <v>201</v>
      </c>
    </row>
    <row r="130" s="14" customFormat="1">
      <c r="A130" s="14"/>
      <c r="B130" s="258"/>
      <c r="C130" s="259"/>
      <c r="D130" s="238" t="s">
        <v>208</v>
      </c>
      <c r="E130" s="260" t="s">
        <v>1</v>
      </c>
      <c r="F130" s="261" t="s">
        <v>212</v>
      </c>
      <c r="G130" s="259"/>
      <c r="H130" s="262">
        <v>1.272</v>
      </c>
      <c r="I130" s="263"/>
      <c r="J130" s="259"/>
      <c r="K130" s="259"/>
      <c r="L130" s="264"/>
      <c r="M130" s="265"/>
      <c r="N130" s="266"/>
      <c r="O130" s="266"/>
      <c r="P130" s="266"/>
      <c r="Q130" s="266"/>
      <c r="R130" s="266"/>
      <c r="S130" s="266"/>
      <c r="T130" s="267"/>
      <c r="U130" s="14"/>
      <c r="V130" s="14"/>
      <c r="W130" s="14"/>
      <c r="X130" s="14"/>
      <c r="Y130" s="14"/>
      <c r="Z130" s="14"/>
      <c r="AA130" s="14"/>
      <c r="AB130" s="14"/>
      <c r="AC130" s="14"/>
      <c r="AD130" s="14"/>
      <c r="AE130" s="14"/>
      <c r="AT130" s="268" t="s">
        <v>208</v>
      </c>
      <c r="AU130" s="268" t="s">
        <v>83</v>
      </c>
      <c r="AV130" s="14" t="s">
        <v>206</v>
      </c>
      <c r="AW130" s="14" t="s">
        <v>32</v>
      </c>
      <c r="AX130" s="14" t="s">
        <v>83</v>
      </c>
      <c r="AY130" s="268" t="s">
        <v>201</v>
      </c>
    </row>
    <row r="131" s="2" customFormat="1" ht="16.5" customHeight="1">
      <c r="A131" s="39"/>
      <c r="B131" s="40"/>
      <c r="C131" s="222" t="s">
        <v>85</v>
      </c>
      <c r="D131" s="222" t="s">
        <v>202</v>
      </c>
      <c r="E131" s="223" t="s">
        <v>213</v>
      </c>
      <c r="F131" s="224" t="s">
        <v>214</v>
      </c>
      <c r="G131" s="225" t="s">
        <v>215</v>
      </c>
      <c r="H131" s="226">
        <v>3.0600000000000001</v>
      </c>
      <c r="I131" s="227"/>
      <c r="J131" s="228">
        <f>ROUND(I131*H131,2)</f>
        <v>0</v>
      </c>
      <c r="K131" s="229"/>
      <c r="L131" s="45"/>
      <c r="M131" s="230" t="s">
        <v>1</v>
      </c>
      <c r="N131" s="231" t="s">
        <v>41</v>
      </c>
      <c r="O131" s="92"/>
      <c r="P131" s="232">
        <f>O131*H131</f>
        <v>0</v>
      </c>
      <c r="Q131" s="232">
        <v>0.0029399999999999999</v>
      </c>
      <c r="R131" s="232">
        <f>Q131*H131</f>
        <v>0.0089963999999999999</v>
      </c>
      <c r="S131" s="232">
        <v>0</v>
      </c>
      <c r="T131" s="233">
        <f>S131*H131</f>
        <v>0</v>
      </c>
      <c r="U131" s="39"/>
      <c r="V131" s="39"/>
      <c r="W131" s="39"/>
      <c r="X131" s="39"/>
      <c r="Y131" s="39"/>
      <c r="Z131" s="39"/>
      <c r="AA131" s="39"/>
      <c r="AB131" s="39"/>
      <c r="AC131" s="39"/>
      <c r="AD131" s="39"/>
      <c r="AE131" s="39"/>
      <c r="AR131" s="234" t="s">
        <v>206</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206</v>
      </c>
      <c r="BM131" s="234" t="s">
        <v>216</v>
      </c>
    </row>
    <row r="132" s="12" customFormat="1">
      <c r="A132" s="12"/>
      <c r="B132" s="236"/>
      <c r="C132" s="237"/>
      <c r="D132" s="238" t="s">
        <v>208</v>
      </c>
      <c r="E132" s="239" t="s">
        <v>1</v>
      </c>
      <c r="F132" s="240" t="s">
        <v>209</v>
      </c>
      <c r="G132" s="237"/>
      <c r="H132" s="239" t="s">
        <v>1</v>
      </c>
      <c r="I132" s="241"/>
      <c r="J132" s="237"/>
      <c r="K132" s="237"/>
      <c r="L132" s="242"/>
      <c r="M132" s="243"/>
      <c r="N132" s="244"/>
      <c r="O132" s="244"/>
      <c r="P132" s="244"/>
      <c r="Q132" s="244"/>
      <c r="R132" s="244"/>
      <c r="S132" s="244"/>
      <c r="T132" s="245"/>
      <c r="U132" s="12"/>
      <c r="V132" s="12"/>
      <c r="W132" s="12"/>
      <c r="X132" s="12"/>
      <c r="Y132" s="12"/>
      <c r="Z132" s="12"/>
      <c r="AA132" s="12"/>
      <c r="AB132" s="12"/>
      <c r="AC132" s="12"/>
      <c r="AD132" s="12"/>
      <c r="AE132" s="12"/>
      <c r="AT132" s="246" t="s">
        <v>208</v>
      </c>
      <c r="AU132" s="246" t="s">
        <v>83</v>
      </c>
      <c r="AV132" s="12" t="s">
        <v>83</v>
      </c>
      <c r="AW132" s="12" t="s">
        <v>32</v>
      </c>
      <c r="AX132" s="12" t="s">
        <v>76</v>
      </c>
      <c r="AY132" s="246" t="s">
        <v>201</v>
      </c>
    </row>
    <row r="133" s="13" customFormat="1">
      <c r="A133" s="13"/>
      <c r="B133" s="247"/>
      <c r="C133" s="248"/>
      <c r="D133" s="238" t="s">
        <v>208</v>
      </c>
      <c r="E133" s="249" t="s">
        <v>1</v>
      </c>
      <c r="F133" s="250" t="s">
        <v>217</v>
      </c>
      <c r="G133" s="248"/>
      <c r="H133" s="251">
        <v>3.0600000000000001</v>
      </c>
      <c r="I133" s="252"/>
      <c r="J133" s="248"/>
      <c r="K133" s="248"/>
      <c r="L133" s="253"/>
      <c r="M133" s="254"/>
      <c r="N133" s="255"/>
      <c r="O133" s="255"/>
      <c r="P133" s="255"/>
      <c r="Q133" s="255"/>
      <c r="R133" s="255"/>
      <c r="S133" s="255"/>
      <c r="T133" s="256"/>
      <c r="U133" s="13"/>
      <c r="V133" s="13"/>
      <c r="W133" s="13"/>
      <c r="X133" s="13"/>
      <c r="Y133" s="13"/>
      <c r="Z133" s="13"/>
      <c r="AA133" s="13"/>
      <c r="AB133" s="13"/>
      <c r="AC133" s="13"/>
      <c r="AD133" s="13"/>
      <c r="AE133" s="13"/>
      <c r="AT133" s="257" t="s">
        <v>208</v>
      </c>
      <c r="AU133" s="257" t="s">
        <v>83</v>
      </c>
      <c r="AV133" s="13" t="s">
        <v>85</v>
      </c>
      <c r="AW133" s="13" t="s">
        <v>32</v>
      </c>
      <c r="AX133" s="13" t="s">
        <v>83</v>
      </c>
      <c r="AY133" s="257" t="s">
        <v>201</v>
      </c>
    </row>
    <row r="134" s="2" customFormat="1" ht="16.5" customHeight="1">
      <c r="A134" s="39"/>
      <c r="B134" s="40"/>
      <c r="C134" s="222" t="s">
        <v>138</v>
      </c>
      <c r="D134" s="222" t="s">
        <v>202</v>
      </c>
      <c r="E134" s="223" t="s">
        <v>218</v>
      </c>
      <c r="F134" s="224" t="s">
        <v>219</v>
      </c>
      <c r="G134" s="225" t="s">
        <v>215</v>
      </c>
      <c r="H134" s="226">
        <v>3.0600000000000001</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206</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206</v>
      </c>
      <c r="BM134" s="234" t="s">
        <v>220</v>
      </c>
    </row>
    <row r="135" s="2" customFormat="1" ht="24.15" customHeight="1">
      <c r="A135" s="39"/>
      <c r="B135" s="40"/>
      <c r="C135" s="222" t="s">
        <v>206</v>
      </c>
      <c r="D135" s="222" t="s">
        <v>202</v>
      </c>
      <c r="E135" s="223" t="s">
        <v>221</v>
      </c>
      <c r="F135" s="224" t="s">
        <v>222</v>
      </c>
      <c r="G135" s="225" t="s">
        <v>223</v>
      </c>
      <c r="H135" s="226">
        <v>0.189</v>
      </c>
      <c r="I135" s="227"/>
      <c r="J135" s="228">
        <f>ROUND(I135*H135,2)</f>
        <v>0</v>
      </c>
      <c r="K135" s="229"/>
      <c r="L135" s="45"/>
      <c r="M135" s="230" t="s">
        <v>1</v>
      </c>
      <c r="N135" s="231" t="s">
        <v>41</v>
      </c>
      <c r="O135" s="92"/>
      <c r="P135" s="232">
        <f>O135*H135</f>
        <v>0</v>
      </c>
      <c r="Q135" s="232">
        <v>1.0606199999999999</v>
      </c>
      <c r="R135" s="232">
        <f>Q135*H135</f>
        <v>0.20045717999999999</v>
      </c>
      <c r="S135" s="232">
        <v>0</v>
      </c>
      <c r="T135" s="233">
        <f>S135*H135</f>
        <v>0</v>
      </c>
      <c r="U135" s="39"/>
      <c r="V135" s="39"/>
      <c r="W135" s="39"/>
      <c r="X135" s="39"/>
      <c r="Y135" s="39"/>
      <c r="Z135" s="39"/>
      <c r="AA135" s="39"/>
      <c r="AB135" s="39"/>
      <c r="AC135" s="39"/>
      <c r="AD135" s="39"/>
      <c r="AE135" s="39"/>
      <c r="AR135" s="234" t="s">
        <v>206</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206</v>
      </c>
      <c r="BM135" s="234" t="s">
        <v>224</v>
      </c>
    </row>
    <row r="136" s="12" customFormat="1">
      <c r="A136" s="12"/>
      <c r="B136" s="236"/>
      <c r="C136" s="237"/>
      <c r="D136" s="238" t="s">
        <v>208</v>
      </c>
      <c r="E136" s="239" t="s">
        <v>1</v>
      </c>
      <c r="F136" s="240" t="s">
        <v>209</v>
      </c>
      <c r="G136" s="237"/>
      <c r="H136" s="239" t="s">
        <v>1</v>
      </c>
      <c r="I136" s="241"/>
      <c r="J136" s="237"/>
      <c r="K136" s="237"/>
      <c r="L136" s="242"/>
      <c r="M136" s="243"/>
      <c r="N136" s="244"/>
      <c r="O136" s="244"/>
      <c r="P136" s="244"/>
      <c r="Q136" s="244"/>
      <c r="R136" s="244"/>
      <c r="S136" s="244"/>
      <c r="T136" s="245"/>
      <c r="U136" s="12"/>
      <c r="V136" s="12"/>
      <c r="W136" s="12"/>
      <c r="X136" s="12"/>
      <c r="Y136" s="12"/>
      <c r="Z136" s="12"/>
      <c r="AA136" s="12"/>
      <c r="AB136" s="12"/>
      <c r="AC136" s="12"/>
      <c r="AD136" s="12"/>
      <c r="AE136" s="12"/>
      <c r="AT136" s="246" t="s">
        <v>208</v>
      </c>
      <c r="AU136" s="246" t="s">
        <v>83</v>
      </c>
      <c r="AV136" s="12" t="s">
        <v>83</v>
      </c>
      <c r="AW136" s="12" t="s">
        <v>32</v>
      </c>
      <c r="AX136" s="12" t="s">
        <v>76</v>
      </c>
      <c r="AY136" s="246" t="s">
        <v>201</v>
      </c>
    </row>
    <row r="137" s="12" customFormat="1">
      <c r="A137" s="12"/>
      <c r="B137" s="236"/>
      <c r="C137" s="237"/>
      <c r="D137" s="238" t="s">
        <v>208</v>
      </c>
      <c r="E137" s="239" t="s">
        <v>1</v>
      </c>
      <c r="F137" s="240" t="s">
        <v>225</v>
      </c>
      <c r="G137" s="237"/>
      <c r="H137" s="239" t="s">
        <v>1</v>
      </c>
      <c r="I137" s="241"/>
      <c r="J137" s="237"/>
      <c r="K137" s="237"/>
      <c r="L137" s="242"/>
      <c r="M137" s="243"/>
      <c r="N137" s="244"/>
      <c r="O137" s="244"/>
      <c r="P137" s="244"/>
      <c r="Q137" s="244"/>
      <c r="R137" s="244"/>
      <c r="S137" s="244"/>
      <c r="T137" s="245"/>
      <c r="U137" s="12"/>
      <c r="V137" s="12"/>
      <c r="W137" s="12"/>
      <c r="X137" s="12"/>
      <c r="Y137" s="12"/>
      <c r="Z137" s="12"/>
      <c r="AA137" s="12"/>
      <c r="AB137" s="12"/>
      <c r="AC137" s="12"/>
      <c r="AD137" s="12"/>
      <c r="AE137" s="12"/>
      <c r="AT137" s="246" t="s">
        <v>208</v>
      </c>
      <c r="AU137" s="246" t="s">
        <v>83</v>
      </c>
      <c r="AV137" s="12" t="s">
        <v>83</v>
      </c>
      <c r="AW137" s="12" t="s">
        <v>32</v>
      </c>
      <c r="AX137" s="12" t="s">
        <v>76</v>
      </c>
      <c r="AY137" s="246" t="s">
        <v>201</v>
      </c>
    </row>
    <row r="138" s="13" customFormat="1">
      <c r="A138" s="13"/>
      <c r="B138" s="247"/>
      <c r="C138" s="248"/>
      <c r="D138" s="238" t="s">
        <v>208</v>
      </c>
      <c r="E138" s="249" t="s">
        <v>1</v>
      </c>
      <c r="F138" s="250" t="s">
        <v>226</v>
      </c>
      <c r="G138" s="248"/>
      <c r="H138" s="251">
        <v>0.044999999999999998</v>
      </c>
      <c r="I138" s="252"/>
      <c r="J138" s="248"/>
      <c r="K138" s="248"/>
      <c r="L138" s="253"/>
      <c r="M138" s="254"/>
      <c r="N138" s="255"/>
      <c r="O138" s="255"/>
      <c r="P138" s="255"/>
      <c r="Q138" s="255"/>
      <c r="R138" s="255"/>
      <c r="S138" s="255"/>
      <c r="T138" s="256"/>
      <c r="U138" s="13"/>
      <c r="V138" s="13"/>
      <c r="W138" s="13"/>
      <c r="X138" s="13"/>
      <c r="Y138" s="13"/>
      <c r="Z138" s="13"/>
      <c r="AA138" s="13"/>
      <c r="AB138" s="13"/>
      <c r="AC138" s="13"/>
      <c r="AD138" s="13"/>
      <c r="AE138" s="13"/>
      <c r="AT138" s="257" t="s">
        <v>208</v>
      </c>
      <c r="AU138" s="257" t="s">
        <v>83</v>
      </c>
      <c r="AV138" s="13" t="s">
        <v>85</v>
      </c>
      <c r="AW138" s="13" t="s">
        <v>32</v>
      </c>
      <c r="AX138" s="13" t="s">
        <v>76</v>
      </c>
      <c r="AY138" s="257" t="s">
        <v>201</v>
      </c>
    </row>
    <row r="139" s="13" customFormat="1">
      <c r="A139" s="13"/>
      <c r="B139" s="247"/>
      <c r="C139" s="248"/>
      <c r="D139" s="238" t="s">
        <v>208</v>
      </c>
      <c r="E139" s="249" t="s">
        <v>1</v>
      </c>
      <c r="F139" s="250" t="s">
        <v>227</v>
      </c>
      <c r="G139" s="248"/>
      <c r="H139" s="251">
        <v>0.024</v>
      </c>
      <c r="I139" s="252"/>
      <c r="J139" s="248"/>
      <c r="K139" s="248"/>
      <c r="L139" s="253"/>
      <c r="M139" s="254"/>
      <c r="N139" s="255"/>
      <c r="O139" s="255"/>
      <c r="P139" s="255"/>
      <c r="Q139" s="255"/>
      <c r="R139" s="255"/>
      <c r="S139" s="255"/>
      <c r="T139" s="256"/>
      <c r="U139" s="13"/>
      <c r="V139" s="13"/>
      <c r="W139" s="13"/>
      <c r="X139" s="13"/>
      <c r="Y139" s="13"/>
      <c r="Z139" s="13"/>
      <c r="AA139" s="13"/>
      <c r="AB139" s="13"/>
      <c r="AC139" s="13"/>
      <c r="AD139" s="13"/>
      <c r="AE139" s="13"/>
      <c r="AT139" s="257" t="s">
        <v>208</v>
      </c>
      <c r="AU139" s="257" t="s">
        <v>83</v>
      </c>
      <c r="AV139" s="13" t="s">
        <v>85</v>
      </c>
      <c r="AW139" s="13" t="s">
        <v>32</v>
      </c>
      <c r="AX139" s="13" t="s">
        <v>76</v>
      </c>
      <c r="AY139" s="257" t="s">
        <v>201</v>
      </c>
    </row>
    <row r="140" s="13" customFormat="1">
      <c r="A140" s="13"/>
      <c r="B140" s="247"/>
      <c r="C140" s="248"/>
      <c r="D140" s="238" t="s">
        <v>208</v>
      </c>
      <c r="E140" s="249" t="s">
        <v>1</v>
      </c>
      <c r="F140" s="250" t="s">
        <v>228</v>
      </c>
      <c r="G140" s="248"/>
      <c r="H140" s="251">
        <v>0.014</v>
      </c>
      <c r="I140" s="252"/>
      <c r="J140" s="248"/>
      <c r="K140" s="248"/>
      <c r="L140" s="253"/>
      <c r="M140" s="254"/>
      <c r="N140" s="255"/>
      <c r="O140" s="255"/>
      <c r="P140" s="255"/>
      <c r="Q140" s="255"/>
      <c r="R140" s="255"/>
      <c r="S140" s="255"/>
      <c r="T140" s="256"/>
      <c r="U140" s="13"/>
      <c r="V140" s="13"/>
      <c r="W140" s="13"/>
      <c r="X140" s="13"/>
      <c r="Y140" s="13"/>
      <c r="Z140" s="13"/>
      <c r="AA140" s="13"/>
      <c r="AB140" s="13"/>
      <c r="AC140" s="13"/>
      <c r="AD140" s="13"/>
      <c r="AE140" s="13"/>
      <c r="AT140" s="257" t="s">
        <v>208</v>
      </c>
      <c r="AU140" s="257" t="s">
        <v>83</v>
      </c>
      <c r="AV140" s="13" t="s">
        <v>85</v>
      </c>
      <c r="AW140" s="13" t="s">
        <v>32</v>
      </c>
      <c r="AX140" s="13" t="s">
        <v>76</v>
      </c>
      <c r="AY140" s="257" t="s">
        <v>201</v>
      </c>
    </row>
    <row r="141" s="13" customFormat="1">
      <c r="A141" s="13"/>
      <c r="B141" s="247"/>
      <c r="C141" s="248"/>
      <c r="D141" s="238" t="s">
        <v>208</v>
      </c>
      <c r="E141" s="249" t="s">
        <v>1</v>
      </c>
      <c r="F141" s="250" t="s">
        <v>229</v>
      </c>
      <c r="G141" s="248"/>
      <c r="H141" s="251">
        <v>0.021999999999999999</v>
      </c>
      <c r="I141" s="252"/>
      <c r="J141" s="248"/>
      <c r="K141" s="248"/>
      <c r="L141" s="253"/>
      <c r="M141" s="254"/>
      <c r="N141" s="255"/>
      <c r="O141" s="255"/>
      <c r="P141" s="255"/>
      <c r="Q141" s="255"/>
      <c r="R141" s="255"/>
      <c r="S141" s="255"/>
      <c r="T141" s="256"/>
      <c r="U141" s="13"/>
      <c r="V141" s="13"/>
      <c r="W141" s="13"/>
      <c r="X141" s="13"/>
      <c r="Y141" s="13"/>
      <c r="Z141" s="13"/>
      <c r="AA141" s="13"/>
      <c r="AB141" s="13"/>
      <c r="AC141" s="13"/>
      <c r="AD141" s="13"/>
      <c r="AE141" s="13"/>
      <c r="AT141" s="257" t="s">
        <v>208</v>
      </c>
      <c r="AU141" s="257" t="s">
        <v>83</v>
      </c>
      <c r="AV141" s="13" t="s">
        <v>85</v>
      </c>
      <c r="AW141" s="13" t="s">
        <v>32</v>
      </c>
      <c r="AX141" s="13" t="s">
        <v>76</v>
      </c>
      <c r="AY141" s="257" t="s">
        <v>201</v>
      </c>
    </row>
    <row r="142" s="13" customFormat="1">
      <c r="A142" s="13"/>
      <c r="B142" s="247"/>
      <c r="C142" s="248"/>
      <c r="D142" s="238" t="s">
        <v>208</v>
      </c>
      <c r="E142" s="249" t="s">
        <v>1</v>
      </c>
      <c r="F142" s="250" t="s">
        <v>230</v>
      </c>
      <c r="G142" s="248"/>
      <c r="H142" s="251">
        <v>0.012</v>
      </c>
      <c r="I142" s="252"/>
      <c r="J142" s="248"/>
      <c r="K142" s="248"/>
      <c r="L142" s="253"/>
      <c r="M142" s="254"/>
      <c r="N142" s="255"/>
      <c r="O142" s="255"/>
      <c r="P142" s="255"/>
      <c r="Q142" s="255"/>
      <c r="R142" s="255"/>
      <c r="S142" s="255"/>
      <c r="T142" s="256"/>
      <c r="U142" s="13"/>
      <c r="V142" s="13"/>
      <c r="W142" s="13"/>
      <c r="X142" s="13"/>
      <c r="Y142" s="13"/>
      <c r="Z142" s="13"/>
      <c r="AA142" s="13"/>
      <c r="AB142" s="13"/>
      <c r="AC142" s="13"/>
      <c r="AD142" s="13"/>
      <c r="AE142" s="13"/>
      <c r="AT142" s="257" t="s">
        <v>208</v>
      </c>
      <c r="AU142" s="257" t="s">
        <v>83</v>
      </c>
      <c r="AV142" s="13" t="s">
        <v>85</v>
      </c>
      <c r="AW142" s="13" t="s">
        <v>32</v>
      </c>
      <c r="AX142" s="13" t="s">
        <v>76</v>
      </c>
      <c r="AY142" s="257" t="s">
        <v>201</v>
      </c>
    </row>
    <row r="143" s="13" customFormat="1">
      <c r="A143" s="13"/>
      <c r="B143" s="247"/>
      <c r="C143" s="248"/>
      <c r="D143" s="238" t="s">
        <v>208</v>
      </c>
      <c r="E143" s="249" t="s">
        <v>1</v>
      </c>
      <c r="F143" s="250" t="s">
        <v>231</v>
      </c>
      <c r="G143" s="248"/>
      <c r="H143" s="251">
        <v>0.019</v>
      </c>
      <c r="I143" s="252"/>
      <c r="J143" s="248"/>
      <c r="K143" s="248"/>
      <c r="L143" s="253"/>
      <c r="M143" s="254"/>
      <c r="N143" s="255"/>
      <c r="O143" s="255"/>
      <c r="P143" s="255"/>
      <c r="Q143" s="255"/>
      <c r="R143" s="255"/>
      <c r="S143" s="255"/>
      <c r="T143" s="256"/>
      <c r="U143" s="13"/>
      <c r="V143" s="13"/>
      <c r="W143" s="13"/>
      <c r="X143" s="13"/>
      <c r="Y143" s="13"/>
      <c r="Z143" s="13"/>
      <c r="AA143" s="13"/>
      <c r="AB143" s="13"/>
      <c r="AC143" s="13"/>
      <c r="AD143" s="13"/>
      <c r="AE143" s="13"/>
      <c r="AT143" s="257" t="s">
        <v>208</v>
      </c>
      <c r="AU143" s="257" t="s">
        <v>83</v>
      </c>
      <c r="AV143" s="13" t="s">
        <v>85</v>
      </c>
      <c r="AW143" s="13" t="s">
        <v>32</v>
      </c>
      <c r="AX143" s="13" t="s">
        <v>76</v>
      </c>
      <c r="AY143" s="257" t="s">
        <v>201</v>
      </c>
    </row>
    <row r="144" s="13" customFormat="1">
      <c r="A144" s="13"/>
      <c r="B144" s="247"/>
      <c r="C144" s="248"/>
      <c r="D144" s="238" t="s">
        <v>208</v>
      </c>
      <c r="E144" s="249" t="s">
        <v>1</v>
      </c>
      <c r="F144" s="250" t="s">
        <v>232</v>
      </c>
      <c r="G144" s="248"/>
      <c r="H144" s="251">
        <v>0.014999999999999999</v>
      </c>
      <c r="I144" s="252"/>
      <c r="J144" s="248"/>
      <c r="K144" s="248"/>
      <c r="L144" s="253"/>
      <c r="M144" s="254"/>
      <c r="N144" s="255"/>
      <c r="O144" s="255"/>
      <c r="P144" s="255"/>
      <c r="Q144" s="255"/>
      <c r="R144" s="255"/>
      <c r="S144" s="255"/>
      <c r="T144" s="256"/>
      <c r="U144" s="13"/>
      <c r="V144" s="13"/>
      <c r="W144" s="13"/>
      <c r="X144" s="13"/>
      <c r="Y144" s="13"/>
      <c r="Z144" s="13"/>
      <c r="AA144" s="13"/>
      <c r="AB144" s="13"/>
      <c r="AC144" s="13"/>
      <c r="AD144" s="13"/>
      <c r="AE144" s="13"/>
      <c r="AT144" s="257" t="s">
        <v>208</v>
      </c>
      <c r="AU144" s="257" t="s">
        <v>83</v>
      </c>
      <c r="AV144" s="13" t="s">
        <v>85</v>
      </c>
      <c r="AW144" s="13" t="s">
        <v>32</v>
      </c>
      <c r="AX144" s="13" t="s">
        <v>76</v>
      </c>
      <c r="AY144" s="257" t="s">
        <v>201</v>
      </c>
    </row>
    <row r="145" s="13" customFormat="1">
      <c r="A145" s="13"/>
      <c r="B145" s="247"/>
      <c r="C145" s="248"/>
      <c r="D145" s="238" t="s">
        <v>208</v>
      </c>
      <c r="E145" s="249" t="s">
        <v>1</v>
      </c>
      <c r="F145" s="250" t="s">
        <v>233</v>
      </c>
      <c r="G145" s="248"/>
      <c r="H145" s="251">
        <v>0.037999999999999999</v>
      </c>
      <c r="I145" s="252"/>
      <c r="J145" s="248"/>
      <c r="K145" s="248"/>
      <c r="L145" s="253"/>
      <c r="M145" s="254"/>
      <c r="N145" s="255"/>
      <c r="O145" s="255"/>
      <c r="P145" s="255"/>
      <c r="Q145" s="255"/>
      <c r="R145" s="255"/>
      <c r="S145" s="255"/>
      <c r="T145" s="256"/>
      <c r="U145" s="13"/>
      <c r="V145" s="13"/>
      <c r="W145" s="13"/>
      <c r="X145" s="13"/>
      <c r="Y145" s="13"/>
      <c r="Z145" s="13"/>
      <c r="AA145" s="13"/>
      <c r="AB145" s="13"/>
      <c r="AC145" s="13"/>
      <c r="AD145" s="13"/>
      <c r="AE145" s="13"/>
      <c r="AT145" s="257" t="s">
        <v>208</v>
      </c>
      <c r="AU145" s="257" t="s">
        <v>83</v>
      </c>
      <c r="AV145" s="13" t="s">
        <v>85</v>
      </c>
      <c r="AW145" s="13" t="s">
        <v>32</v>
      </c>
      <c r="AX145" s="13" t="s">
        <v>76</v>
      </c>
      <c r="AY145" s="257" t="s">
        <v>201</v>
      </c>
    </row>
    <row r="146" s="14" customFormat="1">
      <c r="A146" s="14"/>
      <c r="B146" s="258"/>
      <c r="C146" s="259"/>
      <c r="D146" s="238" t="s">
        <v>208</v>
      </c>
      <c r="E146" s="260" t="s">
        <v>1</v>
      </c>
      <c r="F146" s="261" t="s">
        <v>212</v>
      </c>
      <c r="G146" s="259"/>
      <c r="H146" s="262">
        <v>0.189</v>
      </c>
      <c r="I146" s="263"/>
      <c r="J146" s="259"/>
      <c r="K146" s="259"/>
      <c r="L146" s="264"/>
      <c r="M146" s="265"/>
      <c r="N146" s="266"/>
      <c r="O146" s="266"/>
      <c r="P146" s="266"/>
      <c r="Q146" s="266"/>
      <c r="R146" s="266"/>
      <c r="S146" s="266"/>
      <c r="T146" s="267"/>
      <c r="U146" s="14"/>
      <c r="V146" s="14"/>
      <c r="W146" s="14"/>
      <c r="X146" s="14"/>
      <c r="Y146" s="14"/>
      <c r="Z146" s="14"/>
      <c r="AA146" s="14"/>
      <c r="AB146" s="14"/>
      <c r="AC146" s="14"/>
      <c r="AD146" s="14"/>
      <c r="AE146" s="14"/>
      <c r="AT146" s="268" t="s">
        <v>208</v>
      </c>
      <c r="AU146" s="268" t="s">
        <v>83</v>
      </c>
      <c r="AV146" s="14" t="s">
        <v>206</v>
      </c>
      <c r="AW146" s="14" t="s">
        <v>32</v>
      </c>
      <c r="AX146" s="14" t="s">
        <v>83</v>
      </c>
      <c r="AY146" s="268" t="s">
        <v>201</v>
      </c>
    </row>
    <row r="147" s="11" customFormat="1" ht="25.92" customHeight="1">
      <c r="A147" s="11"/>
      <c r="B147" s="208"/>
      <c r="C147" s="209"/>
      <c r="D147" s="210" t="s">
        <v>75</v>
      </c>
      <c r="E147" s="211" t="s">
        <v>138</v>
      </c>
      <c r="F147" s="211" t="s">
        <v>234</v>
      </c>
      <c r="G147" s="209"/>
      <c r="H147" s="209"/>
      <c r="I147" s="212"/>
      <c r="J147" s="213">
        <f>BK147</f>
        <v>0</v>
      </c>
      <c r="K147" s="209"/>
      <c r="L147" s="214"/>
      <c r="M147" s="215"/>
      <c r="N147" s="216"/>
      <c r="O147" s="216"/>
      <c r="P147" s="217">
        <f>SUM(P148:P187)</f>
        <v>0</v>
      </c>
      <c r="Q147" s="216"/>
      <c r="R147" s="217">
        <f>SUM(R148:R187)</f>
        <v>84.11589819999999</v>
      </c>
      <c r="S147" s="216"/>
      <c r="T147" s="218">
        <f>SUM(T148:T187)</f>
        <v>0</v>
      </c>
      <c r="U147" s="11"/>
      <c r="V147" s="11"/>
      <c r="W147" s="11"/>
      <c r="X147" s="11"/>
      <c r="Y147" s="11"/>
      <c r="Z147" s="11"/>
      <c r="AA147" s="11"/>
      <c r="AB147" s="11"/>
      <c r="AC147" s="11"/>
      <c r="AD147" s="11"/>
      <c r="AE147" s="11"/>
      <c r="AR147" s="219" t="s">
        <v>83</v>
      </c>
      <c r="AT147" s="220" t="s">
        <v>75</v>
      </c>
      <c r="AU147" s="220" t="s">
        <v>76</v>
      </c>
      <c r="AY147" s="219" t="s">
        <v>201</v>
      </c>
      <c r="BK147" s="221">
        <f>SUM(BK148:BK187)</f>
        <v>0</v>
      </c>
    </row>
    <row r="148" s="2" customFormat="1" ht="24.15" customHeight="1">
      <c r="A148" s="39"/>
      <c r="B148" s="40"/>
      <c r="C148" s="222" t="s">
        <v>235</v>
      </c>
      <c r="D148" s="222" t="s">
        <v>202</v>
      </c>
      <c r="E148" s="223" t="s">
        <v>236</v>
      </c>
      <c r="F148" s="224" t="s">
        <v>237</v>
      </c>
      <c r="G148" s="225" t="s">
        <v>205</v>
      </c>
      <c r="H148" s="226">
        <v>32.293999999999997</v>
      </c>
      <c r="I148" s="227"/>
      <c r="J148" s="228">
        <f>ROUND(I148*H148,2)</f>
        <v>0</v>
      </c>
      <c r="K148" s="229"/>
      <c r="L148" s="45"/>
      <c r="M148" s="230" t="s">
        <v>1</v>
      </c>
      <c r="N148" s="231" t="s">
        <v>41</v>
      </c>
      <c r="O148" s="92"/>
      <c r="P148" s="232">
        <f>O148*H148</f>
        <v>0</v>
      </c>
      <c r="Q148" s="232">
        <v>2.5018799999999999</v>
      </c>
      <c r="R148" s="232">
        <f>Q148*H148</f>
        <v>80.795712719999983</v>
      </c>
      <c r="S148" s="232">
        <v>0</v>
      </c>
      <c r="T148" s="233">
        <f>S148*H148</f>
        <v>0</v>
      </c>
      <c r="U148" s="39"/>
      <c r="V148" s="39"/>
      <c r="W148" s="39"/>
      <c r="X148" s="39"/>
      <c r="Y148" s="39"/>
      <c r="Z148" s="39"/>
      <c r="AA148" s="39"/>
      <c r="AB148" s="39"/>
      <c r="AC148" s="39"/>
      <c r="AD148" s="39"/>
      <c r="AE148" s="39"/>
      <c r="AR148" s="234" t="s">
        <v>206</v>
      </c>
      <c r="AT148" s="234" t="s">
        <v>202</v>
      </c>
      <c r="AU148" s="234" t="s">
        <v>83</v>
      </c>
      <c r="AY148" s="18" t="s">
        <v>201</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206</v>
      </c>
      <c r="BM148" s="234" t="s">
        <v>238</v>
      </c>
    </row>
    <row r="149" s="13" customFormat="1">
      <c r="A149" s="13"/>
      <c r="B149" s="247"/>
      <c r="C149" s="248"/>
      <c r="D149" s="238" t="s">
        <v>208</v>
      </c>
      <c r="E149" s="249" t="s">
        <v>1</v>
      </c>
      <c r="F149" s="250" t="s">
        <v>239</v>
      </c>
      <c r="G149" s="248"/>
      <c r="H149" s="251">
        <v>20.960999999999999</v>
      </c>
      <c r="I149" s="252"/>
      <c r="J149" s="248"/>
      <c r="K149" s="248"/>
      <c r="L149" s="253"/>
      <c r="M149" s="254"/>
      <c r="N149" s="255"/>
      <c r="O149" s="255"/>
      <c r="P149" s="255"/>
      <c r="Q149" s="255"/>
      <c r="R149" s="255"/>
      <c r="S149" s="255"/>
      <c r="T149" s="256"/>
      <c r="U149" s="13"/>
      <c r="V149" s="13"/>
      <c r="W149" s="13"/>
      <c r="X149" s="13"/>
      <c r="Y149" s="13"/>
      <c r="Z149" s="13"/>
      <c r="AA149" s="13"/>
      <c r="AB149" s="13"/>
      <c r="AC149" s="13"/>
      <c r="AD149" s="13"/>
      <c r="AE149" s="13"/>
      <c r="AT149" s="257" t="s">
        <v>208</v>
      </c>
      <c r="AU149" s="257" t="s">
        <v>83</v>
      </c>
      <c r="AV149" s="13" t="s">
        <v>85</v>
      </c>
      <c r="AW149" s="13" t="s">
        <v>32</v>
      </c>
      <c r="AX149" s="13" t="s">
        <v>76</v>
      </c>
      <c r="AY149" s="257" t="s">
        <v>201</v>
      </c>
    </row>
    <row r="150" s="13" customFormat="1">
      <c r="A150" s="13"/>
      <c r="B150" s="247"/>
      <c r="C150" s="248"/>
      <c r="D150" s="238" t="s">
        <v>208</v>
      </c>
      <c r="E150" s="249" t="s">
        <v>1</v>
      </c>
      <c r="F150" s="250" t="s">
        <v>240</v>
      </c>
      <c r="G150" s="248"/>
      <c r="H150" s="251">
        <v>13.238</v>
      </c>
      <c r="I150" s="252"/>
      <c r="J150" s="248"/>
      <c r="K150" s="248"/>
      <c r="L150" s="253"/>
      <c r="M150" s="254"/>
      <c r="N150" s="255"/>
      <c r="O150" s="255"/>
      <c r="P150" s="255"/>
      <c r="Q150" s="255"/>
      <c r="R150" s="255"/>
      <c r="S150" s="255"/>
      <c r="T150" s="256"/>
      <c r="U150" s="13"/>
      <c r="V150" s="13"/>
      <c r="W150" s="13"/>
      <c r="X150" s="13"/>
      <c r="Y150" s="13"/>
      <c r="Z150" s="13"/>
      <c r="AA150" s="13"/>
      <c r="AB150" s="13"/>
      <c r="AC150" s="13"/>
      <c r="AD150" s="13"/>
      <c r="AE150" s="13"/>
      <c r="AT150" s="257" t="s">
        <v>208</v>
      </c>
      <c r="AU150" s="257" t="s">
        <v>83</v>
      </c>
      <c r="AV150" s="13" t="s">
        <v>85</v>
      </c>
      <c r="AW150" s="13" t="s">
        <v>32</v>
      </c>
      <c r="AX150" s="13" t="s">
        <v>76</v>
      </c>
      <c r="AY150" s="257" t="s">
        <v>201</v>
      </c>
    </row>
    <row r="151" s="12" customFormat="1">
      <c r="A151" s="12"/>
      <c r="B151" s="236"/>
      <c r="C151" s="237"/>
      <c r="D151" s="238" t="s">
        <v>208</v>
      </c>
      <c r="E151" s="239" t="s">
        <v>1</v>
      </c>
      <c r="F151" s="240" t="s">
        <v>241</v>
      </c>
      <c r="G151" s="237"/>
      <c r="H151" s="239" t="s">
        <v>1</v>
      </c>
      <c r="I151" s="241"/>
      <c r="J151" s="237"/>
      <c r="K151" s="237"/>
      <c r="L151" s="242"/>
      <c r="M151" s="243"/>
      <c r="N151" s="244"/>
      <c r="O151" s="244"/>
      <c r="P151" s="244"/>
      <c r="Q151" s="244"/>
      <c r="R151" s="244"/>
      <c r="S151" s="244"/>
      <c r="T151" s="245"/>
      <c r="U151" s="12"/>
      <c r="V151" s="12"/>
      <c r="W151" s="12"/>
      <c r="X151" s="12"/>
      <c r="Y151" s="12"/>
      <c r="Z151" s="12"/>
      <c r="AA151" s="12"/>
      <c r="AB151" s="12"/>
      <c r="AC151" s="12"/>
      <c r="AD151" s="12"/>
      <c r="AE151" s="12"/>
      <c r="AT151" s="246" t="s">
        <v>208</v>
      </c>
      <c r="AU151" s="246" t="s">
        <v>83</v>
      </c>
      <c r="AV151" s="12" t="s">
        <v>83</v>
      </c>
      <c r="AW151" s="12" t="s">
        <v>32</v>
      </c>
      <c r="AX151" s="12" t="s">
        <v>76</v>
      </c>
      <c r="AY151" s="246" t="s">
        <v>201</v>
      </c>
    </row>
    <row r="152" s="13" customFormat="1">
      <c r="A152" s="13"/>
      <c r="B152" s="247"/>
      <c r="C152" s="248"/>
      <c r="D152" s="238" t="s">
        <v>208</v>
      </c>
      <c r="E152" s="249" t="s">
        <v>1</v>
      </c>
      <c r="F152" s="250" t="s">
        <v>242</v>
      </c>
      <c r="G152" s="248"/>
      <c r="H152" s="251">
        <v>-1.905</v>
      </c>
      <c r="I152" s="252"/>
      <c r="J152" s="248"/>
      <c r="K152" s="248"/>
      <c r="L152" s="253"/>
      <c r="M152" s="254"/>
      <c r="N152" s="255"/>
      <c r="O152" s="255"/>
      <c r="P152" s="255"/>
      <c r="Q152" s="255"/>
      <c r="R152" s="255"/>
      <c r="S152" s="255"/>
      <c r="T152" s="256"/>
      <c r="U152" s="13"/>
      <c r="V152" s="13"/>
      <c r="W152" s="13"/>
      <c r="X152" s="13"/>
      <c r="Y152" s="13"/>
      <c r="Z152" s="13"/>
      <c r="AA152" s="13"/>
      <c r="AB152" s="13"/>
      <c r="AC152" s="13"/>
      <c r="AD152" s="13"/>
      <c r="AE152" s="13"/>
      <c r="AT152" s="257" t="s">
        <v>208</v>
      </c>
      <c r="AU152" s="257" t="s">
        <v>83</v>
      </c>
      <c r="AV152" s="13" t="s">
        <v>85</v>
      </c>
      <c r="AW152" s="13" t="s">
        <v>32</v>
      </c>
      <c r="AX152" s="13" t="s">
        <v>76</v>
      </c>
      <c r="AY152" s="257" t="s">
        <v>201</v>
      </c>
    </row>
    <row r="153" s="14" customFormat="1">
      <c r="A153" s="14"/>
      <c r="B153" s="258"/>
      <c r="C153" s="259"/>
      <c r="D153" s="238" t="s">
        <v>208</v>
      </c>
      <c r="E153" s="260" t="s">
        <v>1</v>
      </c>
      <c r="F153" s="261" t="s">
        <v>212</v>
      </c>
      <c r="G153" s="259"/>
      <c r="H153" s="262">
        <v>32.293999999999997</v>
      </c>
      <c r="I153" s="263"/>
      <c r="J153" s="259"/>
      <c r="K153" s="259"/>
      <c r="L153" s="264"/>
      <c r="M153" s="265"/>
      <c r="N153" s="266"/>
      <c r="O153" s="266"/>
      <c r="P153" s="266"/>
      <c r="Q153" s="266"/>
      <c r="R153" s="266"/>
      <c r="S153" s="266"/>
      <c r="T153" s="267"/>
      <c r="U153" s="14"/>
      <c r="V153" s="14"/>
      <c r="W153" s="14"/>
      <c r="X153" s="14"/>
      <c r="Y153" s="14"/>
      <c r="Z153" s="14"/>
      <c r="AA153" s="14"/>
      <c r="AB153" s="14"/>
      <c r="AC153" s="14"/>
      <c r="AD153" s="14"/>
      <c r="AE153" s="14"/>
      <c r="AT153" s="268" t="s">
        <v>208</v>
      </c>
      <c r="AU153" s="268" t="s">
        <v>83</v>
      </c>
      <c r="AV153" s="14" t="s">
        <v>206</v>
      </c>
      <c r="AW153" s="14" t="s">
        <v>32</v>
      </c>
      <c r="AX153" s="14" t="s">
        <v>83</v>
      </c>
      <c r="AY153" s="268" t="s">
        <v>201</v>
      </c>
    </row>
    <row r="154" s="2" customFormat="1" ht="24.15" customHeight="1">
      <c r="A154" s="39"/>
      <c r="B154" s="40"/>
      <c r="C154" s="222" t="s">
        <v>243</v>
      </c>
      <c r="D154" s="222" t="s">
        <v>202</v>
      </c>
      <c r="E154" s="223" t="s">
        <v>244</v>
      </c>
      <c r="F154" s="224" t="s">
        <v>245</v>
      </c>
      <c r="G154" s="225" t="s">
        <v>215</v>
      </c>
      <c r="H154" s="226">
        <v>230.803</v>
      </c>
      <c r="I154" s="227"/>
      <c r="J154" s="228">
        <f>ROUND(I154*H154,2)</f>
        <v>0</v>
      </c>
      <c r="K154" s="229"/>
      <c r="L154" s="45"/>
      <c r="M154" s="230" t="s">
        <v>1</v>
      </c>
      <c r="N154" s="231" t="s">
        <v>41</v>
      </c>
      <c r="O154" s="92"/>
      <c r="P154" s="232">
        <f>O154*H154</f>
        <v>0</v>
      </c>
      <c r="Q154" s="232">
        <v>0.0027499999999999998</v>
      </c>
      <c r="R154" s="232">
        <f>Q154*H154</f>
        <v>0.63470824999999997</v>
      </c>
      <c r="S154" s="232">
        <v>0</v>
      </c>
      <c r="T154" s="233">
        <f>S154*H154</f>
        <v>0</v>
      </c>
      <c r="U154" s="39"/>
      <c r="V154" s="39"/>
      <c r="W154" s="39"/>
      <c r="X154" s="39"/>
      <c r="Y154" s="39"/>
      <c r="Z154" s="39"/>
      <c r="AA154" s="39"/>
      <c r="AB154" s="39"/>
      <c r="AC154" s="39"/>
      <c r="AD154" s="39"/>
      <c r="AE154" s="39"/>
      <c r="AR154" s="234" t="s">
        <v>206</v>
      </c>
      <c r="AT154" s="234" t="s">
        <v>202</v>
      </c>
      <c r="AU154" s="234" t="s">
        <v>83</v>
      </c>
      <c r="AY154" s="18" t="s">
        <v>201</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206</v>
      </c>
      <c r="BM154" s="234" t="s">
        <v>246</v>
      </c>
    </row>
    <row r="155" s="12" customFormat="1">
      <c r="A155" s="12"/>
      <c r="B155" s="236"/>
      <c r="C155" s="237"/>
      <c r="D155" s="238" t="s">
        <v>208</v>
      </c>
      <c r="E155" s="239" t="s">
        <v>1</v>
      </c>
      <c r="F155" s="240" t="s">
        <v>247</v>
      </c>
      <c r="G155" s="237"/>
      <c r="H155" s="239" t="s">
        <v>1</v>
      </c>
      <c r="I155" s="241"/>
      <c r="J155" s="237"/>
      <c r="K155" s="237"/>
      <c r="L155" s="242"/>
      <c r="M155" s="243"/>
      <c r="N155" s="244"/>
      <c r="O155" s="244"/>
      <c r="P155" s="244"/>
      <c r="Q155" s="244"/>
      <c r="R155" s="244"/>
      <c r="S155" s="244"/>
      <c r="T155" s="245"/>
      <c r="U155" s="12"/>
      <c r="V155" s="12"/>
      <c r="W155" s="12"/>
      <c r="X155" s="12"/>
      <c r="Y155" s="12"/>
      <c r="Z155" s="12"/>
      <c r="AA155" s="12"/>
      <c r="AB155" s="12"/>
      <c r="AC155" s="12"/>
      <c r="AD155" s="12"/>
      <c r="AE155" s="12"/>
      <c r="AT155" s="246" t="s">
        <v>208</v>
      </c>
      <c r="AU155" s="246" t="s">
        <v>83</v>
      </c>
      <c r="AV155" s="12" t="s">
        <v>83</v>
      </c>
      <c r="AW155" s="12" t="s">
        <v>32</v>
      </c>
      <c r="AX155" s="12" t="s">
        <v>76</v>
      </c>
      <c r="AY155" s="246" t="s">
        <v>201</v>
      </c>
    </row>
    <row r="156" s="13" customFormat="1">
      <c r="A156" s="13"/>
      <c r="B156" s="247"/>
      <c r="C156" s="248"/>
      <c r="D156" s="238" t="s">
        <v>208</v>
      </c>
      <c r="E156" s="249" t="s">
        <v>1</v>
      </c>
      <c r="F156" s="250" t="s">
        <v>248</v>
      </c>
      <c r="G156" s="248"/>
      <c r="H156" s="251">
        <v>148.93199999999999</v>
      </c>
      <c r="I156" s="252"/>
      <c r="J156" s="248"/>
      <c r="K156" s="248"/>
      <c r="L156" s="253"/>
      <c r="M156" s="254"/>
      <c r="N156" s="255"/>
      <c r="O156" s="255"/>
      <c r="P156" s="255"/>
      <c r="Q156" s="255"/>
      <c r="R156" s="255"/>
      <c r="S156" s="255"/>
      <c r="T156" s="256"/>
      <c r="U156" s="13"/>
      <c r="V156" s="13"/>
      <c r="W156" s="13"/>
      <c r="X156" s="13"/>
      <c r="Y156" s="13"/>
      <c r="Z156" s="13"/>
      <c r="AA156" s="13"/>
      <c r="AB156" s="13"/>
      <c r="AC156" s="13"/>
      <c r="AD156" s="13"/>
      <c r="AE156" s="13"/>
      <c r="AT156" s="257" t="s">
        <v>208</v>
      </c>
      <c r="AU156" s="257" t="s">
        <v>83</v>
      </c>
      <c r="AV156" s="13" t="s">
        <v>85</v>
      </c>
      <c r="AW156" s="13" t="s">
        <v>32</v>
      </c>
      <c r="AX156" s="13" t="s">
        <v>76</v>
      </c>
      <c r="AY156" s="257" t="s">
        <v>201</v>
      </c>
    </row>
    <row r="157" s="12" customFormat="1">
      <c r="A157" s="12"/>
      <c r="B157" s="236"/>
      <c r="C157" s="237"/>
      <c r="D157" s="238" t="s">
        <v>208</v>
      </c>
      <c r="E157" s="239" t="s">
        <v>1</v>
      </c>
      <c r="F157" s="240" t="s">
        <v>249</v>
      </c>
      <c r="G157" s="237"/>
      <c r="H157" s="239" t="s">
        <v>1</v>
      </c>
      <c r="I157" s="241"/>
      <c r="J157" s="237"/>
      <c r="K157" s="237"/>
      <c r="L157" s="242"/>
      <c r="M157" s="243"/>
      <c r="N157" s="244"/>
      <c r="O157" s="244"/>
      <c r="P157" s="244"/>
      <c r="Q157" s="244"/>
      <c r="R157" s="244"/>
      <c r="S157" s="244"/>
      <c r="T157" s="245"/>
      <c r="U157" s="12"/>
      <c r="V157" s="12"/>
      <c r="W157" s="12"/>
      <c r="X157" s="12"/>
      <c r="Y157" s="12"/>
      <c r="Z157" s="12"/>
      <c r="AA157" s="12"/>
      <c r="AB157" s="12"/>
      <c r="AC157" s="12"/>
      <c r="AD157" s="12"/>
      <c r="AE157" s="12"/>
      <c r="AT157" s="246" t="s">
        <v>208</v>
      </c>
      <c r="AU157" s="246" t="s">
        <v>83</v>
      </c>
      <c r="AV157" s="12" t="s">
        <v>83</v>
      </c>
      <c r="AW157" s="12" t="s">
        <v>32</v>
      </c>
      <c r="AX157" s="12" t="s">
        <v>76</v>
      </c>
      <c r="AY157" s="246" t="s">
        <v>201</v>
      </c>
    </row>
    <row r="158" s="13" customFormat="1">
      <c r="A158" s="13"/>
      <c r="B158" s="247"/>
      <c r="C158" s="248"/>
      <c r="D158" s="238" t="s">
        <v>208</v>
      </c>
      <c r="E158" s="249" t="s">
        <v>1</v>
      </c>
      <c r="F158" s="250" t="s">
        <v>250</v>
      </c>
      <c r="G158" s="248"/>
      <c r="H158" s="251">
        <v>96.530000000000001</v>
      </c>
      <c r="I158" s="252"/>
      <c r="J158" s="248"/>
      <c r="K158" s="248"/>
      <c r="L158" s="253"/>
      <c r="M158" s="254"/>
      <c r="N158" s="255"/>
      <c r="O158" s="255"/>
      <c r="P158" s="255"/>
      <c r="Q158" s="255"/>
      <c r="R158" s="255"/>
      <c r="S158" s="255"/>
      <c r="T158" s="256"/>
      <c r="U158" s="13"/>
      <c r="V158" s="13"/>
      <c r="W158" s="13"/>
      <c r="X158" s="13"/>
      <c r="Y158" s="13"/>
      <c r="Z158" s="13"/>
      <c r="AA158" s="13"/>
      <c r="AB158" s="13"/>
      <c r="AC158" s="13"/>
      <c r="AD158" s="13"/>
      <c r="AE158" s="13"/>
      <c r="AT158" s="257" t="s">
        <v>208</v>
      </c>
      <c r="AU158" s="257" t="s">
        <v>83</v>
      </c>
      <c r="AV158" s="13" t="s">
        <v>85</v>
      </c>
      <c r="AW158" s="13" t="s">
        <v>32</v>
      </c>
      <c r="AX158" s="13" t="s">
        <v>76</v>
      </c>
      <c r="AY158" s="257" t="s">
        <v>201</v>
      </c>
    </row>
    <row r="159" s="12" customFormat="1">
      <c r="A159" s="12"/>
      <c r="B159" s="236"/>
      <c r="C159" s="237"/>
      <c r="D159" s="238" t="s">
        <v>208</v>
      </c>
      <c r="E159" s="239" t="s">
        <v>1</v>
      </c>
      <c r="F159" s="240" t="s">
        <v>251</v>
      </c>
      <c r="G159" s="237"/>
      <c r="H159" s="239" t="s">
        <v>1</v>
      </c>
      <c r="I159" s="241"/>
      <c r="J159" s="237"/>
      <c r="K159" s="237"/>
      <c r="L159" s="242"/>
      <c r="M159" s="243"/>
      <c r="N159" s="244"/>
      <c r="O159" s="244"/>
      <c r="P159" s="244"/>
      <c r="Q159" s="244"/>
      <c r="R159" s="244"/>
      <c r="S159" s="244"/>
      <c r="T159" s="245"/>
      <c r="U159" s="12"/>
      <c r="V159" s="12"/>
      <c r="W159" s="12"/>
      <c r="X159" s="12"/>
      <c r="Y159" s="12"/>
      <c r="Z159" s="12"/>
      <c r="AA159" s="12"/>
      <c r="AB159" s="12"/>
      <c r="AC159" s="12"/>
      <c r="AD159" s="12"/>
      <c r="AE159" s="12"/>
      <c r="AT159" s="246" t="s">
        <v>208</v>
      </c>
      <c r="AU159" s="246" t="s">
        <v>83</v>
      </c>
      <c r="AV159" s="12" t="s">
        <v>83</v>
      </c>
      <c r="AW159" s="12" t="s">
        <v>32</v>
      </c>
      <c r="AX159" s="12" t="s">
        <v>76</v>
      </c>
      <c r="AY159" s="246" t="s">
        <v>201</v>
      </c>
    </row>
    <row r="160" s="13" customFormat="1">
      <c r="A160" s="13"/>
      <c r="B160" s="247"/>
      <c r="C160" s="248"/>
      <c r="D160" s="238" t="s">
        <v>208</v>
      </c>
      <c r="E160" s="249" t="s">
        <v>1</v>
      </c>
      <c r="F160" s="250" t="s">
        <v>252</v>
      </c>
      <c r="G160" s="248"/>
      <c r="H160" s="251">
        <v>-19.027000000000001</v>
      </c>
      <c r="I160" s="252"/>
      <c r="J160" s="248"/>
      <c r="K160" s="248"/>
      <c r="L160" s="253"/>
      <c r="M160" s="254"/>
      <c r="N160" s="255"/>
      <c r="O160" s="255"/>
      <c r="P160" s="255"/>
      <c r="Q160" s="255"/>
      <c r="R160" s="255"/>
      <c r="S160" s="255"/>
      <c r="T160" s="256"/>
      <c r="U160" s="13"/>
      <c r="V160" s="13"/>
      <c r="W160" s="13"/>
      <c r="X160" s="13"/>
      <c r="Y160" s="13"/>
      <c r="Z160" s="13"/>
      <c r="AA160" s="13"/>
      <c r="AB160" s="13"/>
      <c r="AC160" s="13"/>
      <c r="AD160" s="13"/>
      <c r="AE160" s="13"/>
      <c r="AT160" s="257" t="s">
        <v>208</v>
      </c>
      <c r="AU160" s="257" t="s">
        <v>83</v>
      </c>
      <c r="AV160" s="13" t="s">
        <v>85</v>
      </c>
      <c r="AW160" s="13" t="s">
        <v>32</v>
      </c>
      <c r="AX160" s="13" t="s">
        <v>76</v>
      </c>
      <c r="AY160" s="257" t="s">
        <v>201</v>
      </c>
    </row>
    <row r="161" s="12" customFormat="1">
      <c r="A161" s="12"/>
      <c r="B161" s="236"/>
      <c r="C161" s="237"/>
      <c r="D161" s="238" t="s">
        <v>208</v>
      </c>
      <c r="E161" s="239" t="s">
        <v>1</v>
      </c>
      <c r="F161" s="240" t="s">
        <v>253</v>
      </c>
      <c r="G161" s="237"/>
      <c r="H161" s="239" t="s">
        <v>1</v>
      </c>
      <c r="I161" s="241"/>
      <c r="J161" s="237"/>
      <c r="K161" s="237"/>
      <c r="L161" s="242"/>
      <c r="M161" s="243"/>
      <c r="N161" s="244"/>
      <c r="O161" s="244"/>
      <c r="P161" s="244"/>
      <c r="Q161" s="244"/>
      <c r="R161" s="244"/>
      <c r="S161" s="244"/>
      <c r="T161" s="245"/>
      <c r="U161" s="12"/>
      <c r="V161" s="12"/>
      <c r="W161" s="12"/>
      <c r="X161" s="12"/>
      <c r="Y161" s="12"/>
      <c r="Z161" s="12"/>
      <c r="AA161" s="12"/>
      <c r="AB161" s="12"/>
      <c r="AC161" s="12"/>
      <c r="AD161" s="12"/>
      <c r="AE161" s="12"/>
      <c r="AT161" s="246" t="s">
        <v>208</v>
      </c>
      <c r="AU161" s="246" t="s">
        <v>83</v>
      </c>
      <c r="AV161" s="12" t="s">
        <v>83</v>
      </c>
      <c r="AW161" s="12" t="s">
        <v>32</v>
      </c>
      <c r="AX161" s="12" t="s">
        <v>76</v>
      </c>
      <c r="AY161" s="246" t="s">
        <v>201</v>
      </c>
    </row>
    <row r="162" s="13" customFormat="1">
      <c r="A162" s="13"/>
      <c r="B162" s="247"/>
      <c r="C162" s="248"/>
      <c r="D162" s="238" t="s">
        <v>208</v>
      </c>
      <c r="E162" s="249" t="s">
        <v>1</v>
      </c>
      <c r="F162" s="250" t="s">
        <v>254</v>
      </c>
      <c r="G162" s="248"/>
      <c r="H162" s="251">
        <v>3.496</v>
      </c>
      <c r="I162" s="252"/>
      <c r="J162" s="248"/>
      <c r="K162" s="248"/>
      <c r="L162" s="253"/>
      <c r="M162" s="254"/>
      <c r="N162" s="255"/>
      <c r="O162" s="255"/>
      <c r="P162" s="255"/>
      <c r="Q162" s="255"/>
      <c r="R162" s="255"/>
      <c r="S162" s="255"/>
      <c r="T162" s="256"/>
      <c r="U162" s="13"/>
      <c r="V162" s="13"/>
      <c r="W162" s="13"/>
      <c r="X162" s="13"/>
      <c r="Y162" s="13"/>
      <c r="Z162" s="13"/>
      <c r="AA162" s="13"/>
      <c r="AB162" s="13"/>
      <c r="AC162" s="13"/>
      <c r="AD162" s="13"/>
      <c r="AE162" s="13"/>
      <c r="AT162" s="257" t="s">
        <v>208</v>
      </c>
      <c r="AU162" s="257" t="s">
        <v>83</v>
      </c>
      <c r="AV162" s="13" t="s">
        <v>85</v>
      </c>
      <c r="AW162" s="13" t="s">
        <v>32</v>
      </c>
      <c r="AX162" s="13" t="s">
        <v>76</v>
      </c>
      <c r="AY162" s="257" t="s">
        <v>201</v>
      </c>
    </row>
    <row r="163" s="13" customFormat="1">
      <c r="A163" s="13"/>
      <c r="B163" s="247"/>
      <c r="C163" s="248"/>
      <c r="D163" s="238" t="s">
        <v>208</v>
      </c>
      <c r="E163" s="249" t="s">
        <v>1</v>
      </c>
      <c r="F163" s="250" t="s">
        <v>255</v>
      </c>
      <c r="G163" s="248"/>
      <c r="H163" s="251">
        <v>0.872</v>
      </c>
      <c r="I163" s="252"/>
      <c r="J163" s="248"/>
      <c r="K163" s="248"/>
      <c r="L163" s="253"/>
      <c r="M163" s="254"/>
      <c r="N163" s="255"/>
      <c r="O163" s="255"/>
      <c r="P163" s="255"/>
      <c r="Q163" s="255"/>
      <c r="R163" s="255"/>
      <c r="S163" s="255"/>
      <c r="T163" s="256"/>
      <c r="U163" s="13"/>
      <c r="V163" s="13"/>
      <c r="W163" s="13"/>
      <c r="X163" s="13"/>
      <c r="Y163" s="13"/>
      <c r="Z163" s="13"/>
      <c r="AA163" s="13"/>
      <c r="AB163" s="13"/>
      <c r="AC163" s="13"/>
      <c r="AD163" s="13"/>
      <c r="AE163" s="13"/>
      <c r="AT163" s="257" t="s">
        <v>208</v>
      </c>
      <c r="AU163" s="257" t="s">
        <v>83</v>
      </c>
      <c r="AV163" s="13" t="s">
        <v>85</v>
      </c>
      <c r="AW163" s="13" t="s">
        <v>32</v>
      </c>
      <c r="AX163" s="13" t="s">
        <v>76</v>
      </c>
      <c r="AY163" s="257" t="s">
        <v>201</v>
      </c>
    </row>
    <row r="164" s="14" customFormat="1">
      <c r="A164" s="14"/>
      <c r="B164" s="258"/>
      <c r="C164" s="259"/>
      <c r="D164" s="238" t="s">
        <v>208</v>
      </c>
      <c r="E164" s="260" t="s">
        <v>1</v>
      </c>
      <c r="F164" s="261" t="s">
        <v>212</v>
      </c>
      <c r="G164" s="259"/>
      <c r="H164" s="262">
        <v>230.803</v>
      </c>
      <c r="I164" s="263"/>
      <c r="J164" s="259"/>
      <c r="K164" s="259"/>
      <c r="L164" s="264"/>
      <c r="M164" s="265"/>
      <c r="N164" s="266"/>
      <c r="O164" s="266"/>
      <c r="P164" s="266"/>
      <c r="Q164" s="266"/>
      <c r="R164" s="266"/>
      <c r="S164" s="266"/>
      <c r="T164" s="267"/>
      <c r="U164" s="14"/>
      <c r="V164" s="14"/>
      <c r="W164" s="14"/>
      <c r="X164" s="14"/>
      <c r="Y164" s="14"/>
      <c r="Z164" s="14"/>
      <c r="AA164" s="14"/>
      <c r="AB164" s="14"/>
      <c r="AC164" s="14"/>
      <c r="AD164" s="14"/>
      <c r="AE164" s="14"/>
      <c r="AT164" s="268" t="s">
        <v>208</v>
      </c>
      <c r="AU164" s="268" t="s">
        <v>83</v>
      </c>
      <c r="AV164" s="14" t="s">
        <v>206</v>
      </c>
      <c r="AW164" s="14" t="s">
        <v>32</v>
      </c>
      <c r="AX164" s="14" t="s">
        <v>83</v>
      </c>
      <c r="AY164" s="268" t="s">
        <v>201</v>
      </c>
    </row>
    <row r="165" s="2" customFormat="1" ht="24.15" customHeight="1">
      <c r="A165" s="39"/>
      <c r="B165" s="40"/>
      <c r="C165" s="222" t="s">
        <v>256</v>
      </c>
      <c r="D165" s="222" t="s">
        <v>202</v>
      </c>
      <c r="E165" s="223" t="s">
        <v>257</v>
      </c>
      <c r="F165" s="224" t="s">
        <v>258</v>
      </c>
      <c r="G165" s="225" t="s">
        <v>215</v>
      </c>
      <c r="H165" s="226">
        <v>230.803</v>
      </c>
      <c r="I165" s="227"/>
      <c r="J165" s="228">
        <f>ROUND(I165*H165,2)</f>
        <v>0</v>
      </c>
      <c r="K165" s="229"/>
      <c r="L165" s="45"/>
      <c r="M165" s="230" t="s">
        <v>1</v>
      </c>
      <c r="N165" s="231"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206</v>
      </c>
      <c r="AT165" s="234" t="s">
        <v>202</v>
      </c>
      <c r="AU165" s="234" t="s">
        <v>83</v>
      </c>
      <c r="AY165" s="18" t="s">
        <v>201</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206</v>
      </c>
      <c r="BM165" s="234" t="s">
        <v>259</v>
      </c>
    </row>
    <row r="166" s="2" customFormat="1" ht="37.8" customHeight="1">
      <c r="A166" s="39"/>
      <c r="B166" s="40"/>
      <c r="C166" s="222" t="s">
        <v>260</v>
      </c>
      <c r="D166" s="222" t="s">
        <v>202</v>
      </c>
      <c r="E166" s="223" t="s">
        <v>261</v>
      </c>
      <c r="F166" s="224" t="s">
        <v>262</v>
      </c>
      <c r="G166" s="225" t="s">
        <v>223</v>
      </c>
      <c r="H166" s="226">
        <v>1.4299999999999999</v>
      </c>
      <c r="I166" s="227"/>
      <c r="J166" s="228">
        <f>ROUND(I166*H166,2)</f>
        <v>0</v>
      </c>
      <c r="K166" s="229"/>
      <c r="L166" s="45"/>
      <c r="M166" s="230" t="s">
        <v>1</v>
      </c>
      <c r="N166" s="231" t="s">
        <v>41</v>
      </c>
      <c r="O166" s="92"/>
      <c r="P166" s="232">
        <f>O166*H166</f>
        <v>0</v>
      </c>
      <c r="Q166" s="232">
        <v>1.0463199999999999</v>
      </c>
      <c r="R166" s="232">
        <f>Q166*H166</f>
        <v>1.4962375999999997</v>
      </c>
      <c r="S166" s="232">
        <v>0</v>
      </c>
      <c r="T166" s="233">
        <f>S166*H166</f>
        <v>0</v>
      </c>
      <c r="U166" s="39"/>
      <c r="V166" s="39"/>
      <c r="W166" s="39"/>
      <c r="X166" s="39"/>
      <c r="Y166" s="39"/>
      <c r="Z166" s="39"/>
      <c r="AA166" s="39"/>
      <c r="AB166" s="39"/>
      <c r="AC166" s="39"/>
      <c r="AD166" s="39"/>
      <c r="AE166" s="39"/>
      <c r="AR166" s="234" t="s">
        <v>206</v>
      </c>
      <c r="AT166" s="234" t="s">
        <v>202</v>
      </c>
      <c r="AU166" s="234" t="s">
        <v>83</v>
      </c>
      <c r="AY166" s="18" t="s">
        <v>201</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206</v>
      </c>
      <c r="BM166" s="234" t="s">
        <v>263</v>
      </c>
    </row>
    <row r="167" s="12" customFormat="1">
      <c r="A167" s="12"/>
      <c r="B167" s="236"/>
      <c r="C167" s="237"/>
      <c r="D167" s="238" t="s">
        <v>208</v>
      </c>
      <c r="E167" s="239" t="s">
        <v>1</v>
      </c>
      <c r="F167" s="240" t="s">
        <v>209</v>
      </c>
      <c r="G167" s="237"/>
      <c r="H167" s="239" t="s">
        <v>1</v>
      </c>
      <c r="I167" s="241"/>
      <c r="J167" s="237"/>
      <c r="K167" s="237"/>
      <c r="L167" s="242"/>
      <c r="M167" s="243"/>
      <c r="N167" s="244"/>
      <c r="O167" s="244"/>
      <c r="P167" s="244"/>
      <c r="Q167" s="244"/>
      <c r="R167" s="244"/>
      <c r="S167" s="244"/>
      <c r="T167" s="245"/>
      <c r="U167" s="12"/>
      <c r="V167" s="12"/>
      <c r="W167" s="12"/>
      <c r="X167" s="12"/>
      <c r="Y167" s="12"/>
      <c r="Z167" s="12"/>
      <c r="AA167" s="12"/>
      <c r="AB167" s="12"/>
      <c r="AC167" s="12"/>
      <c r="AD167" s="12"/>
      <c r="AE167" s="12"/>
      <c r="AT167" s="246" t="s">
        <v>208</v>
      </c>
      <c r="AU167" s="246" t="s">
        <v>83</v>
      </c>
      <c r="AV167" s="12" t="s">
        <v>83</v>
      </c>
      <c r="AW167" s="12" t="s">
        <v>32</v>
      </c>
      <c r="AX167" s="12" t="s">
        <v>76</v>
      </c>
      <c r="AY167" s="246" t="s">
        <v>201</v>
      </c>
    </row>
    <row r="168" s="12" customFormat="1">
      <c r="A168" s="12"/>
      <c r="B168" s="236"/>
      <c r="C168" s="237"/>
      <c r="D168" s="238" t="s">
        <v>208</v>
      </c>
      <c r="E168" s="239" t="s">
        <v>1</v>
      </c>
      <c r="F168" s="240" t="s">
        <v>264</v>
      </c>
      <c r="G168" s="237"/>
      <c r="H168" s="239" t="s">
        <v>1</v>
      </c>
      <c r="I168" s="241"/>
      <c r="J168" s="237"/>
      <c r="K168" s="237"/>
      <c r="L168" s="242"/>
      <c r="M168" s="243"/>
      <c r="N168" s="244"/>
      <c r="O168" s="244"/>
      <c r="P168" s="244"/>
      <c r="Q168" s="244"/>
      <c r="R168" s="244"/>
      <c r="S168" s="244"/>
      <c r="T168" s="245"/>
      <c r="U168" s="12"/>
      <c r="V168" s="12"/>
      <c r="W168" s="12"/>
      <c r="X168" s="12"/>
      <c r="Y168" s="12"/>
      <c r="Z168" s="12"/>
      <c r="AA168" s="12"/>
      <c r="AB168" s="12"/>
      <c r="AC168" s="12"/>
      <c r="AD168" s="12"/>
      <c r="AE168" s="12"/>
      <c r="AT168" s="246" t="s">
        <v>208</v>
      </c>
      <c r="AU168" s="246" t="s">
        <v>83</v>
      </c>
      <c r="AV168" s="12" t="s">
        <v>83</v>
      </c>
      <c r="AW168" s="12" t="s">
        <v>32</v>
      </c>
      <c r="AX168" s="12" t="s">
        <v>76</v>
      </c>
      <c r="AY168" s="246" t="s">
        <v>201</v>
      </c>
    </row>
    <row r="169" s="13" customFormat="1">
      <c r="A169" s="13"/>
      <c r="B169" s="247"/>
      <c r="C169" s="248"/>
      <c r="D169" s="238" t="s">
        <v>208</v>
      </c>
      <c r="E169" s="249" t="s">
        <v>1</v>
      </c>
      <c r="F169" s="250" t="s">
        <v>265</v>
      </c>
      <c r="G169" s="248"/>
      <c r="H169" s="251">
        <v>0.052999999999999998</v>
      </c>
      <c r="I169" s="252"/>
      <c r="J169" s="248"/>
      <c r="K169" s="248"/>
      <c r="L169" s="253"/>
      <c r="M169" s="254"/>
      <c r="N169" s="255"/>
      <c r="O169" s="255"/>
      <c r="P169" s="255"/>
      <c r="Q169" s="255"/>
      <c r="R169" s="255"/>
      <c r="S169" s="255"/>
      <c r="T169" s="256"/>
      <c r="U169" s="13"/>
      <c r="V169" s="13"/>
      <c r="W169" s="13"/>
      <c r="X169" s="13"/>
      <c r="Y169" s="13"/>
      <c r="Z169" s="13"/>
      <c r="AA169" s="13"/>
      <c r="AB169" s="13"/>
      <c r="AC169" s="13"/>
      <c r="AD169" s="13"/>
      <c r="AE169" s="13"/>
      <c r="AT169" s="257" t="s">
        <v>208</v>
      </c>
      <c r="AU169" s="257" t="s">
        <v>83</v>
      </c>
      <c r="AV169" s="13" t="s">
        <v>85</v>
      </c>
      <c r="AW169" s="13" t="s">
        <v>32</v>
      </c>
      <c r="AX169" s="13" t="s">
        <v>76</v>
      </c>
      <c r="AY169" s="257" t="s">
        <v>201</v>
      </c>
    </row>
    <row r="170" s="13" customFormat="1">
      <c r="A170" s="13"/>
      <c r="B170" s="247"/>
      <c r="C170" s="248"/>
      <c r="D170" s="238" t="s">
        <v>208</v>
      </c>
      <c r="E170" s="249" t="s">
        <v>1</v>
      </c>
      <c r="F170" s="250" t="s">
        <v>266</v>
      </c>
      <c r="G170" s="248"/>
      <c r="H170" s="251">
        <v>0.068000000000000005</v>
      </c>
      <c r="I170" s="252"/>
      <c r="J170" s="248"/>
      <c r="K170" s="248"/>
      <c r="L170" s="253"/>
      <c r="M170" s="254"/>
      <c r="N170" s="255"/>
      <c r="O170" s="255"/>
      <c r="P170" s="255"/>
      <c r="Q170" s="255"/>
      <c r="R170" s="255"/>
      <c r="S170" s="255"/>
      <c r="T170" s="256"/>
      <c r="U170" s="13"/>
      <c r="V170" s="13"/>
      <c r="W170" s="13"/>
      <c r="X170" s="13"/>
      <c r="Y170" s="13"/>
      <c r="Z170" s="13"/>
      <c r="AA170" s="13"/>
      <c r="AB170" s="13"/>
      <c r="AC170" s="13"/>
      <c r="AD170" s="13"/>
      <c r="AE170" s="13"/>
      <c r="AT170" s="257" t="s">
        <v>208</v>
      </c>
      <c r="AU170" s="257" t="s">
        <v>83</v>
      </c>
      <c r="AV170" s="13" t="s">
        <v>85</v>
      </c>
      <c r="AW170" s="13" t="s">
        <v>32</v>
      </c>
      <c r="AX170" s="13" t="s">
        <v>76</v>
      </c>
      <c r="AY170" s="257" t="s">
        <v>201</v>
      </c>
    </row>
    <row r="171" s="13" customFormat="1">
      <c r="A171" s="13"/>
      <c r="B171" s="247"/>
      <c r="C171" s="248"/>
      <c r="D171" s="238" t="s">
        <v>208</v>
      </c>
      <c r="E171" s="249" t="s">
        <v>1</v>
      </c>
      <c r="F171" s="250" t="s">
        <v>267</v>
      </c>
      <c r="G171" s="248"/>
      <c r="H171" s="251">
        <v>0.010999999999999999</v>
      </c>
      <c r="I171" s="252"/>
      <c r="J171" s="248"/>
      <c r="K171" s="248"/>
      <c r="L171" s="253"/>
      <c r="M171" s="254"/>
      <c r="N171" s="255"/>
      <c r="O171" s="255"/>
      <c r="P171" s="255"/>
      <c r="Q171" s="255"/>
      <c r="R171" s="255"/>
      <c r="S171" s="255"/>
      <c r="T171" s="256"/>
      <c r="U171" s="13"/>
      <c r="V171" s="13"/>
      <c r="W171" s="13"/>
      <c r="X171" s="13"/>
      <c r="Y171" s="13"/>
      <c r="Z171" s="13"/>
      <c r="AA171" s="13"/>
      <c r="AB171" s="13"/>
      <c r="AC171" s="13"/>
      <c r="AD171" s="13"/>
      <c r="AE171" s="13"/>
      <c r="AT171" s="257" t="s">
        <v>208</v>
      </c>
      <c r="AU171" s="257" t="s">
        <v>83</v>
      </c>
      <c r="AV171" s="13" t="s">
        <v>85</v>
      </c>
      <c r="AW171" s="13" t="s">
        <v>32</v>
      </c>
      <c r="AX171" s="13" t="s">
        <v>76</v>
      </c>
      <c r="AY171" s="257" t="s">
        <v>201</v>
      </c>
    </row>
    <row r="172" s="13" customFormat="1">
      <c r="A172" s="13"/>
      <c r="B172" s="247"/>
      <c r="C172" s="248"/>
      <c r="D172" s="238" t="s">
        <v>208</v>
      </c>
      <c r="E172" s="249" t="s">
        <v>1</v>
      </c>
      <c r="F172" s="250" t="s">
        <v>268</v>
      </c>
      <c r="G172" s="248"/>
      <c r="H172" s="251">
        <v>0.014</v>
      </c>
      <c r="I172" s="252"/>
      <c r="J172" s="248"/>
      <c r="K172" s="248"/>
      <c r="L172" s="253"/>
      <c r="M172" s="254"/>
      <c r="N172" s="255"/>
      <c r="O172" s="255"/>
      <c r="P172" s="255"/>
      <c r="Q172" s="255"/>
      <c r="R172" s="255"/>
      <c r="S172" s="255"/>
      <c r="T172" s="256"/>
      <c r="U172" s="13"/>
      <c r="V172" s="13"/>
      <c r="W172" s="13"/>
      <c r="X172" s="13"/>
      <c r="Y172" s="13"/>
      <c r="Z172" s="13"/>
      <c r="AA172" s="13"/>
      <c r="AB172" s="13"/>
      <c r="AC172" s="13"/>
      <c r="AD172" s="13"/>
      <c r="AE172" s="13"/>
      <c r="AT172" s="257" t="s">
        <v>208</v>
      </c>
      <c r="AU172" s="257" t="s">
        <v>83</v>
      </c>
      <c r="AV172" s="13" t="s">
        <v>85</v>
      </c>
      <c r="AW172" s="13" t="s">
        <v>32</v>
      </c>
      <c r="AX172" s="13" t="s">
        <v>76</v>
      </c>
      <c r="AY172" s="257" t="s">
        <v>201</v>
      </c>
    </row>
    <row r="173" s="13" customFormat="1">
      <c r="A173" s="13"/>
      <c r="B173" s="247"/>
      <c r="C173" s="248"/>
      <c r="D173" s="238" t="s">
        <v>208</v>
      </c>
      <c r="E173" s="249" t="s">
        <v>1</v>
      </c>
      <c r="F173" s="250" t="s">
        <v>269</v>
      </c>
      <c r="G173" s="248"/>
      <c r="H173" s="251">
        <v>0.0089999999999999993</v>
      </c>
      <c r="I173" s="252"/>
      <c r="J173" s="248"/>
      <c r="K173" s="248"/>
      <c r="L173" s="253"/>
      <c r="M173" s="254"/>
      <c r="N173" s="255"/>
      <c r="O173" s="255"/>
      <c r="P173" s="255"/>
      <c r="Q173" s="255"/>
      <c r="R173" s="255"/>
      <c r="S173" s="255"/>
      <c r="T173" s="256"/>
      <c r="U173" s="13"/>
      <c r="V173" s="13"/>
      <c r="W173" s="13"/>
      <c r="X173" s="13"/>
      <c r="Y173" s="13"/>
      <c r="Z173" s="13"/>
      <c r="AA173" s="13"/>
      <c r="AB173" s="13"/>
      <c r="AC173" s="13"/>
      <c r="AD173" s="13"/>
      <c r="AE173" s="13"/>
      <c r="AT173" s="257" t="s">
        <v>208</v>
      </c>
      <c r="AU173" s="257" t="s">
        <v>83</v>
      </c>
      <c r="AV173" s="13" t="s">
        <v>85</v>
      </c>
      <c r="AW173" s="13" t="s">
        <v>32</v>
      </c>
      <c r="AX173" s="13" t="s">
        <v>76</v>
      </c>
      <c r="AY173" s="257" t="s">
        <v>201</v>
      </c>
    </row>
    <row r="174" s="13" customFormat="1">
      <c r="A174" s="13"/>
      <c r="B174" s="247"/>
      <c r="C174" s="248"/>
      <c r="D174" s="238" t="s">
        <v>208</v>
      </c>
      <c r="E174" s="249" t="s">
        <v>1</v>
      </c>
      <c r="F174" s="250" t="s">
        <v>270</v>
      </c>
      <c r="G174" s="248"/>
      <c r="H174" s="251">
        <v>0.0089999999999999993</v>
      </c>
      <c r="I174" s="252"/>
      <c r="J174" s="248"/>
      <c r="K174" s="248"/>
      <c r="L174" s="253"/>
      <c r="M174" s="254"/>
      <c r="N174" s="255"/>
      <c r="O174" s="255"/>
      <c r="P174" s="255"/>
      <c r="Q174" s="255"/>
      <c r="R174" s="255"/>
      <c r="S174" s="255"/>
      <c r="T174" s="256"/>
      <c r="U174" s="13"/>
      <c r="V174" s="13"/>
      <c r="W174" s="13"/>
      <c r="X174" s="13"/>
      <c r="Y174" s="13"/>
      <c r="Z174" s="13"/>
      <c r="AA174" s="13"/>
      <c r="AB174" s="13"/>
      <c r="AC174" s="13"/>
      <c r="AD174" s="13"/>
      <c r="AE174" s="13"/>
      <c r="AT174" s="257" t="s">
        <v>208</v>
      </c>
      <c r="AU174" s="257" t="s">
        <v>83</v>
      </c>
      <c r="AV174" s="13" t="s">
        <v>85</v>
      </c>
      <c r="AW174" s="13" t="s">
        <v>32</v>
      </c>
      <c r="AX174" s="13" t="s">
        <v>76</v>
      </c>
      <c r="AY174" s="257" t="s">
        <v>201</v>
      </c>
    </row>
    <row r="175" s="13" customFormat="1">
      <c r="A175" s="13"/>
      <c r="B175" s="247"/>
      <c r="C175" s="248"/>
      <c r="D175" s="238" t="s">
        <v>208</v>
      </c>
      <c r="E175" s="249" t="s">
        <v>1</v>
      </c>
      <c r="F175" s="250" t="s">
        <v>271</v>
      </c>
      <c r="G175" s="248"/>
      <c r="H175" s="251">
        <v>0.0070000000000000001</v>
      </c>
      <c r="I175" s="252"/>
      <c r="J175" s="248"/>
      <c r="K175" s="248"/>
      <c r="L175" s="253"/>
      <c r="M175" s="254"/>
      <c r="N175" s="255"/>
      <c r="O175" s="255"/>
      <c r="P175" s="255"/>
      <c r="Q175" s="255"/>
      <c r="R175" s="255"/>
      <c r="S175" s="255"/>
      <c r="T175" s="256"/>
      <c r="U175" s="13"/>
      <c r="V175" s="13"/>
      <c r="W175" s="13"/>
      <c r="X175" s="13"/>
      <c r="Y175" s="13"/>
      <c r="Z175" s="13"/>
      <c r="AA175" s="13"/>
      <c r="AB175" s="13"/>
      <c r="AC175" s="13"/>
      <c r="AD175" s="13"/>
      <c r="AE175" s="13"/>
      <c r="AT175" s="257" t="s">
        <v>208</v>
      </c>
      <c r="AU175" s="257" t="s">
        <v>83</v>
      </c>
      <c r="AV175" s="13" t="s">
        <v>85</v>
      </c>
      <c r="AW175" s="13" t="s">
        <v>32</v>
      </c>
      <c r="AX175" s="13" t="s">
        <v>76</v>
      </c>
      <c r="AY175" s="257" t="s">
        <v>201</v>
      </c>
    </row>
    <row r="176" s="13" customFormat="1">
      <c r="A176" s="13"/>
      <c r="B176" s="247"/>
      <c r="C176" s="248"/>
      <c r="D176" s="238" t="s">
        <v>208</v>
      </c>
      <c r="E176" s="249" t="s">
        <v>1</v>
      </c>
      <c r="F176" s="250" t="s">
        <v>272</v>
      </c>
      <c r="G176" s="248"/>
      <c r="H176" s="251">
        <v>0.014</v>
      </c>
      <c r="I176" s="252"/>
      <c r="J176" s="248"/>
      <c r="K176" s="248"/>
      <c r="L176" s="253"/>
      <c r="M176" s="254"/>
      <c r="N176" s="255"/>
      <c r="O176" s="255"/>
      <c r="P176" s="255"/>
      <c r="Q176" s="255"/>
      <c r="R176" s="255"/>
      <c r="S176" s="255"/>
      <c r="T176" s="256"/>
      <c r="U176" s="13"/>
      <c r="V176" s="13"/>
      <c r="W176" s="13"/>
      <c r="X176" s="13"/>
      <c r="Y176" s="13"/>
      <c r="Z176" s="13"/>
      <c r="AA176" s="13"/>
      <c r="AB176" s="13"/>
      <c r="AC176" s="13"/>
      <c r="AD176" s="13"/>
      <c r="AE176" s="13"/>
      <c r="AT176" s="257" t="s">
        <v>208</v>
      </c>
      <c r="AU176" s="257" t="s">
        <v>83</v>
      </c>
      <c r="AV176" s="13" t="s">
        <v>85</v>
      </c>
      <c r="AW176" s="13" t="s">
        <v>32</v>
      </c>
      <c r="AX176" s="13" t="s">
        <v>76</v>
      </c>
      <c r="AY176" s="257" t="s">
        <v>201</v>
      </c>
    </row>
    <row r="177" s="13" customFormat="1">
      <c r="A177" s="13"/>
      <c r="B177" s="247"/>
      <c r="C177" s="248"/>
      <c r="D177" s="238" t="s">
        <v>208</v>
      </c>
      <c r="E177" s="249" t="s">
        <v>1</v>
      </c>
      <c r="F177" s="250" t="s">
        <v>273</v>
      </c>
      <c r="G177" s="248"/>
      <c r="H177" s="251">
        <v>0.0050000000000000001</v>
      </c>
      <c r="I177" s="252"/>
      <c r="J177" s="248"/>
      <c r="K177" s="248"/>
      <c r="L177" s="253"/>
      <c r="M177" s="254"/>
      <c r="N177" s="255"/>
      <c r="O177" s="255"/>
      <c r="P177" s="255"/>
      <c r="Q177" s="255"/>
      <c r="R177" s="255"/>
      <c r="S177" s="255"/>
      <c r="T177" s="256"/>
      <c r="U177" s="13"/>
      <c r="V177" s="13"/>
      <c r="W177" s="13"/>
      <c r="X177" s="13"/>
      <c r="Y177" s="13"/>
      <c r="Z177" s="13"/>
      <c r="AA177" s="13"/>
      <c r="AB177" s="13"/>
      <c r="AC177" s="13"/>
      <c r="AD177" s="13"/>
      <c r="AE177" s="13"/>
      <c r="AT177" s="257" t="s">
        <v>208</v>
      </c>
      <c r="AU177" s="257" t="s">
        <v>83</v>
      </c>
      <c r="AV177" s="13" t="s">
        <v>85</v>
      </c>
      <c r="AW177" s="13" t="s">
        <v>32</v>
      </c>
      <c r="AX177" s="13" t="s">
        <v>76</v>
      </c>
      <c r="AY177" s="257" t="s">
        <v>201</v>
      </c>
    </row>
    <row r="178" s="15" customFormat="1">
      <c r="A178" s="15"/>
      <c r="B178" s="269"/>
      <c r="C178" s="270"/>
      <c r="D178" s="238" t="s">
        <v>208</v>
      </c>
      <c r="E178" s="271" t="s">
        <v>1</v>
      </c>
      <c r="F178" s="272" t="s">
        <v>274</v>
      </c>
      <c r="G178" s="270"/>
      <c r="H178" s="273">
        <v>0.19</v>
      </c>
      <c r="I178" s="274"/>
      <c r="J178" s="270"/>
      <c r="K178" s="270"/>
      <c r="L178" s="275"/>
      <c r="M178" s="276"/>
      <c r="N178" s="277"/>
      <c r="O178" s="277"/>
      <c r="P178" s="277"/>
      <c r="Q178" s="277"/>
      <c r="R178" s="277"/>
      <c r="S178" s="277"/>
      <c r="T178" s="278"/>
      <c r="U178" s="15"/>
      <c r="V178" s="15"/>
      <c r="W178" s="15"/>
      <c r="X178" s="15"/>
      <c r="Y178" s="15"/>
      <c r="Z178" s="15"/>
      <c r="AA178" s="15"/>
      <c r="AB178" s="15"/>
      <c r="AC178" s="15"/>
      <c r="AD178" s="15"/>
      <c r="AE178" s="15"/>
      <c r="AT178" s="279" t="s">
        <v>208</v>
      </c>
      <c r="AU178" s="279" t="s">
        <v>83</v>
      </c>
      <c r="AV178" s="15" t="s">
        <v>138</v>
      </c>
      <c r="AW178" s="15" t="s">
        <v>32</v>
      </c>
      <c r="AX178" s="15" t="s">
        <v>76</v>
      </c>
      <c r="AY178" s="279" t="s">
        <v>201</v>
      </c>
    </row>
    <row r="179" s="12" customFormat="1">
      <c r="A179" s="12"/>
      <c r="B179" s="236"/>
      <c r="C179" s="237"/>
      <c r="D179" s="238" t="s">
        <v>208</v>
      </c>
      <c r="E179" s="239" t="s">
        <v>1</v>
      </c>
      <c r="F179" s="240" t="s">
        <v>275</v>
      </c>
      <c r="G179" s="237"/>
      <c r="H179" s="239" t="s">
        <v>1</v>
      </c>
      <c r="I179" s="241"/>
      <c r="J179" s="237"/>
      <c r="K179" s="237"/>
      <c r="L179" s="242"/>
      <c r="M179" s="243"/>
      <c r="N179" s="244"/>
      <c r="O179" s="244"/>
      <c r="P179" s="244"/>
      <c r="Q179" s="244"/>
      <c r="R179" s="244"/>
      <c r="S179" s="244"/>
      <c r="T179" s="245"/>
      <c r="U179" s="12"/>
      <c r="V179" s="12"/>
      <c r="W179" s="12"/>
      <c r="X179" s="12"/>
      <c r="Y179" s="12"/>
      <c r="Z179" s="12"/>
      <c r="AA179" s="12"/>
      <c r="AB179" s="12"/>
      <c r="AC179" s="12"/>
      <c r="AD179" s="12"/>
      <c r="AE179" s="12"/>
      <c r="AT179" s="246" t="s">
        <v>208</v>
      </c>
      <c r="AU179" s="246" t="s">
        <v>83</v>
      </c>
      <c r="AV179" s="12" t="s">
        <v>83</v>
      </c>
      <c r="AW179" s="12" t="s">
        <v>32</v>
      </c>
      <c r="AX179" s="12" t="s">
        <v>76</v>
      </c>
      <c r="AY179" s="246" t="s">
        <v>201</v>
      </c>
    </row>
    <row r="180" s="13" customFormat="1">
      <c r="A180" s="13"/>
      <c r="B180" s="247"/>
      <c r="C180" s="248"/>
      <c r="D180" s="238" t="s">
        <v>208</v>
      </c>
      <c r="E180" s="249" t="s">
        <v>1</v>
      </c>
      <c r="F180" s="250" t="s">
        <v>276</v>
      </c>
      <c r="G180" s="248"/>
      <c r="H180" s="251">
        <v>1.24</v>
      </c>
      <c r="I180" s="252"/>
      <c r="J180" s="248"/>
      <c r="K180" s="248"/>
      <c r="L180" s="253"/>
      <c r="M180" s="254"/>
      <c r="N180" s="255"/>
      <c r="O180" s="255"/>
      <c r="P180" s="255"/>
      <c r="Q180" s="255"/>
      <c r="R180" s="255"/>
      <c r="S180" s="255"/>
      <c r="T180" s="256"/>
      <c r="U180" s="13"/>
      <c r="V180" s="13"/>
      <c r="W180" s="13"/>
      <c r="X180" s="13"/>
      <c r="Y180" s="13"/>
      <c r="Z180" s="13"/>
      <c r="AA180" s="13"/>
      <c r="AB180" s="13"/>
      <c r="AC180" s="13"/>
      <c r="AD180" s="13"/>
      <c r="AE180" s="13"/>
      <c r="AT180" s="257" t="s">
        <v>208</v>
      </c>
      <c r="AU180" s="257" t="s">
        <v>83</v>
      </c>
      <c r="AV180" s="13" t="s">
        <v>85</v>
      </c>
      <c r="AW180" s="13" t="s">
        <v>32</v>
      </c>
      <c r="AX180" s="13" t="s">
        <v>76</v>
      </c>
      <c r="AY180" s="257" t="s">
        <v>201</v>
      </c>
    </row>
    <row r="181" s="14" customFormat="1">
      <c r="A181" s="14"/>
      <c r="B181" s="258"/>
      <c r="C181" s="259"/>
      <c r="D181" s="238" t="s">
        <v>208</v>
      </c>
      <c r="E181" s="260" t="s">
        <v>1</v>
      </c>
      <c r="F181" s="261" t="s">
        <v>212</v>
      </c>
      <c r="G181" s="259"/>
      <c r="H181" s="262">
        <v>1.4299999999999999</v>
      </c>
      <c r="I181" s="263"/>
      <c r="J181" s="259"/>
      <c r="K181" s="259"/>
      <c r="L181" s="264"/>
      <c r="M181" s="265"/>
      <c r="N181" s="266"/>
      <c r="O181" s="266"/>
      <c r="P181" s="266"/>
      <c r="Q181" s="266"/>
      <c r="R181" s="266"/>
      <c r="S181" s="266"/>
      <c r="T181" s="267"/>
      <c r="U181" s="14"/>
      <c r="V181" s="14"/>
      <c r="W181" s="14"/>
      <c r="X181" s="14"/>
      <c r="Y181" s="14"/>
      <c r="Z181" s="14"/>
      <c r="AA181" s="14"/>
      <c r="AB181" s="14"/>
      <c r="AC181" s="14"/>
      <c r="AD181" s="14"/>
      <c r="AE181" s="14"/>
      <c r="AT181" s="268" t="s">
        <v>208</v>
      </c>
      <c r="AU181" s="268" t="s">
        <v>83</v>
      </c>
      <c r="AV181" s="14" t="s">
        <v>206</v>
      </c>
      <c r="AW181" s="14" t="s">
        <v>32</v>
      </c>
      <c r="AX181" s="14" t="s">
        <v>83</v>
      </c>
      <c r="AY181" s="268" t="s">
        <v>201</v>
      </c>
    </row>
    <row r="182" s="2" customFormat="1" ht="37.8" customHeight="1">
      <c r="A182" s="39"/>
      <c r="B182" s="40"/>
      <c r="C182" s="222" t="s">
        <v>277</v>
      </c>
      <c r="D182" s="222" t="s">
        <v>202</v>
      </c>
      <c r="E182" s="223" t="s">
        <v>278</v>
      </c>
      <c r="F182" s="224" t="s">
        <v>279</v>
      </c>
      <c r="G182" s="225" t="s">
        <v>223</v>
      </c>
      <c r="H182" s="226">
        <v>1.119</v>
      </c>
      <c r="I182" s="227"/>
      <c r="J182" s="228">
        <f>ROUND(I182*H182,2)</f>
        <v>0</v>
      </c>
      <c r="K182" s="229"/>
      <c r="L182" s="45"/>
      <c r="M182" s="230" t="s">
        <v>1</v>
      </c>
      <c r="N182" s="231" t="s">
        <v>41</v>
      </c>
      <c r="O182" s="92"/>
      <c r="P182" s="232">
        <f>O182*H182</f>
        <v>0</v>
      </c>
      <c r="Q182" s="232">
        <v>1.06277</v>
      </c>
      <c r="R182" s="232">
        <f>Q182*H182</f>
        <v>1.1892396299999999</v>
      </c>
      <c r="S182" s="232">
        <v>0</v>
      </c>
      <c r="T182" s="233">
        <f>S182*H182</f>
        <v>0</v>
      </c>
      <c r="U182" s="39"/>
      <c r="V182" s="39"/>
      <c r="W182" s="39"/>
      <c r="X182" s="39"/>
      <c r="Y182" s="39"/>
      <c r="Z182" s="39"/>
      <c r="AA182" s="39"/>
      <c r="AB182" s="39"/>
      <c r="AC182" s="39"/>
      <c r="AD182" s="39"/>
      <c r="AE182" s="39"/>
      <c r="AR182" s="234" t="s">
        <v>206</v>
      </c>
      <c r="AT182" s="234" t="s">
        <v>202</v>
      </c>
      <c r="AU182" s="234" t="s">
        <v>83</v>
      </c>
      <c r="AY182" s="18" t="s">
        <v>201</v>
      </c>
      <c r="BE182" s="235">
        <f>IF(N182="základní",J182,0)</f>
        <v>0</v>
      </c>
      <c r="BF182" s="235">
        <f>IF(N182="snížená",J182,0)</f>
        <v>0</v>
      </c>
      <c r="BG182" s="235">
        <f>IF(N182="zákl. přenesená",J182,0)</f>
        <v>0</v>
      </c>
      <c r="BH182" s="235">
        <f>IF(N182="sníž. přenesená",J182,0)</f>
        <v>0</v>
      </c>
      <c r="BI182" s="235">
        <f>IF(N182="nulová",J182,0)</f>
        <v>0</v>
      </c>
      <c r="BJ182" s="18" t="s">
        <v>83</v>
      </c>
      <c r="BK182" s="235">
        <f>ROUND(I182*H182,2)</f>
        <v>0</v>
      </c>
      <c r="BL182" s="18" t="s">
        <v>206</v>
      </c>
      <c r="BM182" s="234" t="s">
        <v>280</v>
      </c>
    </row>
    <row r="183" s="12" customFormat="1">
      <c r="A183" s="12"/>
      <c r="B183" s="236"/>
      <c r="C183" s="237"/>
      <c r="D183" s="238" t="s">
        <v>208</v>
      </c>
      <c r="E183" s="239" t="s">
        <v>1</v>
      </c>
      <c r="F183" s="240" t="s">
        <v>209</v>
      </c>
      <c r="G183" s="237"/>
      <c r="H183" s="239" t="s">
        <v>1</v>
      </c>
      <c r="I183" s="241"/>
      <c r="J183" s="237"/>
      <c r="K183" s="237"/>
      <c r="L183" s="242"/>
      <c r="M183" s="243"/>
      <c r="N183" s="244"/>
      <c r="O183" s="244"/>
      <c r="P183" s="244"/>
      <c r="Q183" s="244"/>
      <c r="R183" s="244"/>
      <c r="S183" s="244"/>
      <c r="T183" s="245"/>
      <c r="U183" s="12"/>
      <c r="V183" s="12"/>
      <c r="W183" s="12"/>
      <c r="X183" s="12"/>
      <c r="Y183" s="12"/>
      <c r="Z183" s="12"/>
      <c r="AA183" s="12"/>
      <c r="AB183" s="12"/>
      <c r="AC183" s="12"/>
      <c r="AD183" s="12"/>
      <c r="AE183" s="12"/>
      <c r="AT183" s="246" t="s">
        <v>208</v>
      </c>
      <c r="AU183" s="246" t="s">
        <v>83</v>
      </c>
      <c r="AV183" s="12" t="s">
        <v>83</v>
      </c>
      <c r="AW183" s="12" t="s">
        <v>32</v>
      </c>
      <c r="AX183" s="12" t="s">
        <v>76</v>
      </c>
      <c r="AY183" s="246" t="s">
        <v>201</v>
      </c>
    </row>
    <row r="184" s="13" customFormat="1">
      <c r="A184" s="13"/>
      <c r="B184" s="247"/>
      <c r="C184" s="248"/>
      <c r="D184" s="238" t="s">
        <v>208</v>
      </c>
      <c r="E184" s="249" t="s">
        <v>1</v>
      </c>
      <c r="F184" s="250" t="s">
        <v>281</v>
      </c>
      <c r="G184" s="248"/>
      <c r="H184" s="251">
        <v>0.095000000000000001</v>
      </c>
      <c r="I184" s="252"/>
      <c r="J184" s="248"/>
      <c r="K184" s="248"/>
      <c r="L184" s="253"/>
      <c r="M184" s="254"/>
      <c r="N184" s="255"/>
      <c r="O184" s="255"/>
      <c r="P184" s="255"/>
      <c r="Q184" s="255"/>
      <c r="R184" s="255"/>
      <c r="S184" s="255"/>
      <c r="T184" s="256"/>
      <c r="U184" s="13"/>
      <c r="V184" s="13"/>
      <c r="W184" s="13"/>
      <c r="X184" s="13"/>
      <c r="Y184" s="13"/>
      <c r="Z184" s="13"/>
      <c r="AA184" s="13"/>
      <c r="AB184" s="13"/>
      <c r="AC184" s="13"/>
      <c r="AD184" s="13"/>
      <c r="AE184" s="13"/>
      <c r="AT184" s="257" t="s">
        <v>208</v>
      </c>
      <c r="AU184" s="257" t="s">
        <v>83</v>
      </c>
      <c r="AV184" s="13" t="s">
        <v>85</v>
      </c>
      <c r="AW184" s="13" t="s">
        <v>32</v>
      </c>
      <c r="AX184" s="13" t="s">
        <v>76</v>
      </c>
      <c r="AY184" s="257" t="s">
        <v>201</v>
      </c>
    </row>
    <row r="185" s="12" customFormat="1">
      <c r="A185" s="12"/>
      <c r="B185" s="236"/>
      <c r="C185" s="237"/>
      <c r="D185" s="238" t="s">
        <v>208</v>
      </c>
      <c r="E185" s="239" t="s">
        <v>1</v>
      </c>
      <c r="F185" s="240" t="s">
        <v>275</v>
      </c>
      <c r="G185" s="237"/>
      <c r="H185" s="239" t="s">
        <v>1</v>
      </c>
      <c r="I185" s="241"/>
      <c r="J185" s="237"/>
      <c r="K185" s="237"/>
      <c r="L185" s="242"/>
      <c r="M185" s="243"/>
      <c r="N185" s="244"/>
      <c r="O185" s="244"/>
      <c r="P185" s="244"/>
      <c r="Q185" s="244"/>
      <c r="R185" s="244"/>
      <c r="S185" s="244"/>
      <c r="T185" s="245"/>
      <c r="U185" s="12"/>
      <c r="V185" s="12"/>
      <c r="W185" s="12"/>
      <c r="X185" s="12"/>
      <c r="Y185" s="12"/>
      <c r="Z185" s="12"/>
      <c r="AA185" s="12"/>
      <c r="AB185" s="12"/>
      <c r="AC185" s="12"/>
      <c r="AD185" s="12"/>
      <c r="AE185" s="12"/>
      <c r="AT185" s="246" t="s">
        <v>208</v>
      </c>
      <c r="AU185" s="246" t="s">
        <v>83</v>
      </c>
      <c r="AV185" s="12" t="s">
        <v>83</v>
      </c>
      <c r="AW185" s="12" t="s">
        <v>32</v>
      </c>
      <c r="AX185" s="12" t="s">
        <v>76</v>
      </c>
      <c r="AY185" s="246" t="s">
        <v>201</v>
      </c>
    </row>
    <row r="186" s="13" customFormat="1">
      <c r="A186" s="13"/>
      <c r="B186" s="247"/>
      <c r="C186" s="248"/>
      <c r="D186" s="238" t="s">
        <v>208</v>
      </c>
      <c r="E186" s="249" t="s">
        <v>1</v>
      </c>
      <c r="F186" s="250" t="s">
        <v>282</v>
      </c>
      <c r="G186" s="248"/>
      <c r="H186" s="251">
        <v>1.024</v>
      </c>
      <c r="I186" s="252"/>
      <c r="J186" s="248"/>
      <c r="K186" s="248"/>
      <c r="L186" s="253"/>
      <c r="M186" s="254"/>
      <c r="N186" s="255"/>
      <c r="O186" s="255"/>
      <c r="P186" s="255"/>
      <c r="Q186" s="255"/>
      <c r="R186" s="255"/>
      <c r="S186" s="255"/>
      <c r="T186" s="256"/>
      <c r="U186" s="13"/>
      <c r="V186" s="13"/>
      <c r="W186" s="13"/>
      <c r="X186" s="13"/>
      <c r="Y186" s="13"/>
      <c r="Z186" s="13"/>
      <c r="AA186" s="13"/>
      <c r="AB186" s="13"/>
      <c r="AC186" s="13"/>
      <c r="AD186" s="13"/>
      <c r="AE186" s="13"/>
      <c r="AT186" s="257" t="s">
        <v>208</v>
      </c>
      <c r="AU186" s="257" t="s">
        <v>83</v>
      </c>
      <c r="AV186" s="13" t="s">
        <v>85</v>
      </c>
      <c r="AW186" s="13" t="s">
        <v>32</v>
      </c>
      <c r="AX186" s="13" t="s">
        <v>76</v>
      </c>
      <c r="AY186" s="257" t="s">
        <v>201</v>
      </c>
    </row>
    <row r="187" s="14" customFormat="1">
      <c r="A187" s="14"/>
      <c r="B187" s="258"/>
      <c r="C187" s="259"/>
      <c r="D187" s="238" t="s">
        <v>208</v>
      </c>
      <c r="E187" s="260" t="s">
        <v>1</v>
      </c>
      <c r="F187" s="261" t="s">
        <v>212</v>
      </c>
      <c r="G187" s="259"/>
      <c r="H187" s="262">
        <v>1.119</v>
      </c>
      <c r="I187" s="263"/>
      <c r="J187" s="259"/>
      <c r="K187" s="259"/>
      <c r="L187" s="264"/>
      <c r="M187" s="265"/>
      <c r="N187" s="266"/>
      <c r="O187" s="266"/>
      <c r="P187" s="266"/>
      <c r="Q187" s="266"/>
      <c r="R187" s="266"/>
      <c r="S187" s="266"/>
      <c r="T187" s="267"/>
      <c r="U187" s="14"/>
      <c r="V187" s="14"/>
      <c r="W187" s="14"/>
      <c r="X187" s="14"/>
      <c r="Y187" s="14"/>
      <c r="Z187" s="14"/>
      <c r="AA187" s="14"/>
      <c r="AB187" s="14"/>
      <c r="AC187" s="14"/>
      <c r="AD187" s="14"/>
      <c r="AE187" s="14"/>
      <c r="AT187" s="268" t="s">
        <v>208</v>
      </c>
      <c r="AU187" s="268" t="s">
        <v>83</v>
      </c>
      <c r="AV187" s="14" t="s">
        <v>206</v>
      </c>
      <c r="AW187" s="14" t="s">
        <v>32</v>
      </c>
      <c r="AX187" s="14" t="s">
        <v>83</v>
      </c>
      <c r="AY187" s="268" t="s">
        <v>201</v>
      </c>
    </row>
    <row r="188" s="11" customFormat="1" ht="25.92" customHeight="1">
      <c r="A188" s="11"/>
      <c r="B188" s="208"/>
      <c r="C188" s="209"/>
      <c r="D188" s="210" t="s">
        <v>75</v>
      </c>
      <c r="E188" s="211" t="s">
        <v>206</v>
      </c>
      <c r="F188" s="211" t="s">
        <v>283</v>
      </c>
      <c r="G188" s="209"/>
      <c r="H188" s="209"/>
      <c r="I188" s="212"/>
      <c r="J188" s="213">
        <f>BK188</f>
        <v>0</v>
      </c>
      <c r="K188" s="209"/>
      <c r="L188" s="214"/>
      <c r="M188" s="215"/>
      <c r="N188" s="216"/>
      <c r="O188" s="216"/>
      <c r="P188" s="217">
        <f>SUM(P189:P229)</f>
        <v>0</v>
      </c>
      <c r="Q188" s="216"/>
      <c r="R188" s="217">
        <f>SUM(R189:R229)</f>
        <v>60.22680356</v>
      </c>
      <c r="S188" s="216"/>
      <c r="T188" s="218">
        <f>SUM(T189:T229)</f>
        <v>0</v>
      </c>
      <c r="U188" s="11"/>
      <c r="V188" s="11"/>
      <c r="W188" s="11"/>
      <c r="X188" s="11"/>
      <c r="Y188" s="11"/>
      <c r="Z188" s="11"/>
      <c r="AA188" s="11"/>
      <c r="AB188" s="11"/>
      <c r="AC188" s="11"/>
      <c r="AD188" s="11"/>
      <c r="AE188" s="11"/>
      <c r="AR188" s="219" t="s">
        <v>83</v>
      </c>
      <c r="AT188" s="220" t="s">
        <v>75</v>
      </c>
      <c r="AU188" s="220" t="s">
        <v>76</v>
      </c>
      <c r="AY188" s="219" t="s">
        <v>201</v>
      </c>
      <c r="BK188" s="221">
        <f>SUM(BK189:BK229)</f>
        <v>0</v>
      </c>
    </row>
    <row r="189" s="2" customFormat="1" ht="49.05" customHeight="1">
      <c r="A189" s="39"/>
      <c r="B189" s="40"/>
      <c r="C189" s="222" t="s">
        <v>167</v>
      </c>
      <c r="D189" s="222" t="s">
        <v>202</v>
      </c>
      <c r="E189" s="223" t="s">
        <v>284</v>
      </c>
      <c r="F189" s="224" t="s">
        <v>285</v>
      </c>
      <c r="G189" s="225" t="s">
        <v>205</v>
      </c>
      <c r="H189" s="226">
        <v>21.513999999999999</v>
      </c>
      <c r="I189" s="227"/>
      <c r="J189" s="228">
        <f>ROUND(I189*H189,2)</f>
        <v>0</v>
      </c>
      <c r="K189" s="229"/>
      <c r="L189" s="45"/>
      <c r="M189" s="230" t="s">
        <v>1</v>
      </c>
      <c r="N189" s="231" t="s">
        <v>41</v>
      </c>
      <c r="O189" s="92"/>
      <c r="P189" s="232">
        <f>O189*H189</f>
        <v>0</v>
      </c>
      <c r="Q189" s="232">
        <v>2.5020099999999998</v>
      </c>
      <c r="R189" s="232">
        <f>Q189*H189</f>
        <v>53.828243139999998</v>
      </c>
      <c r="S189" s="232">
        <v>0</v>
      </c>
      <c r="T189" s="233">
        <f>S189*H189</f>
        <v>0</v>
      </c>
      <c r="U189" s="39"/>
      <c r="V189" s="39"/>
      <c r="W189" s="39"/>
      <c r="X189" s="39"/>
      <c r="Y189" s="39"/>
      <c r="Z189" s="39"/>
      <c r="AA189" s="39"/>
      <c r="AB189" s="39"/>
      <c r="AC189" s="39"/>
      <c r="AD189" s="39"/>
      <c r="AE189" s="39"/>
      <c r="AR189" s="234" t="s">
        <v>206</v>
      </c>
      <c r="AT189" s="234" t="s">
        <v>202</v>
      </c>
      <c r="AU189" s="234" t="s">
        <v>83</v>
      </c>
      <c r="AY189" s="18" t="s">
        <v>201</v>
      </c>
      <c r="BE189" s="235">
        <f>IF(N189="základní",J189,0)</f>
        <v>0</v>
      </c>
      <c r="BF189" s="235">
        <f>IF(N189="snížená",J189,0)</f>
        <v>0</v>
      </c>
      <c r="BG189" s="235">
        <f>IF(N189="zákl. přenesená",J189,0)</f>
        <v>0</v>
      </c>
      <c r="BH189" s="235">
        <f>IF(N189="sníž. přenesená",J189,0)</f>
        <v>0</v>
      </c>
      <c r="BI189" s="235">
        <f>IF(N189="nulová",J189,0)</f>
        <v>0</v>
      </c>
      <c r="BJ189" s="18" t="s">
        <v>83</v>
      </c>
      <c r="BK189" s="235">
        <f>ROUND(I189*H189,2)</f>
        <v>0</v>
      </c>
      <c r="BL189" s="18" t="s">
        <v>206</v>
      </c>
      <c r="BM189" s="234" t="s">
        <v>286</v>
      </c>
    </row>
    <row r="190" s="12" customFormat="1">
      <c r="A190" s="12"/>
      <c r="B190" s="236"/>
      <c r="C190" s="237"/>
      <c r="D190" s="238" t="s">
        <v>208</v>
      </c>
      <c r="E190" s="239" t="s">
        <v>1</v>
      </c>
      <c r="F190" s="240" t="s">
        <v>287</v>
      </c>
      <c r="G190" s="237"/>
      <c r="H190" s="239" t="s">
        <v>1</v>
      </c>
      <c r="I190" s="241"/>
      <c r="J190" s="237"/>
      <c r="K190" s="237"/>
      <c r="L190" s="242"/>
      <c r="M190" s="243"/>
      <c r="N190" s="244"/>
      <c r="O190" s="244"/>
      <c r="P190" s="244"/>
      <c r="Q190" s="244"/>
      <c r="R190" s="244"/>
      <c r="S190" s="244"/>
      <c r="T190" s="245"/>
      <c r="U190" s="12"/>
      <c r="V190" s="12"/>
      <c r="W190" s="12"/>
      <c r="X190" s="12"/>
      <c r="Y190" s="12"/>
      <c r="Z190" s="12"/>
      <c r="AA190" s="12"/>
      <c r="AB190" s="12"/>
      <c r="AC190" s="12"/>
      <c r="AD190" s="12"/>
      <c r="AE190" s="12"/>
      <c r="AT190" s="246" t="s">
        <v>208</v>
      </c>
      <c r="AU190" s="246" t="s">
        <v>83</v>
      </c>
      <c r="AV190" s="12" t="s">
        <v>83</v>
      </c>
      <c r="AW190" s="12" t="s">
        <v>32</v>
      </c>
      <c r="AX190" s="12" t="s">
        <v>76</v>
      </c>
      <c r="AY190" s="246" t="s">
        <v>201</v>
      </c>
    </row>
    <row r="191" s="13" customFormat="1">
      <c r="A191" s="13"/>
      <c r="B191" s="247"/>
      <c r="C191" s="248"/>
      <c r="D191" s="238" t="s">
        <v>208</v>
      </c>
      <c r="E191" s="249" t="s">
        <v>1</v>
      </c>
      <c r="F191" s="250" t="s">
        <v>288</v>
      </c>
      <c r="G191" s="248"/>
      <c r="H191" s="251">
        <v>25.132999999999999</v>
      </c>
      <c r="I191" s="252"/>
      <c r="J191" s="248"/>
      <c r="K191" s="248"/>
      <c r="L191" s="253"/>
      <c r="M191" s="254"/>
      <c r="N191" s="255"/>
      <c r="O191" s="255"/>
      <c r="P191" s="255"/>
      <c r="Q191" s="255"/>
      <c r="R191" s="255"/>
      <c r="S191" s="255"/>
      <c r="T191" s="256"/>
      <c r="U191" s="13"/>
      <c r="V191" s="13"/>
      <c r="W191" s="13"/>
      <c r="X191" s="13"/>
      <c r="Y191" s="13"/>
      <c r="Z191" s="13"/>
      <c r="AA191" s="13"/>
      <c r="AB191" s="13"/>
      <c r="AC191" s="13"/>
      <c r="AD191" s="13"/>
      <c r="AE191" s="13"/>
      <c r="AT191" s="257" t="s">
        <v>208</v>
      </c>
      <c r="AU191" s="257" t="s">
        <v>83</v>
      </c>
      <c r="AV191" s="13" t="s">
        <v>85</v>
      </c>
      <c r="AW191" s="13" t="s">
        <v>32</v>
      </c>
      <c r="AX191" s="13" t="s">
        <v>76</v>
      </c>
      <c r="AY191" s="257" t="s">
        <v>201</v>
      </c>
    </row>
    <row r="192" s="12" customFormat="1">
      <c r="A192" s="12"/>
      <c r="B192" s="236"/>
      <c r="C192" s="237"/>
      <c r="D192" s="238" t="s">
        <v>208</v>
      </c>
      <c r="E192" s="239" t="s">
        <v>1</v>
      </c>
      <c r="F192" s="240" t="s">
        <v>289</v>
      </c>
      <c r="G192" s="237"/>
      <c r="H192" s="239" t="s">
        <v>1</v>
      </c>
      <c r="I192" s="241"/>
      <c r="J192" s="237"/>
      <c r="K192" s="237"/>
      <c r="L192" s="242"/>
      <c r="M192" s="243"/>
      <c r="N192" s="244"/>
      <c r="O192" s="244"/>
      <c r="P192" s="244"/>
      <c r="Q192" s="244"/>
      <c r="R192" s="244"/>
      <c r="S192" s="244"/>
      <c r="T192" s="245"/>
      <c r="U192" s="12"/>
      <c r="V192" s="12"/>
      <c r="W192" s="12"/>
      <c r="X192" s="12"/>
      <c r="Y192" s="12"/>
      <c r="Z192" s="12"/>
      <c r="AA192" s="12"/>
      <c r="AB192" s="12"/>
      <c r="AC192" s="12"/>
      <c r="AD192" s="12"/>
      <c r="AE192" s="12"/>
      <c r="AT192" s="246" t="s">
        <v>208</v>
      </c>
      <c r="AU192" s="246" t="s">
        <v>83</v>
      </c>
      <c r="AV192" s="12" t="s">
        <v>83</v>
      </c>
      <c r="AW192" s="12" t="s">
        <v>32</v>
      </c>
      <c r="AX192" s="12" t="s">
        <v>76</v>
      </c>
      <c r="AY192" s="246" t="s">
        <v>201</v>
      </c>
    </row>
    <row r="193" s="13" customFormat="1">
      <c r="A193" s="13"/>
      <c r="B193" s="247"/>
      <c r="C193" s="248"/>
      <c r="D193" s="238" t="s">
        <v>208</v>
      </c>
      <c r="E193" s="249" t="s">
        <v>1</v>
      </c>
      <c r="F193" s="250" t="s">
        <v>290</v>
      </c>
      <c r="G193" s="248"/>
      <c r="H193" s="251">
        <v>-2.766</v>
      </c>
      <c r="I193" s="252"/>
      <c r="J193" s="248"/>
      <c r="K193" s="248"/>
      <c r="L193" s="253"/>
      <c r="M193" s="254"/>
      <c r="N193" s="255"/>
      <c r="O193" s="255"/>
      <c r="P193" s="255"/>
      <c r="Q193" s="255"/>
      <c r="R193" s="255"/>
      <c r="S193" s="255"/>
      <c r="T193" s="256"/>
      <c r="U193" s="13"/>
      <c r="V193" s="13"/>
      <c r="W193" s="13"/>
      <c r="X193" s="13"/>
      <c r="Y193" s="13"/>
      <c r="Z193" s="13"/>
      <c r="AA193" s="13"/>
      <c r="AB193" s="13"/>
      <c r="AC193" s="13"/>
      <c r="AD193" s="13"/>
      <c r="AE193" s="13"/>
      <c r="AT193" s="257" t="s">
        <v>208</v>
      </c>
      <c r="AU193" s="257" t="s">
        <v>83</v>
      </c>
      <c r="AV193" s="13" t="s">
        <v>85</v>
      </c>
      <c r="AW193" s="13" t="s">
        <v>32</v>
      </c>
      <c r="AX193" s="13" t="s">
        <v>76</v>
      </c>
      <c r="AY193" s="257" t="s">
        <v>201</v>
      </c>
    </row>
    <row r="194" s="12" customFormat="1">
      <c r="A194" s="12"/>
      <c r="B194" s="236"/>
      <c r="C194" s="237"/>
      <c r="D194" s="238" t="s">
        <v>208</v>
      </c>
      <c r="E194" s="239" t="s">
        <v>1</v>
      </c>
      <c r="F194" s="240" t="s">
        <v>291</v>
      </c>
      <c r="G194" s="237"/>
      <c r="H194" s="239" t="s">
        <v>1</v>
      </c>
      <c r="I194" s="241"/>
      <c r="J194" s="237"/>
      <c r="K194" s="237"/>
      <c r="L194" s="242"/>
      <c r="M194" s="243"/>
      <c r="N194" s="244"/>
      <c r="O194" s="244"/>
      <c r="P194" s="244"/>
      <c r="Q194" s="244"/>
      <c r="R194" s="244"/>
      <c r="S194" s="244"/>
      <c r="T194" s="245"/>
      <c r="U194" s="12"/>
      <c r="V194" s="12"/>
      <c r="W194" s="12"/>
      <c r="X194" s="12"/>
      <c r="Y194" s="12"/>
      <c r="Z194" s="12"/>
      <c r="AA194" s="12"/>
      <c r="AB194" s="12"/>
      <c r="AC194" s="12"/>
      <c r="AD194" s="12"/>
      <c r="AE194" s="12"/>
      <c r="AT194" s="246" t="s">
        <v>208</v>
      </c>
      <c r="AU194" s="246" t="s">
        <v>83</v>
      </c>
      <c r="AV194" s="12" t="s">
        <v>83</v>
      </c>
      <c r="AW194" s="12" t="s">
        <v>32</v>
      </c>
      <c r="AX194" s="12" t="s">
        <v>76</v>
      </c>
      <c r="AY194" s="246" t="s">
        <v>201</v>
      </c>
    </row>
    <row r="195" s="13" customFormat="1">
      <c r="A195" s="13"/>
      <c r="B195" s="247"/>
      <c r="C195" s="248"/>
      <c r="D195" s="238" t="s">
        <v>208</v>
      </c>
      <c r="E195" s="249" t="s">
        <v>1</v>
      </c>
      <c r="F195" s="250" t="s">
        <v>292</v>
      </c>
      <c r="G195" s="248"/>
      <c r="H195" s="251">
        <v>-0.14999999999999999</v>
      </c>
      <c r="I195" s="252"/>
      <c r="J195" s="248"/>
      <c r="K195" s="248"/>
      <c r="L195" s="253"/>
      <c r="M195" s="254"/>
      <c r="N195" s="255"/>
      <c r="O195" s="255"/>
      <c r="P195" s="255"/>
      <c r="Q195" s="255"/>
      <c r="R195" s="255"/>
      <c r="S195" s="255"/>
      <c r="T195" s="256"/>
      <c r="U195" s="13"/>
      <c r="V195" s="13"/>
      <c r="W195" s="13"/>
      <c r="X195" s="13"/>
      <c r="Y195" s="13"/>
      <c r="Z195" s="13"/>
      <c r="AA195" s="13"/>
      <c r="AB195" s="13"/>
      <c r="AC195" s="13"/>
      <c r="AD195" s="13"/>
      <c r="AE195" s="13"/>
      <c r="AT195" s="257" t="s">
        <v>208</v>
      </c>
      <c r="AU195" s="257" t="s">
        <v>83</v>
      </c>
      <c r="AV195" s="13" t="s">
        <v>85</v>
      </c>
      <c r="AW195" s="13" t="s">
        <v>32</v>
      </c>
      <c r="AX195" s="13" t="s">
        <v>76</v>
      </c>
      <c r="AY195" s="257" t="s">
        <v>201</v>
      </c>
    </row>
    <row r="196" s="13" customFormat="1">
      <c r="A196" s="13"/>
      <c r="B196" s="247"/>
      <c r="C196" s="248"/>
      <c r="D196" s="238" t="s">
        <v>208</v>
      </c>
      <c r="E196" s="249" t="s">
        <v>1</v>
      </c>
      <c r="F196" s="250" t="s">
        <v>293</v>
      </c>
      <c r="G196" s="248"/>
      <c r="H196" s="251">
        <v>-0.11500000000000001</v>
      </c>
      <c r="I196" s="252"/>
      <c r="J196" s="248"/>
      <c r="K196" s="248"/>
      <c r="L196" s="253"/>
      <c r="M196" s="254"/>
      <c r="N196" s="255"/>
      <c r="O196" s="255"/>
      <c r="P196" s="255"/>
      <c r="Q196" s="255"/>
      <c r="R196" s="255"/>
      <c r="S196" s="255"/>
      <c r="T196" s="256"/>
      <c r="U196" s="13"/>
      <c r="V196" s="13"/>
      <c r="W196" s="13"/>
      <c r="X196" s="13"/>
      <c r="Y196" s="13"/>
      <c r="Z196" s="13"/>
      <c r="AA196" s="13"/>
      <c r="AB196" s="13"/>
      <c r="AC196" s="13"/>
      <c r="AD196" s="13"/>
      <c r="AE196" s="13"/>
      <c r="AT196" s="257" t="s">
        <v>208</v>
      </c>
      <c r="AU196" s="257" t="s">
        <v>83</v>
      </c>
      <c r="AV196" s="13" t="s">
        <v>85</v>
      </c>
      <c r="AW196" s="13" t="s">
        <v>32</v>
      </c>
      <c r="AX196" s="13" t="s">
        <v>76</v>
      </c>
      <c r="AY196" s="257" t="s">
        <v>201</v>
      </c>
    </row>
    <row r="197" s="12" customFormat="1">
      <c r="A197" s="12"/>
      <c r="B197" s="236"/>
      <c r="C197" s="237"/>
      <c r="D197" s="238" t="s">
        <v>208</v>
      </c>
      <c r="E197" s="239" t="s">
        <v>1</v>
      </c>
      <c r="F197" s="240" t="s">
        <v>294</v>
      </c>
      <c r="G197" s="237"/>
      <c r="H197" s="239" t="s">
        <v>1</v>
      </c>
      <c r="I197" s="241"/>
      <c r="J197" s="237"/>
      <c r="K197" s="237"/>
      <c r="L197" s="242"/>
      <c r="M197" s="243"/>
      <c r="N197" s="244"/>
      <c r="O197" s="244"/>
      <c r="P197" s="244"/>
      <c r="Q197" s="244"/>
      <c r="R197" s="244"/>
      <c r="S197" s="244"/>
      <c r="T197" s="245"/>
      <c r="U197" s="12"/>
      <c r="V197" s="12"/>
      <c r="W197" s="12"/>
      <c r="X197" s="12"/>
      <c r="Y197" s="12"/>
      <c r="Z197" s="12"/>
      <c r="AA197" s="12"/>
      <c r="AB197" s="12"/>
      <c r="AC197" s="12"/>
      <c r="AD197" s="12"/>
      <c r="AE197" s="12"/>
      <c r="AT197" s="246" t="s">
        <v>208</v>
      </c>
      <c r="AU197" s="246" t="s">
        <v>83</v>
      </c>
      <c r="AV197" s="12" t="s">
        <v>83</v>
      </c>
      <c r="AW197" s="12" t="s">
        <v>32</v>
      </c>
      <c r="AX197" s="12" t="s">
        <v>76</v>
      </c>
      <c r="AY197" s="246" t="s">
        <v>201</v>
      </c>
    </row>
    <row r="198" s="13" customFormat="1">
      <c r="A198" s="13"/>
      <c r="B198" s="247"/>
      <c r="C198" s="248"/>
      <c r="D198" s="238" t="s">
        <v>208</v>
      </c>
      <c r="E198" s="249" t="s">
        <v>1</v>
      </c>
      <c r="F198" s="250" t="s">
        <v>295</v>
      </c>
      <c r="G198" s="248"/>
      <c r="H198" s="251">
        <v>-0.58799999999999997</v>
      </c>
      <c r="I198" s="252"/>
      <c r="J198" s="248"/>
      <c r="K198" s="248"/>
      <c r="L198" s="253"/>
      <c r="M198" s="254"/>
      <c r="N198" s="255"/>
      <c r="O198" s="255"/>
      <c r="P198" s="255"/>
      <c r="Q198" s="255"/>
      <c r="R198" s="255"/>
      <c r="S198" s="255"/>
      <c r="T198" s="256"/>
      <c r="U198" s="13"/>
      <c r="V198" s="13"/>
      <c r="W198" s="13"/>
      <c r="X198" s="13"/>
      <c r="Y198" s="13"/>
      <c r="Z198" s="13"/>
      <c r="AA198" s="13"/>
      <c r="AB198" s="13"/>
      <c r="AC198" s="13"/>
      <c r="AD198" s="13"/>
      <c r="AE198" s="13"/>
      <c r="AT198" s="257" t="s">
        <v>208</v>
      </c>
      <c r="AU198" s="257" t="s">
        <v>83</v>
      </c>
      <c r="AV198" s="13" t="s">
        <v>85</v>
      </c>
      <c r="AW198" s="13" t="s">
        <v>32</v>
      </c>
      <c r="AX198" s="13" t="s">
        <v>76</v>
      </c>
      <c r="AY198" s="257" t="s">
        <v>201</v>
      </c>
    </row>
    <row r="199" s="14" customFormat="1">
      <c r="A199" s="14"/>
      <c r="B199" s="258"/>
      <c r="C199" s="259"/>
      <c r="D199" s="238" t="s">
        <v>208</v>
      </c>
      <c r="E199" s="260" t="s">
        <v>1</v>
      </c>
      <c r="F199" s="261" t="s">
        <v>212</v>
      </c>
      <c r="G199" s="259"/>
      <c r="H199" s="262">
        <v>21.513999999999999</v>
      </c>
      <c r="I199" s="263"/>
      <c r="J199" s="259"/>
      <c r="K199" s="259"/>
      <c r="L199" s="264"/>
      <c r="M199" s="265"/>
      <c r="N199" s="266"/>
      <c r="O199" s="266"/>
      <c r="P199" s="266"/>
      <c r="Q199" s="266"/>
      <c r="R199" s="266"/>
      <c r="S199" s="266"/>
      <c r="T199" s="267"/>
      <c r="U199" s="14"/>
      <c r="V199" s="14"/>
      <c r="W199" s="14"/>
      <c r="X199" s="14"/>
      <c r="Y199" s="14"/>
      <c r="Z199" s="14"/>
      <c r="AA199" s="14"/>
      <c r="AB199" s="14"/>
      <c r="AC199" s="14"/>
      <c r="AD199" s="14"/>
      <c r="AE199" s="14"/>
      <c r="AT199" s="268" t="s">
        <v>208</v>
      </c>
      <c r="AU199" s="268" t="s">
        <v>83</v>
      </c>
      <c r="AV199" s="14" t="s">
        <v>206</v>
      </c>
      <c r="AW199" s="14" t="s">
        <v>32</v>
      </c>
      <c r="AX199" s="14" t="s">
        <v>83</v>
      </c>
      <c r="AY199" s="268" t="s">
        <v>201</v>
      </c>
    </row>
    <row r="200" s="2" customFormat="1" ht="49.05" customHeight="1">
      <c r="A200" s="39"/>
      <c r="B200" s="40"/>
      <c r="C200" s="222" t="s">
        <v>170</v>
      </c>
      <c r="D200" s="222" t="s">
        <v>202</v>
      </c>
      <c r="E200" s="223" t="s">
        <v>296</v>
      </c>
      <c r="F200" s="224" t="s">
        <v>297</v>
      </c>
      <c r="G200" s="225" t="s">
        <v>215</v>
      </c>
      <c r="H200" s="226">
        <v>185.084</v>
      </c>
      <c r="I200" s="227"/>
      <c r="J200" s="228">
        <f>ROUND(I200*H200,2)</f>
        <v>0</v>
      </c>
      <c r="K200" s="229"/>
      <c r="L200" s="45"/>
      <c r="M200" s="230" t="s">
        <v>1</v>
      </c>
      <c r="N200" s="231" t="s">
        <v>41</v>
      </c>
      <c r="O200" s="92"/>
      <c r="P200" s="232">
        <f>O200*H200</f>
        <v>0</v>
      </c>
      <c r="Q200" s="232">
        <v>0.012070000000000001</v>
      </c>
      <c r="R200" s="232">
        <f>Q200*H200</f>
        <v>2.2339638800000001</v>
      </c>
      <c r="S200" s="232">
        <v>0</v>
      </c>
      <c r="T200" s="233">
        <f>S200*H200</f>
        <v>0</v>
      </c>
      <c r="U200" s="39"/>
      <c r="V200" s="39"/>
      <c r="W200" s="39"/>
      <c r="X200" s="39"/>
      <c r="Y200" s="39"/>
      <c r="Z200" s="39"/>
      <c r="AA200" s="39"/>
      <c r="AB200" s="39"/>
      <c r="AC200" s="39"/>
      <c r="AD200" s="39"/>
      <c r="AE200" s="39"/>
      <c r="AR200" s="234" t="s">
        <v>206</v>
      </c>
      <c r="AT200" s="234" t="s">
        <v>202</v>
      </c>
      <c r="AU200" s="234" t="s">
        <v>83</v>
      </c>
      <c r="AY200" s="18" t="s">
        <v>201</v>
      </c>
      <c r="BE200" s="235">
        <f>IF(N200="základní",J200,0)</f>
        <v>0</v>
      </c>
      <c r="BF200" s="235">
        <f>IF(N200="snížená",J200,0)</f>
        <v>0</v>
      </c>
      <c r="BG200" s="235">
        <f>IF(N200="zákl. přenesená",J200,0)</f>
        <v>0</v>
      </c>
      <c r="BH200" s="235">
        <f>IF(N200="sníž. přenesená",J200,0)</f>
        <v>0</v>
      </c>
      <c r="BI200" s="235">
        <f>IF(N200="nulová",J200,0)</f>
        <v>0</v>
      </c>
      <c r="BJ200" s="18" t="s">
        <v>83</v>
      </c>
      <c r="BK200" s="235">
        <f>ROUND(I200*H200,2)</f>
        <v>0</v>
      </c>
      <c r="BL200" s="18" t="s">
        <v>206</v>
      </c>
      <c r="BM200" s="234" t="s">
        <v>298</v>
      </c>
    </row>
    <row r="201" s="12" customFormat="1">
      <c r="A201" s="12"/>
      <c r="B201" s="236"/>
      <c r="C201" s="237"/>
      <c r="D201" s="238" t="s">
        <v>208</v>
      </c>
      <c r="E201" s="239" t="s">
        <v>1</v>
      </c>
      <c r="F201" s="240" t="s">
        <v>287</v>
      </c>
      <c r="G201" s="237"/>
      <c r="H201" s="239" t="s">
        <v>1</v>
      </c>
      <c r="I201" s="241"/>
      <c r="J201" s="237"/>
      <c r="K201" s="237"/>
      <c r="L201" s="242"/>
      <c r="M201" s="243"/>
      <c r="N201" s="244"/>
      <c r="O201" s="244"/>
      <c r="P201" s="244"/>
      <c r="Q201" s="244"/>
      <c r="R201" s="244"/>
      <c r="S201" s="244"/>
      <c r="T201" s="245"/>
      <c r="U201" s="12"/>
      <c r="V201" s="12"/>
      <c r="W201" s="12"/>
      <c r="X201" s="12"/>
      <c r="Y201" s="12"/>
      <c r="Z201" s="12"/>
      <c r="AA201" s="12"/>
      <c r="AB201" s="12"/>
      <c r="AC201" s="12"/>
      <c r="AD201" s="12"/>
      <c r="AE201" s="12"/>
      <c r="AT201" s="246" t="s">
        <v>208</v>
      </c>
      <c r="AU201" s="246" t="s">
        <v>83</v>
      </c>
      <c r="AV201" s="12" t="s">
        <v>83</v>
      </c>
      <c r="AW201" s="12" t="s">
        <v>32</v>
      </c>
      <c r="AX201" s="12" t="s">
        <v>76</v>
      </c>
      <c r="AY201" s="246" t="s">
        <v>201</v>
      </c>
    </row>
    <row r="202" s="13" customFormat="1">
      <c r="A202" s="13"/>
      <c r="B202" s="247"/>
      <c r="C202" s="248"/>
      <c r="D202" s="238" t="s">
        <v>208</v>
      </c>
      <c r="E202" s="249" t="s">
        <v>1</v>
      </c>
      <c r="F202" s="250" t="s">
        <v>299</v>
      </c>
      <c r="G202" s="248"/>
      <c r="H202" s="251">
        <v>193.32900000000001</v>
      </c>
      <c r="I202" s="252"/>
      <c r="J202" s="248"/>
      <c r="K202" s="248"/>
      <c r="L202" s="253"/>
      <c r="M202" s="254"/>
      <c r="N202" s="255"/>
      <c r="O202" s="255"/>
      <c r="P202" s="255"/>
      <c r="Q202" s="255"/>
      <c r="R202" s="255"/>
      <c r="S202" s="255"/>
      <c r="T202" s="256"/>
      <c r="U202" s="13"/>
      <c r="V202" s="13"/>
      <c r="W202" s="13"/>
      <c r="X202" s="13"/>
      <c r="Y202" s="13"/>
      <c r="Z202" s="13"/>
      <c r="AA202" s="13"/>
      <c r="AB202" s="13"/>
      <c r="AC202" s="13"/>
      <c r="AD202" s="13"/>
      <c r="AE202" s="13"/>
      <c r="AT202" s="257" t="s">
        <v>208</v>
      </c>
      <c r="AU202" s="257" t="s">
        <v>83</v>
      </c>
      <c r="AV202" s="13" t="s">
        <v>85</v>
      </c>
      <c r="AW202" s="13" t="s">
        <v>32</v>
      </c>
      <c r="AX202" s="13" t="s">
        <v>76</v>
      </c>
      <c r="AY202" s="257" t="s">
        <v>201</v>
      </c>
    </row>
    <row r="203" s="12" customFormat="1">
      <c r="A203" s="12"/>
      <c r="B203" s="236"/>
      <c r="C203" s="237"/>
      <c r="D203" s="238" t="s">
        <v>208</v>
      </c>
      <c r="E203" s="239" t="s">
        <v>1</v>
      </c>
      <c r="F203" s="240" t="s">
        <v>289</v>
      </c>
      <c r="G203" s="237"/>
      <c r="H203" s="239" t="s">
        <v>1</v>
      </c>
      <c r="I203" s="241"/>
      <c r="J203" s="237"/>
      <c r="K203" s="237"/>
      <c r="L203" s="242"/>
      <c r="M203" s="243"/>
      <c r="N203" s="244"/>
      <c r="O203" s="244"/>
      <c r="P203" s="244"/>
      <c r="Q203" s="244"/>
      <c r="R203" s="244"/>
      <c r="S203" s="244"/>
      <c r="T203" s="245"/>
      <c r="U203" s="12"/>
      <c r="V203" s="12"/>
      <c r="W203" s="12"/>
      <c r="X203" s="12"/>
      <c r="Y203" s="12"/>
      <c r="Z203" s="12"/>
      <c r="AA203" s="12"/>
      <c r="AB203" s="12"/>
      <c r="AC203" s="12"/>
      <c r="AD203" s="12"/>
      <c r="AE203" s="12"/>
      <c r="AT203" s="246" t="s">
        <v>208</v>
      </c>
      <c r="AU203" s="246" t="s">
        <v>83</v>
      </c>
      <c r="AV203" s="12" t="s">
        <v>83</v>
      </c>
      <c r="AW203" s="12" t="s">
        <v>32</v>
      </c>
      <c r="AX203" s="12" t="s">
        <v>76</v>
      </c>
      <c r="AY203" s="246" t="s">
        <v>201</v>
      </c>
    </row>
    <row r="204" s="13" customFormat="1">
      <c r="A204" s="13"/>
      <c r="B204" s="247"/>
      <c r="C204" s="248"/>
      <c r="D204" s="238" t="s">
        <v>208</v>
      </c>
      <c r="E204" s="249" t="s">
        <v>1</v>
      </c>
      <c r="F204" s="250" t="s">
        <v>300</v>
      </c>
      <c r="G204" s="248"/>
      <c r="H204" s="251">
        <v>-21.280000000000001</v>
      </c>
      <c r="I204" s="252"/>
      <c r="J204" s="248"/>
      <c r="K204" s="248"/>
      <c r="L204" s="253"/>
      <c r="M204" s="254"/>
      <c r="N204" s="255"/>
      <c r="O204" s="255"/>
      <c r="P204" s="255"/>
      <c r="Q204" s="255"/>
      <c r="R204" s="255"/>
      <c r="S204" s="255"/>
      <c r="T204" s="256"/>
      <c r="U204" s="13"/>
      <c r="V204" s="13"/>
      <c r="W204" s="13"/>
      <c r="X204" s="13"/>
      <c r="Y204" s="13"/>
      <c r="Z204" s="13"/>
      <c r="AA204" s="13"/>
      <c r="AB204" s="13"/>
      <c r="AC204" s="13"/>
      <c r="AD204" s="13"/>
      <c r="AE204" s="13"/>
      <c r="AT204" s="257" t="s">
        <v>208</v>
      </c>
      <c r="AU204" s="257" t="s">
        <v>83</v>
      </c>
      <c r="AV204" s="13" t="s">
        <v>85</v>
      </c>
      <c r="AW204" s="13" t="s">
        <v>32</v>
      </c>
      <c r="AX204" s="13" t="s">
        <v>76</v>
      </c>
      <c r="AY204" s="257" t="s">
        <v>201</v>
      </c>
    </row>
    <row r="205" s="12" customFormat="1">
      <c r="A205" s="12"/>
      <c r="B205" s="236"/>
      <c r="C205" s="237"/>
      <c r="D205" s="238" t="s">
        <v>208</v>
      </c>
      <c r="E205" s="239" t="s">
        <v>1</v>
      </c>
      <c r="F205" s="240" t="s">
        <v>291</v>
      </c>
      <c r="G205" s="237"/>
      <c r="H205" s="239" t="s">
        <v>1</v>
      </c>
      <c r="I205" s="241"/>
      <c r="J205" s="237"/>
      <c r="K205" s="237"/>
      <c r="L205" s="242"/>
      <c r="M205" s="243"/>
      <c r="N205" s="244"/>
      <c r="O205" s="244"/>
      <c r="P205" s="244"/>
      <c r="Q205" s="244"/>
      <c r="R205" s="244"/>
      <c r="S205" s="244"/>
      <c r="T205" s="245"/>
      <c r="U205" s="12"/>
      <c r="V205" s="12"/>
      <c r="W205" s="12"/>
      <c r="X205" s="12"/>
      <c r="Y205" s="12"/>
      <c r="Z205" s="12"/>
      <c r="AA205" s="12"/>
      <c r="AB205" s="12"/>
      <c r="AC205" s="12"/>
      <c r="AD205" s="12"/>
      <c r="AE205" s="12"/>
      <c r="AT205" s="246" t="s">
        <v>208</v>
      </c>
      <c r="AU205" s="246" t="s">
        <v>83</v>
      </c>
      <c r="AV205" s="12" t="s">
        <v>83</v>
      </c>
      <c r="AW205" s="12" t="s">
        <v>32</v>
      </c>
      <c r="AX205" s="12" t="s">
        <v>76</v>
      </c>
      <c r="AY205" s="246" t="s">
        <v>201</v>
      </c>
    </row>
    <row r="206" s="13" customFormat="1">
      <c r="A206" s="13"/>
      <c r="B206" s="247"/>
      <c r="C206" s="248"/>
      <c r="D206" s="238" t="s">
        <v>208</v>
      </c>
      <c r="E206" s="249" t="s">
        <v>1</v>
      </c>
      <c r="F206" s="250" t="s">
        <v>301</v>
      </c>
      <c r="G206" s="248"/>
      <c r="H206" s="251">
        <v>-1.155</v>
      </c>
      <c r="I206" s="252"/>
      <c r="J206" s="248"/>
      <c r="K206" s="248"/>
      <c r="L206" s="253"/>
      <c r="M206" s="254"/>
      <c r="N206" s="255"/>
      <c r="O206" s="255"/>
      <c r="P206" s="255"/>
      <c r="Q206" s="255"/>
      <c r="R206" s="255"/>
      <c r="S206" s="255"/>
      <c r="T206" s="256"/>
      <c r="U206" s="13"/>
      <c r="V206" s="13"/>
      <c r="W206" s="13"/>
      <c r="X206" s="13"/>
      <c r="Y206" s="13"/>
      <c r="Z206" s="13"/>
      <c r="AA206" s="13"/>
      <c r="AB206" s="13"/>
      <c r="AC206" s="13"/>
      <c r="AD206" s="13"/>
      <c r="AE206" s="13"/>
      <c r="AT206" s="257" t="s">
        <v>208</v>
      </c>
      <c r="AU206" s="257" t="s">
        <v>83</v>
      </c>
      <c r="AV206" s="13" t="s">
        <v>85</v>
      </c>
      <c r="AW206" s="13" t="s">
        <v>32</v>
      </c>
      <c r="AX206" s="13" t="s">
        <v>76</v>
      </c>
      <c r="AY206" s="257" t="s">
        <v>201</v>
      </c>
    </row>
    <row r="207" s="13" customFormat="1">
      <c r="A207" s="13"/>
      <c r="B207" s="247"/>
      <c r="C207" s="248"/>
      <c r="D207" s="238" t="s">
        <v>208</v>
      </c>
      <c r="E207" s="249" t="s">
        <v>1</v>
      </c>
      <c r="F207" s="250" t="s">
        <v>302</v>
      </c>
      <c r="G207" s="248"/>
      <c r="H207" s="251">
        <v>-0.88200000000000001</v>
      </c>
      <c r="I207" s="252"/>
      <c r="J207" s="248"/>
      <c r="K207" s="248"/>
      <c r="L207" s="253"/>
      <c r="M207" s="254"/>
      <c r="N207" s="255"/>
      <c r="O207" s="255"/>
      <c r="P207" s="255"/>
      <c r="Q207" s="255"/>
      <c r="R207" s="255"/>
      <c r="S207" s="255"/>
      <c r="T207" s="256"/>
      <c r="U207" s="13"/>
      <c r="V207" s="13"/>
      <c r="W207" s="13"/>
      <c r="X207" s="13"/>
      <c r="Y207" s="13"/>
      <c r="Z207" s="13"/>
      <c r="AA207" s="13"/>
      <c r="AB207" s="13"/>
      <c r="AC207" s="13"/>
      <c r="AD207" s="13"/>
      <c r="AE207" s="13"/>
      <c r="AT207" s="257" t="s">
        <v>208</v>
      </c>
      <c r="AU207" s="257" t="s">
        <v>83</v>
      </c>
      <c r="AV207" s="13" t="s">
        <v>85</v>
      </c>
      <c r="AW207" s="13" t="s">
        <v>32</v>
      </c>
      <c r="AX207" s="13" t="s">
        <v>76</v>
      </c>
      <c r="AY207" s="257" t="s">
        <v>201</v>
      </c>
    </row>
    <row r="208" s="12" customFormat="1">
      <c r="A208" s="12"/>
      <c r="B208" s="236"/>
      <c r="C208" s="237"/>
      <c r="D208" s="238" t="s">
        <v>208</v>
      </c>
      <c r="E208" s="239" t="s">
        <v>1</v>
      </c>
      <c r="F208" s="240" t="s">
        <v>294</v>
      </c>
      <c r="G208" s="237"/>
      <c r="H208" s="239" t="s">
        <v>1</v>
      </c>
      <c r="I208" s="241"/>
      <c r="J208" s="237"/>
      <c r="K208" s="237"/>
      <c r="L208" s="242"/>
      <c r="M208" s="243"/>
      <c r="N208" s="244"/>
      <c r="O208" s="244"/>
      <c r="P208" s="244"/>
      <c r="Q208" s="244"/>
      <c r="R208" s="244"/>
      <c r="S208" s="244"/>
      <c r="T208" s="245"/>
      <c r="U208" s="12"/>
      <c r="V208" s="12"/>
      <c r="W208" s="12"/>
      <c r="X208" s="12"/>
      <c r="Y208" s="12"/>
      <c r="Z208" s="12"/>
      <c r="AA208" s="12"/>
      <c r="AB208" s="12"/>
      <c r="AC208" s="12"/>
      <c r="AD208" s="12"/>
      <c r="AE208" s="12"/>
      <c r="AT208" s="246" t="s">
        <v>208</v>
      </c>
      <c r="AU208" s="246" t="s">
        <v>83</v>
      </c>
      <c r="AV208" s="12" t="s">
        <v>83</v>
      </c>
      <c r="AW208" s="12" t="s">
        <v>32</v>
      </c>
      <c r="AX208" s="12" t="s">
        <v>76</v>
      </c>
      <c r="AY208" s="246" t="s">
        <v>201</v>
      </c>
    </row>
    <row r="209" s="13" customFormat="1">
      <c r="A209" s="13"/>
      <c r="B209" s="247"/>
      <c r="C209" s="248"/>
      <c r="D209" s="238" t="s">
        <v>208</v>
      </c>
      <c r="E209" s="249" t="s">
        <v>1</v>
      </c>
      <c r="F209" s="250" t="s">
        <v>303</v>
      </c>
      <c r="G209" s="248"/>
      <c r="H209" s="251">
        <v>15.071999999999999</v>
      </c>
      <c r="I209" s="252"/>
      <c r="J209" s="248"/>
      <c r="K209" s="248"/>
      <c r="L209" s="253"/>
      <c r="M209" s="254"/>
      <c r="N209" s="255"/>
      <c r="O209" s="255"/>
      <c r="P209" s="255"/>
      <c r="Q209" s="255"/>
      <c r="R209" s="255"/>
      <c r="S209" s="255"/>
      <c r="T209" s="256"/>
      <c r="U209" s="13"/>
      <c r="V209" s="13"/>
      <c r="W209" s="13"/>
      <c r="X209" s="13"/>
      <c r="Y209" s="13"/>
      <c r="Z209" s="13"/>
      <c r="AA209" s="13"/>
      <c r="AB209" s="13"/>
      <c r="AC209" s="13"/>
      <c r="AD209" s="13"/>
      <c r="AE209" s="13"/>
      <c r="AT209" s="257" t="s">
        <v>208</v>
      </c>
      <c r="AU209" s="257" t="s">
        <v>83</v>
      </c>
      <c r="AV209" s="13" t="s">
        <v>85</v>
      </c>
      <c r="AW209" s="13" t="s">
        <v>32</v>
      </c>
      <c r="AX209" s="13" t="s">
        <v>76</v>
      </c>
      <c r="AY209" s="257" t="s">
        <v>201</v>
      </c>
    </row>
    <row r="210" s="14" customFormat="1">
      <c r="A210" s="14"/>
      <c r="B210" s="258"/>
      <c r="C210" s="259"/>
      <c r="D210" s="238" t="s">
        <v>208</v>
      </c>
      <c r="E210" s="260" t="s">
        <v>1</v>
      </c>
      <c r="F210" s="261" t="s">
        <v>212</v>
      </c>
      <c r="G210" s="259"/>
      <c r="H210" s="262">
        <v>185.084</v>
      </c>
      <c r="I210" s="263"/>
      <c r="J210" s="259"/>
      <c r="K210" s="259"/>
      <c r="L210" s="264"/>
      <c r="M210" s="265"/>
      <c r="N210" s="266"/>
      <c r="O210" s="266"/>
      <c r="P210" s="266"/>
      <c r="Q210" s="266"/>
      <c r="R210" s="266"/>
      <c r="S210" s="266"/>
      <c r="T210" s="267"/>
      <c r="U210" s="14"/>
      <c r="V210" s="14"/>
      <c r="W210" s="14"/>
      <c r="X210" s="14"/>
      <c r="Y210" s="14"/>
      <c r="Z210" s="14"/>
      <c r="AA210" s="14"/>
      <c r="AB210" s="14"/>
      <c r="AC210" s="14"/>
      <c r="AD210" s="14"/>
      <c r="AE210" s="14"/>
      <c r="AT210" s="268" t="s">
        <v>208</v>
      </c>
      <c r="AU210" s="268" t="s">
        <v>83</v>
      </c>
      <c r="AV210" s="14" t="s">
        <v>206</v>
      </c>
      <c r="AW210" s="14" t="s">
        <v>32</v>
      </c>
      <c r="AX210" s="14" t="s">
        <v>83</v>
      </c>
      <c r="AY210" s="268" t="s">
        <v>201</v>
      </c>
    </row>
    <row r="211" s="2" customFormat="1" ht="49.05" customHeight="1">
      <c r="A211" s="39"/>
      <c r="B211" s="40"/>
      <c r="C211" s="222" t="s">
        <v>8</v>
      </c>
      <c r="D211" s="222" t="s">
        <v>202</v>
      </c>
      <c r="E211" s="223" t="s">
        <v>304</v>
      </c>
      <c r="F211" s="224" t="s">
        <v>305</v>
      </c>
      <c r="G211" s="225" t="s">
        <v>215</v>
      </c>
      <c r="H211" s="226">
        <v>185.084</v>
      </c>
      <c r="I211" s="227"/>
      <c r="J211" s="228">
        <f>ROUND(I211*H211,2)</f>
        <v>0</v>
      </c>
      <c r="K211" s="229"/>
      <c r="L211" s="45"/>
      <c r="M211" s="230" t="s">
        <v>1</v>
      </c>
      <c r="N211" s="231" t="s">
        <v>41</v>
      </c>
      <c r="O211" s="92"/>
      <c r="P211" s="232">
        <f>O211*H211</f>
        <v>0</v>
      </c>
      <c r="Q211" s="232">
        <v>0</v>
      </c>
      <c r="R211" s="232">
        <f>Q211*H211</f>
        <v>0</v>
      </c>
      <c r="S211" s="232">
        <v>0</v>
      </c>
      <c r="T211" s="233">
        <f>S211*H211</f>
        <v>0</v>
      </c>
      <c r="U211" s="39"/>
      <c r="V211" s="39"/>
      <c r="W211" s="39"/>
      <c r="X211" s="39"/>
      <c r="Y211" s="39"/>
      <c r="Z211" s="39"/>
      <c r="AA211" s="39"/>
      <c r="AB211" s="39"/>
      <c r="AC211" s="39"/>
      <c r="AD211" s="39"/>
      <c r="AE211" s="39"/>
      <c r="AR211" s="234" t="s">
        <v>206</v>
      </c>
      <c r="AT211" s="234" t="s">
        <v>202</v>
      </c>
      <c r="AU211" s="234" t="s">
        <v>83</v>
      </c>
      <c r="AY211" s="18" t="s">
        <v>201</v>
      </c>
      <c r="BE211" s="235">
        <f>IF(N211="základní",J211,0)</f>
        <v>0</v>
      </c>
      <c r="BF211" s="235">
        <f>IF(N211="snížená",J211,0)</f>
        <v>0</v>
      </c>
      <c r="BG211" s="235">
        <f>IF(N211="zákl. přenesená",J211,0)</f>
        <v>0</v>
      </c>
      <c r="BH211" s="235">
        <f>IF(N211="sníž. přenesená",J211,0)</f>
        <v>0</v>
      </c>
      <c r="BI211" s="235">
        <f>IF(N211="nulová",J211,0)</f>
        <v>0</v>
      </c>
      <c r="BJ211" s="18" t="s">
        <v>83</v>
      </c>
      <c r="BK211" s="235">
        <f>ROUND(I211*H211,2)</f>
        <v>0</v>
      </c>
      <c r="BL211" s="18" t="s">
        <v>206</v>
      </c>
      <c r="BM211" s="234" t="s">
        <v>306</v>
      </c>
    </row>
    <row r="212" s="2" customFormat="1" ht="37.8" customHeight="1">
      <c r="A212" s="39"/>
      <c r="B212" s="40"/>
      <c r="C212" s="222" t="s">
        <v>307</v>
      </c>
      <c r="D212" s="222" t="s">
        <v>202</v>
      </c>
      <c r="E212" s="223" t="s">
        <v>308</v>
      </c>
      <c r="F212" s="224" t="s">
        <v>309</v>
      </c>
      <c r="G212" s="225" t="s">
        <v>215</v>
      </c>
      <c r="H212" s="226">
        <v>193.32900000000001</v>
      </c>
      <c r="I212" s="227"/>
      <c r="J212" s="228">
        <f>ROUND(I212*H212,2)</f>
        <v>0</v>
      </c>
      <c r="K212" s="229"/>
      <c r="L212" s="45"/>
      <c r="M212" s="230" t="s">
        <v>1</v>
      </c>
      <c r="N212" s="231" t="s">
        <v>41</v>
      </c>
      <c r="O212" s="92"/>
      <c r="P212" s="232">
        <f>O212*H212</f>
        <v>0</v>
      </c>
      <c r="Q212" s="232">
        <v>0.00080999999999999996</v>
      </c>
      <c r="R212" s="232">
        <f>Q212*H212</f>
        <v>0.15659649000000001</v>
      </c>
      <c r="S212" s="232">
        <v>0</v>
      </c>
      <c r="T212" s="233">
        <f>S212*H212</f>
        <v>0</v>
      </c>
      <c r="U212" s="39"/>
      <c r="V212" s="39"/>
      <c r="W212" s="39"/>
      <c r="X212" s="39"/>
      <c r="Y212" s="39"/>
      <c r="Z212" s="39"/>
      <c r="AA212" s="39"/>
      <c r="AB212" s="39"/>
      <c r="AC212" s="39"/>
      <c r="AD212" s="39"/>
      <c r="AE212" s="39"/>
      <c r="AR212" s="234" t="s">
        <v>206</v>
      </c>
      <c r="AT212" s="234" t="s">
        <v>202</v>
      </c>
      <c r="AU212" s="234" t="s">
        <v>83</v>
      </c>
      <c r="AY212" s="18" t="s">
        <v>201</v>
      </c>
      <c r="BE212" s="235">
        <f>IF(N212="základní",J212,0)</f>
        <v>0</v>
      </c>
      <c r="BF212" s="235">
        <f>IF(N212="snížená",J212,0)</f>
        <v>0</v>
      </c>
      <c r="BG212" s="235">
        <f>IF(N212="zákl. přenesená",J212,0)</f>
        <v>0</v>
      </c>
      <c r="BH212" s="235">
        <f>IF(N212="sníž. přenesená",J212,0)</f>
        <v>0</v>
      </c>
      <c r="BI212" s="235">
        <f>IF(N212="nulová",J212,0)</f>
        <v>0</v>
      </c>
      <c r="BJ212" s="18" t="s">
        <v>83</v>
      </c>
      <c r="BK212" s="235">
        <f>ROUND(I212*H212,2)</f>
        <v>0</v>
      </c>
      <c r="BL212" s="18" t="s">
        <v>206</v>
      </c>
      <c r="BM212" s="234" t="s">
        <v>310</v>
      </c>
    </row>
    <row r="213" s="12" customFormat="1">
      <c r="A213" s="12"/>
      <c r="B213" s="236"/>
      <c r="C213" s="237"/>
      <c r="D213" s="238" t="s">
        <v>208</v>
      </c>
      <c r="E213" s="239" t="s">
        <v>1</v>
      </c>
      <c r="F213" s="240" t="s">
        <v>287</v>
      </c>
      <c r="G213" s="237"/>
      <c r="H213" s="239" t="s">
        <v>1</v>
      </c>
      <c r="I213" s="241"/>
      <c r="J213" s="237"/>
      <c r="K213" s="237"/>
      <c r="L213" s="242"/>
      <c r="M213" s="243"/>
      <c r="N213" s="244"/>
      <c r="O213" s="244"/>
      <c r="P213" s="244"/>
      <c r="Q213" s="244"/>
      <c r="R213" s="244"/>
      <c r="S213" s="244"/>
      <c r="T213" s="245"/>
      <c r="U213" s="12"/>
      <c r="V213" s="12"/>
      <c r="W213" s="12"/>
      <c r="X213" s="12"/>
      <c r="Y213" s="12"/>
      <c r="Z213" s="12"/>
      <c r="AA213" s="12"/>
      <c r="AB213" s="12"/>
      <c r="AC213" s="12"/>
      <c r="AD213" s="12"/>
      <c r="AE213" s="12"/>
      <c r="AT213" s="246" t="s">
        <v>208</v>
      </c>
      <c r="AU213" s="246" t="s">
        <v>83</v>
      </c>
      <c r="AV213" s="12" t="s">
        <v>83</v>
      </c>
      <c r="AW213" s="12" t="s">
        <v>32</v>
      </c>
      <c r="AX213" s="12" t="s">
        <v>76</v>
      </c>
      <c r="AY213" s="246" t="s">
        <v>201</v>
      </c>
    </row>
    <row r="214" s="13" customFormat="1">
      <c r="A214" s="13"/>
      <c r="B214" s="247"/>
      <c r="C214" s="248"/>
      <c r="D214" s="238" t="s">
        <v>208</v>
      </c>
      <c r="E214" s="249" t="s">
        <v>1</v>
      </c>
      <c r="F214" s="250" t="s">
        <v>299</v>
      </c>
      <c r="G214" s="248"/>
      <c r="H214" s="251">
        <v>193.32900000000001</v>
      </c>
      <c r="I214" s="252"/>
      <c r="J214" s="248"/>
      <c r="K214" s="248"/>
      <c r="L214" s="253"/>
      <c r="M214" s="254"/>
      <c r="N214" s="255"/>
      <c r="O214" s="255"/>
      <c r="P214" s="255"/>
      <c r="Q214" s="255"/>
      <c r="R214" s="255"/>
      <c r="S214" s="255"/>
      <c r="T214" s="256"/>
      <c r="U214" s="13"/>
      <c r="V214" s="13"/>
      <c r="W214" s="13"/>
      <c r="X214" s="13"/>
      <c r="Y214" s="13"/>
      <c r="Z214" s="13"/>
      <c r="AA214" s="13"/>
      <c r="AB214" s="13"/>
      <c r="AC214" s="13"/>
      <c r="AD214" s="13"/>
      <c r="AE214" s="13"/>
      <c r="AT214" s="257" t="s">
        <v>208</v>
      </c>
      <c r="AU214" s="257" t="s">
        <v>83</v>
      </c>
      <c r="AV214" s="13" t="s">
        <v>85</v>
      </c>
      <c r="AW214" s="13" t="s">
        <v>32</v>
      </c>
      <c r="AX214" s="13" t="s">
        <v>83</v>
      </c>
      <c r="AY214" s="257" t="s">
        <v>201</v>
      </c>
    </row>
    <row r="215" s="2" customFormat="1" ht="37.8" customHeight="1">
      <c r="A215" s="39"/>
      <c r="B215" s="40"/>
      <c r="C215" s="222" t="s">
        <v>311</v>
      </c>
      <c r="D215" s="222" t="s">
        <v>202</v>
      </c>
      <c r="E215" s="223" t="s">
        <v>312</v>
      </c>
      <c r="F215" s="224" t="s">
        <v>313</v>
      </c>
      <c r="G215" s="225" t="s">
        <v>215</v>
      </c>
      <c r="H215" s="226">
        <v>193.32900000000001</v>
      </c>
      <c r="I215" s="227"/>
      <c r="J215" s="228">
        <f>ROUND(I215*H215,2)</f>
        <v>0</v>
      </c>
      <c r="K215" s="229"/>
      <c r="L215" s="45"/>
      <c r="M215" s="230" t="s">
        <v>1</v>
      </c>
      <c r="N215" s="231" t="s">
        <v>41</v>
      </c>
      <c r="O215" s="92"/>
      <c r="P215" s="232">
        <f>O215*H215</f>
        <v>0</v>
      </c>
      <c r="Q215" s="232">
        <v>0</v>
      </c>
      <c r="R215" s="232">
        <f>Q215*H215</f>
        <v>0</v>
      </c>
      <c r="S215" s="232">
        <v>0</v>
      </c>
      <c r="T215" s="233">
        <f>S215*H215</f>
        <v>0</v>
      </c>
      <c r="U215" s="39"/>
      <c r="V215" s="39"/>
      <c r="W215" s="39"/>
      <c r="X215" s="39"/>
      <c r="Y215" s="39"/>
      <c r="Z215" s="39"/>
      <c r="AA215" s="39"/>
      <c r="AB215" s="39"/>
      <c r="AC215" s="39"/>
      <c r="AD215" s="39"/>
      <c r="AE215" s="39"/>
      <c r="AR215" s="234" t="s">
        <v>206</v>
      </c>
      <c r="AT215" s="234" t="s">
        <v>202</v>
      </c>
      <c r="AU215" s="234" t="s">
        <v>83</v>
      </c>
      <c r="AY215" s="18" t="s">
        <v>201</v>
      </c>
      <c r="BE215" s="235">
        <f>IF(N215="základní",J215,0)</f>
        <v>0</v>
      </c>
      <c r="BF215" s="235">
        <f>IF(N215="snížená",J215,0)</f>
        <v>0</v>
      </c>
      <c r="BG215" s="235">
        <f>IF(N215="zákl. přenesená",J215,0)</f>
        <v>0</v>
      </c>
      <c r="BH215" s="235">
        <f>IF(N215="sníž. přenesená",J215,0)</f>
        <v>0</v>
      </c>
      <c r="BI215" s="235">
        <f>IF(N215="nulová",J215,0)</f>
        <v>0</v>
      </c>
      <c r="BJ215" s="18" t="s">
        <v>83</v>
      </c>
      <c r="BK215" s="235">
        <f>ROUND(I215*H215,2)</f>
        <v>0</v>
      </c>
      <c r="BL215" s="18" t="s">
        <v>206</v>
      </c>
      <c r="BM215" s="234" t="s">
        <v>314</v>
      </c>
    </row>
    <row r="216" s="2" customFormat="1" ht="78" customHeight="1">
      <c r="A216" s="39"/>
      <c r="B216" s="40"/>
      <c r="C216" s="222" t="s">
        <v>315</v>
      </c>
      <c r="D216" s="222" t="s">
        <v>202</v>
      </c>
      <c r="E216" s="223" t="s">
        <v>316</v>
      </c>
      <c r="F216" s="224" t="s">
        <v>317</v>
      </c>
      <c r="G216" s="225" t="s">
        <v>223</v>
      </c>
      <c r="H216" s="226">
        <v>2.02</v>
      </c>
      <c r="I216" s="227"/>
      <c r="J216" s="228">
        <f>ROUND(I216*H216,2)</f>
        <v>0</v>
      </c>
      <c r="K216" s="229"/>
      <c r="L216" s="45"/>
      <c r="M216" s="230" t="s">
        <v>1</v>
      </c>
      <c r="N216" s="231" t="s">
        <v>41</v>
      </c>
      <c r="O216" s="92"/>
      <c r="P216" s="232">
        <f>O216*H216</f>
        <v>0</v>
      </c>
      <c r="Q216" s="232">
        <v>1.05555</v>
      </c>
      <c r="R216" s="232">
        <f>Q216*H216</f>
        <v>2.1322109999999999</v>
      </c>
      <c r="S216" s="232">
        <v>0</v>
      </c>
      <c r="T216" s="233">
        <f>S216*H216</f>
        <v>0</v>
      </c>
      <c r="U216" s="39"/>
      <c r="V216" s="39"/>
      <c r="W216" s="39"/>
      <c r="X216" s="39"/>
      <c r="Y216" s="39"/>
      <c r="Z216" s="39"/>
      <c r="AA216" s="39"/>
      <c r="AB216" s="39"/>
      <c r="AC216" s="39"/>
      <c r="AD216" s="39"/>
      <c r="AE216" s="39"/>
      <c r="AR216" s="234" t="s">
        <v>206</v>
      </c>
      <c r="AT216" s="234" t="s">
        <v>202</v>
      </c>
      <c r="AU216" s="234" t="s">
        <v>83</v>
      </c>
      <c r="AY216" s="18" t="s">
        <v>201</v>
      </c>
      <c r="BE216" s="235">
        <f>IF(N216="základní",J216,0)</f>
        <v>0</v>
      </c>
      <c r="BF216" s="235">
        <f>IF(N216="snížená",J216,0)</f>
        <v>0</v>
      </c>
      <c r="BG216" s="235">
        <f>IF(N216="zákl. přenesená",J216,0)</f>
        <v>0</v>
      </c>
      <c r="BH216" s="235">
        <f>IF(N216="sníž. přenesená",J216,0)</f>
        <v>0</v>
      </c>
      <c r="BI216" s="235">
        <f>IF(N216="nulová",J216,0)</f>
        <v>0</v>
      </c>
      <c r="BJ216" s="18" t="s">
        <v>83</v>
      </c>
      <c r="BK216" s="235">
        <f>ROUND(I216*H216,2)</f>
        <v>0</v>
      </c>
      <c r="BL216" s="18" t="s">
        <v>206</v>
      </c>
      <c r="BM216" s="234" t="s">
        <v>318</v>
      </c>
    </row>
    <row r="217" s="12" customFormat="1">
      <c r="A217" s="12"/>
      <c r="B217" s="236"/>
      <c r="C217" s="237"/>
      <c r="D217" s="238" t="s">
        <v>208</v>
      </c>
      <c r="E217" s="239" t="s">
        <v>1</v>
      </c>
      <c r="F217" s="240" t="s">
        <v>275</v>
      </c>
      <c r="G217" s="237"/>
      <c r="H217" s="239" t="s">
        <v>1</v>
      </c>
      <c r="I217" s="241"/>
      <c r="J217" s="237"/>
      <c r="K217" s="237"/>
      <c r="L217" s="242"/>
      <c r="M217" s="243"/>
      <c r="N217" s="244"/>
      <c r="O217" s="244"/>
      <c r="P217" s="244"/>
      <c r="Q217" s="244"/>
      <c r="R217" s="244"/>
      <c r="S217" s="244"/>
      <c r="T217" s="245"/>
      <c r="U217" s="12"/>
      <c r="V217" s="12"/>
      <c r="W217" s="12"/>
      <c r="X217" s="12"/>
      <c r="Y217" s="12"/>
      <c r="Z217" s="12"/>
      <c r="AA217" s="12"/>
      <c r="AB217" s="12"/>
      <c r="AC217" s="12"/>
      <c r="AD217" s="12"/>
      <c r="AE217" s="12"/>
      <c r="AT217" s="246" t="s">
        <v>208</v>
      </c>
      <c r="AU217" s="246" t="s">
        <v>83</v>
      </c>
      <c r="AV217" s="12" t="s">
        <v>83</v>
      </c>
      <c r="AW217" s="12" t="s">
        <v>32</v>
      </c>
      <c r="AX217" s="12" t="s">
        <v>76</v>
      </c>
      <c r="AY217" s="246" t="s">
        <v>201</v>
      </c>
    </row>
    <row r="218" s="12" customFormat="1">
      <c r="A218" s="12"/>
      <c r="B218" s="236"/>
      <c r="C218" s="237"/>
      <c r="D218" s="238" t="s">
        <v>208</v>
      </c>
      <c r="E218" s="239" t="s">
        <v>1</v>
      </c>
      <c r="F218" s="240" t="s">
        <v>319</v>
      </c>
      <c r="G218" s="237"/>
      <c r="H218" s="239" t="s">
        <v>1</v>
      </c>
      <c r="I218" s="241"/>
      <c r="J218" s="237"/>
      <c r="K218" s="237"/>
      <c r="L218" s="242"/>
      <c r="M218" s="243"/>
      <c r="N218" s="244"/>
      <c r="O218" s="244"/>
      <c r="P218" s="244"/>
      <c r="Q218" s="244"/>
      <c r="R218" s="244"/>
      <c r="S218" s="244"/>
      <c r="T218" s="245"/>
      <c r="U218" s="12"/>
      <c r="V218" s="12"/>
      <c r="W218" s="12"/>
      <c r="X218" s="12"/>
      <c r="Y218" s="12"/>
      <c r="Z218" s="12"/>
      <c r="AA218" s="12"/>
      <c r="AB218" s="12"/>
      <c r="AC218" s="12"/>
      <c r="AD218" s="12"/>
      <c r="AE218" s="12"/>
      <c r="AT218" s="246" t="s">
        <v>208</v>
      </c>
      <c r="AU218" s="246" t="s">
        <v>83</v>
      </c>
      <c r="AV218" s="12" t="s">
        <v>83</v>
      </c>
      <c r="AW218" s="12" t="s">
        <v>32</v>
      </c>
      <c r="AX218" s="12" t="s">
        <v>76</v>
      </c>
      <c r="AY218" s="246" t="s">
        <v>201</v>
      </c>
    </row>
    <row r="219" s="13" customFormat="1">
      <c r="A219" s="13"/>
      <c r="B219" s="247"/>
      <c r="C219" s="248"/>
      <c r="D219" s="238" t="s">
        <v>208</v>
      </c>
      <c r="E219" s="249" t="s">
        <v>1</v>
      </c>
      <c r="F219" s="250" t="s">
        <v>320</v>
      </c>
      <c r="G219" s="248"/>
      <c r="H219" s="251">
        <v>0.89600000000000002</v>
      </c>
      <c r="I219" s="252"/>
      <c r="J219" s="248"/>
      <c r="K219" s="248"/>
      <c r="L219" s="253"/>
      <c r="M219" s="254"/>
      <c r="N219" s="255"/>
      <c r="O219" s="255"/>
      <c r="P219" s="255"/>
      <c r="Q219" s="255"/>
      <c r="R219" s="255"/>
      <c r="S219" s="255"/>
      <c r="T219" s="256"/>
      <c r="U219" s="13"/>
      <c r="V219" s="13"/>
      <c r="W219" s="13"/>
      <c r="X219" s="13"/>
      <c r="Y219" s="13"/>
      <c r="Z219" s="13"/>
      <c r="AA219" s="13"/>
      <c r="AB219" s="13"/>
      <c r="AC219" s="13"/>
      <c r="AD219" s="13"/>
      <c r="AE219" s="13"/>
      <c r="AT219" s="257" t="s">
        <v>208</v>
      </c>
      <c r="AU219" s="257" t="s">
        <v>83</v>
      </c>
      <c r="AV219" s="13" t="s">
        <v>85</v>
      </c>
      <c r="AW219" s="13" t="s">
        <v>32</v>
      </c>
      <c r="AX219" s="13" t="s">
        <v>76</v>
      </c>
      <c r="AY219" s="257" t="s">
        <v>201</v>
      </c>
    </row>
    <row r="220" s="12" customFormat="1">
      <c r="A220" s="12"/>
      <c r="B220" s="236"/>
      <c r="C220" s="237"/>
      <c r="D220" s="238" t="s">
        <v>208</v>
      </c>
      <c r="E220" s="239" t="s">
        <v>1</v>
      </c>
      <c r="F220" s="240" t="s">
        <v>321</v>
      </c>
      <c r="G220" s="237"/>
      <c r="H220" s="239" t="s">
        <v>1</v>
      </c>
      <c r="I220" s="241"/>
      <c r="J220" s="237"/>
      <c r="K220" s="237"/>
      <c r="L220" s="242"/>
      <c r="M220" s="243"/>
      <c r="N220" s="244"/>
      <c r="O220" s="244"/>
      <c r="P220" s="244"/>
      <c r="Q220" s="244"/>
      <c r="R220" s="244"/>
      <c r="S220" s="244"/>
      <c r="T220" s="245"/>
      <c r="U220" s="12"/>
      <c r="V220" s="12"/>
      <c r="W220" s="12"/>
      <c r="X220" s="12"/>
      <c r="Y220" s="12"/>
      <c r="Z220" s="12"/>
      <c r="AA220" s="12"/>
      <c r="AB220" s="12"/>
      <c r="AC220" s="12"/>
      <c r="AD220" s="12"/>
      <c r="AE220" s="12"/>
      <c r="AT220" s="246" t="s">
        <v>208</v>
      </c>
      <c r="AU220" s="246" t="s">
        <v>83</v>
      </c>
      <c r="AV220" s="12" t="s">
        <v>83</v>
      </c>
      <c r="AW220" s="12" t="s">
        <v>32</v>
      </c>
      <c r="AX220" s="12" t="s">
        <v>76</v>
      </c>
      <c r="AY220" s="246" t="s">
        <v>201</v>
      </c>
    </row>
    <row r="221" s="13" customFormat="1">
      <c r="A221" s="13"/>
      <c r="B221" s="247"/>
      <c r="C221" s="248"/>
      <c r="D221" s="238" t="s">
        <v>208</v>
      </c>
      <c r="E221" s="249" t="s">
        <v>1</v>
      </c>
      <c r="F221" s="250" t="s">
        <v>322</v>
      </c>
      <c r="G221" s="248"/>
      <c r="H221" s="251">
        <v>1.1240000000000001</v>
      </c>
      <c r="I221" s="252"/>
      <c r="J221" s="248"/>
      <c r="K221" s="248"/>
      <c r="L221" s="253"/>
      <c r="M221" s="254"/>
      <c r="N221" s="255"/>
      <c r="O221" s="255"/>
      <c r="P221" s="255"/>
      <c r="Q221" s="255"/>
      <c r="R221" s="255"/>
      <c r="S221" s="255"/>
      <c r="T221" s="256"/>
      <c r="U221" s="13"/>
      <c r="V221" s="13"/>
      <c r="W221" s="13"/>
      <c r="X221" s="13"/>
      <c r="Y221" s="13"/>
      <c r="Z221" s="13"/>
      <c r="AA221" s="13"/>
      <c r="AB221" s="13"/>
      <c r="AC221" s="13"/>
      <c r="AD221" s="13"/>
      <c r="AE221" s="13"/>
      <c r="AT221" s="257" t="s">
        <v>208</v>
      </c>
      <c r="AU221" s="257" t="s">
        <v>83</v>
      </c>
      <c r="AV221" s="13" t="s">
        <v>85</v>
      </c>
      <c r="AW221" s="13" t="s">
        <v>32</v>
      </c>
      <c r="AX221" s="13" t="s">
        <v>76</v>
      </c>
      <c r="AY221" s="257" t="s">
        <v>201</v>
      </c>
    </row>
    <row r="222" s="14" customFormat="1">
      <c r="A222" s="14"/>
      <c r="B222" s="258"/>
      <c r="C222" s="259"/>
      <c r="D222" s="238" t="s">
        <v>208</v>
      </c>
      <c r="E222" s="260" t="s">
        <v>1</v>
      </c>
      <c r="F222" s="261" t="s">
        <v>212</v>
      </c>
      <c r="G222" s="259"/>
      <c r="H222" s="262">
        <v>2.02</v>
      </c>
      <c r="I222" s="263"/>
      <c r="J222" s="259"/>
      <c r="K222" s="259"/>
      <c r="L222" s="264"/>
      <c r="M222" s="265"/>
      <c r="N222" s="266"/>
      <c r="O222" s="266"/>
      <c r="P222" s="266"/>
      <c r="Q222" s="266"/>
      <c r="R222" s="266"/>
      <c r="S222" s="266"/>
      <c r="T222" s="267"/>
      <c r="U222" s="14"/>
      <c r="V222" s="14"/>
      <c r="W222" s="14"/>
      <c r="X222" s="14"/>
      <c r="Y222" s="14"/>
      <c r="Z222" s="14"/>
      <c r="AA222" s="14"/>
      <c r="AB222" s="14"/>
      <c r="AC222" s="14"/>
      <c r="AD222" s="14"/>
      <c r="AE222" s="14"/>
      <c r="AT222" s="268" t="s">
        <v>208</v>
      </c>
      <c r="AU222" s="268" t="s">
        <v>83</v>
      </c>
      <c r="AV222" s="14" t="s">
        <v>206</v>
      </c>
      <c r="AW222" s="14" t="s">
        <v>32</v>
      </c>
      <c r="AX222" s="14" t="s">
        <v>83</v>
      </c>
      <c r="AY222" s="268" t="s">
        <v>201</v>
      </c>
    </row>
    <row r="223" s="2" customFormat="1" ht="78" customHeight="1">
      <c r="A223" s="39"/>
      <c r="B223" s="40"/>
      <c r="C223" s="222" t="s">
        <v>323</v>
      </c>
      <c r="D223" s="222" t="s">
        <v>202</v>
      </c>
      <c r="E223" s="223" t="s">
        <v>324</v>
      </c>
      <c r="F223" s="224" t="s">
        <v>325</v>
      </c>
      <c r="G223" s="225" t="s">
        <v>223</v>
      </c>
      <c r="H223" s="226">
        <v>1.7649999999999999</v>
      </c>
      <c r="I223" s="227"/>
      <c r="J223" s="228">
        <f>ROUND(I223*H223,2)</f>
        <v>0</v>
      </c>
      <c r="K223" s="229"/>
      <c r="L223" s="45"/>
      <c r="M223" s="230" t="s">
        <v>1</v>
      </c>
      <c r="N223" s="231" t="s">
        <v>41</v>
      </c>
      <c r="O223" s="92"/>
      <c r="P223" s="232">
        <f>O223*H223</f>
        <v>0</v>
      </c>
      <c r="Q223" s="232">
        <v>1.06277</v>
      </c>
      <c r="R223" s="232">
        <f>Q223*H223</f>
        <v>1.8757890499999999</v>
      </c>
      <c r="S223" s="232">
        <v>0</v>
      </c>
      <c r="T223" s="233">
        <f>S223*H223</f>
        <v>0</v>
      </c>
      <c r="U223" s="39"/>
      <c r="V223" s="39"/>
      <c r="W223" s="39"/>
      <c r="X223" s="39"/>
      <c r="Y223" s="39"/>
      <c r="Z223" s="39"/>
      <c r="AA223" s="39"/>
      <c r="AB223" s="39"/>
      <c r="AC223" s="39"/>
      <c r="AD223" s="39"/>
      <c r="AE223" s="39"/>
      <c r="AR223" s="234" t="s">
        <v>206</v>
      </c>
      <c r="AT223" s="234" t="s">
        <v>202</v>
      </c>
      <c r="AU223" s="234" t="s">
        <v>83</v>
      </c>
      <c r="AY223" s="18" t="s">
        <v>201</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206</v>
      </c>
      <c r="BM223" s="234" t="s">
        <v>326</v>
      </c>
    </row>
    <row r="224" s="12" customFormat="1">
      <c r="A224" s="12"/>
      <c r="B224" s="236"/>
      <c r="C224" s="237"/>
      <c r="D224" s="238" t="s">
        <v>208</v>
      </c>
      <c r="E224" s="239" t="s">
        <v>1</v>
      </c>
      <c r="F224" s="240" t="s">
        <v>275</v>
      </c>
      <c r="G224" s="237"/>
      <c r="H224" s="239" t="s">
        <v>1</v>
      </c>
      <c r="I224" s="241"/>
      <c r="J224" s="237"/>
      <c r="K224" s="237"/>
      <c r="L224" s="242"/>
      <c r="M224" s="243"/>
      <c r="N224" s="244"/>
      <c r="O224" s="244"/>
      <c r="P224" s="244"/>
      <c r="Q224" s="244"/>
      <c r="R224" s="244"/>
      <c r="S224" s="244"/>
      <c r="T224" s="245"/>
      <c r="U224" s="12"/>
      <c r="V224" s="12"/>
      <c r="W224" s="12"/>
      <c r="X224" s="12"/>
      <c r="Y224" s="12"/>
      <c r="Z224" s="12"/>
      <c r="AA224" s="12"/>
      <c r="AB224" s="12"/>
      <c r="AC224" s="12"/>
      <c r="AD224" s="12"/>
      <c r="AE224" s="12"/>
      <c r="AT224" s="246" t="s">
        <v>208</v>
      </c>
      <c r="AU224" s="246" t="s">
        <v>83</v>
      </c>
      <c r="AV224" s="12" t="s">
        <v>83</v>
      </c>
      <c r="AW224" s="12" t="s">
        <v>32</v>
      </c>
      <c r="AX224" s="12" t="s">
        <v>76</v>
      </c>
      <c r="AY224" s="246" t="s">
        <v>201</v>
      </c>
    </row>
    <row r="225" s="12" customFormat="1">
      <c r="A225" s="12"/>
      <c r="B225" s="236"/>
      <c r="C225" s="237"/>
      <c r="D225" s="238" t="s">
        <v>208</v>
      </c>
      <c r="E225" s="239" t="s">
        <v>1</v>
      </c>
      <c r="F225" s="240" t="s">
        <v>319</v>
      </c>
      <c r="G225" s="237"/>
      <c r="H225" s="239" t="s">
        <v>1</v>
      </c>
      <c r="I225" s="241"/>
      <c r="J225" s="237"/>
      <c r="K225" s="237"/>
      <c r="L225" s="242"/>
      <c r="M225" s="243"/>
      <c r="N225" s="244"/>
      <c r="O225" s="244"/>
      <c r="P225" s="244"/>
      <c r="Q225" s="244"/>
      <c r="R225" s="244"/>
      <c r="S225" s="244"/>
      <c r="T225" s="245"/>
      <c r="U225" s="12"/>
      <c r="V225" s="12"/>
      <c r="W225" s="12"/>
      <c r="X225" s="12"/>
      <c r="Y225" s="12"/>
      <c r="Z225" s="12"/>
      <c r="AA225" s="12"/>
      <c r="AB225" s="12"/>
      <c r="AC225" s="12"/>
      <c r="AD225" s="12"/>
      <c r="AE225" s="12"/>
      <c r="AT225" s="246" t="s">
        <v>208</v>
      </c>
      <c r="AU225" s="246" t="s">
        <v>83</v>
      </c>
      <c r="AV225" s="12" t="s">
        <v>83</v>
      </c>
      <c r="AW225" s="12" t="s">
        <v>32</v>
      </c>
      <c r="AX225" s="12" t="s">
        <v>76</v>
      </c>
      <c r="AY225" s="246" t="s">
        <v>201</v>
      </c>
    </row>
    <row r="226" s="13" customFormat="1">
      <c r="A226" s="13"/>
      <c r="B226" s="247"/>
      <c r="C226" s="248"/>
      <c r="D226" s="238" t="s">
        <v>208</v>
      </c>
      <c r="E226" s="249" t="s">
        <v>1</v>
      </c>
      <c r="F226" s="250" t="s">
        <v>327</v>
      </c>
      <c r="G226" s="248"/>
      <c r="H226" s="251">
        <v>0.83799999999999997</v>
      </c>
      <c r="I226" s="252"/>
      <c r="J226" s="248"/>
      <c r="K226" s="248"/>
      <c r="L226" s="253"/>
      <c r="M226" s="254"/>
      <c r="N226" s="255"/>
      <c r="O226" s="255"/>
      <c r="P226" s="255"/>
      <c r="Q226" s="255"/>
      <c r="R226" s="255"/>
      <c r="S226" s="255"/>
      <c r="T226" s="256"/>
      <c r="U226" s="13"/>
      <c r="V226" s="13"/>
      <c r="W226" s="13"/>
      <c r="X226" s="13"/>
      <c r="Y226" s="13"/>
      <c r="Z226" s="13"/>
      <c r="AA226" s="13"/>
      <c r="AB226" s="13"/>
      <c r="AC226" s="13"/>
      <c r="AD226" s="13"/>
      <c r="AE226" s="13"/>
      <c r="AT226" s="257" t="s">
        <v>208</v>
      </c>
      <c r="AU226" s="257" t="s">
        <v>83</v>
      </c>
      <c r="AV226" s="13" t="s">
        <v>85</v>
      </c>
      <c r="AW226" s="13" t="s">
        <v>32</v>
      </c>
      <c r="AX226" s="13" t="s">
        <v>76</v>
      </c>
      <c r="AY226" s="257" t="s">
        <v>201</v>
      </c>
    </row>
    <row r="227" s="12" customFormat="1">
      <c r="A227" s="12"/>
      <c r="B227" s="236"/>
      <c r="C227" s="237"/>
      <c r="D227" s="238" t="s">
        <v>208</v>
      </c>
      <c r="E227" s="239" t="s">
        <v>1</v>
      </c>
      <c r="F227" s="240" t="s">
        <v>321</v>
      </c>
      <c r="G227" s="237"/>
      <c r="H227" s="239" t="s">
        <v>1</v>
      </c>
      <c r="I227" s="241"/>
      <c r="J227" s="237"/>
      <c r="K227" s="237"/>
      <c r="L227" s="242"/>
      <c r="M227" s="243"/>
      <c r="N227" s="244"/>
      <c r="O227" s="244"/>
      <c r="P227" s="244"/>
      <c r="Q227" s="244"/>
      <c r="R227" s="244"/>
      <c r="S227" s="244"/>
      <c r="T227" s="245"/>
      <c r="U227" s="12"/>
      <c r="V227" s="12"/>
      <c r="W227" s="12"/>
      <c r="X227" s="12"/>
      <c r="Y227" s="12"/>
      <c r="Z227" s="12"/>
      <c r="AA227" s="12"/>
      <c r="AB227" s="12"/>
      <c r="AC227" s="12"/>
      <c r="AD227" s="12"/>
      <c r="AE227" s="12"/>
      <c r="AT227" s="246" t="s">
        <v>208</v>
      </c>
      <c r="AU227" s="246" t="s">
        <v>83</v>
      </c>
      <c r="AV227" s="12" t="s">
        <v>83</v>
      </c>
      <c r="AW227" s="12" t="s">
        <v>32</v>
      </c>
      <c r="AX227" s="12" t="s">
        <v>76</v>
      </c>
      <c r="AY227" s="246" t="s">
        <v>201</v>
      </c>
    </row>
    <row r="228" s="13" customFormat="1">
      <c r="A228" s="13"/>
      <c r="B228" s="247"/>
      <c r="C228" s="248"/>
      <c r="D228" s="238" t="s">
        <v>208</v>
      </c>
      <c r="E228" s="249" t="s">
        <v>1</v>
      </c>
      <c r="F228" s="250" t="s">
        <v>328</v>
      </c>
      <c r="G228" s="248"/>
      <c r="H228" s="251">
        <v>0.92700000000000005</v>
      </c>
      <c r="I228" s="252"/>
      <c r="J228" s="248"/>
      <c r="K228" s="248"/>
      <c r="L228" s="253"/>
      <c r="M228" s="254"/>
      <c r="N228" s="255"/>
      <c r="O228" s="255"/>
      <c r="P228" s="255"/>
      <c r="Q228" s="255"/>
      <c r="R228" s="255"/>
      <c r="S228" s="255"/>
      <c r="T228" s="256"/>
      <c r="U228" s="13"/>
      <c r="V228" s="13"/>
      <c r="W228" s="13"/>
      <c r="X228" s="13"/>
      <c r="Y228" s="13"/>
      <c r="Z228" s="13"/>
      <c r="AA228" s="13"/>
      <c r="AB228" s="13"/>
      <c r="AC228" s="13"/>
      <c r="AD228" s="13"/>
      <c r="AE228" s="13"/>
      <c r="AT228" s="257" t="s">
        <v>208</v>
      </c>
      <c r="AU228" s="257" t="s">
        <v>83</v>
      </c>
      <c r="AV228" s="13" t="s">
        <v>85</v>
      </c>
      <c r="AW228" s="13" t="s">
        <v>32</v>
      </c>
      <c r="AX228" s="13" t="s">
        <v>76</v>
      </c>
      <c r="AY228" s="257" t="s">
        <v>201</v>
      </c>
    </row>
    <row r="229" s="14" customFormat="1">
      <c r="A229" s="14"/>
      <c r="B229" s="258"/>
      <c r="C229" s="259"/>
      <c r="D229" s="238" t="s">
        <v>208</v>
      </c>
      <c r="E229" s="260" t="s">
        <v>1</v>
      </c>
      <c r="F229" s="261" t="s">
        <v>212</v>
      </c>
      <c r="G229" s="259"/>
      <c r="H229" s="262">
        <v>1.7649999999999999</v>
      </c>
      <c r="I229" s="263"/>
      <c r="J229" s="259"/>
      <c r="K229" s="259"/>
      <c r="L229" s="264"/>
      <c r="M229" s="265"/>
      <c r="N229" s="266"/>
      <c r="O229" s="266"/>
      <c r="P229" s="266"/>
      <c r="Q229" s="266"/>
      <c r="R229" s="266"/>
      <c r="S229" s="266"/>
      <c r="T229" s="267"/>
      <c r="U229" s="14"/>
      <c r="V229" s="14"/>
      <c r="W229" s="14"/>
      <c r="X229" s="14"/>
      <c r="Y229" s="14"/>
      <c r="Z229" s="14"/>
      <c r="AA229" s="14"/>
      <c r="AB229" s="14"/>
      <c r="AC229" s="14"/>
      <c r="AD229" s="14"/>
      <c r="AE229" s="14"/>
      <c r="AT229" s="268" t="s">
        <v>208</v>
      </c>
      <c r="AU229" s="268" t="s">
        <v>83</v>
      </c>
      <c r="AV229" s="14" t="s">
        <v>206</v>
      </c>
      <c r="AW229" s="14" t="s">
        <v>32</v>
      </c>
      <c r="AX229" s="14" t="s">
        <v>83</v>
      </c>
      <c r="AY229" s="268" t="s">
        <v>201</v>
      </c>
    </row>
    <row r="230" s="11" customFormat="1" ht="25.92" customHeight="1">
      <c r="A230" s="11"/>
      <c r="B230" s="208"/>
      <c r="C230" s="209"/>
      <c r="D230" s="210" t="s">
        <v>75</v>
      </c>
      <c r="E230" s="211" t="s">
        <v>329</v>
      </c>
      <c r="F230" s="211" t="s">
        <v>330</v>
      </c>
      <c r="G230" s="209"/>
      <c r="H230" s="209"/>
      <c r="I230" s="212"/>
      <c r="J230" s="213">
        <f>BK230</f>
        <v>0</v>
      </c>
      <c r="K230" s="209"/>
      <c r="L230" s="214"/>
      <c r="M230" s="215"/>
      <c r="N230" s="216"/>
      <c r="O230" s="216"/>
      <c r="P230" s="217">
        <f>P231</f>
        <v>0</v>
      </c>
      <c r="Q230" s="216"/>
      <c r="R230" s="217">
        <f>R231</f>
        <v>0</v>
      </c>
      <c r="S230" s="216"/>
      <c r="T230" s="218">
        <f>T231</f>
        <v>0</v>
      </c>
      <c r="U230" s="11"/>
      <c r="V230" s="11"/>
      <c r="W230" s="11"/>
      <c r="X230" s="11"/>
      <c r="Y230" s="11"/>
      <c r="Z230" s="11"/>
      <c r="AA230" s="11"/>
      <c r="AB230" s="11"/>
      <c r="AC230" s="11"/>
      <c r="AD230" s="11"/>
      <c r="AE230" s="11"/>
      <c r="AR230" s="219" t="s">
        <v>83</v>
      </c>
      <c r="AT230" s="220" t="s">
        <v>75</v>
      </c>
      <c r="AU230" s="220" t="s">
        <v>76</v>
      </c>
      <c r="AY230" s="219" t="s">
        <v>201</v>
      </c>
      <c r="BK230" s="221">
        <f>BK231</f>
        <v>0</v>
      </c>
    </row>
    <row r="231" s="2" customFormat="1" ht="78" customHeight="1">
      <c r="A231" s="39"/>
      <c r="B231" s="40"/>
      <c r="C231" s="222" t="s">
        <v>331</v>
      </c>
      <c r="D231" s="222" t="s">
        <v>202</v>
      </c>
      <c r="E231" s="223" t="s">
        <v>332</v>
      </c>
      <c r="F231" s="224" t="s">
        <v>333</v>
      </c>
      <c r="G231" s="225" t="s">
        <v>223</v>
      </c>
      <c r="H231" s="226">
        <v>147.73500000000001</v>
      </c>
      <c r="I231" s="227"/>
      <c r="J231" s="228">
        <f>ROUND(I231*H231,2)</f>
        <v>0</v>
      </c>
      <c r="K231" s="229"/>
      <c r="L231" s="45"/>
      <c r="M231" s="280" t="s">
        <v>1</v>
      </c>
      <c r="N231" s="281" t="s">
        <v>41</v>
      </c>
      <c r="O231" s="282"/>
      <c r="P231" s="283">
        <f>O231*H231</f>
        <v>0</v>
      </c>
      <c r="Q231" s="283">
        <v>0</v>
      </c>
      <c r="R231" s="283">
        <f>Q231*H231</f>
        <v>0</v>
      </c>
      <c r="S231" s="283">
        <v>0</v>
      </c>
      <c r="T231" s="284">
        <f>S231*H231</f>
        <v>0</v>
      </c>
      <c r="U231" s="39"/>
      <c r="V231" s="39"/>
      <c r="W231" s="39"/>
      <c r="X231" s="39"/>
      <c r="Y231" s="39"/>
      <c r="Z231" s="39"/>
      <c r="AA231" s="39"/>
      <c r="AB231" s="39"/>
      <c r="AC231" s="39"/>
      <c r="AD231" s="39"/>
      <c r="AE231" s="39"/>
      <c r="AR231" s="234" t="s">
        <v>206</v>
      </c>
      <c r="AT231" s="234" t="s">
        <v>202</v>
      </c>
      <c r="AU231" s="234" t="s">
        <v>83</v>
      </c>
      <c r="AY231" s="18" t="s">
        <v>201</v>
      </c>
      <c r="BE231" s="235">
        <f>IF(N231="základní",J231,0)</f>
        <v>0</v>
      </c>
      <c r="BF231" s="235">
        <f>IF(N231="snížená",J231,0)</f>
        <v>0</v>
      </c>
      <c r="BG231" s="235">
        <f>IF(N231="zákl. přenesená",J231,0)</f>
        <v>0</v>
      </c>
      <c r="BH231" s="235">
        <f>IF(N231="sníž. přenesená",J231,0)</f>
        <v>0</v>
      </c>
      <c r="BI231" s="235">
        <f>IF(N231="nulová",J231,0)</f>
        <v>0</v>
      </c>
      <c r="BJ231" s="18" t="s">
        <v>83</v>
      </c>
      <c r="BK231" s="235">
        <f>ROUND(I231*H231,2)</f>
        <v>0</v>
      </c>
      <c r="BL231" s="18" t="s">
        <v>206</v>
      </c>
      <c r="BM231" s="234" t="s">
        <v>334</v>
      </c>
    </row>
    <row r="232" s="2" customFormat="1" ht="6.96" customHeight="1">
      <c r="A232" s="39"/>
      <c r="B232" s="67"/>
      <c r="C232" s="68"/>
      <c r="D232" s="68"/>
      <c r="E232" s="68"/>
      <c r="F232" s="68"/>
      <c r="G232" s="68"/>
      <c r="H232" s="68"/>
      <c r="I232" s="68"/>
      <c r="J232" s="68"/>
      <c r="K232" s="68"/>
      <c r="L232" s="45"/>
      <c r="M232" s="39"/>
      <c r="O232" s="39"/>
      <c r="P232" s="39"/>
      <c r="Q232" s="39"/>
      <c r="R232" s="39"/>
      <c r="S232" s="39"/>
      <c r="T232" s="39"/>
      <c r="U232" s="39"/>
      <c r="V232" s="39"/>
      <c r="W232" s="39"/>
      <c r="X232" s="39"/>
      <c r="Y232" s="39"/>
      <c r="Z232" s="39"/>
      <c r="AA232" s="39"/>
      <c r="AB232" s="39"/>
      <c r="AC232" s="39"/>
      <c r="AD232" s="39"/>
      <c r="AE232" s="39"/>
    </row>
  </sheetData>
  <sheetProtection sheet="1" autoFilter="0" formatColumns="0" formatRows="0" objects="1" scenarios="1" spinCount="100000" saltValue="JKTm3/ebiHL3YHipWJBonwZZa1HGEEU6hrcNrMTF7LeUNotiq+VznqnF8C7LWxC933WIXhKT3Q69g+G+iPWzCw==" hashValue="k1lutAjRleKRbreQq5hTUh8d4Sex0G3rtxzVCHSf1udRM6eJxXULfiS7IAzilq7OTgKmc7Bry7wDMec6UAICGw==" algorithmName="SHA-512" password="CC35"/>
  <autoFilter ref="C123:K231"/>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154</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4086</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4165</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ROUND(J122,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ROUND((SUM(BE122:BE131)),  2)</f>
        <v>0</v>
      </c>
      <c r="G35" s="39"/>
      <c r="H35" s="39"/>
      <c r="I35" s="166">
        <v>0.20999999999999999</v>
      </c>
      <c r="J35" s="165">
        <f>ROUND(((SUM(BE122:BE131))*I35),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ROUND((SUM(BF122:BF131)),  2)</f>
        <v>0</v>
      </c>
      <c r="G36" s="39"/>
      <c r="H36" s="39"/>
      <c r="I36" s="166">
        <v>0.12</v>
      </c>
      <c r="J36" s="165">
        <f>ROUND(((SUM(BF122:BF131))*I36),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ROUND((SUM(BG122:BG131)),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ROUND((SUM(BH122:BH131)),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ROUND((SUM(BI122:BI131)),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4086</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04-02 - Sanace pláně</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J122</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474</v>
      </c>
      <c r="E99" s="193"/>
      <c r="F99" s="193"/>
      <c r="G99" s="193"/>
      <c r="H99" s="193"/>
      <c r="I99" s="193"/>
      <c r="J99" s="194">
        <f>J123</f>
        <v>0</v>
      </c>
      <c r="K99" s="191"/>
      <c r="L99" s="195"/>
      <c r="S99" s="9"/>
      <c r="T99" s="9"/>
      <c r="U99" s="9"/>
      <c r="V99" s="9"/>
      <c r="W99" s="9"/>
      <c r="X99" s="9"/>
      <c r="Y99" s="9"/>
      <c r="Z99" s="9"/>
      <c r="AA99" s="9"/>
      <c r="AB99" s="9"/>
      <c r="AC99" s="9"/>
      <c r="AD99" s="9"/>
      <c r="AE99" s="9"/>
    </row>
    <row r="100" s="9" customFormat="1" ht="24.96" customHeight="1">
      <c r="A100" s="9"/>
      <c r="B100" s="190"/>
      <c r="C100" s="191"/>
      <c r="D100" s="192" t="s">
        <v>3721</v>
      </c>
      <c r="E100" s="193"/>
      <c r="F100" s="193"/>
      <c r="G100" s="193"/>
      <c r="H100" s="193"/>
      <c r="I100" s="193"/>
      <c r="J100" s="194">
        <f>J129</f>
        <v>0</v>
      </c>
      <c r="K100" s="191"/>
      <c r="L100" s="195"/>
      <c r="S100" s="9"/>
      <c r="T100" s="9"/>
      <c r="U100" s="9"/>
      <c r="V100" s="9"/>
      <c r="W100" s="9"/>
      <c r="X100" s="9"/>
      <c r="Y100" s="9"/>
      <c r="Z100" s="9"/>
      <c r="AA100" s="9"/>
      <c r="AB100" s="9"/>
      <c r="AC100" s="9"/>
      <c r="AD100" s="9"/>
      <c r="AE100" s="9"/>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187</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26.25" customHeight="1">
      <c r="A110" s="39"/>
      <c r="B110" s="40"/>
      <c r="C110" s="41"/>
      <c r="D110" s="41"/>
      <c r="E110" s="185" t="str">
        <f>E7</f>
        <v>Konverze Vodárenské věže - výstavba větrné elektrárny Bohumín - Pudlov</v>
      </c>
      <c r="F110" s="33"/>
      <c r="G110" s="33"/>
      <c r="H110" s="33"/>
      <c r="I110" s="41"/>
      <c r="J110" s="41"/>
      <c r="K110" s="41"/>
      <c r="L110" s="64"/>
      <c r="S110" s="39"/>
      <c r="T110" s="39"/>
      <c r="U110" s="39"/>
      <c r="V110" s="39"/>
      <c r="W110" s="39"/>
      <c r="X110" s="39"/>
      <c r="Y110" s="39"/>
      <c r="Z110" s="39"/>
      <c r="AA110" s="39"/>
      <c r="AB110" s="39"/>
      <c r="AC110" s="39"/>
      <c r="AD110" s="39"/>
      <c r="AE110" s="39"/>
    </row>
    <row r="111" s="1" customFormat="1" ht="12" customHeight="1">
      <c r="B111" s="22"/>
      <c r="C111" s="33" t="s">
        <v>174</v>
      </c>
      <c r="D111" s="23"/>
      <c r="E111" s="23"/>
      <c r="F111" s="23"/>
      <c r="G111" s="23"/>
      <c r="H111" s="23"/>
      <c r="I111" s="23"/>
      <c r="J111" s="23"/>
      <c r="K111" s="23"/>
      <c r="L111" s="21"/>
    </row>
    <row r="112" s="2" customFormat="1" ht="16.5" customHeight="1">
      <c r="A112" s="39"/>
      <c r="B112" s="40"/>
      <c r="C112" s="41"/>
      <c r="D112" s="41"/>
      <c r="E112" s="185" t="s">
        <v>4086</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176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E11</f>
        <v>04-02 - Sanace pláně</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F14</f>
        <v xml:space="preserve"> </v>
      </c>
      <c r="G116" s="41"/>
      <c r="H116" s="41"/>
      <c r="I116" s="33" t="s">
        <v>22</v>
      </c>
      <c r="J116" s="80" t="str">
        <f>IF(J14="","",J14)</f>
        <v>6. 6. 2024</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E17</f>
        <v>Ing. Vladimír Cigánek</v>
      </c>
      <c r="G118" s="41"/>
      <c r="H118" s="41"/>
      <c r="I118" s="33" t="s">
        <v>30</v>
      </c>
      <c r="J118" s="37" t="str">
        <f>E23</f>
        <v>PPS Kania s.r.o.</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28</v>
      </c>
      <c r="D119" s="41"/>
      <c r="E119" s="41"/>
      <c r="F119" s="28" t="str">
        <f>IF(E20="","",E20)</f>
        <v>Vyplň údaj</v>
      </c>
      <c r="G119" s="41"/>
      <c r="H119" s="41"/>
      <c r="I119" s="33" t="s">
        <v>33</v>
      </c>
      <c r="J119" s="37" t="str">
        <f>E26</f>
        <v>kolektiv autorů</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0" customFormat="1" ht="29.28" customHeight="1">
      <c r="A121" s="196"/>
      <c r="B121" s="197"/>
      <c r="C121" s="198" t="s">
        <v>188</v>
      </c>
      <c r="D121" s="199" t="s">
        <v>61</v>
      </c>
      <c r="E121" s="199" t="s">
        <v>57</v>
      </c>
      <c r="F121" s="199" t="s">
        <v>58</v>
      </c>
      <c r="G121" s="199" t="s">
        <v>189</v>
      </c>
      <c r="H121" s="199" t="s">
        <v>190</v>
      </c>
      <c r="I121" s="199" t="s">
        <v>191</v>
      </c>
      <c r="J121" s="200" t="s">
        <v>180</v>
      </c>
      <c r="K121" s="201" t="s">
        <v>192</v>
      </c>
      <c r="L121" s="202"/>
      <c r="M121" s="101" t="s">
        <v>1</v>
      </c>
      <c r="N121" s="102" t="s">
        <v>40</v>
      </c>
      <c r="O121" s="102" t="s">
        <v>193</v>
      </c>
      <c r="P121" s="102" t="s">
        <v>194</v>
      </c>
      <c r="Q121" s="102" t="s">
        <v>195</v>
      </c>
      <c r="R121" s="102" t="s">
        <v>196</v>
      </c>
      <c r="S121" s="102" t="s">
        <v>197</v>
      </c>
      <c r="T121" s="103" t="s">
        <v>198</v>
      </c>
      <c r="U121" s="196"/>
      <c r="V121" s="196"/>
      <c r="W121" s="196"/>
      <c r="X121" s="196"/>
      <c r="Y121" s="196"/>
      <c r="Z121" s="196"/>
      <c r="AA121" s="196"/>
      <c r="AB121" s="196"/>
      <c r="AC121" s="196"/>
      <c r="AD121" s="196"/>
      <c r="AE121" s="196"/>
    </row>
    <row r="122" s="2" customFormat="1" ht="22.8" customHeight="1">
      <c r="A122" s="39"/>
      <c r="B122" s="40"/>
      <c r="C122" s="108" t="s">
        <v>199</v>
      </c>
      <c r="D122" s="41"/>
      <c r="E122" s="41"/>
      <c r="F122" s="41"/>
      <c r="G122" s="41"/>
      <c r="H122" s="41"/>
      <c r="I122" s="41"/>
      <c r="J122" s="203">
        <f>BK122</f>
        <v>0</v>
      </c>
      <c r="K122" s="41"/>
      <c r="L122" s="45"/>
      <c r="M122" s="104"/>
      <c r="N122" s="204"/>
      <c r="O122" s="105"/>
      <c r="P122" s="205">
        <f>P123+P129</f>
        <v>0</v>
      </c>
      <c r="Q122" s="105"/>
      <c r="R122" s="205">
        <f>R123+R129</f>
        <v>0</v>
      </c>
      <c r="S122" s="105"/>
      <c r="T122" s="206">
        <f>T123+T129</f>
        <v>0</v>
      </c>
      <c r="U122" s="39"/>
      <c r="V122" s="39"/>
      <c r="W122" s="39"/>
      <c r="X122" s="39"/>
      <c r="Y122" s="39"/>
      <c r="Z122" s="39"/>
      <c r="AA122" s="39"/>
      <c r="AB122" s="39"/>
      <c r="AC122" s="39"/>
      <c r="AD122" s="39"/>
      <c r="AE122" s="39"/>
      <c r="AT122" s="18" t="s">
        <v>75</v>
      </c>
      <c r="AU122" s="18" t="s">
        <v>182</v>
      </c>
      <c r="BK122" s="207">
        <f>BK123+BK129</f>
        <v>0</v>
      </c>
    </row>
    <row r="123" s="11" customFormat="1" ht="25.92" customHeight="1">
      <c r="A123" s="11"/>
      <c r="B123" s="208"/>
      <c r="C123" s="209"/>
      <c r="D123" s="210" t="s">
        <v>75</v>
      </c>
      <c r="E123" s="211" t="s">
        <v>83</v>
      </c>
      <c r="F123" s="211" t="s">
        <v>493</v>
      </c>
      <c r="G123" s="209"/>
      <c r="H123" s="209"/>
      <c r="I123" s="212"/>
      <c r="J123" s="213">
        <f>BK123</f>
        <v>0</v>
      </c>
      <c r="K123" s="209"/>
      <c r="L123" s="214"/>
      <c r="M123" s="215"/>
      <c r="N123" s="216"/>
      <c r="O123" s="216"/>
      <c r="P123" s="217">
        <f>SUM(P124:P128)</f>
        <v>0</v>
      </c>
      <c r="Q123" s="216"/>
      <c r="R123" s="217">
        <f>SUM(R124:R128)</f>
        <v>0</v>
      </c>
      <c r="S123" s="216"/>
      <c r="T123" s="218">
        <f>SUM(T124:T128)</f>
        <v>0</v>
      </c>
      <c r="U123" s="11"/>
      <c r="V123" s="11"/>
      <c r="W123" s="11"/>
      <c r="X123" s="11"/>
      <c r="Y123" s="11"/>
      <c r="Z123" s="11"/>
      <c r="AA123" s="11"/>
      <c r="AB123" s="11"/>
      <c r="AC123" s="11"/>
      <c r="AD123" s="11"/>
      <c r="AE123" s="11"/>
      <c r="AR123" s="219" t="s">
        <v>83</v>
      </c>
      <c r="AT123" s="220" t="s">
        <v>75</v>
      </c>
      <c r="AU123" s="220" t="s">
        <v>76</v>
      </c>
      <c r="AY123" s="219" t="s">
        <v>201</v>
      </c>
      <c r="BK123" s="221">
        <f>SUM(BK124:BK128)</f>
        <v>0</v>
      </c>
    </row>
    <row r="124" s="2" customFormat="1" ht="44.25" customHeight="1">
      <c r="A124" s="39"/>
      <c r="B124" s="40"/>
      <c r="C124" s="222" t="s">
        <v>83</v>
      </c>
      <c r="D124" s="222" t="s">
        <v>202</v>
      </c>
      <c r="E124" s="223" t="s">
        <v>3722</v>
      </c>
      <c r="F124" s="224" t="s">
        <v>3723</v>
      </c>
      <c r="G124" s="225" t="s">
        <v>205</v>
      </c>
      <c r="H124" s="226">
        <v>80</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206</v>
      </c>
      <c r="AT124" s="234" t="s">
        <v>202</v>
      </c>
      <c r="AU124" s="234" t="s">
        <v>83</v>
      </c>
      <c r="AY124" s="18" t="s">
        <v>201</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206</v>
      </c>
      <c r="BM124" s="234" t="s">
        <v>4166</v>
      </c>
    </row>
    <row r="125" s="2" customFormat="1" ht="62.7" customHeight="1">
      <c r="A125" s="39"/>
      <c r="B125" s="40"/>
      <c r="C125" s="222" t="s">
        <v>85</v>
      </c>
      <c r="D125" s="222" t="s">
        <v>202</v>
      </c>
      <c r="E125" s="223" t="s">
        <v>3764</v>
      </c>
      <c r="F125" s="224" t="s">
        <v>3765</v>
      </c>
      <c r="G125" s="225" t="s">
        <v>205</v>
      </c>
      <c r="H125" s="226">
        <v>80</v>
      </c>
      <c r="I125" s="227"/>
      <c r="J125" s="228">
        <f>ROUND(I125*H125,2)</f>
        <v>0</v>
      </c>
      <c r="K125" s="229"/>
      <c r="L125" s="45"/>
      <c r="M125" s="230" t="s">
        <v>1</v>
      </c>
      <c r="N125" s="231" t="s">
        <v>41</v>
      </c>
      <c r="O125" s="92"/>
      <c r="P125" s="232">
        <f>O125*H125</f>
        <v>0</v>
      </c>
      <c r="Q125" s="232">
        <v>0</v>
      </c>
      <c r="R125" s="232">
        <f>Q125*H125</f>
        <v>0</v>
      </c>
      <c r="S125" s="232">
        <v>0</v>
      </c>
      <c r="T125" s="233">
        <f>S125*H125</f>
        <v>0</v>
      </c>
      <c r="U125" s="39"/>
      <c r="V125" s="39"/>
      <c r="W125" s="39"/>
      <c r="X125" s="39"/>
      <c r="Y125" s="39"/>
      <c r="Z125" s="39"/>
      <c r="AA125" s="39"/>
      <c r="AB125" s="39"/>
      <c r="AC125" s="39"/>
      <c r="AD125" s="39"/>
      <c r="AE125" s="39"/>
      <c r="AR125" s="234" t="s">
        <v>206</v>
      </c>
      <c r="AT125" s="234" t="s">
        <v>202</v>
      </c>
      <c r="AU125" s="234" t="s">
        <v>83</v>
      </c>
      <c r="AY125" s="18" t="s">
        <v>201</v>
      </c>
      <c r="BE125" s="235">
        <f>IF(N125="základní",J125,0)</f>
        <v>0</v>
      </c>
      <c r="BF125" s="235">
        <f>IF(N125="snížená",J125,0)</f>
        <v>0</v>
      </c>
      <c r="BG125" s="235">
        <f>IF(N125="zákl. přenesená",J125,0)</f>
        <v>0</v>
      </c>
      <c r="BH125" s="235">
        <f>IF(N125="sníž. přenesená",J125,0)</f>
        <v>0</v>
      </c>
      <c r="BI125" s="235">
        <f>IF(N125="nulová",J125,0)</f>
        <v>0</v>
      </c>
      <c r="BJ125" s="18" t="s">
        <v>83</v>
      </c>
      <c r="BK125" s="235">
        <f>ROUND(I125*H125,2)</f>
        <v>0</v>
      </c>
      <c r="BL125" s="18" t="s">
        <v>206</v>
      </c>
      <c r="BM125" s="234" t="s">
        <v>4167</v>
      </c>
    </row>
    <row r="126" s="2" customFormat="1" ht="44.25" customHeight="1">
      <c r="A126" s="39"/>
      <c r="B126" s="40"/>
      <c r="C126" s="222" t="s">
        <v>138</v>
      </c>
      <c r="D126" s="222" t="s">
        <v>202</v>
      </c>
      <c r="E126" s="223" t="s">
        <v>3767</v>
      </c>
      <c r="F126" s="224" t="s">
        <v>3768</v>
      </c>
      <c r="G126" s="225" t="s">
        <v>223</v>
      </c>
      <c r="H126" s="226">
        <v>144</v>
      </c>
      <c r="I126" s="227"/>
      <c r="J126" s="228">
        <f>ROUND(I126*H126,2)</f>
        <v>0</v>
      </c>
      <c r="K126" s="229"/>
      <c r="L126" s="45"/>
      <c r="M126" s="230" t="s">
        <v>1</v>
      </c>
      <c r="N126" s="231" t="s">
        <v>41</v>
      </c>
      <c r="O126" s="92"/>
      <c r="P126" s="232">
        <f>O126*H126</f>
        <v>0</v>
      </c>
      <c r="Q126" s="232">
        <v>0</v>
      </c>
      <c r="R126" s="232">
        <f>Q126*H126</f>
        <v>0</v>
      </c>
      <c r="S126" s="232">
        <v>0</v>
      </c>
      <c r="T126" s="233">
        <f>S126*H126</f>
        <v>0</v>
      </c>
      <c r="U126" s="39"/>
      <c r="V126" s="39"/>
      <c r="W126" s="39"/>
      <c r="X126" s="39"/>
      <c r="Y126" s="39"/>
      <c r="Z126" s="39"/>
      <c r="AA126" s="39"/>
      <c r="AB126" s="39"/>
      <c r="AC126" s="39"/>
      <c r="AD126" s="39"/>
      <c r="AE126" s="39"/>
      <c r="AR126" s="234" t="s">
        <v>206</v>
      </c>
      <c r="AT126" s="234" t="s">
        <v>202</v>
      </c>
      <c r="AU126" s="234" t="s">
        <v>83</v>
      </c>
      <c r="AY126" s="18" t="s">
        <v>201</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206</v>
      </c>
      <c r="BM126" s="234" t="s">
        <v>4168</v>
      </c>
    </row>
    <row r="127" s="13" customFormat="1">
      <c r="A127" s="13"/>
      <c r="B127" s="247"/>
      <c r="C127" s="248"/>
      <c r="D127" s="238" t="s">
        <v>208</v>
      </c>
      <c r="E127" s="248"/>
      <c r="F127" s="250" t="s">
        <v>4169</v>
      </c>
      <c r="G127" s="248"/>
      <c r="H127" s="251">
        <v>144</v>
      </c>
      <c r="I127" s="252"/>
      <c r="J127" s="248"/>
      <c r="K127" s="248"/>
      <c r="L127" s="253"/>
      <c r="M127" s="254"/>
      <c r="N127" s="255"/>
      <c r="O127" s="255"/>
      <c r="P127" s="255"/>
      <c r="Q127" s="255"/>
      <c r="R127" s="255"/>
      <c r="S127" s="255"/>
      <c r="T127" s="256"/>
      <c r="U127" s="13"/>
      <c r="V127" s="13"/>
      <c r="W127" s="13"/>
      <c r="X127" s="13"/>
      <c r="Y127" s="13"/>
      <c r="Z127" s="13"/>
      <c r="AA127" s="13"/>
      <c r="AB127" s="13"/>
      <c r="AC127" s="13"/>
      <c r="AD127" s="13"/>
      <c r="AE127" s="13"/>
      <c r="AT127" s="257" t="s">
        <v>208</v>
      </c>
      <c r="AU127" s="257" t="s">
        <v>83</v>
      </c>
      <c r="AV127" s="13" t="s">
        <v>85</v>
      </c>
      <c r="AW127" s="13" t="s">
        <v>4</v>
      </c>
      <c r="AX127" s="13" t="s">
        <v>83</v>
      </c>
      <c r="AY127" s="257" t="s">
        <v>201</v>
      </c>
    </row>
    <row r="128" s="2" customFormat="1" ht="37.8" customHeight="1">
      <c r="A128" s="39"/>
      <c r="B128" s="40"/>
      <c r="C128" s="222" t="s">
        <v>206</v>
      </c>
      <c r="D128" s="222" t="s">
        <v>202</v>
      </c>
      <c r="E128" s="223" t="s">
        <v>3771</v>
      </c>
      <c r="F128" s="224" t="s">
        <v>3772</v>
      </c>
      <c r="G128" s="225" t="s">
        <v>205</v>
      </c>
      <c r="H128" s="226">
        <v>80</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206</v>
      </c>
      <c r="AT128" s="234" t="s">
        <v>202</v>
      </c>
      <c r="AU128" s="234" t="s">
        <v>83</v>
      </c>
      <c r="AY128" s="18" t="s">
        <v>201</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206</v>
      </c>
      <c r="BM128" s="234" t="s">
        <v>4170</v>
      </c>
    </row>
    <row r="129" s="11" customFormat="1" ht="25.92" customHeight="1">
      <c r="A129" s="11"/>
      <c r="B129" s="208"/>
      <c r="C129" s="209"/>
      <c r="D129" s="210" t="s">
        <v>75</v>
      </c>
      <c r="E129" s="211" t="s">
        <v>235</v>
      </c>
      <c r="F129" s="211" t="s">
        <v>3817</v>
      </c>
      <c r="G129" s="209"/>
      <c r="H129" s="209"/>
      <c r="I129" s="212"/>
      <c r="J129" s="213">
        <f>BK129</f>
        <v>0</v>
      </c>
      <c r="K129" s="209"/>
      <c r="L129" s="214"/>
      <c r="M129" s="215"/>
      <c r="N129" s="216"/>
      <c r="O129" s="216"/>
      <c r="P129" s="217">
        <f>SUM(P130:P131)</f>
        <v>0</v>
      </c>
      <c r="Q129" s="216"/>
      <c r="R129" s="217">
        <f>SUM(R130:R131)</f>
        <v>0</v>
      </c>
      <c r="S129" s="216"/>
      <c r="T129" s="218">
        <f>SUM(T130:T131)</f>
        <v>0</v>
      </c>
      <c r="U129" s="11"/>
      <c r="V129" s="11"/>
      <c r="W129" s="11"/>
      <c r="X129" s="11"/>
      <c r="Y129" s="11"/>
      <c r="Z129" s="11"/>
      <c r="AA129" s="11"/>
      <c r="AB129" s="11"/>
      <c r="AC129" s="11"/>
      <c r="AD129" s="11"/>
      <c r="AE129" s="11"/>
      <c r="AR129" s="219" t="s">
        <v>83</v>
      </c>
      <c r="AT129" s="220" t="s">
        <v>75</v>
      </c>
      <c r="AU129" s="220" t="s">
        <v>76</v>
      </c>
      <c r="AY129" s="219" t="s">
        <v>201</v>
      </c>
      <c r="BK129" s="221">
        <f>SUM(BK130:BK131)</f>
        <v>0</v>
      </c>
    </row>
    <row r="130" s="2" customFormat="1" ht="33" customHeight="1">
      <c r="A130" s="39"/>
      <c r="B130" s="40"/>
      <c r="C130" s="222" t="s">
        <v>235</v>
      </c>
      <c r="D130" s="222" t="s">
        <v>202</v>
      </c>
      <c r="E130" s="223" t="s">
        <v>3818</v>
      </c>
      <c r="F130" s="224" t="s">
        <v>3819</v>
      </c>
      <c r="G130" s="225" t="s">
        <v>215</v>
      </c>
      <c r="H130" s="226">
        <v>28.010000000000002</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206</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206</v>
      </c>
      <c r="BM130" s="234" t="s">
        <v>4171</v>
      </c>
    </row>
    <row r="131" s="2" customFormat="1" ht="33" customHeight="1">
      <c r="A131" s="39"/>
      <c r="B131" s="40"/>
      <c r="C131" s="222" t="s">
        <v>243</v>
      </c>
      <c r="D131" s="222" t="s">
        <v>202</v>
      </c>
      <c r="E131" s="223" t="s">
        <v>4126</v>
      </c>
      <c r="F131" s="224" t="s">
        <v>4127</v>
      </c>
      <c r="G131" s="225" t="s">
        <v>215</v>
      </c>
      <c r="H131" s="226">
        <v>28.010000000000002</v>
      </c>
      <c r="I131" s="227"/>
      <c r="J131" s="228">
        <f>ROUND(I131*H131,2)</f>
        <v>0</v>
      </c>
      <c r="K131" s="229"/>
      <c r="L131" s="45"/>
      <c r="M131" s="280" t="s">
        <v>1</v>
      </c>
      <c r="N131" s="281" t="s">
        <v>41</v>
      </c>
      <c r="O131" s="282"/>
      <c r="P131" s="283">
        <f>O131*H131</f>
        <v>0</v>
      </c>
      <c r="Q131" s="283">
        <v>0</v>
      </c>
      <c r="R131" s="283">
        <f>Q131*H131</f>
        <v>0</v>
      </c>
      <c r="S131" s="283">
        <v>0</v>
      </c>
      <c r="T131" s="284">
        <f>S131*H131</f>
        <v>0</v>
      </c>
      <c r="U131" s="39"/>
      <c r="V131" s="39"/>
      <c r="W131" s="39"/>
      <c r="X131" s="39"/>
      <c r="Y131" s="39"/>
      <c r="Z131" s="39"/>
      <c r="AA131" s="39"/>
      <c r="AB131" s="39"/>
      <c r="AC131" s="39"/>
      <c r="AD131" s="39"/>
      <c r="AE131" s="39"/>
      <c r="AR131" s="234" t="s">
        <v>206</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206</v>
      </c>
      <c r="BM131" s="234" t="s">
        <v>4172</v>
      </c>
    </row>
    <row r="132" s="2" customFormat="1" ht="6.96" customHeight="1">
      <c r="A132" s="39"/>
      <c r="B132" s="67"/>
      <c r="C132" s="68"/>
      <c r="D132" s="68"/>
      <c r="E132" s="68"/>
      <c r="F132" s="68"/>
      <c r="G132" s="68"/>
      <c r="H132" s="68"/>
      <c r="I132" s="68"/>
      <c r="J132" s="68"/>
      <c r="K132" s="68"/>
      <c r="L132" s="45"/>
      <c r="M132" s="39"/>
      <c r="O132" s="39"/>
      <c r="P132" s="39"/>
      <c r="Q132" s="39"/>
      <c r="R132" s="39"/>
      <c r="S132" s="39"/>
      <c r="T132" s="39"/>
      <c r="U132" s="39"/>
      <c r="V132" s="39"/>
      <c r="W132" s="39"/>
      <c r="X132" s="39"/>
      <c r="Y132" s="39"/>
      <c r="Z132" s="39"/>
      <c r="AA132" s="39"/>
      <c r="AB132" s="39"/>
      <c r="AC132" s="39"/>
      <c r="AD132" s="39"/>
      <c r="AE132" s="39"/>
    </row>
  </sheetData>
  <sheetProtection sheet="1" autoFilter="0" formatColumns="0" formatRows="0" objects="1" scenarios="1" spinCount="100000" saltValue="dVN/A2EGRhZc2SYdfT/WcFrCepKizXCWWTeQ1Q2KeE6zGKBvZDnZ4K8CsfUOI/xWHEllu8x0Hagk24WMmoTxTA==" hashValue="gtaxDlkWk2uiS1Slz5qsfbGbjkIshmwNSp3k3L+XRPexpBXfkTqh5SDmG4hUmRTqRQJ8nvakuf2CCK6sPfkAtg==" algorithmName="SHA-512" password="CC35"/>
  <autoFilter ref="C121:K131"/>
  <mergeCells count="12">
    <mergeCell ref="E7:H7"/>
    <mergeCell ref="E9:H9"/>
    <mergeCell ref="E11:H11"/>
    <mergeCell ref="E20:H20"/>
    <mergeCell ref="E29:H29"/>
    <mergeCell ref="E85:H85"/>
    <mergeCell ref="E87:H87"/>
    <mergeCell ref="E89:H89"/>
    <mergeCell ref="E110:H110"/>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157</v>
      </c>
      <c r="AZ2" s="289" t="s">
        <v>4173</v>
      </c>
      <c r="BA2" s="289" t="s">
        <v>4173</v>
      </c>
      <c r="BB2" s="289" t="s">
        <v>205</v>
      </c>
      <c r="BC2" s="289" t="s">
        <v>4174</v>
      </c>
      <c r="BD2" s="289" t="s">
        <v>85</v>
      </c>
    </row>
    <row r="3" s="1" customFormat="1" ht="6.96" customHeight="1">
      <c r="B3" s="148"/>
      <c r="C3" s="149"/>
      <c r="D3" s="149"/>
      <c r="E3" s="149"/>
      <c r="F3" s="149"/>
      <c r="G3" s="149"/>
      <c r="H3" s="149"/>
      <c r="I3" s="149"/>
      <c r="J3" s="149"/>
      <c r="K3" s="149"/>
      <c r="L3" s="21"/>
      <c r="AT3" s="18" t="s">
        <v>85</v>
      </c>
      <c r="AZ3" s="289" t="s">
        <v>4175</v>
      </c>
      <c r="BA3" s="289" t="s">
        <v>4176</v>
      </c>
      <c r="BB3" s="289" t="s">
        <v>205</v>
      </c>
      <c r="BC3" s="289" t="s">
        <v>4177</v>
      </c>
      <c r="BD3" s="289" t="s">
        <v>85</v>
      </c>
    </row>
    <row r="4" s="1" customFormat="1" ht="24.96" customHeight="1">
      <c r="B4" s="21"/>
      <c r="D4" s="150" t="s">
        <v>173</v>
      </c>
      <c r="L4" s="21"/>
      <c r="M4" s="151" t="s">
        <v>10</v>
      </c>
      <c r="AT4" s="18" t="s">
        <v>4</v>
      </c>
      <c r="AZ4" s="289" t="s">
        <v>4178</v>
      </c>
      <c r="BA4" s="289" t="s">
        <v>4178</v>
      </c>
      <c r="BB4" s="289" t="s">
        <v>205</v>
      </c>
      <c r="BC4" s="289" t="s">
        <v>650</v>
      </c>
      <c r="BD4" s="289" t="s">
        <v>85</v>
      </c>
    </row>
    <row r="5" s="1" customFormat="1" ht="6.96" customHeight="1">
      <c r="B5" s="21"/>
      <c r="L5" s="21"/>
      <c r="AZ5" s="289" t="s">
        <v>4179</v>
      </c>
      <c r="BA5" s="289" t="s">
        <v>4179</v>
      </c>
      <c r="BB5" s="289" t="s">
        <v>205</v>
      </c>
      <c r="BC5" s="289" t="s">
        <v>4180</v>
      </c>
      <c r="BD5" s="289" t="s">
        <v>85</v>
      </c>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174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4181</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6. 6. 2024</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ROUND((SUM(BE122:BE176)),  2)</f>
        <v>0</v>
      </c>
      <c r="G33" s="39"/>
      <c r="H33" s="39"/>
      <c r="I33" s="166">
        <v>0.20999999999999999</v>
      </c>
      <c r="J33" s="165">
        <f>ROUND(((SUM(BE122:BE176))*I33),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ROUND((SUM(BF122:BF176)),  2)</f>
        <v>0</v>
      </c>
      <c r="G34" s="39"/>
      <c r="H34" s="39"/>
      <c r="I34" s="166">
        <v>0.12</v>
      </c>
      <c r="J34" s="165">
        <f>ROUND(((SUM(BF122:BF176))*I34),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ROUND((SUM(BG122:BG176)),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ROUND((SUM(BH122:BH176)),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ROUND((SUM(BI122:BI176)),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174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06 - IO 02 - Areálová kanalizace dešťová a retence</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6. 6. 2024</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179</v>
      </c>
      <c r="D94" s="187"/>
      <c r="E94" s="187"/>
      <c r="F94" s="187"/>
      <c r="G94" s="187"/>
      <c r="H94" s="187"/>
      <c r="I94" s="187"/>
      <c r="J94" s="188" t="s">
        <v>180</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181</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182</v>
      </c>
    </row>
    <row r="97" s="9" customFormat="1" ht="24.96" customHeight="1">
      <c r="A97" s="9"/>
      <c r="B97" s="190"/>
      <c r="C97" s="191"/>
      <c r="D97" s="192" t="s">
        <v>474</v>
      </c>
      <c r="E97" s="193"/>
      <c r="F97" s="193"/>
      <c r="G97" s="193"/>
      <c r="H97" s="193"/>
      <c r="I97" s="193"/>
      <c r="J97" s="194">
        <f>J123</f>
        <v>0</v>
      </c>
      <c r="K97" s="191"/>
      <c r="L97" s="195"/>
      <c r="S97" s="9"/>
      <c r="T97" s="9"/>
      <c r="U97" s="9"/>
      <c r="V97" s="9"/>
      <c r="W97" s="9"/>
      <c r="X97" s="9"/>
      <c r="Y97" s="9"/>
      <c r="Z97" s="9"/>
      <c r="AA97" s="9"/>
      <c r="AB97" s="9"/>
      <c r="AC97" s="9"/>
      <c r="AD97" s="9"/>
      <c r="AE97" s="9"/>
    </row>
    <row r="98" s="9" customFormat="1" ht="24.96" customHeight="1">
      <c r="A98" s="9"/>
      <c r="B98" s="190"/>
      <c r="C98" s="191"/>
      <c r="D98" s="192" t="s">
        <v>183</v>
      </c>
      <c r="E98" s="193"/>
      <c r="F98" s="193"/>
      <c r="G98" s="193"/>
      <c r="H98" s="193"/>
      <c r="I98" s="193"/>
      <c r="J98" s="194">
        <f>J141</f>
        <v>0</v>
      </c>
      <c r="K98" s="191"/>
      <c r="L98" s="195"/>
      <c r="S98" s="9"/>
      <c r="T98" s="9"/>
      <c r="U98" s="9"/>
      <c r="V98" s="9"/>
      <c r="W98" s="9"/>
      <c r="X98" s="9"/>
      <c r="Y98" s="9"/>
      <c r="Z98" s="9"/>
      <c r="AA98" s="9"/>
      <c r="AB98" s="9"/>
      <c r="AC98" s="9"/>
      <c r="AD98" s="9"/>
      <c r="AE98" s="9"/>
    </row>
    <row r="99" s="9" customFormat="1" ht="24.96" customHeight="1">
      <c r="A99" s="9"/>
      <c r="B99" s="190"/>
      <c r="C99" s="191"/>
      <c r="D99" s="192" t="s">
        <v>185</v>
      </c>
      <c r="E99" s="193"/>
      <c r="F99" s="193"/>
      <c r="G99" s="193"/>
      <c r="H99" s="193"/>
      <c r="I99" s="193"/>
      <c r="J99" s="194">
        <f>J144</f>
        <v>0</v>
      </c>
      <c r="K99" s="191"/>
      <c r="L99" s="195"/>
      <c r="S99" s="9"/>
      <c r="T99" s="9"/>
      <c r="U99" s="9"/>
      <c r="V99" s="9"/>
      <c r="W99" s="9"/>
      <c r="X99" s="9"/>
      <c r="Y99" s="9"/>
      <c r="Z99" s="9"/>
      <c r="AA99" s="9"/>
      <c r="AB99" s="9"/>
      <c r="AC99" s="9"/>
      <c r="AD99" s="9"/>
      <c r="AE99" s="9"/>
    </row>
    <row r="100" s="9" customFormat="1" ht="24.96" customHeight="1">
      <c r="A100" s="9"/>
      <c r="B100" s="190"/>
      <c r="C100" s="191"/>
      <c r="D100" s="192" t="s">
        <v>3522</v>
      </c>
      <c r="E100" s="193"/>
      <c r="F100" s="193"/>
      <c r="G100" s="193"/>
      <c r="H100" s="193"/>
      <c r="I100" s="193"/>
      <c r="J100" s="194">
        <f>J147</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186</v>
      </c>
      <c r="E101" s="193"/>
      <c r="F101" s="193"/>
      <c r="G101" s="193"/>
      <c r="H101" s="193"/>
      <c r="I101" s="193"/>
      <c r="J101" s="194">
        <f>J167</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4182</v>
      </c>
      <c r="E102" s="193"/>
      <c r="F102" s="193"/>
      <c r="G102" s="193"/>
      <c r="H102" s="193"/>
      <c r="I102" s="193"/>
      <c r="J102" s="194">
        <f>J169</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187</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174</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06 - IO 02 - Areálová kanalizace dešťová a retence</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 xml:space="preserve"> </v>
      </c>
      <c r="G116" s="41"/>
      <c r="H116" s="41"/>
      <c r="I116" s="33" t="s">
        <v>22</v>
      </c>
      <c r="J116" s="80" t="str">
        <f>IF(J12="","",J12)</f>
        <v>6. 6. 2024</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E15</f>
        <v>Ing. Vladimír Cigánek</v>
      </c>
      <c r="G118" s="41"/>
      <c r="H118" s="41"/>
      <c r="I118" s="33" t="s">
        <v>30</v>
      </c>
      <c r="J118" s="37" t="str">
        <f>E21</f>
        <v>PPS Kania s.r.o.</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28</v>
      </c>
      <c r="D119" s="41"/>
      <c r="E119" s="41"/>
      <c r="F119" s="28" t="str">
        <f>IF(E18="","",E18)</f>
        <v>Vyplň údaj</v>
      </c>
      <c r="G119" s="41"/>
      <c r="H119" s="41"/>
      <c r="I119" s="33" t="s">
        <v>33</v>
      </c>
      <c r="J119" s="37" t="str">
        <f>E24</f>
        <v>kolektiv autorů</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0" customFormat="1" ht="29.28" customHeight="1">
      <c r="A121" s="196"/>
      <c r="B121" s="197"/>
      <c r="C121" s="198" t="s">
        <v>188</v>
      </c>
      <c r="D121" s="199" t="s">
        <v>61</v>
      </c>
      <c r="E121" s="199" t="s">
        <v>57</v>
      </c>
      <c r="F121" s="199" t="s">
        <v>58</v>
      </c>
      <c r="G121" s="199" t="s">
        <v>189</v>
      </c>
      <c r="H121" s="199" t="s">
        <v>190</v>
      </c>
      <c r="I121" s="199" t="s">
        <v>191</v>
      </c>
      <c r="J121" s="200" t="s">
        <v>180</v>
      </c>
      <c r="K121" s="201" t="s">
        <v>192</v>
      </c>
      <c r="L121" s="202"/>
      <c r="M121" s="101" t="s">
        <v>1</v>
      </c>
      <c r="N121" s="102" t="s">
        <v>40</v>
      </c>
      <c r="O121" s="102" t="s">
        <v>193</v>
      </c>
      <c r="P121" s="102" t="s">
        <v>194</v>
      </c>
      <c r="Q121" s="102" t="s">
        <v>195</v>
      </c>
      <c r="R121" s="102" t="s">
        <v>196</v>
      </c>
      <c r="S121" s="102" t="s">
        <v>197</v>
      </c>
      <c r="T121" s="103" t="s">
        <v>198</v>
      </c>
      <c r="U121" s="196"/>
      <c r="V121" s="196"/>
      <c r="W121" s="196"/>
      <c r="X121" s="196"/>
      <c r="Y121" s="196"/>
      <c r="Z121" s="196"/>
      <c r="AA121" s="196"/>
      <c r="AB121" s="196"/>
      <c r="AC121" s="196"/>
      <c r="AD121" s="196"/>
      <c r="AE121" s="196"/>
    </row>
    <row r="122" s="2" customFormat="1" ht="22.8" customHeight="1">
      <c r="A122" s="39"/>
      <c r="B122" s="40"/>
      <c r="C122" s="108" t="s">
        <v>199</v>
      </c>
      <c r="D122" s="41"/>
      <c r="E122" s="41"/>
      <c r="F122" s="41"/>
      <c r="G122" s="41"/>
      <c r="H122" s="41"/>
      <c r="I122" s="41"/>
      <c r="J122" s="203">
        <f>BK122</f>
        <v>0</v>
      </c>
      <c r="K122" s="41"/>
      <c r="L122" s="45"/>
      <c r="M122" s="104"/>
      <c r="N122" s="204"/>
      <c r="O122" s="105"/>
      <c r="P122" s="205">
        <f>P123+P141+P144+P147+P167+P169</f>
        <v>0</v>
      </c>
      <c r="Q122" s="105"/>
      <c r="R122" s="205">
        <f>R123+R141+R144+R147+R167+R169</f>
        <v>7.4227758000000001</v>
      </c>
      <c r="S122" s="105"/>
      <c r="T122" s="206">
        <f>T123+T141+T144+T147+T167+T169</f>
        <v>0</v>
      </c>
      <c r="U122" s="39"/>
      <c r="V122" s="39"/>
      <c r="W122" s="39"/>
      <c r="X122" s="39"/>
      <c r="Y122" s="39"/>
      <c r="Z122" s="39"/>
      <c r="AA122" s="39"/>
      <c r="AB122" s="39"/>
      <c r="AC122" s="39"/>
      <c r="AD122" s="39"/>
      <c r="AE122" s="39"/>
      <c r="AT122" s="18" t="s">
        <v>75</v>
      </c>
      <c r="AU122" s="18" t="s">
        <v>182</v>
      </c>
      <c r="BK122" s="207">
        <f>BK123+BK141+BK144+BK147+BK167+BK169</f>
        <v>0</v>
      </c>
    </row>
    <row r="123" s="11" customFormat="1" ht="25.92" customHeight="1">
      <c r="A123" s="11"/>
      <c r="B123" s="208"/>
      <c r="C123" s="209"/>
      <c r="D123" s="210" t="s">
        <v>75</v>
      </c>
      <c r="E123" s="211" t="s">
        <v>83</v>
      </c>
      <c r="F123" s="211" t="s">
        <v>493</v>
      </c>
      <c r="G123" s="209"/>
      <c r="H123" s="209"/>
      <c r="I123" s="212"/>
      <c r="J123" s="213">
        <f>BK123</f>
        <v>0</v>
      </c>
      <c r="K123" s="209"/>
      <c r="L123" s="214"/>
      <c r="M123" s="215"/>
      <c r="N123" s="216"/>
      <c r="O123" s="216"/>
      <c r="P123" s="217">
        <f>SUM(P124:P140)</f>
        <v>0</v>
      </c>
      <c r="Q123" s="216"/>
      <c r="R123" s="217">
        <f>SUM(R124:R140)</f>
        <v>0</v>
      </c>
      <c r="S123" s="216"/>
      <c r="T123" s="218">
        <f>SUM(T124:T140)</f>
        <v>0</v>
      </c>
      <c r="U123" s="11"/>
      <c r="V123" s="11"/>
      <c r="W123" s="11"/>
      <c r="X123" s="11"/>
      <c r="Y123" s="11"/>
      <c r="Z123" s="11"/>
      <c r="AA123" s="11"/>
      <c r="AB123" s="11"/>
      <c r="AC123" s="11"/>
      <c r="AD123" s="11"/>
      <c r="AE123" s="11"/>
      <c r="AR123" s="219" t="s">
        <v>83</v>
      </c>
      <c r="AT123" s="220" t="s">
        <v>75</v>
      </c>
      <c r="AU123" s="220" t="s">
        <v>76</v>
      </c>
      <c r="AY123" s="219" t="s">
        <v>201</v>
      </c>
      <c r="BK123" s="221">
        <f>SUM(BK124:BK140)</f>
        <v>0</v>
      </c>
    </row>
    <row r="124" s="2" customFormat="1" ht="44.25" customHeight="1">
      <c r="A124" s="39"/>
      <c r="B124" s="40"/>
      <c r="C124" s="222" t="s">
        <v>83</v>
      </c>
      <c r="D124" s="222" t="s">
        <v>202</v>
      </c>
      <c r="E124" s="223" t="s">
        <v>3734</v>
      </c>
      <c r="F124" s="224" t="s">
        <v>3735</v>
      </c>
      <c r="G124" s="225" t="s">
        <v>205</v>
      </c>
      <c r="H124" s="226">
        <v>24</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206</v>
      </c>
      <c r="AT124" s="234" t="s">
        <v>202</v>
      </c>
      <c r="AU124" s="234" t="s">
        <v>83</v>
      </c>
      <c r="AY124" s="18" t="s">
        <v>201</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206</v>
      </c>
      <c r="BM124" s="234" t="s">
        <v>4183</v>
      </c>
    </row>
    <row r="125" s="13" customFormat="1">
      <c r="A125" s="13"/>
      <c r="B125" s="247"/>
      <c r="C125" s="248"/>
      <c r="D125" s="238" t="s">
        <v>208</v>
      </c>
      <c r="E125" s="249" t="s">
        <v>4178</v>
      </c>
      <c r="F125" s="250" t="s">
        <v>4184</v>
      </c>
      <c r="G125" s="248"/>
      <c r="H125" s="251">
        <v>24</v>
      </c>
      <c r="I125" s="252"/>
      <c r="J125" s="248"/>
      <c r="K125" s="248"/>
      <c r="L125" s="253"/>
      <c r="M125" s="254"/>
      <c r="N125" s="255"/>
      <c r="O125" s="255"/>
      <c r="P125" s="255"/>
      <c r="Q125" s="255"/>
      <c r="R125" s="255"/>
      <c r="S125" s="255"/>
      <c r="T125" s="256"/>
      <c r="U125" s="13"/>
      <c r="V125" s="13"/>
      <c r="W125" s="13"/>
      <c r="X125" s="13"/>
      <c r="Y125" s="13"/>
      <c r="Z125" s="13"/>
      <c r="AA125" s="13"/>
      <c r="AB125" s="13"/>
      <c r="AC125" s="13"/>
      <c r="AD125" s="13"/>
      <c r="AE125" s="13"/>
      <c r="AT125" s="257" t="s">
        <v>208</v>
      </c>
      <c r="AU125" s="257" t="s">
        <v>83</v>
      </c>
      <c r="AV125" s="13" t="s">
        <v>85</v>
      </c>
      <c r="AW125" s="13" t="s">
        <v>32</v>
      </c>
      <c r="AX125" s="13" t="s">
        <v>83</v>
      </c>
      <c r="AY125" s="257" t="s">
        <v>201</v>
      </c>
    </row>
    <row r="126" s="2" customFormat="1" ht="62.7" customHeight="1">
      <c r="A126" s="39"/>
      <c r="B126" s="40"/>
      <c r="C126" s="222" t="s">
        <v>85</v>
      </c>
      <c r="D126" s="222" t="s">
        <v>202</v>
      </c>
      <c r="E126" s="223" t="s">
        <v>3764</v>
      </c>
      <c r="F126" s="224" t="s">
        <v>3765</v>
      </c>
      <c r="G126" s="225" t="s">
        <v>205</v>
      </c>
      <c r="H126" s="226">
        <v>9.5999999999999996</v>
      </c>
      <c r="I126" s="227"/>
      <c r="J126" s="228">
        <f>ROUND(I126*H126,2)</f>
        <v>0</v>
      </c>
      <c r="K126" s="229"/>
      <c r="L126" s="45"/>
      <c r="M126" s="230" t="s">
        <v>1</v>
      </c>
      <c r="N126" s="231" t="s">
        <v>41</v>
      </c>
      <c r="O126" s="92"/>
      <c r="P126" s="232">
        <f>O126*H126</f>
        <v>0</v>
      </c>
      <c r="Q126" s="232">
        <v>0</v>
      </c>
      <c r="R126" s="232">
        <f>Q126*H126</f>
        <v>0</v>
      </c>
      <c r="S126" s="232">
        <v>0</v>
      </c>
      <c r="T126" s="233">
        <f>S126*H126</f>
        <v>0</v>
      </c>
      <c r="U126" s="39"/>
      <c r="V126" s="39"/>
      <c r="W126" s="39"/>
      <c r="X126" s="39"/>
      <c r="Y126" s="39"/>
      <c r="Z126" s="39"/>
      <c r="AA126" s="39"/>
      <c r="AB126" s="39"/>
      <c r="AC126" s="39"/>
      <c r="AD126" s="39"/>
      <c r="AE126" s="39"/>
      <c r="AR126" s="234" t="s">
        <v>206</v>
      </c>
      <c r="AT126" s="234" t="s">
        <v>202</v>
      </c>
      <c r="AU126" s="234" t="s">
        <v>83</v>
      </c>
      <c r="AY126" s="18" t="s">
        <v>201</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206</v>
      </c>
      <c r="BM126" s="234" t="s">
        <v>4185</v>
      </c>
    </row>
    <row r="127" s="13" customFormat="1">
      <c r="A127" s="13"/>
      <c r="B127" s="247"/>
      <c r="C127" s="248"/>
      <c r="D127" s="238" t="s">
        <v>208</v>
      </c>
      <c r="E127" s="249" t="s">
        <v>1</v>
      </c>
      <c r="F127" s="250" t="s">
        <v>4175</v>
      </c>
      <c r="G127" s="248"/>
      <c r="H127" s="251">
        <v>7.2000000000000002</v>
      </c>
      <c r="I127" s="252"/>
      <c r="J127" s="248"/>
      <c r="K127" s="248"/>
      <c r="L127" s="253"/>
      <c r="M127" s="254"/>
      <c r="N127" s="255"/>
      <c r="O127" s="255"/>
      <c r="P127" s="255"/>
      <c r="Q127" s="255"/>
      <c r="R127" s="255"/>
      <c r="S127" s="255"/>
      <c r="T127" s="256"/>
      <c r="U127" s="13"/>
      <c r="V127" s="13"/>
      <c r="W127" s="13"/>
      <c r="X127" s="13"/>
      <c r="Y127" s="13"/>
      <c r="Z127" s="13"/>
      <c r="AA127" s="13"/>
      <c r="AB127" s="13"/>
      <c r="AC127" s="13"/>
      <c r="AD127" s="13"/>
      <c r="AE127" s="13"/>
      <c r="AT127" s="257" t="s">
        <v>208</v>
      </c>
      <c r="AU127" s="257" t="s">
        <v>83</v>
      </c>
      <c r="AV127" s="13" t="s">
        <v>85</v>
      </c>
      <c r="AW127" s="13" t="s">
        <v>32</v>
      </c>
      <c r="AX127" s="13" t="s">
        <v>76</v>
      </c>
      <c r="AY127" s="257" t="s">
        <v>201</v>
      </c>
    </row>
    <row r="128" s="13" customFormat="1">
      <c r="A128" s="13"/>
      <c r="B128" s="247"/>
      <c r="C128" s="248"/>
      <c r="D128" s="238" t="s">
        <v>208</v>
      </c>
      <c r="E128" s="249" t="s">
        <v>1</v>
      </c>
      <c r="F128" s="250" t="s">
        <v>4173</v>
      </c>
      <c r="G128" s="248"/>
      <c r="H128" s="251">
        <v>2.3999999999999999</v>
      </c>
      <c r="I128" s="252"/>
      <c r="J128" s="248"/>
      <c r="K128" s="248"/>
      <c r="L128" s="253"/>
      <c r="M128" s="254"/>
      <c r="N128" s="255"/>
      <c r="O128" s="255"/>
      <c r="P128" s="255"/>
      <c r="Q128" s="255"/>
      <c r="R128" s="255"/>
      <c r="S128" s="255"/>
      <c r="T128" s="256"/>
      <c r="U128" s="13"/>
      <c r="V128" s="13"/>
      <c r="W128" s="13"/>
      <c r="X128" s="13"/>
      <c r="Y128" s="13"/>
      <c r="Z128" s="13"/>
      <c r="AA128" s="13"/>
      <c r="AB128" s="13"/>
      <c r="AC128" s="13"/>
      <c r="AD128" s="13"/>
      <c r="AE128" s="13"/>
      <c r="AT128" s="257" t="s">
        <v>208</v>
      </c>
      <c r="AU128" s="257" t="s">
        <v>83</v>
      </c>
      <c r="AV128" s="13" t="s">
        <v>85</v>
      </c>
      <c r="AW128" s="13" t="s">
        <v>32</v>
      </c>
      <c r="AX128" s="13" t="s">
        <v>76</v>
      </c>
      <c r="AY128" s="257" t="s">
        <v>201</v>
      </c>
    </row>
    <row r="129" s="14" customFormat="1">
      <c r="A129" s="14"/>
      <c r="B129" s="258"/>
      <c r="C129" s="259"/>
      <c r="D129" s="238" t="s">
        <v>208</v>
      </c>
      <c r="E129" s="260" t="s">
        <v>4179</v>
      </c>
      <c r="F129" s="261" t="s">
        <v>212</v>
      </c>
      <c r="G129" s="259"/>
      <c r="H129" s="262">
        <v>9.5999999999999996</v>
      </c>
      <c r="I129" s="263"/>
      <c r="J129" s="259"/>
      <c r="K129" s="259"/>
      <c r="L129" s="264"/>
      <c r="M129" s="265"/>
      <c r="N129" s="266"/>
      <c r="O129" s="266"/>
      <c r="P129" s="266"/>
      <c r="Q129" s="266"/>
      <c r="R129" s="266"/>
      <c r="S129" s="266"/>
      <c r="T129" s="267"/>
      <c r="U129" s="14"/>
      <c r="V129" s="14"/>
      <c r="W129" s="14"/>
      <c r="X129" s="14"/>
      <c r="Y129" s="14"/>
      <c r="Z129" s="14"/>
      <c r="AA129" s="14"/>
      <c r="AB129" s="14"/>
      <c r="AC129" s="14"/>
      <c r="AD129" s="14"/>
      <c r="AE129" s="14"/>
      <c r="AT129" s="268" t="s">
        <v>208</v>
      </c>
      <c r="AU129" s="268" t="s">
        <v>83</v>
      </c>
      <c r="AV129" s="14" t="s">
        <v>206</v>
      </c>
      <c r="AW129" s="14" t="s">
        <v>32</v>
      </c>
      <c r="AX129" s="14" t="s">
        <v>83</v>
      </c>
      <c r="AY129" s="268" t="s">
        <v>201</v>
      </c>
    </row>
    <row r="130" s="2" customFormat="1" ht="37.8" customHeight="1">
      <c r="A130" s="39"/>
      <c r="B130" s="40"/>
      <c r="C130" s="222" t="s">
        <v>138</v>
      </c>
      <c r="D130" s="222" t="s">
        <v>202</v>
      </c>
      <c r="E130" s="223" t="s">
        <v>3771</v>
      </c>
      <c r="F130" s="224" t="s">
        <v>3772</v>
      </c>
      <c r="G130" s="225" t="s">
        <v>205</v>
      </c>
      <c r="H130" s="226">
        <v>9.5999999999999996</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206</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206</v>
      </c>
      <c r="BM130" s="234" t="s">
        <v>4186</v>
      </c>
    </row>
    <row r="131" s="13" customFormat="1">
      <c r="A131" s="13"/>
      <c r="B131" s="247"/>
      <c r="C131" s="248"/>
      <c r="D131" s="238" t="s">
        <v>208</v>
      </c>
      <c r="E131" s="249" t="s">
        <v>1</v>
      </c>
      <c r="F131" s="250" t="s">
        <v>4179</v>
      </c>
      <c r="G131" s="248"/>
      <c r="H131" s="251">
        <v>9.5999999999999996</v>
      </c>
      <c r="I131" s="252"/>
      <c r="J131" s="248"/>
      <c r="K131" s="248"/>
      <c r="L131" s="253"/>
      <c r="M131" s="254"/>
      <c r="N131" s="255"/>
      <c r="O131" s="255"/>
      <c r="P131" s="255"/>
      <c r="Q131" s="255"/>
      <c r="R131" s="255"/>
      <c r="S131" s="255"/>
      <c r="T131" s="256"/>
      <c r="U131" s="13"/>
      <c r="V131" s="13"/>
      <c r="W131" s="13"/>
      <c r="X131" s="13"/>
      <c r="Y131" s="13"/>
      <c r="Z131" s="13"/>
      <c r="AA131" s="13"/>
      <c r="AB131" s="13"/>
      <c r="AC131" s="13"/>
      <c r="AD131" s="13"/>
      <c r="AE131" s="13"/>
      <c r="AT131" s="257" t="s">
        <v>208</v>
      </c>
      <c r="AU131" s="257" t="s">
        <v>83</v>
      </c>
      <c r="AV131" s="13" t="s">
        <v>85</v>
      </c>
      <c r="AW131" s="13" t="s">
        <v>32</v>
      </c>
      <c r="AX131" s="13" t="s">
        <v>83</v>
      </c>
      <c r="AY131" s="257" t="s">
        <v>201</v>
      </c>
    </row>
    <row r="132" s="2" customFormat="1" ht="44.25" customHeight="1">
      <c r="A132" s="39"/>
      <c r="B132" s="40"/>
      <c r="C132" s="222" t="s">
        <v>206</v>
      </c>
      <c r="D132" s="222" t="s">
        <v>202</v>
      </c>
      <c r="E132" s="223" t="s">
        <v>3767</v>
      </c>
      <c r="F132" s="224" t="s">
        <v>3768</v>
      </c>
      <c r="G132" s="225" t="s">
        <v>223</v>
      </c>
      <c r="H132" s="226">
        <v>17.280000000000001</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206</v>
      </c>
      <c r="AT132" s="234" t="s">
        <v>202</v>
      </c>
      <c r="AU132" s="234" t="s">
        <v>83</v>
      </c>
      <c r="AY132" s="18" t="s">
        <v>201</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206</v>
      </c>
      <c r="BM132" s="234" t="s">
        <v>4187</v>
      </c>
    </row>
    <row r="133" s="13" customFormat="1">
      <c r="A133" s="13"/>
      <c r="B133" s="247"/>
      <c r="C133" s="248"/>
      <c r="D133" s="238" t="s">
        <v>208</v>
      </c>
      <c r="E133" s="249" t="s">
        <v>1</v>
      </c>
      <c r="F133" s="250" t="s">
        <v>4179</v>
      </c>
      <c r="G133" s="248"/>
      <c r="H133" s="251">
        <v>9.5999999999999996</v>
      </c>
      <c r="I133" s="252"/>
      <c r="J133" s="248"/>
      <c r="K133" s="248"/>
      <c r="L133" s="253"/>
      <c r="M133" s="254"/>
      <c r="N133" s="255"/>
      <c r="O133" s="255"/>
      <c r="P133" s="255"/>
      <c r="Q133" s="255"/>
      <c r="R133" s="255"/>
      <c r="S133" s="255"/>
      <c r="T133" s="256"/>
      <c r="U133" s="13"/>
      <c r="V133" s="13"/>
      <c r="W133" s="13"/>
      <c r="X133" s="13"/>
      <c r="Y133" s="13"/>
      <c r="Z133" s="13"/>
      <c r="AA133" s="13"/>
      <c r="AB133" s="13"/>
      <c r="AC133" s="13"/>
      <c r="AD133" s="13"/>
      <c r="AE133" s="13"/>
      <c r="AT133" s="257" t="s">
        <v>208</v>
      </c>
      <c r="AU133" s="257" t="s">
        <v>83</v>
      </c>
      <c r="AV133" s="13" t="s">
        <v>85</v>
      </c>
      <c r="AW133" s="13" t="s">
        <v>32</v>
      </c>
      <c r="AX133" s="13" t="s">
        <v>83</v>
      </c>
      <c r="AY133" s="257" t="s">
        <v>201</v>
      </c>
    </row>
    <row r="134" s="13" customFormat="1">
      <c r="A134" s="13"/>
      <c r="B134" s="247"/>
      <c r="C134" s="248"/>
      <c r="D134" s="238" t="s">
        <v>208</v>
      </c>
      <c r="E134" s="248"/>
      <c r="F134" s="250" t="s">
        <v>4188</v>
      </c>
      <c r="G134" s="248"/>
      <c r="H134" s="251">
        <v>17.280000000000001</v>
      </c>
      <c r="I134" s="252"/>
      <c r="J134" s="248"/>
      <c r="K134" s="248"/>
      <c r="L134" s="253"/>
      <c r="M134" s="254"/>
      <c r="N134" s="255"/>
      <c r="O134" s="255"/>
      <c r="P134" s="255"/>
      <c r="Q134" s="255"/>
      <c r="R134" s="255"/>
      <c r="S134" s="255"/>
      <c r="T134" s="256"/>
      <c r="U134" s="13"/>
      <c r="V134" s="13"/>
      <c r="W134" s="13"/>
      <c r="X134" s="13"/>
      <c r="Y134" s="13"/>
      <c r="Z134" s="13"/>
      <c r="AA134" s="13"/>
      <c r="AB134" s="13"/>
      <c r="AC134" s="13"/>
      <c r="AD134" s="13"/>
      <c r="AE134" s="13"/>
      <c r="AT134" s="257" t="s">
        <v>208</v>
      </c>
      <c r="AU134" s="257" t="s">
        <v>83</v>
      </c>
      <c r="AV134" s="13" t="s">
        <v>85</v>
      </c>
      <c r="AW134" s="13" t="s">
        <v>4</v>
      </c>
      <c r="AX134" s="13" t="s">
        <v>83</v>
      </c>
      <c r="AY134" s="257" t="s">
        <v>201</v>
      </c>
    </row>
    <row r="135" s="2" customFormat="1" ht="44.25" customHeight="1">
      <c r="A135" s="39"/>
      <c r="B135" s="40"/>
      <c r="C135" s="222" t="s">
        <v>235</v>
      </c>
      <c r="D135" s="222" t="s">
        <v>202</v>
      </c>
      <c r="E135" s="223" t="s">
        <v>4189</v>
      </c>
      <c r="F135" s="224" t="s">
        <v>4190</v>
      </c>
      <c r="G135" s="225" t="s">
        <v>205</v>
      </c>
      <c r="H135" s="226">
        <v>14.4</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206</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206</v>
      </c>
      <c r="BM135" s="234" t="s">
        <v>4191</v>
      </c>
    </row>
    <row r="136" s="13" customFormat="1">
      <c r="A136" s="13"/>
      <c r="B136" s="247"/>
      <c r="C136" s="248"/>
      <c r="D136" s="238" t="s">
        <v>208</v>
      </c>
      <c r="E136" s="249" t="s">
        <v>1</v>
      </c>
      <c r="F136" s="250" t="s">
        <v>4192</v>
      </c>
      <c r="G136" s="248"/>
      <c r="H136" s="251">
        <v>14.4</v>
      </c>
      <c r="I136" s="252"/>
      <c r="J136" s="248"/>
      <c r="K136" s="248"/>
      <c r="L136" s="253"/>
      <c r="M136" s="254"/>
      <c r="N136" s="255"/>
      <c r="O136" s="255"/>
      <c r="P136" s="255"/>
      <c r="Q136" s="255"/>
      <c r="R136" s="255"/>
      <c r="S136" s="255"/>
      <c r="T136" s="256"/>
      <c r="U136" s="13"/>
      <c r="V136" s="13"/>
      <c r="W136" s="13"/>
      <c r="X136" s="13"/>
      <c r="Y136" s="13"/>
      <c r="Z136" s="13"/>
      <c r="AA136" s="13"/>
      <c r="AB136" s="13"/>
      <c r="AC136" s="13"/>
      <c r="AD136" s="13"/>
      <c r="AE136" s="13"/>
      <c r="AT136" s="257" t="s">
        <v>208</v>
      </c>
      <c r="AU136" s="257" t="s">
        <v>83</v>
      </c>
      <c r="AV136" s="13" t="s">
        <v>85</v>
      </c>
      <c r="AW136" s="13" t="s">
        <v>32</v>
      </c>
      <c r="AX136" s="13" t="s">
        <v>83</v>
      </c>
      <c r="AY136" s="257" t="s">
        <v>201</v>
      </c>
    </row>
    <row r="137" s="2" customFormat="1" ht="66.75" customHeight="1">
      <c r="A137" s="39"/>
      <c r="B137" s="40"/>
      <c r="C137" s="222" t="s">
        <v>243</v>
      </c>
      <c r="D137" s="222" t="s">
        <v>202</v>
      </c>
      <c r="E137" s="223" t="s">
        <v>4193</v>
      </c>
      <c r="F137" s="224" t="s">
        <v>4194</v>
      </c>
      <c r="G137" s="225" t="s">
        <v>205</v>
      </c>
      <c r="H137" s="226">
        <v>7.2000000000000002</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206</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206</v>
      </c>
      <c r="BM137" s="234" t="s">
        <v>4195</v>
      </c>
    </row>
    <row r="138" s="13" customFormat="1">
      <c r="A138" s="13"/>
      <c r="B138" s="247"/>
      <c r="C138" s="248"/>
      <c r="D138" s="238" t="s">
        <v>208</v>
      </c>
      <c r="E138" s="249" t="s">
        <v>4175</v>
      </c>
      <c r="F138" s="250" t="s">
        <v>4196</v>
      </c>
      <c r="G138" s="248"/>
      <c r="H138" s="251">
        <v>7.2000000000000002</v>
      </c>
      <c r="I138" s="252"/>
      <c r="J138" s="248"/>
      <c r="K138" s="248"/>
      <c r="L138" s="253"/>
      <c r="M138" s="254"/>
      <c r="N138" s="255"/>
      <c r="O138" s="255"/>
      <c r="P138" s="255"/>
      <c r="Q138" s="255"/>
      <c r="R138" s="255"/>
      <c r="S138" s="255"/>
      <c r="T138" s="256"/>
      <c r="U138" s="13"/>
      <c r="V138" s="13"/>
      <c r="W138" s="13"/>
      <c r="X138" s="13"/>
      <c r="Y138" s="13"/>
      <c r="Z138" s="13"/>
      <c r="AA138" s="13"/>
      <c r="AB138" s="13"/>
      <c r="AC138" s="13"/>
      <c r="AD138" s="13"/>
      <c r="AE138" s="13"/>
      <c r="AT138" s="257" t="s">
        <v>208</v>
      </c>
      <c r="AU138" s="257" t="s">
        <v>83</v>
      </c>
      <c r="AV138" s="13" t="s">
        <v>85</v>
      </c>
      <c r="AW138" s="13" t="s">
        <v>32</v>
      </c>
      <c r="AX138" s="13" t="s">
        <v>83</v>
      </c>
      <c r="AY138" s="257" t="s">
        <v>201</v>
      </c>
    </row>
    <row r="139" s="2" customFormat="1" ht="16.5" customHeight="1">
      <c r="A139" s="39"/>
      <c r="B139" s="40"/>
      <c r="C139" s="291" t="s">
        <v>256</v>
      </c>
      <c r="D139" s="291" t="s">
        <v>615</v>
      </c>
      <c r="E139" s="292" t="s">
        <v>4197</v>
      </c>
      <c r="F139" s="293" t="s">
        <v>4198</v>
      </c>
      <c r="G139" s="294" t="s">
        <v>223</v>
      </c>
      <c r="H139" s="295">
        <v>14.4</v>
      </c>
      <c r="I139" s="296"/>
      <c r="J139" s="297">
        <f>ROUND(I139*H139,2)</f>
        <v>0</v>
      </c>
      <c r="K139" s="298"/>
      <c r="L139" s="299"/>
      <c r="M139" s="300" t="s">
        <v>1</v>
      </c>
      <c r="N139" s="30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260</v>
      </c>
      <c r="AT139" s="234" t="s">
        <v>615</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206</v>
      </c>
      <c r="BM139" s="234" t="s">
        <v>4199</v>
      </c>
    </row>
    <row r="140" s="13" customFormat="1">
      <c r="A140" s="13"/>
      <c r="B140" s="247"/>
      <c r="C140" s="248"/>
      <c r="D140" s="238" t="s">
        <v>208</v>
      </c>
      <c r="E140" s="248"/>
      <c r="F140" s="250" t="s">
        <v>4200</v>
      </c>
      <c r="G140" s="248"/>
      <c r="H140" s="251">
        <v>14.4</v>
      </c>
      <c r="I140" s="252"/>
      <c r="J140" s="248"/>
      <c r="K140" s="248"/>
      <c r="L140" s="253"/>
      <c r="M140" s="254"/>
      <c r="N140" s="255"/>
      <c r="O140" s="255"/>
      <c r="P140" s="255"/>
      <c r="Q140" s="255"/>
      <c r="R140" s="255"/>
      <c r="S140" s="255"/>
      <c r="T140" s="256"/>
      <c r="U140" s="13"/>
      <c r="V140" s="13"/>
      <c r="W140" s="13"/>
      <c r="X140" s="13"/>
      <c r="Y140" s="13"/>
      <c r="Z140" s="13"/>
      <c r="AA140" s="13"/>
      <c r="AB140" s="13"/>
      <c r="AC140" s="13"/>
      <c r="AD140" s="13"/>
      <c r="AE140" s="13"/>
      <c r="AT140" s="257" t="s">
        <v>208</v>
      </c>
      <c r="AU140" s="257" t="s">
        <v>83</v>
      </c>
      <c r="AV140" s="13" t="s">
        <v>85</v>
      </c>
      <c r="AW140" s="13" t="s">
        <v>4</v>
      </c>
      <c r="AX140" s="13" t="s">
        <v>83</v>
      </c>
      <c r="AY140" s="257" t="s">
        <v>201</v>
      </c>
    </row>
    <row r="141" s="11" customFormat="1" ht="25.92" customHeight="1">
      <c r="A141" s="11"/>
      <c r="B141" s="208"/>
      <c r="C141" s="209"/>
      <c r="D141" s="210" t="s">
        <v>75</v>
      </c>
      <c r="E141" s="211" t="s">
        <v>85</v>
      </c>
      <c r="F141" s="211" t="s">
        <v>200</v>
      </c>
      <c r="G141" s="209"/>
      <c r="H141" s="209"/>
      <c r="I141" s="212"/>
      <c r="J141" s="213">
        <f>BK141</f>
        <v>0</v>
      </c>
      <c r="K141" s="209"/>
      <c r="L141" s="214"/>
      <c r="M141" s="215"/>
      <c r="N141" s="216"/>
      <c r="O141" s="216"/>
      <c r="P141" s="217">
        <f>SUM(P142:P143)</f>
        <v>0</v>
      </c>
      <c r="Q141" s="216"/>
      <c r="R141" s="217">
        <f>SUM(R142:R143)</f>
        <v>7.1182800000000004</v>
      </c>
      <c r="S141" s="216"/>
      <c r="T141" s="218">
        <f>SUM(T142:T143)</f>
        <v>0</v>
      </c>
      <c r="U141" s="11"/>
      <c r="V141" s="11"/>
      <c r="W141" s="11"/>
      <c r="X141" s="11"/>
      <c r="Y141" s="11"/>
      <c r="Z141" s="11"/>
      <c r="AA141" s="11"/>
      <c r="AB141" s="11"/>
      <c r="AC141" s="11"/>
      <c r="AD141" s="11"/>
      <c r="AE141" s="11"/>
      <c r="AR141" s="219" t="s">
        <v>83</v>
      </c>
      <c r="AT141" s="220" t="s">
        <v>75</v>
      </c>
      <c r="AU141" s="220" t="s">
        <v>76</v>
      </c>
      <c r="AY141" s="219" t="s">
        <v>201</v>
      </c>
      <c r="BK141" s="221">
        <f>SUM(BK142:BK143)</f>
        <v>0</v>
      </c>
    </row>
    <row r="142" s="2" customFormat="1" ht="55.5" customHeight="1">
      <c r="A142" s="39"/>
      <c r="B142" s="40"/>
      <c r="C142" s="222" t="s">
        <v>260</v>
      </c>
      <c r="D142" s="222" t="s">
        <v>202</v>
      </c>
      <c r="E142" s="223" t="s">
        <v>4201</v>
      </c>
      <c r="F142" s="224" t="s">
        <v>4202</v>
      </c>
      <c r="G142" s="225" t="s">
        <v>671</v>
      </c>
      <c r="H142" s="226">
        <v>26</v>
      </c>
      <c r="I142" s="227"/>
      <c r="J142" s="228">
        <f>ROUND(I142*H142,2)</f>
        <v>0</v>
      </c>
      <c r="K142" s="229"/>
      <c r="L142" s="45"/>
      <c r="M142" s="230" t="s">
        <v>1</v>
      </c>
      <c r="N142" s="231" t="s">
        <v>41</v>
      </c>
      <c r="O142" s="92"/>
      <c r="P142" s="232">
        <f>O142*H142</f>
        <v>0</v>
      </c>
      <c r="Q142" s="232">
        <v>0.27378000000000002</v>
      </c>
      <c r="R142" s="232">
        <f>Q142*H142</f>
        <v>7.1182800000000004</v>
      </c>
      <c r="S142" s="232">
        <v>0</v>
      </c>
      <c r="T142" s="233">
        <f>S142*H142</f>
        <v>0</v>
      </c>
      <c r="U142" s="39"/>
      <c r="V142" s="39"/>
      <c r="W142" s="39"/>
      <c r="X142" s="39"/>
      <c r="Y142" s="39"/>
      <c r="Z142" s="39"/>
      <c r="AA142" s="39"/>
      <c r="AB142" s="39"/>
      <c r="AC142" s="39"/>
      <c r="AD142" s="39"/>
      <c r="AE142" s="39"/>
      <c r="AR142" s="234" t="s">
        <v>206</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206</v>
      </c>
      <c r="BM142" s="234" t="s">
        <v>4203</v>
      </c>
    </row>
    <row r="143" s="2" customFormat="1" ht="16.5" customHeight="1">
      <c r="A143" s="39"/>
      <c r="B143" s="40"/>
      <c r="C143" s="222" t="s">
        <v>277</v>
      </c>
      <c r="D143" s="222" t="s">
        <v>202</v>
      </c>
      <c r="E143" s="223" t="s">
        <v>4204</v>
      </c>
      <c r="F143" s="224" t="s">
        <v>4205</v>
      </c>
      <c r="G143" s="225" t="s">
        <v>934</v>
      </c>
      <c r="H143" s="226">
        <v>1</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206</v>
      </c>
      <c r="AT143" s="234" t="s">
        <v>202</v>
      </c>
      <c r="AU143" s="234" t="s">
        <v>83</v>
      </c>
      <c r="AY143" s="18" t="s">
        <v>201</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206</v>
      </c>
      <c r="BM143" s="234" t="s">
        <v>4206</v>
      </c>
    </row>
    <row r="144" s="11" customFormat="1" ht="25.92" customHeight="1">
      <c r="A144" s="11"/>
      <c r="B144" s="208"/>
      <c r="C144" s="209"/>
      <c r="D144" s="210" t="s">
        <v>75</v>
      </c>
      <c r="E144" s="211" t="s">
        <v>206</v>
      </c>
      <c r="F144" s="211" t="s">
        <v>283</v>
      </c>
      <c r="G144" s="209"/>
      <c r="H144" s="209"/>
      <c r="I144" s="212"/>
      <c r="J144" s="213">
        <f>BK144</f>
        <v>0</v>
      </c>
      <c r="K144" s="209"/>
      <c r="L144" s="214"/>
      <c r="M144" s="215"/>
      <c r="N144" s="216"/>
      <c r="O144" s="216"/>
      <c r="P144" s="217">
        <f>SUM(P145:P146)</f>
        <v>0</v>
      </c>
      <c r="Q144" s="216"/>
      <c r="R144" s="217">
        <f>SUM(R145:R146)</f>
        <v>0</v>
      </c>
      <c r="S144" s="216"/>
      <c r="T144" s="218">
        <f>SUM(T145:T146)</f>
        <v>0</v>
      </c>
      <c r="U144" s="11"/>
      <c r="V144" s="11"/>
      <c r="W144" s="11"/>
      <c r="X144" s="11"/>
      <c r="Y144" s="11"/>
      <c r="Z144" s="11"/>
      <c r="AA144" s="11"/>
      <c r="AB144" s="11"/>
      <c r="AC144" s="11"/>
      <c r="AD144" s="11"/>
      <c r="AE144" s="11"/>
      <c r="AR144" s="219" t="s">
        <v>83</v>
      </c>
      <c r="AT144" s="220" t="s">
        <v>75</v>
      </c>
      <c r="AU144" s="220" t="s">
        <v>76</v>
      </c>
      <c r="AY144" s="219" t="s">
        <v>201</v>
      </c>
      <c r="BK144" s="221">
        <f>SUM(BK145:BK146)</f>
        <v>0</v>
      </c>
    </row>
    <row r="145" s="2" customFormat="1" ht="33" customHeight="1">
      <c r="A145" s="39"/>
      <c r="B145" s="40"/>
      <c r="C145" s="222" t="s">
        <v>167</v>
      </c>
      <c r="D145" s="222" t="s">
        <v>202</v>
      </c>
      <c r="E145" s="223" t="s">
        <v>4207</v>
      </c>
      <c r="F145" s="224" t="s">
        <v>4208</v>
      </c>
      <c r="G145" s="225" t="s">
        <v>205</v>
      </c>
      <c r="H145" s="226">
        <v>2.3999999999999999</v>
      </c>
      <c r="I145" s="227"/>
      <c r="J145" s="228">
        <f>ROUND(I145*H145,2)</f>
        <v>0</v>
      </c>
      <c r="K145" s="229"/>
      <c r="L145" s="45"/>
      <c r="M145" s="230" t="s">
        <v>1</v>
      </c>
      <c r="N145" s="231"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206</v>
      </c>
      <c r="AT145" s="234" t="s">
        <v>202</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206</v>
      </c>
      <c r="BM145" s="234" t="s">
        <v>4209</v>
      </c>
    </row>
    <row r="146" s="13" customFormat="1">
      <c r="A146" s="13"/>
      <c r="B146" s="247"/>
      <c r="C146" s="248"/>
      <c r="D146" s="238" t="s">
        <v>208</v>
      </c>
      <c r="E146" s="249" t="s">
        <v>4173</v>
      </c>
      <c r="F146" s="250" t="s">
        <v>4210</v>
      </c>
      <c r="G146" s="248"/>
      <c r="H146" s="251">
        <v>2.3999999999999999</v>
      </c>
      <c r="I146" s="252"/>
      <c r="J146" s="248"/>
      <c r="K146" s="248"/>
      <c r="L146" s="253"/>
      <c r="M146" s="254"/>
      <c r="N146" s="255"/>
      <c r="O146" s="255"/>
      <c r="P146" s="255"/>
      <c r="Q146" s="255"/>
      <c r="R146" s="255"/>
      <c r="S146" s="255"/>
      <c r="T146" s="256"/>
      <c r="U146" s="13"/>
      <c r="V146" s="13"/>
      <c r="W146" s="13"/>
      <c r="X146" s="13"/>
      <c r="Y146" s="13"/>
      <c r="Z146" s="13"/>
      <c r="AA146" s="13"/>
      <c r="AB146" s="13"/>
      <c r="AC146" s="13"/>
      <c r="AD146" s="13"/>
      <c r="AE146" s="13"/>
      <c r="AT146" s="257" t="s">
        <v>208</v>
      </c>
      <c r="AU146" s="257" t="s">
        <v>83</v>
      </c>
      <c r="AV146" s="13" t="s">
        <v>85</v>
      </c>
      <c r="AW146" s="13" t="s">
        <v>32</v>
      </c>
      <c r="AX146" s="13" t="s">
        <v>83</v>
      </c>
      <c r="AY146" s="257" t="s">
        <v>201</v>
      </c>
    </row>
    <row r="147" s="11" customFormat="1" ht="25.92" customHeight="1">
      <c r="A147" s="11"/>
      <c r="B147" s="208"/>
      <c r="C147" s="209"/>
      <c r="D147" s="210" t="s">
        <v>75</v>
      </c>
      <c r="E147" s="211" t="s">
        <v>260</v>
      </c>
      <c r="F147" s="211" t="s">
        <v>3565</v>
      </c>
      <c r="G147" s="209"/>
      <c r="H147" s="209"/>
      <c r="I147" s="212"/>
      <c r="J147" s="213">
        <f>BK147</f>
        <v>0</v>
      </c>
      <c r="K147" s="209"/>
      <c r="L147" s="214"/>
      <c r="M147" s="215"/>
      <c r="N147" s="216"/>
      <c r="O147" s="216"/>
      <c r="P147" s="217">
        <f>SUM(P148:P166)</f>
        <v>0</v>
      </c>
      <c r="Q147" s="216"/>
      <c r="R147" s="217">
        <f>SUM(R148:R166)</f>
        <v>0.28346579999999999</v>
      </c>
      <c r="S147" s="216"/>
      <c r="T147" s="218">
        <f>SUM(T148:T166)</f>
        <v>0</v>
      </c>
      <c r="U147" s="11"/>
      <c r="V147" s="11"/>
      <c r="W147" s="11"/>
      <c r="X147" s="11"/>
      <c r="Y147" s="11"/>
      <c r="Z147" s="11"/>
      <c r="AA147" s="11"/>
      <c r="AB147" s="11"/>
      <c r="AC147" s="11"/>
      <c r="AD147" s="11"/>
      <c r="AE147" s="11"/>
      <c r="AR147" s="219" t="s">
        <v>83</v>
      </c>
      <c r="AT147" s="220" t="s">
        <v>75</v>
      </c>
      <c r="AU147" s="220" t="s">
        <v>76</v>
      </c>
      <c r="AY147" s="219" t="s">
        <v>201</v>
      </c>
      <c r="BK147" s="221">
        <f>SUM(BK148:BK166)</f>
        <v>0</v>
      </c>
    </row>
    <row r="148" s="2" customFormat="1" ht="37.8" customHeight="1">
      <c r="A148" s="39"/>
      <c r="B148" s="40"/>
      <c r="C148" s="222" t="s">
        <v>170</v>
      </c>
      <c r="D148" s="222" t="s">
        <v>202</v>
      </c>
      <c r="E148" s="223" t="s">
        <v>4211</v>
      </c>
      <c r="F148" s="224" t="s">
        <v>4212</v>
      </c>
      <c r="G148" s="225" t="s">
        <v>671</v>
      </c>
      <c r="H148" s="226">
        <v>18</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206</v>
      </c>
      <c r="AT148" s="234" t="s">
        <v>202</v>
      </c>
      <c r="AU148" s="234" t="s">
        <v>83</v>
      </c>
      <c r="AY148" s="18" t="s">
        <v>201</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206</v>
      </c>
      <c r="BM148" s="234" t="s">
        <v>4213</v>
      </c>
    </row>
    <row r="149" s="2" customFormat="1" ht="24.15" customHeight="1">
      <c r="A149" s="39"/>
      <c r="B149" s="40"/>
      <c r="C149" s="291" t="s">
        <v>8</v>
      </c>
      <c r="D149" s="291" t="s">
        <v>615</v>
      </c>
      <c r="E149" s="292" t="s">
        <v>4214</v>
      </c>
      <c r="F149" s="293" t="s">
        <v>4215</v>
      </c>
      <c r="G149" s="294" t="s">
        <v>671</v>
      </c>
      <c r="H149" s="295">
        <v>18.27</v>
      </c>
      <c r="I149" s="296"/>
      <c r="J149" s="297">
        <f>ROUND(I149*H149,2)</f>
        <v>0</v>
      </c>
      <c r="K149" s="298"/>
      <c r="L149" s="299"/>
      <c r="M149" s="300" t="s">
        <v>1</v>
      </c>
      <c r="N149" s="301" t="s">
        <v>41</v>
      </c>
      <c r="O149" s="92"/>
      <c r="P149" s="232">
        <f>O149*H149</f>
        <v>0</v>
      </c>
      <c r="Q149" s="232">
        <v>0.00027</v>
      </c>
      <c r="R149" s="232">
        <f>Q149*H149</f>
        <v>0.0049328999999999996</v>
      </c>
      <c r="S149" s="232">
        <v>0</v>
      </c>
      <c r="T149" s="233">
        <f>S149*H149</f>
        <v>0</v>
      </c>
      <c r="U149" s="39"/>
      <c r="V149" s="39"/>
      <c r="W149" s="39"/>
      <c r="X149" s="39"/>
      <c r="Y149" s="39"/>
      <c r="Z149" s="39"/>
      <c r="AA149" s="39"/>
      <c r="AB149" s="39"/>
      <c r="AC149" s="39"/>
      <c r="AD149" s="39"/>
      <c r="AE149" s="39"/>
      <c r="AR149" s="234" t="s">
        <v>260</v>
      </c>
      <c r="AT149" s="234" t="s">
        <v>615</v>
      </c>
      <c r="AU149" s="234" t="s">
        <v>83</v>
      </c>
      <c r="AY149" s="18" t="s">
        <v>201</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206</v>
      </c>
      <c r="BM149" s="234" t="s">
        <v>4216</v>
      </c>
    </row>
    <row r="150" s="13" customFormat="1">
      <c r="A150" s="13"/>
      <c r="B150" s="247"/>
      <c r="C150" s="248"/>
      <c r="D150" s="238" t="s">
        <v>208</v>
      </c>
      <c r="E150" s="248"/>
      <c r="F150" s="250" t="s">
        <v>4217</v>
      </c>
      <c r="G150" s="248"/>
      <c r="H150" s="251">
        <v>18.27</v>
      </c>
      <c r="I150" s="252"/>
      <c r="J150" s="248"/>
      <c r="K150" s="248"/>
      <c r="L150" s="253"/>
      <c r="M150" s="254"/>
      <c r="N150" s="255"/>
      <c r="O150" s="255"/>
      <c r="P150" s="255"/>
      <c r="Q150" s="255"/>
      <c r="R150" s="255"/>
      <c r="S150" s="255"/>
      <c r="T150" s="256"/>
      <c r="U150" s="13"/>
      <c r="V150" s="13"/>
      <c r="W150" s="13"/>
      <c r="X150" s="13"/>
      <c r="Y150" s="13"/>
      <c r="Z150" s="13"/>
      <c r="AA150" s="13"/>
      <c r="AB150" s="13"/>
      <c r="AC150" s="13"/>
      <c r="AD150" s="13"/>
      <c r="AE150" s="13"/>
      <c r="AT150" s="257" t="s">
        <v>208</v>
      </c>
      <c r="AU150" s="257" t="s">
        <v>83</v>
      </c>
      <c r="AV150" s="13" t="s">
        <v>85</v>
      </c>
      <c r="AW150" s="13" t="s">
        <v>4</v>
      </c>
      <c r="AX150" s="13" t="s">
        <v>83</v>
      </c>
      <c r="AY150" s="257" t="s">
        <v>201</v>
      </c>
    </row>
    <row r="151" s="2" customFormat="1" ht="37.8" customHeight="1">
      <c r="A151" s="39"/>
      <c r="B151" s="40"/>
      <c r="C151" s="222" t="s">
        <v>307</v>
      </c>
      <c r="D151" s="222" t="s">
        <v>202</v>
      </c>
      <c r="E151" s="223" t="s">
        <v>4218</v>
      </c>
      <c r="F151" s="224" t="s">
        <v>4219</v>
      </c>
      <c r="G151" s="225" t="s">
        <v>671</v>
      </c>
      <c r="H151" s="226">
        <v>1</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206</v>
      </c>
      <c r="AT151" s="234" t="s">
        <v>202</v>
      </c>
      <c r="AU151" s="234" t="s">
        <v>83</v>
      </c>
      <c r="AY151" s="18" t="s">
        <v>201</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206</v>
      </c>
      <c r="BM151" s="234" t="s">
        <v>4220</v>
      </c>
    </row>
    <row r="152" s="2" customFormat="1" ht="24.15" customHeight="1">
      <c r="A152" s="39"/>
      <c r="B152" s="40"/>
      <c r="C152" s="291" t="s">
        <v>311</v>
      </c>
      <c r="D152" s="291" t="s">
        <v>615</v>
      </c>
      <c r="E152" s="292" t="s">
        <v>4221</v>
      </c>
      <c r="F152" s="293" t="s">
        <v>4222</v>
      </c>
      <c r="G152" s="294" t="s">
        <v>671</v>
      </c>
      <c r="H152" s="295">
        <v>1.0149999999999999</v>
      </c>
      <c r="I152" s="296"/>
      <c r="J152" s="297">
        <f>ROUND(I152*H152,2)</f>
        <v>0</v>
      </c>
      <c r="K152" s="298"/>
      <c r="L152" s="299"/>
      <c r="M152" s="300" t="s">
        <v>1</v>
      </c>
      <c r="N152" s="301" t="s">
        <v>41</v>
      </c>
      <c r="O152" s="92"/>
      <c r="P152" s="232">
        <f>O152*H152</f>
        <v>0</v>
      </c>
      <c r="Q152" s="232">
        <v>0.0031800000000000001</v>
      </c>
      <c r="R152" s="232">
        <f>Q152*H152</f>
        <v>0.0032276999999999996</v>
      </c>
      <c r="S152" s="232">
        <v>0</v>
      </c>
      <c r="T152" s="233">
        <f>S152*H152</f>
        <v>0</v>
      </c>
      <c r="U152" s="39"/>
      <c r="V152" s="39"/>
      <c r="W152" s="39"/>
      <c r="X152" s="39"/>
      <c r="Y152" s="39"/>
      <c r="Z152" s="39"/>
      <c r="AA152" s="39"/>
      <c r="AB152" s="39"/>
      <c r="AC152" s="39"/>
      <c r="AD152" s="39"/>
      <c r="AE152" s="39"/>
      <c r="AR152" s="234" t="s">
        <v>260</v>
      </c>
      <c r="AT152" s="234" t="s">
        <v>615</v>
      </c>
      <c r="AU152" s="234" t="s">
        <v>83</v>
      </c>
      <c r="AY152" s="18" t="s">
        <v>201</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206</v>
      </c>
      <c r="BM152" s="234" t="s">
        <v>4223</v>
      </c>
    </row>
    <row r="153" s="13" customFormat="1">
      <c r="A153" s="13"/>
      <c r="B153" s="247"/>
      <c r="C153" s="248"/>
      <c r="D153" s="238" t="s">
        <v>208</v>
      </c>
      <c r="E153" s="248"/>
      <c r="F153" s="250" t="s">
        <v>4224</v>
      </c>
      <c r="G153" s="248"/>
      <c r="H153" s="251">
        <v>1.0149999999999999</v>
      </c>
      <c r="I153" s="252"/>
      <c r="J153" s="248"/>
      <c r="K153" s="248"/>
      <c r="L153" s="253"/>
      <c r="M153" s="254"/>
      <c r="N153" s="255"/>
      <c r="O153" s="255"/>
      <c r="P153" s="255"/>
      <c r="Q153" s="255"/>
      <c r="R153" s="255"/>
      <c r="S153" s="255"/>
      <c r="T153" s="256"/>
      <c r="U153" s="13"/>
      <c r="V153" s="13"/>
      <c r="W153" s="13"/>
      <c r="X153" s="13"/>
      <c r="Y153" s="13"/>
      <c r="Z153" s="13"/>
      <c r="AA153" s="13"/>
      <c r="AB153" s="13"/>
      <c r="AC153" s="13"/>
      <c r="AD153" s="13"/>
      <c r="AE153" s="13"/>
      <c r="AT153" s="257" t="s">
        <v>208</v>
      </c>
      <c r="AU153" s="257" t="s">
        <v>83</v>
      </c>
      <c r="AV153" s="13" t="s">
        <v>85</v>
      </c>
      <c r="AW153" s="13" t="s">
        <v>4</v>
      </c>
      <c r="AX153" s="13" t="s">
        <v>83</v>
      </c>
      <c r="AY153" s="257" t="s">
        <v>201</v>
      </c>
    </row>
    <row r="154" s="2" customFormat="1" ht="24.15" customHeight="1">
      <c r="A154" s="39"/>
      <c r="B154" s="40"/>
      <c r="C154" s="222" t="s">
        <v>315</v>
      </c>
      <c r="D154" s="222" t="s">
        <v>202</v>
      </c>
      <c r="E154" s="223" t="s">
        <v>4225</v>
      </c>
      <c r="F154" s="224" t="s">
        <v>4226</v>
      </c>
      <c r="G154" s="225" t="s">
        <v>671</v>
      </c>
      <c r="H154" s="226">
        <v>2.5</v>
      </c>
      <c r="I154" s="227"/>
      <c r="J154" s="228">
        <f>ROUND(I154*H154,2)</f>
        <v>0</v>
      </c>
      <c r="K154" s="229"/>
      <c r="L154" s="45"/>
      <c r="M154" s="230" t="s">
        <v>1</v>
      </c>
      <c r="N154" s="231" t="s">
        <v>41</v>
      </c>
      <c r="O154" s="92"/>
      <c r="P154" s="232">
        <f>O154*H154</f>
        <v>0</v>
      </c>
      <c r="Q154" s="232">
        <v>1.0000000000000001E-05</v>
      </c>
      <c r="R154" s="232">
        <f>Q154*H154</f>
        <v>2.5000000000000001E-05</v>
      </c>
      <c r="S154" s="232">
        <v>0</v>
      </c>
      <c r="T154" s="233">
        <f>S154*H154</f>
        <v>0</v>
      </c>
      <c r="U154" s="39"/>
      <c r="V154" s="39"/>
      <c r="W154" s="39"/>
      <c r="X154" s="39"/>
      <c r="Y154" s="39"/>
      <c r="Z154" s="39"/>
      <c r="AA154" s="39"/>
      <c r="AB154" s="39"/>
      <c r="AC154" s="39"/>
      <c r="AD154" s="39"/>
      <c r="AE154" s="39"/>
      <c r="AR154" s="234" t="s">
        <v>206</v>
      </c>
      <c r="AT154" s="234" t="s">
        <v>202</v>
      </c>
      <c r="AU154" s="234" t="s">
        <v>83</v>
      </c>
      <c r="AY154" s="18" t="s">
        <v>201</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206</v>
      </c>
      <c r="BM154" s="234" t="s">
        <v>4227</v>
      </c>
    </row>
    <row r="155" s="2" customFormat="1" ht="24.15" customHeight="1">
      <c r="A155" s="39"/>
      <c r="B155" s="40"/>
      <c r="C155" s="291" t="s">
        <v>323</v>
      </c>
      <c r="D155" s="291" t="s">
        <v>615</v>
      </c>
      <c r="E155" s="292" t="s">
        <v>4228</v>
      </c>
      <c r="F155" s="293" t="s">
        <v>4229</v>
      </c>
      <c r="G155" s="294" t="s">
        <v>671</v>
      </c>
      <c r="H155" s="295">
        <v>2.5379999999999998</v>
      </c>
      <c r="I155" s="296"/>
      <c r="J155" s="297">
        <f>ROUND(I155*H155,2)</f>
        <v>0</v>
      </c>
      <c r="K155" s="298"/>
      <c r="L155" s="299"/>
      <c r="M155" s="300" t="s">
        <v>1</v>
      </c>
      <c r="N155" s="301" t="s">
        <v>41</v>
      </c>
      <c r="O155" s="92"/>
      <c r="P155" s="232">
        <f>O155*H155</f>
        <v>0</v>
      </c>
      <c r="Q155" s="232">
        <v>0.0028999999999999998</v>
      </c>
      <c r="R155" s="232">
        <f>Q155*H155</f>
        <v>0.007360199999999999</v>
      </c>
      <c r="S155" s="232">
        <v>0</v>
      </c>
      <c r="T155" s="233">
        <f>S155*H155</f>
        <v>0</v>
      </c>
      <c r="U155" s="39"/>
      <c r="V155" s="39"/>
      <c r="W155" s="39"/>
      <c r="X155" s="39"/>
      <c r="Y155" s="39"/>
      <c r="Z155" s="39"/>
      <c r="AA155" s="39"/>
      <c r="AB155" s="39"/>
      <c r="AC155" s="39"/>
      <c r="AD155" s="39"/>
      <c r="AE155" s="39"/>
      <c r="AR155" s="234" t="s">
        <v>260</v>
      </c>
      <c r="AT155" s="234" t="s">
        <v>615</v>
      </c>
      <c r="AU155" s="234" t="s">
        <v>83</v>
      </c>
      <c r="AY155" s="18" t="s">
        <v>201</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206</v>
      </c>
      <c r="BM155" s="234" t="s">
        <v>4230</v>
      </c>
    </row>
    <row r="156" s="13" customFormat="1">
      <c r="A156" s="13"/>
      <c r="B156" s="247"/>
      <c r="C156" s="248"/>
      <c r="D156" s="238" t="s">
        <v>208</v>
      </c>
      <c r="E156" s="248"/>
      <c r="F156" s="250" t="s">
        <v>4231</v>
      </c>
      <c r="G156" s="248"/>
      <c r="H156" s="251">
        <v>2.5379999999999998</v>
      </c>
      <c r="I156" s="252"/>
      <c r="J156" s="248"/>
      <c r="K156" s="248"/>
      <c r="L156" s="253"/>
      <c r="M156" s="254"/>
      <c r="N156" s="255"/>
      <c r="O156" s="255"/>
      <c r="P156" s="255"/>
      <c r="Q156" s="255"/>
      <c r="R156" s="255"/>
      <c r="S156" s="255"/>
      <c r="T156" s="256"/>
      <c r="U156" s="13"/>
      <c r="V156" s="13"/>
      <c r="W156" s="13"/>
      <c r="X156" s="13"/>
      <c r="Y156" s="13"/>
      <c r="Z156" s="13"/>
      <c r="AA156" s="13"/>
      <c r="AB156" s="13"/>
      <c r="AC156" s="13"/>
      <c r="AD156" s="13"/>
      <c r="AE156" s="13"/>
      <c r="AT156" s="257" t="s">
        <v>208</v>
      </c>
      <c r="AU156" s="257" t="s">
        <v>83</v>
      </c>
      <c r="AV156" s="13" t="s">
        <v>85</v>
      </c>
      <c r="AW156" s="13" t="s">
        <v>4</v>
      </c>
      <c r="AX156" s="13" t="s">
        <v>83</v>
      </c>
      <c r="AY156" s="257" t="s">
        <v>201</v>
      </c>
    </row>
    <row r="157" s="2" customFormat="1" ht="24.15" customHeight="1">
      <c r="A157" s="39"/>
      <c r="B157" s="40"/>
      <c r="C157" s="222" t="s">
        <v>331</v>
      </c>
      <c r="D157" s="222" t="s">
        <v>202</v>
      </c>
      <c r="E157" s="223" t="s">
        <v>3573</v>
      </c>
      <c r="F157" s="224" t="s">
        <v>3574</v>
      </c>
      <c r="G157" s="225" t="s">
        <v>671</v>
      </c>
      <c r="H157" s="226">
        <v>2</v>
      </c>
      <c r="I157" s="227"/>
      <c r="J157" s="228">
        <f>ROUND(I157*H157,2)</f>
        <v>0</v>
      </c>
      <c r="K157" s="229"/>
      <c r="L157" s="45"/>
      <c r="M157" s="230" t="s">
        <v>1</v>
      </c>
      <c r="N157" s="231" t="s">
        <v>41</v>
      </c>
      <c r="O157" s="92"/>
      <c r="P157" s="232">
        <f>O157*H157</f>
        <v>0</v>
      </c>
      <c r="Q157" s="232">
        <v>1.0000000000000001E-05</v>
      </c>
      <c r="R157" s="232">
        <f>Q157*H157</f>
        <v>2.0000000000000002E-05</v>
      </c>
      <c r="S157" s="232">
        <v>0</v>
      </c>
      <c r="T157" s="233">
        <f>S157*H157</f>
        <v>0</v>
      </c>
      <c r="U157" s="39"/>
      <c r="V157" s="39"/>
      <c r="W157" s="39"/>
      <c r="X157" s="39"/>
      <c r="Y157" s="39"/>
      <c r="Z157" s="39"/>
      <c r="AA157" s="39"/>
      <c r="AB157" s="39"/>
      <c r="AC157" s="39"/>
      <c r="AD157" s="39"/>
      <c r="AE157" s="39"/>
      <c r="AR157" s="234" t="s">
        <v>206</v>
      </c>
      <c r="AT157" s="234" t="s">
        <v>202</v>
      </c>
      <c r="AU157" s="234" t="s">
        <v>83</v>
      </c>
      <c r="AY157" s="18" t="s">
        <v>201</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206</v>
      </c>
      <c r="BM157" s="234" t="s">
        <v>4232</v>
      </c>
    </row>
    <row r="158" s="2" customFormat="1" ht="24.15" customHeight="1">
      <c r="A158" s="39"/>
      <c r="B158" s="40"/>
      <c r="C158" s="291" t="s">
        <v>624</v>
      </c>
      <c r="D158" s="291" t="s">
        <v>615</v>
      </c>
      <c r="E158" s="292" t="s">
        <v>4233</v>
      </c>
      <c r="F158" s="293" t="s">
        <v>4234</v>
      </c>
      <c r="G158" s="294" t="s">
        <v>535</v>
      </c>
      <c r="H158" s="295">
        <v>1</v>
      </c>
      <c r="I158" s="296"/>
      <c r="J158" s="297">
        <f>ROUND(I158*H158,2)</f>
        <v>0</v>
      </c>
      <c r="K158" s="298"/>
      <c r="L158" s="299"/>
      <c r="M158" s="300" t="s">
        <v>1</v>
      </c>
      <c r="N158" s="301" t="s">
        <v>41</v>
      </c>
      <c r="O158" s="92"/>
      <c r="P158" s="232">
        <f>O158*H158</f>
        <v>0</v>
      </c>
      <c r="Q158" s="232">
        <v>0.012</v>
      </c>
      <c r="R158" s="232">
        <f>Q158*H158</f>
        <v>0.012</v>
      </c>
      <c r="S158" s="232">
        <v>0</v>
      </c>
      <c r="T158" s="233">
        <f>S158*H158</f>
        <v>0</v>
      </c>
      <c r="U158" s="39"/>
      <c r="V158" s="39"/>
      <c r="W158" s="39"/>
      <c r="X158" s="39"/>
      <c r="Y158" s="39"/>
      <c r="Z158" s="39"/>
      <c r="AA158" s="39"/>
      <c r="AB158" s="39"/>
      <c r="AC158" s="39"/>
      <c r="AD158" s="39"/>
      <c r="AE158" s="39"/>
      <c r="AR158" s="234" t="s">
        <v>260</v>
      </c>
      <c r="AT158" s="234" t="s">
        <v>615</v>
      </c>
      <c r="AU158" s="234" t="s">
        <v>83</v>
      </c>
      <c r="AY158" s="18" t="s">
        <v>201</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206</v>
      </c>
      <c r="BM158" s="234" t="s">
        <v>4235</v>
      </c>
    </row>
    <row r="159" s="2" customFormat="1" ht="24.15" customHeight="1">
      <c r="A159" s="39"/>
      <c r="B159" s="40"/>
      <c r="C159" s="291" t="s">
        <v>629</v>
      </c>
      <c r="D159" s="291" t="s">
        <v>615</v>
      </c>
      <c r="E159" s="292" t="s">
        <v>3576</v>
      </c>
      <c r="F159" s="293" t="s">
        <v>3577</v>
      </c>
      <c r="G159" s="294" t="s">
        <v>671</v>
      </c>
      <c r="H159" s="295">
        <v>2</v>
      </c>
      <c r="I159" s="296"/>
      <c r="J159" s="297">
        <f>ROUND(I159*H159,2)</f>
        <v>0</v>
      </c>
      <c r="K159" s="298"/>
      <c r="L159" s="299"/>
      <c r="M159" s="300" t="s">
        <v>1</v>
      </c>
      <c r="N159" s="301" t="s">
        <v>41</v>
      </c>
      <c r="O159" s="92"/>
      <c r="P159" s="232">
        <f>O159*H159</f>
        <v>0</v>
      </c>
      <c r="Q159" s="232">
        <v>0.0045999999999999999</v>
      </c>
      <c r="R159" s="232">
        <f>Q159*H159</f>
        <v>0.0091999999999999998</v>
      </c>
      <c r="S159" s="232">
        <v>0</v>
      </c>
      <c r="T159" s="233">
        <f>S159*H159</f>
        <v>0</v>
      </c>
      <c r="U159" s="39"/>
      <c r="V159" s="39"/>
      <c r="W159" s="39"/>
      <c r="X159" s="39"/>
      <c r="Y159" s="39"/>
      <c r="Z159" s="39"/>
      <c r="AA159" s="39"/>
      <c r="AB159" s="39"/>
      <c r="AC159" s="39"/>
      <c r="AD159" s="39"/>
      <c r="AE159" s="39"/>
      <c r="AR159" s="234" t="s">
        <v>260</v>
      </c>
      <c r="AT159" s="234" t="s">
        <v>615</v>
      </c>
      <c r="AU159" s="234" t="s">
        <v>83</v>
      </c>
      <c r="AY159" s="18" t="s">
        <v>201</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206</v>
      </c>
      <c r="BM159" s="234" t="s">
        <v>4236</v>
      </c>
    </row>
    <row r="160" s="2" customFormat="1" ht="16.5" customHeight="1">
      <c r="A160" s="39"/>
      <c r="B160" s="40"/>
      <c r="C160" s="222" t="s">
        <v>633</v>
      </c>
      <c r="D160" s="222" t="s">
        <v>202</v>
      </c>
      <c r="E160" s="223" t="s">
        <v>4237</v>
      </c>
      <c r="F160" s="224" t="s">
        <v>4238</v>
      </c>
      <c r="G160" s="225" t="s">
        <v>671</v>
      </c>
      <c r="H160" s="226">
        <v>18</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206</v>
      </c>
      <c r="AT160" s="234" t="s">
        <v>202</v>
      </c>
      <c r="AU160" s="234" t="s">
        <v>83</v>
      </c>
      <c r="AY160" s="18" t="s">
        <v>201</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206</v>
      </c>
      <c r="BM160" s="234" t="s">
        <v>4239</v>
      </c>
    </row>
    <row r="161" s="2" customFormat="1" ht="37.8" customHeight="1">
      <c r="A161" s="39"/>
      <c r="B161" s="40"/>
      <c r="C161" s="222" t="s">
        <v>7</v>
      </c>
      <c r="D161" s="222" t="s">
        <v>202</v>
      </c>
      <c r="E161" s="223" t="s">
        <v>4240</v>
      </c>
      <c r="F161" s="224" t="s">
        <v>4241</v>
      </c>
      <c r="G161" s="225" t="s">
        <v>535</v>
      </c>
      <c r="H161" s="226">
        <v>1</v>
      </c>
      <c r="I161" s="227"/>
      <c r="J161" s="228">
        <f>ROUND(I161*H161,2)</f>
        <v>0</v>
      </c>
      <c r="K161" s="229"/>
      <c r="L161" s="45"/>
      <c r="M161" s="230" t="s">
        <v>1</v>
      </c>
      <c r="N161" s="231" t="s">
        <v>41</v>
      </c>
      <c r="O161" s="92"/>
      <c r="P161" s="232">
        <f>O161*H161</f>
        <v>0</v>
      </c>
      <c r="Q161" s="232">
        <v>0.1056</v>
      </c>
      <c r="R161" s="232">
        <f>Q161*H161</f>
        <v>0.1056</v>
      </c>
      <c r="S161" s="232">
        <v>0</v>
      </c>
      <c r="T161" s="233">
        <f>S161*H161</f>
        <v>0</v>
      </c>
      <c r="U161" s="39"/>
      <c r="V161" s="39"/>
      <c r="W161" s="39"/>
      <c r="X161" s="39"/>
      <c r="Y161" s="39"/>
      <c r="Z161" s="39"/>
      <c r="AA161" s="39"/>
      <c r="AB161" s="39"/>
      <c r="AC161" s="39"/>
      <c r="AD161" s="39"/>
      <c r="AE161" s="39"/>
      <c r="AR161" s="234" t="s">
        <v>206</v>
      </c>
      <c r="AT161" s="234" t="s">
        <v>202</v>
      </c>
      <c r="AU161" s="234" t="s">
        <v>83</v>
      </c>
      <c r="AY161" s="18" t="s">
        <v>201</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206</v>
      </c>
      <c r="BM161" s="234" t="s">
        <v>4242</v>
      </c>
    </row>
    <row r="162" s="2" customFormat="1" ht="37.8" customHeight="1">
      <c r="A162" s="39"/>
      <c r="B162" s="40"/>
      <c r="C162" s="222" t="s">
        <v>641</v>
      </c>
      <c r="D162" s="222" t="s">
        <v>202</v>
      </c>
      <c r="E162" s="223" t="s">
        <v>4243</v>
      </c>
      <c r="F162" s="224" t="s">
        <v>4244</v>
      </c>
      <c r="G162" s="225" t="s">
        <v>535</v>
      </c>
      <c r="H162" s="226">
        <v>1</v>
      </c>
      <c r="I162" s="227"/>
      <c r="J162" s="228">
        <f>ROUND(I162*H162,2)</f>
        <v>0</v>
      </c>
      <c r="K162" s="229"/>
      <c r="L162" s="45"/>
      <c r="M162" s="230" t="s">
        <v>1</v>
      </c>
      <c r="N162" s="231" t="s">
        <v>41</v>
      </c>
      <c r="O162" s="92"/>
      <c r="P162" s="232">
        <f>O162*H162</f>
        <v>0</v>
      </c>
      <c r="Q162" s="232">
        <v>0.024240000000000001</v>
      </c>
      <c r="R162" s="232">
        <f>Q162*H162</f>
        <v>0.024240000000000001</v>
      </c>
      <c r="S162" s="232">
        <v>0</v>
      </c>
      <c r="T162" s="233">
        <f>S162*H162</f>
        <v>0</v>
      </c>
      <c r="U162" s="39"/>
      <c r="V162" s="39"/>
      <c r="W162" s="39"/>
      <c r="X162" s="39"/>
      <c r="Y162" s="39"/>
      <c r="Z162" s="39"/>
      <c r="AA162" s="39"/>
      <c r="AB162" s="39"/>
      <c r="AC162" s="39"/>
      <c r="AD162" s="39"/>
      <c r="AE162" s="39"/>
      <c r="AR162" s="234" t="s">
        <v>206</v>
      </c>
      <c r="AT162" s="234" t="s">
        <v>202</v>
      </c>
      <c r="AU162" s="234" t="s">
        <v>83</v>
      </c>
      <c r="AY162" s="18" t="s">
        <v>201</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206</v>
      </c>
      <c r="BM162" s="234" t="s">
        <v>4245</v>
      </c>
    </row>
    <row r="163" s="2" customFormat="1" ht="37.8" customHeight="1">
      <c r="A163" s="39"/>
      <c r="B163" s="40"/>
      <c r="C163" s="222" t="s">
        <v>645</v>
      </c>
      <c r="D163" s="222" t="s">
        <v>202</v>
      </c>
      <c r="E163" s="223" t="s">
        <v>4246</v>
      </c>
      <c r="F163" s="224" t="s">
        <v>4247</v>
      </c>
      <c r="G163" s="225" t="s">
        <v>535</v>
      </c>
      <c r="H163" s="226">
        <v>1</v>
      </c>
      <c r="I163" s="227"/>
      <c r="J163" s="228">
        <f>ROUND(I163*H163,2)</f>
        <v>0</v>
      </c>
      <c r="K163" s="229"/>
      <c r="L163" s="45"/>
      <c r="M163" s="230" t="s">
        <v>1</v>
      </c>
      <c r="N163" s="231"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206</v>
      </c>
      <c r="AT163" s="234" t="s">
        <v>202</v>
      </c>
      <c r="AU163" s="234" t="s">
        <v>83</v>
      </c>
      <c r="AY163" s="18" t="s">
        <v>201</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206</v>
      </c>
      <c r="BM163" s="234" t="s">
        <v>4248</v>
      </c>
    </row>
    <row r="164" s="2" customFormat="1" ht="37.8" customHeight="1">
      <c r="A164" s="39"/>
      <c r="B164" s="40"/>
      <c r="C164" s="222" t="s">
        <v>650</v>
      </c>
      <c r="D164" s="222" t="s">
        <v>202</v>
      </c>
      <c r="E164" s="223" t="s">
        <v>4249</v>
      </c>
      <c r="F164" s="224" t="s">
        <v>4250</v>
      </c>
      <c r="G164" s="225" t="s">
        <v>535</v>
      </c>
      <c r="H164" s="226">
        <v>1</v>
      </c>
      <c r="I164" s="227"/>
      <c r="J164" s="228">
        <f>ROUND(I164*H164,2)</f>
        <v>0</v>
      </c>
      <c r="K164" s="229"/>
      <c r="L164" s="45"/>
      <c r="M164" s="230" t="s">
        <v>1</v>
      </c>
      <c r="N164" s="231" t="s">
        <v>41</v>
      </c>
      <c r="O164" s="92"/>
      <c r="P164" s="232">
        <f>O164*H164</f>
        <v>0</v>
      </c>
      <c r="Q164" s="232">
        <v>0.1111</v>
      </c>
      <c r="R164" s="232">
        <f>Q164*H164</f>
        <v>0.1111</v>
      </c>
      <c r="S164" s="232">
        <v>0</v>
      </c>
      <c r="T164" s="233">
        <f>S164*H164</f>
        <v>0</v>
      </c>
      <c r="U164" s="39"/>
      <c r="V164" s="39"/>
      <c r="W164" s="39"/>
      <c r="X164" s="39"/>
      <c r="Y164" s="39"/>
      <c r="Z164" s="39"/>
      <c r="AA164" s="39"/>
      <c r="AB164" s="39"/>
      <c r="AC164" s="39"/>
      <c r="AD164" s="39"/>
      <c r="AE164" s="39"/>
      <c r="AR164" s="234" t="s">
        <v>206</v>
      </c>
      <c r="AT164" s="234" t="s">
        <v>202</v>
      </c>
      <c r="AU164" s="234" t="s">
        <v>83</v>
      </c>
      <c r="AY164" s="18" t="s">
        <v>201</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206</v>
      </c>
      <c r="BM164" s="234" t="s">
        <v>4251</v>
      </c>
    </row>
    <row r="165" s="2" customFormat="1" ht="16.5" customHeight="1">
      <c r="A165" s="39"/>
      <c r="B165" s="40"/>
      <c r="C165" s="222" t="s">
        <v>654</v>
      </c>
      <c r="D165" s="222" t="s">
        <v>202</v>
      </c>
      <c r="E165" s="223" t="s">
        <v>4252</v>
      </c>
      <c r="F165" s="224" t="s">
        <v>4253</v>
      </c>
      <c r="G165" s="225" t="s">
        <v>671</v>
      </c>
      <c r="H165" s="226">
        <v>18</v>
      </c>
      <c r="I165" s="227"/>
      <c r="J165" s="228">
        <f>ROUND(I165*H165,2)</f>
        <v>0</v>
      </c>
      <c r="K165" s="229"/>
      <c r="L165" s="45"/>
      <c r="M165" s="230" t="s">
        <v>1</v>
      </c>
      <c r="N165" s="231" t="s">
        <v>41</v>
      </c>
      <c r="O165" s="92"/>
      <c r="P165" s="232">
        <f>O165*H165</f>
        <v>0</v>
      </c>
      <c r="Q165" s="232">
        <v>0.00019000000000000001</v>
      </c>
      <c r="R165" s="232">
        <f>Q165*H165</f>
        <v>0.0034200000000000003</v>
      </c>
      <c r="S165" s="232">
        <v>0</v>
      </c>
      <c r="T165" s="233">
        <f>S165*H165</f>
        <v>0</v>
      </c>
      <c r="U165" s="39"/>
      <c r="V165" s="39"/>
      <c r="W165" s="39"/>
      <c r="X165" s="39"/>
      <c r="Y165" s="39"/>
      <c r="Z165" s="39"/>
      <c r="AA165" s="39"/>
      <c r="AB165" s="39"/>
      <c r="AC165" s="39"/>
      <c r="AD165" s="39"/>
      <c r="AE165" s="39"/>
      <c r="AR165" s="234" t="s">
        <v>206</v>
      </c>
      <c r="AT165" s="234" t="s">
        <v>202</v>
      </c>
      <c r="AU165" s="234" t="s">
        <v>83</v>
      </c>
      <c r="AY165" s="18" t="s">
        <v>201</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206</v>
      </c>
      <c r="BM165" s="234" t="s">
        <v>4254</v>
      </c>
    </row>
    <row r="166" s="2" customFormat="1" ht="24.15" customHeight="1">
      <c r="A166" s="39"/>
      <c r="B166" s="40"/>
      <c r="C166" s="222" t="s">
        <v>657</v>
      </c>
      <c r="D166" s="222" t="s">
        <v>202</v>
      </c>
      <c r="E166" s="223" t="s">
        <v>4255</v>
      </c>
      <c r="F166" s="224" t="s">
        <v>4256</v>
      </c>
      <c r="G166" s="225" t="s">
        <v>671</v>
      </c>
      <c r="H166" s="226">
        <v>18</v>
      </c>
      <c r="I166" s="227"/>
      <c r="J166" s="228">
        <f>ROUND(I166*H166,2)</f>
        <v>0</v>
      </c>
      <c r="K166" s="229"/>
      <c r="L166" s="45"/>
      <c r="M166" s="230" t="s">
        <v>1</v>
      </c>
      <c r="N166" s="231" t="s">
        <v>41</v>
      </c>
      <c r="O166" s="92"/>
      <c r="P166" s="232">
        <f>O166*H166</f>
        <v>0</v>
      </c>
      <c r="Q166" s="232">
        <v>0.00012999999999999999</v>
      </c>
      <c r="R166" s="232">
        <f>Q166*H166</f>
        <v>0.0023399999999999996</v>
      </c>
      <c r="S166" s="232">
        <v>0</v>
      </c>
      <c r="T166" s="233">
        <f>S166*H166</f>
        <v>0</v>
      </c>
      <c r="U166" s="39"/>
      <c r="V166" s="39"/>
      <c r="W166" s="39"/>
      <c r="X166" s="39"/>
      <c r="Y166" s="39"/>
      <c r="Z166" s="39"/>
      <c r="AA166" s="39"/>
      <c r="AB166" s="39"/>
      <c r="AC166" s="39"/>
      <c r="AD166" s="39"/>
      <c r="AE166" s="39"/>
      <c r="AR166" s="234" t="s">
        <v>206</v>
      </c>
      <c r="AT166" s="234" t="s">
        <v>202</v>
      </c>
      <c r="AU166" s="234" t="s">
        <v>83</v>
      </c>
      <c r="AY166" s="18" t="s">
        <v>201</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206</v>
      </c>
      <c r="BM166" s="234" t="s">
        <v>4257</v>
      </c>
    </row>
    <row r="167" s="11" customFormat="1" ht="25.92" customHeight="1">
      <c r="A167" s="11"/>
      <c r="B167" s="208"/>
      <c r="C167" s="209"/>
      <c r="D167" s="210" t="s">
        <v>75</v>
      </c>
      <c r="E167" s="211" t="s">
        <v>329</v>
      </c>
      <c r="F167" s="211" t="s">
        <v>330</v>
      </c>
      <c r="G167" s="209"/>
      <c r="H167" s="209"/>
      <c r="I167" s="212"/>
      <c r="J167" s="213">
        <f>BK167</f>
        <v>0</v>
      </c>
      <c r="K167" s="209"/>
      <c r="L167" s="214"/>
      <c r="M167" s="215"/>
      <c r="N167" s="216"/>
      <c r="O167" s="216"/>
      <c r="P167" s="217">
        <f>P168</f>
        <v>0</v>
      </c>
      <c r="Q167" s="216"/>
      <c r="R167" s="217">
        <f>R168</f>
        <v>0</v>
      </c>
      <c r="S167" s="216"/>
      <c r="T167" s="218">
        <f>T168</f>
        <v>0</v>
      </c>
      <c r="U167" s="11"/>
      <c r="V167" s="11"/>
      <c r="W167" s="11"/>
      <c r="X167" s="11"/>
      <c r="Y167" s="11"/>
      <c r="Z167" s="11"/>
      <c r="AA167" s="11"/>
      <c r="AB167" s="11"/>
      <c r="AC167" s="11"/>
      <c r="AD167" s="11"/>
      <c r="AE167" s="11"/>
      <c r="AR167" s="219" t="s">
        <v>83</v>
      </c>
      <c r="AT167" s="220" t="s">
        <v>75</v>
      </c>
      <c r="AU167" s="220" t="s">
        <v>76</v>
      </c>
      <c r="AY167" s="219" t="s">
        <v>201</v>
      </c>
      <c r="BK167" s="221">
        <f>BK168</f>
        <v>0</v>
      </c>
    </row>
    <row r="168" s="2" customFormat="1" ht="49.05" customHeight="1">
      <c r="A168" s="39"/>
      <c r="B168" s="40"/>
      <c r="C168" s="222" t="s">
        <v>661</v>
      </c>
      <c r="D168" s="222" t="s">
        <v>202</v>
      </c>
      <c r="E168" s="223" t="s">
        <v>4258</v>
      </c>
      <c r="F168" s="224" t="s">
        <v>4259</v>
      </c>
      <c r="G168" s="225" t="s">
        <v>223</v>
      </c>
      <c r="H168" s="226">
        <v>7.4020000000000001</v>
      </c>
      <c r="I168" s="227"/>
      <c r="J168" s="228">
        <f>ROUND(I168*H168,2)</f>
        <v>0</v>
      </c>
      <c r="K168" s="229"/>
      <c r="L168" s="45"/>
      <c r="M168" s="230" t="s">
        <v>1</v>
      </c>
      <c r="N168" s="231" t="s">
        <v>41</v>
      </c>
      <c r="O168" s="92"/>
      <c r="P168" s="232">
        <f>O168*H168</f>
        <v>0</v>
      </c>
      <c r="Q168" s="232">
        <v>0</v>
      </c>
      <c r="R168" s="232">
        <f>Q168*H168</f>
        <v>0</v>
      </c>
      <c r="S168" s="232">
        <v>0</v>
      </c>
      <c r="T168" s="233">
        <f>S168*H168</f>
        <v>0</v>
      </c>
      <c r="U168" s="39"/>
      <c r="V168" s="39"/>
      <c r="W168" s="39"/>
      <c r="X168" s="39"/>
      <c r="Y168" s="39"/>
      <c r="Z168" s="39"/>
      <c r="AA168" s="39"/>
      <c r="AB168" s="39"/>
      <c r="AC168" s="39"/>
      <c r="AD168" s="39"/>
      <c r="AE168" s="39"/>
      <c r="AR168" s="234" t="s">
        <v>206</v>
      </c>
      <c r="AT168" s="234" t="s">
        <v>202</v>
      </c>
      <c r="AU168" s="234" t="s">
        <v>83</v>
      </c>
      <c r="AY168" s="18" t="s">
        <v>201</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206</v>
      </c>
      <c r="BM168" s="234" t="s">
        <v>4260</v>
      </c>
    </row>
    <row r="169" s="11" customFormat="1" ht="25.92" customHeight="1">
      <c r="A169" s="11"/>
      <c r="B169" s="208"/>
      <c r="C169" s="209"/>
      <c r="D169" s="210" t="s">
        <v>75</v>
      </c>
      <c r="E169" s="211" t="s">
        <v>4261</v>
      </c>
      <c r="F169" s="211" t="s">
        <v>4262</v>
      </c>
      <c r="G169" s="209"/>
      <c r="H169" s="209"/>
      <c r="I169" s="212"/>
      <c r="J169" s="213">
        <f>BK169</f>
        <v>0</v>
      </c>
      <c r="K169" s="209"/>
      <c r="L169" s="214"/>
      <c r="M169" s="215"/>
      <c r="N169" s="216"/>
      <c r="O169" s="216"/>
      <c r="P169" s="217">
        <f>SUM(P170:P176)</f>
        <v>0</v>
      </c>
      <c r="Q169" s="216"/>
      <c r="R169" s="217">
        <f>SUM(R170:R176)</f>
        <v>0.02103</v>
      </c>
      <c r="S169" s="216"/>
      <c r="T169" s="218">
        <f>SUM(T170:T176)</f>
        <v>0</v>
      </c>
      <c r="U169" s="11"/>
      <c r="V169" s="11"/>
      <c r="W169" s="11"/>
      <c r="X169" s="11"/>
      <c r="Y169" s="11"/>
      <c r="Z169" s="11"/>
      <c r="AA169" s="11"/>
      <c r="AB169" s="11"/>
      <c r="AC169" s="11"/>
      <c r="AD169" s="11"/>
      <c r="AE169" s="11"/>
      <c r="AR169" s="219" t="s">
        <v>85</v>
      </c>
      <c r="AT169" s="220" t="s">
        <v>75</v>
      </c>
      <c r="AU169" s="220" t="s">
        <v>76</v>
      </c>
      <c r="AY169" s="219" t="s">
        <v>201</v>
      </c>
      <c r="BK169" s="221">
        <f>SUM(BK170:BK176)</f>
        <v>0</v>
      </c>
    </row>
    <row r="170" s="2" customFormat="1" ht="24.15" customHeight="1">
      <c r="A170" s="39"/>
      <c r="B170" s="40"/>
      <c r="C170" s="222" t="s">
        <v>664</v>
      </c>
      <c r="D170" s="222" t="s">
        <v>202</v>
      </c>
      <c r="E170" s="223" t="s">
        <v>4263</v>
      </c>
      <c r="F170" s="224" t="s">
        <v>4264</v>
      </c>
      <c r="G170" s="225" t="s">
        <v>934</v>
      </c>
      <c r="H170" s="226">
        <v>14</v>
      </c>
      <c r="I170" s="227"/>
      <c r="J170" s="228">
        <f>ROUND(I170*H170,2)</f>
        <v>0</v>
      </c>
      <c r="K170" s="229"/>
      <c r="L170" s="45"/>
      <c r="M170" s="230" t="s">
        <v>1</v>
      </c>
      <c r="N170" s="231" t="s">
        <v>41</v>
      </c>
      <c r="O170" s="92"/>
      <c r="P170" s="232">
        <f>O170*H170</f>
        <v>0</v>
      </c>
      <c r="Q170" s="232">
        <v>0</v>
      </c>
      <c r="R170" s="232">
        <f>Q170*H170</f>
        <v>0</v>
      </c>
      <c r="S170" s="232">
        <v>0</v>
      </c>
      <c r="T170" s="233">
        <f>S170*H170</f>
        <v>0</v>
      </c>
      <c r="U170" s="39"/>
      <c r="V170" s="39"/>
      <c r="W170" s="39"/>
      <c r="X170" s="39"/>
      <c r="Y170" s="39"/>
      <c r="Z170" s="39"/>
      <c r="AA170" s="39"/>
      <c r="AB170" s="39"/>
      <c r="AC170" s="39"/>
      <c r="AD170" s="39"/>
      <c r="AE170" s="39"/>
      <c r="AR170" s="234" t="s">
        <v>323</v>
      </c>
      <c r="AT170" s="234" t="s">
        <v>202</v>
      </c>
      <c r="AU170" s="234" t="s">
        <v>83</v>
      </c>
      <c r="AY170" s="18" t="s">
        <v>201</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323</v>
      </c>
      <c r="BM170" s="234" t="s">
        <v>4265</v>
      </c>
    </row>
    <row r="171" s="2" customFormat="1" ht="24.15" customHeight="1">
      <c r="A171" s="39"/>
      <c r="B171" s="40"/>
      <c r="C171" s="222" t="s">
        <v>668</v>
      </c>
      <c r="D171" s="222" t="s">
        <v>202</v>
      </c>
      <c r="E171" s="223" t="s">
        <v>4266</v>
      </c>
      <c r="F171" s="224" t="s">
        <v>4264</v>
      </c>
      <c r="G171" s="225" t="s">
        <v>934</v>
      </c>
      <c r="H171" s="226">
        <v>6</v>
      </c>
      <c r="I171" s="227"/>
      <c r="J171" s="228">
        <f>ROUND(I171*H171,2)</f>
        <v>0</v>
      </c>
      <c r="K171" s="229"/>
      <c r="L171" s="45"/>
      <c r="M171" s="230" t="s">
        <v>1</v>
      </c>
      <c r="N171" s="231" t="s">
        <v>41</v>
      </c>
      <c r="O171" s="92"/>
      <c r="P171" s="232">
        <f>O171*H171</f>
        <v>0</v>
      </c>
      <c r="Q171" s="232">
        <v>0</v>
      </c>
      <c r="R171" s="232">
        <f>Q171*H171</f>
        <v>0</v>
      </c>
      <c r="S171" s="232">
        <v>0</v>
      </c>
      <c r="T171" s="233">
        <f>S171*H171</f>
        <v>0</v>
      </c>
      <c r="U171" s="39"/>
      <c r="V171" s="39"/>
      <c r="W171" s="39"/>
      <c r="X171" s="39"/>
      <c r="Y171" s="39"/>
      <c r="Z171" s="39"/>
      <c r="AA171" s="39"/>
      <c r="AB171" s="39"/>
      <c r="AC171" s="39"/>
      <c r="AD171" s="39"/>
      <c r="AE171" s="39"/>
      <c r="AR171" s="234" t="s">
        <v>323</v>
      </c>
      <c r="AT171" s="234" t="s">
        <v>202</v>
      </c>
      <c r="AU171" s="234" t="s">
        <v>83</v>
      </c>
      <c r="AY171" s="18" t="s">
        <v>201</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323</v>
      </c>
      <c r="BM171" s="234" t="s">
        <v>4267</v>
      </c>
    </row>
    <row r="172" s="2" customFormat="1" ht="24.15" customHeight="1">
      <c r="A172" s="39"/>
      <c r="B172" s="40"/>
      <c r="C172" s="222" t="s">
        <v>674</v>
      </c>
      <c r="D172" s="222" t="s">
        <v>202</v>
      </c>
      <c r="E172" s="223" t="s">
        <v>4268</v>
      </c>
      <c r="F172" s="224" t="s">
        <v>4269</v>
      </c>
      <c r="G172" s="225" t="s">
        <v>671</v>
      </c>
      <c r="H172" s="226">
        <v>250</v>
      </c>
      <c r="I172" s="227"/>
      <c r="J172" s="228">
        <f>ROUND(I172*H172,2)</f>
        <v>0</v>
      </c>
      <c r="K172" s="229"/>
      <c r="L172" s="45"/>
      <c r="M172" s="230" t="s">
        <v>1</v>
      </c>
      <c r="N172" s="231" t="s">
        <v>41</v>
      </c>
      <c r="O172" s="92"/>
      <c r="P172" s="232">
        <f>O172*H172</f>
        <v>0</v>
      </c>
      <c r="Q172" s="232">
        <v>0</v>
      </c>
      <c r="R172" s="232">
        <f>Q172*H172</f>
        <v>0</v>
      </c>
      <c r="S172" s="232">
        <v>0</v>
      </c>
      <c r="T172" s="233">
        <f>S172*H172</f>
        <v>0</v>
      </c>
      <c r="U172" s="39"/>
      <c r="V172" s="39"/>
      <c r="W172" s="39"/>
      <c r="X172" s="39"/>
      <c r="Y172" s="39"/>
      <c r="Z172" s="39"/>
      <c r="AA172" s="39"/>
      <c r="AB172" s="39"/>
      <c r="AC172" s="39"/>
      <c r="AD172" s="39"/>
      <c r="AE172" s="39"/>
      <c r="AR172" s="234" t="s">
        <v>323</v>
      </c>
      <c r="AT172" s="234" t="s">
        <v>202</v>
      </c>
      <c r="AU172" s="234" t="s">
        <v>83</v>
      </c>
      <c r="AY172" s="18" t="s">
        <v>201</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323</v>
      </c>
      <c r="BM172" s="234" t="s">
        <v>4270</v>
      </c>
    </row>
    <row r="173" s="2" customFormat="1" ht="66.75" customHeight="1">
      <c r="A173" s="39"/>
      <c r="B173" s="40"/>
      <c r="C173" s="222" t="s">
        <v>679</v>
      </c>
      <c r="D173" s="222" t="s">
        <v>202</v>
      </c>
      <c r="E173" s="223" t="s">
        <v>4271</v>
      </c>
      <c r="F173" s="224" t="s">
        <v>4272</v>
      </c>
      <c r="G173" s="225" t="s">
        <v>934</v>
      </c>
      <c r="H173" s="226">
        <v>1</v>
      </c>
      <c r="I173" s="227"/>
      <c r="J173" s="228">
        <f>ROUND(I173*H173,2)</f>
        <v>0</v>
      </c>
      <c r="K173" s="229"/>
      <c r="L173" s="45"/>
      <c r="M173" s="230" t="s">
        <v>1</v>
      </c>
      <c r="N173" s="231" t="s">
        <v>41</v>
      </c>
      <c r="O173" s="92"/>
      <c r="P173" s="232">
        <f>O173*H173</f>
        <v>0</v>
      </c>
      <c r="Q173" s="232">
        <v>0</v>
      </c>
      <c r="R173" s="232">
        <f>Q173*H173</f>
        <v>0</v>
      </c>
      <c r="S173" s="232">
        <v>0</v>
      </c>
      <c r="T173" s="233">
        <f>S173*H173</f>
        <v>0</v>
      </c>
      <c r="U173" s="39"/>
      <c r="V173" s="39"/>
      <c r="W173" s="39"/>
      <c r="X173" s="39"/>
      <c r="Y173" s="39"/>
      <c r="Z173" s="39"/>
      <c r="AA173" s="39"/>
      <c r="AB173" s="39"/>
      <c r="AC173" s="39"/>
      <c r="AD173" s="39"/>
      <c r="AE173" s="39"/>
      <c r="AR173" s="234" t="s">
        <v>323</v>
      </c>
      <c r="AT173" s="234" t="s">
        <v>202</v>
      </c>
      <c r="AU173" s="234" t="s">
        <v>83</v>
      </c>
      <c r="AY173" s="18" t="s">
        <v>201</v>
      </c>
      <c r="BE173" s="235">
        <f>IF(N173="základní",J173,0)</f>
        <v>0</v>
      </c>
      <c r="BF173" s="235">
        <f>IF(N173="snížená",J173,0)</f>
        <v>0</v>
      </c>
      <c r="BG173" s="235">
        <f>IF(N173="zákl. přenesená",J173,0)</f>
        <v>0</v>
      </c>
      <c r="BH173" s="235">
        <f>IF(N173="sníž. přenesená",J173,0)</f>
        <v>0</v>
      </c>
      <c r="BI173" s="235">
        <f>IF(N173="nulová",J173,0)</f>
        <v>0</v>
      </c>
      <c r="BJ173" s="18" t="s">
        <v>83</v>
      </c>
      <c r="BK173" s="235">
        <f>ROUND(I173*H173,2)</f>
        <v>0</v>
      </c>
      <c r="BL173" s="18" t="s">
        <v>323</v>
      </c>
      <c r="BM173" s="234" t="s">
        <v>4273</v>
      </c>
    </row>
    <row r="174" s="2" customFormat="1" ht="16.5" customHeight="1">
      <c r="A174" s="39"/>
      <c r="B174" s="40"/>
      <c r="C174" s="222" t="s">
        <v>683</v>
      </c>
      <c r="D174" s="222" t="s">
        <v>202</v>
      </c>
      <c r="E174" s="223" t="s">
        <v>4274</v>
      </c>
      <c r="F174" s="224" t="s">
        <v>4275</v>
      </c>
      <c r="G174" s="225" t="s">
        <v>934</v>
      </c>
      <c r="H174" s="226">
        <v>4</v>
      </c>
      <c r="I174" s="227"/>
      <c r="J174" s="228">
        <f>ROUND(I174*H174,2)</f>
        <v>0</v>
      </c>
      <c r="K174" s="229"/>
      <c r="L174" s="45"/>
      <c r="M174" s="230" t="s">
        <v>1</v>
      </c>
      <c r="N174" s="231" t="s">
        <v>41</v>
      </c>
      <c r="O174" s="92"/>
      <c r="P174" s="232">
        <f>O174*H174</f>
        <v>0</v>
      </c>
      <c r="Q174" s="232">
        <v>0</v>
      </c>
      <c r="R174" s="232">
        <f>Q174*H174</f>
        <v>0</v>
      </c>
      <c r="S174" s="232">
        <v>0</v>
      </c>
      <c r="T174" s="233">
        <f>S174*H174</f>
        <v>0</v>
      </c>
      <c r="U174" s="39"/>
      <c r="V174" s="39"/>
      <c r="W174" s="39"/>
      <c r="X174" s="39"/>
      <c r="Y174" s="39"/>
      <c r="Z174" s="39"/>
      <c r="AA174" s="39"/>
      <c r="AB174" s="39"/>
      <c r="AC174" s="39"/>
      <c r="AD174" s="39"/>
      <c r="AE174" s="39"/>
      <c r="AR174" s="234" t="s">
        <v>323</v>
      </c>
      <c r="AT174" s="234" t="s">
        <v>202</v>
      </c>
      <c r="AU174" s="234" t="s">
        <v>83</v>
      </c>
      <c r="AY174" s="18" t="s">
        <v>201</v>
      </c>
      <c r="BE174" s="235">
        <f>IF(N174="základní",J174,0)</f>
        <v>0</v>
      </c>
      <c r="BF174" s="235">
        <f>IF(N174="snížená",J174,0)</f>
        <v>0</v>
      </c>
      <c r="BG174" s="235">
        <f>IF(N174="zákl. přenesená",J174,0)</f>
        <v>0</v>
      </c>
      <c r="BH174" s="235">
        <f>IF(N174="sníž. přenesená",J174,0)</f>
        <v>0</v>
      </c>
      <c r="BI174" s="235">
        <f>IF(N174="nulová",J174,0)</f>
        <v>0</v>
      </c>
      <c r="BJ174" s="18" t="s">
        <v>83</v>
      </c>
      <c r="BK174" s="235">
        <f>ROUND(I174*H174,2)</f>
        <v>0</v>
      </c>
      <c r="BL174" s="18" t="s">
        <v>323</v>
      </c>
      <c r="BM174" s="234" t="s">
        <v>4276</v>
      </c>
    </row>
    <row r="175" s="2" customFormat="1" ht="37.8" customHeight="1">
      <c r="A175" s="39"/>
      <c r="B175" s="40"/>
      <c r="C175" s="222" t="s">
        <v>708</v>
      </c>
      <c r="D175" s="222" t="s">
        <v>202</v>
      </c>
      <c r="E175" s="223" t="s">
        <v>4277</v>
      </c>
      <c r="F175" s="224" t="s">
        <v>4278</v>
      </c>
      <c r="G175" s="225" t="s">
        <v>535</v>
      </c>
      <c r="H175" s="226">
        <v>1</v>
      </c>
      <c r="I175" s="227"/>
      <c r="J175" s="228">
        <f>ROUND(I175*H175,2)</f>
        <v>0</v>
      </c>
      <c r="K175" s="229"/>
      <c r="L175" s="45"/>
      <c r="M175" s="230" t="s">
        <v>1</v>
      </c>
      <c r="N175" s="231" t="s">
        <v>41</v>
      </c>
      <c r="O175" s="92"/>
      <c r="P175" s="232">
        <f>O175*H175</f>
        <v>0</v>
      </c>
      <c r="Q175" s="232">
        <v>3.0000000000000001E-05</v>
      </c>
      <c r="R175" s="232">
        <f>Q175*H175</f>
        <v>3.0000000000000001E-05</v>
      </c>
      <c r="S175" s="232">
        <v>0</v>
      </c>
      <c r="T175" s="233">
        <f>S175*H175</f>
        <v>0</v>
      </c>
      <c r="U175" s="39"/>
      <c r="V175" s="39"/>
      <c r="W175" s="39"/>
      <c r="X175" s="39"/>
      <c r="Y175" s="39"/>
      <c r="Z175" s="39"/>
      <c r="AA175" s="39"/>
      <c r="AB175" s="39"/>
      <c r="AC175" s="39"/>
      <c r="AD175" s="39"/>
      <c r="AE175" s="39"/>
      <c r="AR175" s="234" t="s">
        <v>323</v>
      </c>
      <c r="AT175" s="234" t="s">
        <v>202</v>
      </c>
      <c r="AU175" s="234" t="s">
        <v>83</v>
      </c>
      <c r="AY175" s="18" t="s">
        <v>201</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323</v>
      </c>
      <c r="BM175" s="234" t="s">
        <v>4279</v>
      </c>
    </row>
    <row r="176" s="2" customFormat="1" ht="33" customHeight="1">
      <c r="A176" s="39"/>
      <c r="B176" s="40"/>
      <c r="C176" s="291" t="s">
        <v>712</v>
      </c>
      <c r="D176" s="291" t="s">
        <v>615</v>
      </c>
      <c r="E176" s="292" t="s">
        <v>4280</v>
      </c>
      <c r="F176" s="293" t="s">
        <v>4281</v>
      </c>
      <c r="G176" s="294" t="s">
        <v>535</v>
      </c>
      <c r="H176" s="295">
        <v>1</v>
      </c>
      <c r="I176" s="296"/>
      <c r="J176" s="297">
        <f>ROUND(I176*H176,2)</f>
        <v>0</v>
      </c>
      <c r="K176" s="298"/>
      <c r="L176" s="299"/>
      <c r="M176" s="303" t="s">
        <v>1</v>
      </c>
      <c r="N176" s="304" t="s">
        <v>41</v>
      </c>
      <c r="O176" s="282"/>
      <c r="P176" s="283">
        <f>O176*H176</f>
        <v>0</v>
      </c>
      <c r="Q176" s="283">
        <v>0.021000000000000001</v>
      </c>
      <c r="R176" s="283">
        <f>Q176*H176</f>
        <v>0.021000000000000001</v>
      </c>
      <c r="S176" s="283">
        <v>0</v>
      </c>
      <c r="T176" s="284">
        <f>S176*H176</f>
        <v>0</v>
      </c>
      <c r="U176" s="39"/>
      <c r="V176" s="39"/>
      <c r="W176" s="39"/>
      <c r="X176" s="39"/>
      <c r="Y176" s="39"/>
      <c r="Z176" s="39"/>
      <c r="AA176" s="39"/>
      <c r="AB176" s="39"/>
      <c r="AC176" s="39"/>
      <c r="AD176" s="39"/>
      <c r="AE176" s="39"/>
      <c r="AR176" s="234" t="s">
        <v>683</v>
      </c>
      <c r="AT176" s="234" t="s">
        <v>615</v>
      </c>
      <c r="AU176" s="234" t="s">
        <v>83</v>
      </c>
      <c r="AY176" s="18" t="s">
        <v>201</v>
      </c>
      <c r="BE176" s="235">
        <f>IF(N176="základní",J176,0)</f>
        <v>0</v>
      </c>
      <c r="BF176" s="235">
        <f>IF(N176="snížená",J176,0)</f>
        <v>0</v>
      </c>
      <c r="BG176" s="235">
        <f>IF(N176="zákl. přenesená",J176,0)</f>
        <v>0</v>
      </c>
      <c r="BH176" s="235">
        <f>IF(N176="sníž. přenesená",J176,0)</f>
        <v>0</v>
      </c>
      <c r="BI176" s="235">
        <f>IF(N176="nulová",J176,0)</f>
        <v>0</v>
      </c>
      <c r="BJ176" s="18" t="s">
        <v>83</v>
      </c>
      <c r="BK176" s="235">
        <f>ROUND(I176*H176,2)</f>
        <v>0</v>
      </c>
      <c r="BL176" s="18" t="s">
        <v>323</v>
      </c>
      <c r="BM176" s="234" t="s">
        <v>4282</v>
      </c>
    </row>
    <row r="177" s="2" customFormat="1" ht="6.96" customHeight="1">
      <c r="A177" s="39"/>
      <c r="B177" s="67"/>
      <c r="C177" s="68"/>
      <c r="D177" s="68"/>
      <c r="E177" s="68"/>
      <c r="F177" s="68"/>
      <c r="G177" s="68"/>
      <c r="H177" s="68"/>
      <c r="I177" s="68"/>
      <c r="J177" s="68"/>
      <c r="K177" s="68"/>
      <c r="L177" s="45"/>
      <c r="M177" s="39"/>
      <c r="O177" s="39"/>
      <c r="P177" s="39"/>
      <c r="Q177" s="39"/>
      <c r="R177" s="39"/>
      <c r="S177" s="39"/>
      <c r="T177" s="39"/>
      <c r="U177" s="39"/>
      <c r="V177" s="39"/>
      <c r="W177" s="39"/>
      <c r="X177" s="39"/>
      <c r="Y177" s="39"/>
      <c r="Z177" s="39"/>
      <c r="AA177" s="39"/>
      <c r="AB177" s="39"/>
      <c r="AC177" s="39"/>
      <c r="AD177" s="39"/>
      <c r="AE177" s="39"/>
    </row>
  </sheetData>
  <sheetProtection sheet="1" autoFilter="0" formatColumns="0" formatRows="0" objects="1" scenarios="1" spinCount="100000" saltValue="ydLhIcmrV8YYbNR6xXVQRS1+lRqrolwcTxR+E1rEhRXUXoeG1e/JNq8hdRlzRpvKbEStuZh8E+SQCa4PESSHMQ==" hashValue="Bt9hzQ4JrhQ01VPN0ujMj3nDeJpDBPf8bkElTTL05TU/3j8zMP0BNhRxbolcYMvxfWn+GX8N4F/WMNyjfe41MA==" algorithmName="SHA-512" password="CC35"/>
  <autoFilter ref="C121:K176"/>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160</v>
      </c>
      <c r="AZ2" s="289" t="s">
        <v>4178</v>
      </c>
      <c r="BA2" s="289" t="s">
        <v>4178</v>
      </c>
      <c r="BB2" s="289" t="s">
        <v>205</v>
      </c>
      <c r="BC2" s="289" t="s">
        <v>650</v>
      </c>
      <c r="BD2" s="289" t="s">
        <v>85</v>
      </c>
    </row>
    <row r="3" s="1" customFormat="1" ht="6.96" customHeight="1">
      <c r="B3" s="148"/>
      <c r="C3" s="149"/>
      <c r="D3" s="149"/>
      <c r="E3" s="149"/>
      <c r="F3" s="149"/>
      <c r="G3" s="149"/>
      <c r="H3" s="149"/>
      <c r="I3" s="149"/>
      <c r="J3" s="149"/>
      <c r="K3" s="149"/>
      <c r="L3" s="21"/>
      <c r="AT3" s="18" t="s">
        <v>85</v>
      </c>
      <c r="AZ3" s="289" t="s">
        <v>4175</v>
      </c>
      <c r="BA3" s="289" t="s">
        <v>4176</v>
      </c>
      <c r="BB3" s="289" t="s">
        <v>205</v>
      </c>
      <c r="BC3" s="289" t="s">
        <v>4177</v>
      </c>
      <c r="BD3" s="289" t="s">
        <v>85</v>
      </c>
    </row>
    <row r="4" s="1" customFormat="1" ht="24.96" customHeight="1">
      <c r="B4" s="21"/>
      <c r="D4" s="150" t="s">
        <v>173</v>
      </c>
      <c r="L4" s="21"/>
      <c r="M4" s="151" t="s">
        <v>10</v>
      </c>
      <c r="AT4" s="18" t="s">
        <v>4</v>
      </c>
      <c r="AZ4" s="289" t="s">
        <v>4173</v>
      </c>
      <c r="BA4" s="289" t="s">
        <v>4173</v>
      </c>
      <c r="BB4" s="289" t="s">
        <v>205</v>
      </c>
      <c r="BC4" s="289" t="s">
        <v>4174</v>
      </c>
      <c r="BD4" s="289" t="s">
        <v>138</v>
      </c>
    </row>
    <row r="5" s="1" customFormat="1" ht="6.96" customHeight="1">
      <c r="B5" s="21"/>
      <c r="L5" s="21"/>
      <c r="AZ5" s="289" t="s">
        <v>4179</v>
      </c>
      <c r="BA5" s="289" t="s">
        <v>4179</v>
      </c>
      <c r="BB5" s="289" t="s">
        <v>205</v>
      </c>
      <c r="BC5" s="289" t="s">
        <v>4180</v>
      </c>
      <c r="BD5" s="289" t="s">
        <v>85</v>
      </c>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174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4283</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6. 6. 2024</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ROUND(J118,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ROUND((SUM(BE118:BE163)),  2)</f>
        <v>0</v>
      </c>
      <c r="G33" s="39"/>
      <c r="H33" s="39"/>
      <c r="I33" s="166">
        <v>0.20999999999999999</v>
      </c>
      <c r="J33" s="165">
        <f>ROUND(((SUM(BE118:BE163))*I33),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ROUND((SUM(BF118:BF163)),  2)</f>
        <v>0</v>
      </c>
      <c r="G34" s="39"/>
      <c r="H34" s="39"/>
      <c r="I34" s="166">
        <v>0.12</v>
      </c>
      <c r="J34" s="165">
        <f>ROUND(((SUM(BF118:BF163))*I34),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ROUND((SUM(BG118:BG163)),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ROUND((SUM(BH118:BH163)),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ROUND((SUM(BI118:BI163)),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174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07 - IO 04 - Akumulace a areálové rozvody tepla</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6. 6. 2024</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179</v>
      </c>
      <c r="D94" s="187"/>
      <c r="E94" s="187"/>
      <c r="F94" s="187"/>
      <c r="G94" s="187"/>
      <c r="H94" s="187"/>
      <c r="I94" s="187"/>
      <c r="J94" s="188" t="s">
        <v>180</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181</v>
      </c>
      <c r="D96" s="41"/>
      <c r="E96" s="41"/>
      <c r="F96" s="41"/>
      <c r="G96" s="41"/>
      <c r="H96" s="41"/>
      <c r="I96" s="41"/>
      <c r="J96" s="111">
        <f>J118</f>
        <v>0</v>
      </c>
      <c r="K96" s="41"/>
      <c r="L96" s="64"/>
      <c r="S96" s="39"/>
      <c r="T96" s="39"/>
      <c r="U96" s="39"/>
      <c r="V96" s="39"/>
      <c r="W96" s="39"/>
      <c r="X96" s="39"/>
      <c r="Y96" s="39"/>
      <c r="Z96" s="39"/>
      <c r="AA96" s="39"/>
      <c r="AB96" s="39"/>
      <c r="AC96" s="39"/>
      <c r="AD96" s="39"/>
      <c r="AE96" s="39"/>
      <c r="AU96" s="18" t="s">
        <v>182</v>
      </c>
    </row>
    <row r="97" s="9" customFormat="1" ht="24.96" customHeight="1">
      <c r="A97" s="9"/>
      <c r="B97" s="190"/>
      <c r="C97" s="191"/>
      <c r="D97" s="192" t="s">
        <v>474</v>
      </c>
      <c r="E97" s="193"/>
      <c r="F97" s="193"/>
      <c r="G97" s="193"/>
      <c r="H97" s="193"/>
      <c r="I97" s="193"/>
      <c r="J97" s="194">
        <f>J119</f>
        <v>0</v>
      </c>
      <c r="K97" s="191"/>
      <c r="L97" s="195"/>
      <c r="S97" s="9"/>
      <c r="T97" s="9"/>
      <c r="U97" s="9"/>
      <c r="V97" s="9"/>
      <c r="W97" s="9"/>
      <c r="X97" s="9"/>
      <c r="Y97" s="9"/>
      <c r="Z97" s="9"/>
      <c r="AA97" s="9"/>
      <c r="AB97" s="9"/>
      <c r="AC97" s="9"/>
      <c r="AD97" s="9"/>
      <c r="AE97" s="9"/>
    </row>
    <row r="98" s="9" customFormat="1" ht="24.96" customHeight="1">
      <c r="A98" s="9"/>
      <c r="B98" s="190"/>
      <c r="C98" s="191"/>
      <c r="D98" s="192" t="s">
        <v>4284</v>
      </c>
      <c r="E98" s="193"/>
      <c r="F98" s="193"/>
      <c r="G98" s="193"/>
      <c r="H98" s="193"/>
      <c r="I98" s="193"/>
      <c r="J98" s="194">
        <f>J137</f>
        <v>0</v>
      </c>
      <c r="K98" s="191"/>
      <c r="L98" s="195"/>
      <c r="S98" s="9"/>
      <c r="T98" s="9"/>
      <c r="U98" s="9"/>
      <c r="V98" s="9"/>
      <c r="W98" s="9"/>
      <c r="X98" s="9"/>
      <c r="Y98" s="9"/>
      <c r="Z98" s="9"/>
      <c r="AA98" s="9"/>
      <c r="AB98" s="9"/>
      <c r="AC98" s="9"/>
      <c r="AD98" s="9"/>
      <c r="AE98" s="9"/>
    </row>
    <row r="99" s="2" customFormat="1" ht="21.84"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6.96" customHeight="1">
      <c r="A100" s="39"/>
      <c r="B100" s="67"/>
      <c r="C100" s="68"/>
      <c r="D100" s="68"/>
      <c r="E100" s="68"/>
      <c r="F100" s="68"/>
      <c r="G100" s="68"/>
      <c r="H100" s="68"/>
      <c r="I100" s="68"/>
      <c r="J100" s="68"/>
      <c r="K100" s="68"/>
      <c r="L100" s="64"/>
      <c r="S100" s="39"/>
      <c r="T100" s="39"/>
      <c r="U100" s="39"/>
      <c r="V100" s="39"/>
      <c r="W100" s="39"/>
      <c r="X100" s="39"/>
      <c r="Y100" s="39"/>
      <c r="Z100" s="39"/>
      <c r="AA100" s="39"/>
      <c r="AB100" s="39"/>
      <c r="AC100" s="39"/>
      <c r="AD100" s="39"/>
      <c r="AE100" s="39"/>
    </row>
    <row r="104" s="2" customFormat="1" ht="6.96" customHeight="1">
      <c r="A104" s="39"/>
      <c r="B104" s="69"/>
      <c r="C104" s="70"/>
      <c r="D104" s="70"/>
      <c r="E104" s="70"/>
      <c r="F104" s="70"/>
      <c r="G104" s="70"/>
      <c r="H104" s="70"/>
      <c r="I104" s="70"/>
      <c r="J104" s="70"/>
      <c r="K104" s="70"/>
      <c r="L104" s="64"/>
      <c r="S104" s="39"/>
      <c r="T104" s="39"/>
      <c r="U104" s="39"/>
      <c r="V104" s="39"/>
      <c r="W104" s="39"/>
      <c r="X104" s="39"/>
      <c r="Y104" s="39"/>
      <c r="Z104" s="39"/>
      <c r="AA104" s="39"/>
      <c r="AB104" s="39"/>
      <c r="AC104" s="39"/>
      <c r="AD104" s="39"/>
      <c r="AE104" s="39"/>
    </row>
    <row r="105" s="2" customFormat="1" ht="24.96" customHeight="1">
      <c r="A105" s="39"/>
      <c r="B105" s="40"/>
      <c r="C105" s="24" t="s">
        <v>187</v>
      </c>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12" customHeight="1">
      <c r="A107" s="39"/>
      <c r="B107" s="40"/>
      <c r="C107" s="33" t="s">
        <v>16</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26.25" customHeight="1">
      <c r="A108" s="39"/>
      <c r="B108" s="40"/>
      <c r="C108" s="41"/>
      <c r="D108" s="41"/>
      <c r="E108" s="185" t="str">
        <f>E7</f>
        <v>Konverze Vodárenské věže - výstavba větrné elektrárny Bohumín - Pudlov</v>
      </c>
      <c r="F108" s="33"/>
      <c r="G108" s="33"/>
      <c r="H108" s="33"/>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174</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77" t="str">
        <f>E9</f>
        <v>07 - IO 04 - Akumulace a areálové rozvody tepla</v>
      </c>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20</v>
      </c>
      <c r="D112" s="41"/>
      <c r="E112" s="41"/>
      <c r="F112" s="28" t="str">
        <f>F12</f>
        <v xml:space="preserve"> </v>
      </c>
      <c r="G112" s="41"/>
      <c r="H112" s="41"/>
      <c r="I112" s="33" t="s">
        <v>22</v>
      </c>
      <c r="J112" s="80" t="str">
        <f>IF(J12="","",J12)</f>
        <v>6. 6. 2024</v>
      </c>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5.15" customHeight="1">
      <c r="A114" s="39"/>
      <c r="B114" s="40"/>
      <c r="C114" s="33" t="s">
        <v>24</v>
      </c>
      <c r="D114" s="41"/>
      <c r="E114" s="41"/>
      <c r="F114" s="28" t="str">
        <f>E15</f>
        <v>Ing. Vladimír Cigánek</v>
      </c>
      <c r="G114" s="41"/>
      <c r="H114" s="41"/>
      <c r="I114" s="33" t="s">
        <v>30</v>
      </c>
      <c r="J114" s="37" t="str">
        <f>E21</f>
        <v>PPS Kania s.r.o.</v>
      </c>
      <c r="K114" s="41"/>
      <c r="L114" s="64"/>
      <c r="S114" s="39"/>
      <c r="T114" s="39"/>
      <c r="U114" s="39"/>
      <c r="V114" s="39"/>
      <c r="W114" s="39"/>
      <c r="X114" s="39"/>
      <c r="Y114" s="39"/>
      <c r="Z114" s="39"/>
      <c r="AA114" s="39"/>
      <c r="AB114" s="39"/>
      <c r="AC114" s="39"/>
      <c r="AD114" s="39"/>
      <c r="AE114" s="39"/>
    </row>
    <row r="115" s="2" customFormat="1" ht="15.15" customHeight="1">
      <c r="A115" s="39"/>
      <c r="B115" s="40"/>
      <c r="C115" s="33" t="s">
        <v>28</v>
      </c>
      <c r="D115" s="41"/>
      <c r="E115" s="41"/>
      <c r="F115" s="28" t="str">
        <f>IF(E18="","",E18)</f>
        <v>Vyplň údaj</v>
      </c>
      <c r="G115" s="41"/>
      <c r="H115" s="41"/>
      <c r="I115" s="33" t="s">
        <v>33</v>
      </c>
      <c r="J115" s="37" t="str">
        <f>E24</f>
        <v>kolektiv autorů</v>
      </c>
      <c r="K115" s="41"/>
      <c r="L115" s="64"/>
      <c r="S115" s="39"/>
      <c r="T115" s="39"/>
      <c r="U115" s="39"/>
      <c r="V115" s="39"/>
      <c r="W115" s="39"/>
      <c r="X115" s="39"/>
      <c r="Y115" s="39"/>
      <c r="Z115" s="39"/>
      <c r="AA115" s="39"/>
      <c r="AB115" s="39"/>
      <c r="AC115" s="39"/>
      <c r="AD115" s="39"/>
      <c r="AE115" s="39"/>
    </row>
    <row r="116" s="2" customFormat="1" ht="10.32"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10" customFormat="1" ht="29.28" customHeight="1">
      <c r="A117" s="196"/>
      <c r="B117" s="197"/>
      <c r="C117" s="198" t="s">
        <v>188</v>
      </c>
      <c r="D117" s="199" t="s">
        <v>61</v>
      </c>
      <c r="E117" s="199" t="s">
        <v>57</v>
      </c>
      <c r="F117" s="199" t="s">
        <v>58</v>
      </c>
      <c r="G117" s="199" t="s">
        <v>189</v>
      </c>
      <c r="H117" s="199" t="s">
        <v>190</v>
      </c>
      <c r="I117" s="199" t="s">
        <v>191</v>
      </c>
      <c r="J117" s="200" t="s">
        <v>180</v>
      </c>
      <c r="K117" s="201" t="s">
        <v>192</v>
      </c>
      <c r="L117" s="202"/>
      <c r="M117" s="101" t="s">
        <v>1</v>
      </c>
      <c r="N117" s="102" t="s">
        <v>40</v>
      </c>
      <c r="O117" s="102" t="s">
        <v>193</v>
      </c>
      <c r="P117" s="102" t="s">
        <v>194</v>
      </c>
      <c r="Q117" s="102" t="s">
        <v>195</v>
      </c>
      <c r="R117" s="102" t="s">
        <v>196</v>
      </c>
      <c r="S117" s="102" t="s">
        <v>197</v>
      </c>
      <c r="T117" s="103" t="s">
        <v>198</v>
      </c>
      <c r="U117" s="196"/>
      <c r="V117" s="196"/>
      <c r="W117" s="196"/>
      <c r="X117" s="196"/>
      <c r="Y117" s="196"/>
      <c r="Z117" s="196"/>
      <c r="AA117" s="196"/>
      <c r="AB117" s="196"/>
      <c r="AC117" s="196"/>
      <c r="AD117" s="196"/>
      <c r="AE117" s="196"/>
    </row>
    <row r="118" s="2" customFormat="1" ht="22.8" customHeight="1">
      <c r="A118" s="39"/>
      <c r="B118" s="40"/>
      <c r="C118" s="108" t="s">
        <v>199</v>
      </c>
      <c r="D118" s="41"/>
      <c r="E118" s="41"/>
      <c r="F118" s="41"/>
      <c r="G118" s="41"/>
      <c r="H118" s="41"/>
      <c r="I118" s="41"/>
      <c r="J118" s="203">
        <f>BK118</f>
        <v>0</v>
      </c>
      <c r="K118" s="41"/>
      <c r="L118" s="45"/>
      <c r="M118" s="104"/>
      <c r="N118" s="204"/>
      <c r="O118" s="105"/>
      <c r="P118" s="205">
        <f>P119+P137</f>
        <v>0</v>
      </c>
      <c r="Q118" s="105"/>
      <c r="R118" s="205">
        <f>R119+R137</f>
        <v>0</v>
      </c>
      <c r="S118" s="105"/>
      <c r="T118" s="206">
        <f>T119+T137</f>
        <v>0</v>
      </c>
      <c r="U118" s="39"/>
      <c r="V118" s="39"/>
      <c r="W118" s="39"/>
      <c r="X118" s="39"/>
      <c r="Y118" s="39"/>
      <c r="Z118" s="39"/>
      <c r="AA118" s="39"/>
      <c r="AB118" s="39"/>
      <c r="AC118" s="39"/>
      <c r="AD118" s="39"/>
      <c r="AE118" s="39"/>
      <c r="AT118" s="18" t="s">
        <v>75</v>
      </c>
      <c r="AU118" s="18" t="s">
        <v>182</v>
      </c>
      <c r="BK118" s="207">
        <f>BK119+BK137</f>
        <v>0</v>
      </c>
    </row>
    <row r="119" s="11" customFormat="1" ht="25.92" customHeight="1">
      <c r="A119" s="11"/>
      <c r="B119" s="208"/>
      <c r="C119" s="209"/>
      <c r="D119" s="210" t="s">
        <v>75</v>
      </c>
      <c r="E119" s="211" t="s">
        <v>83</v>
      </c>
      <c r="F119" s="211" t="s">
        <v>493</v>
      </c>
      <c r="G119" s="209"/>
      <c r="H119" s="209"/>
      <c r="I119" s="212"/>
      <c r="J119" s="213">
        <f>BK119</f>
        <v>0</v>
      </c>
      <c r="K119" s="209"/>
      <c r="L119" s="214"/>
      <c r="M119" s="215"/>
      <c r="N119" s="216"/>
      <c r="O119" s="216"/>
      <c r="P119" s="217">
        <f>SUM(P120:P136)</f>
        <v>0</v>
      </c>
      <c r="Q119" s="216"/>
      <c r="R119" s="217">
        <f>SUM(R120:R136)</f>
        <v>0</v>
      </c>
      <c r="S119" s="216"/>
      <c r="T119" s="218">
        <f>SUM(T120:T136)</f>
        <v>0</v>
      </c>
      <c r="U119" s="11"/>
      <c r="V119" s="11"/>
      <c r="W119" s="11"/>
      <c r="X119" s="11"/>
      <c r="Y119" s="11"/>
      <c r="Z119" s="11"/>
      <c r="AA119" s="11"/>
      <c r="AB119" s="11"/>
      <c r="AC119" s="11"/>
      <c r="AD119" s="11"/>
      <c r="AE119" s="11"/>
      <c r="AR119" s="219" t="s">
        <v>83</v>
      </c>
      <c r="AT119" s="220" t="s">
        <v>75</v>
      </c>
      <c r="AU119" s="220" t="s">
        <v>76</v>
      </c>
      <c r="AY119" s="219" t="s">
        <v>201</v>
      </c>
      <c r="BK119" s="221">
        <f>SUM(BK120:BK136)</f>
        <v>0</v>
      </c>
    </row>
    <row r="120" s="2" customFormat="1" ht="44.25" customHeight="1">
      <c r="A120" s="39"/>
      <c r="B120" s="40"/>
      <c r="C120" s="222" t="s">
        <v>83</v>
      </c>
      <c r="D120" s="222" t="s">
        <v>202</v>
      </c>
      <c r="E120" s="223" t="s">
        <v>3734</v>
      </c>
      <c r="F120" s="224" t="s">
        <v>3735</v>
      </c>
      <c r="G120" s="225" t="s">
        <v>205</v>
      </c>
      <c r="H120" s="226">
        <v>24</v>
      </c>
      <c r="I120" s="227"/>
      <c r="J120" s="228">
        <f>ROUND(I120*H120,2)</f>
        <v>0</v>
      </c>
      <c r="K120" s="229"/>
      <c r="L120" s="45"/>
      <c r="M120" s="230" t="s">
        <v>1</v>
      </c>
      <c r="N120" s="231" t="s">
        <v>41</v>
      </c>
      <c r="O120" s="92"/>
      <c r="P120" s="232">
        <f>O120*H120</f>
        <v>0</v>
      </c>
      <c r="Q120" s="232">
        <v>0</v>
      </c>
      <c r="R120" s="232">
        <f>Q120*H120</f>
        <v>0</v>
      </c>
      <c r="S120" s="232">
        <v>0</v>
      </c>
      <c r="T120" s="233">
        <f>S120*H120</f>
        <v>0</v>
      </c>
      <c r="U120" s="39"/>
      <c r="V120" s="39"/>
      <c r="W120" s="39"/>
      <c r="X120" s="39"/>
      <c r="Y120" s="39"/>
      <c r="Z120" s="39"/>
      <c r="AA120" s="39"/>
      <c r="AB120" s="39"/>
      <c r="AC120" s="39"/>
      <c r="AD120" s="39"/>
      <c r="AE120" s="39"/>
      <c r="AR120" s="234" t="s">
        <v>206</v>
      </c>
      <c r="AT120" s="234" t="s">
        <v>202</v>
      </c>
      <c r="AU120" s="234" t="s">
        <v>83</v>
      </c>
      <c r="AY120" s="18" t="s">
        <v>201</v>
      </c>
      <c r="BE120" s="235">
        <f>IF(N120="základní",J120,0)</f>
        <v>0</v>
      </c>
      <c r="BF120" s="235">
        <f>IF(N120="snížená",J120,0)</f>
        <v>0</v>
      </c>
      <c r="BG120" s="235">
        <f>IF(N120="zákl. přenesená",J120,0)</f>
        <v>0</v>
      </c>
      <c r="BH120" s="235">
        <f>IF(N120="sníž. přenesená",J120,0)</f>
        <v>0</v>
      </c>
      <c r="BI120" s="235">
        <f>IF(N120="nulová",J120,0)</f>
        <v>0</v>
      </c>
      <c r="BJ120" s="18" t="s">
        <v>83</v>
      </c>
      <c r="BK120" s="235">
        <f>ROUND(I120*H120,2)</f>
        <v>0</v>
      </c>
      <c r="BL120" s="18" t="s">
        <v>206</v>
      </c>
      <c r="BM120" s="234" t="s">
        <v>4285</v>
      </c>
    </row>
    <row r="121" s="13" customFormat="1">
      <c r="A121" s="13"/>
      <c r="B121" s="247"/>
      <c r="C121" s="248"/>
      <c r="D121" s="238" t="s">
        <v>208</v>
      </c>
      <c r="E121" s="249" t="s">
        <v>4178</v>
      </c>
      <c r="F121" s="250" t="s">
        <v>4184</v>
      </c>
      <c r="G121" s="248"/>
      <c r="H121" s="251">
        <v>24</v>
      </c>
      <c r="I121" s="252"/>
      <c r="J121" s="248"/>
      <c r="K121" s="248"/>
      <c r="L121" s="253"/>
      <c r="M121" s="254"/>
      <c r="N121" s="255"/>
      <c r="O121" s="255"/>
      <c r="P121" s="255"/>
      <c r="Q121" s="255"/>
      <c r="R121" s="255"/>
      <c r="S121" s="255"/>
      <c r="T121" s="256"/>
      <c r="U121" s="13"/>
      <c r="V121" s="13"/>
      <c r="W121" s="13"/>
      <c r="X121" s="13"/>
      <c r="Y121" s="13"/>
      <c r="Z121" s="13"/>
      <c r="AA121" s="13"/>
      <c r="AB121" s="13"/>
      <c r="AC121" s="13"/>
      <c r="AD121" s="13"/>
      <c r="AE121" s="13"/>
      <c r="AT121" s="257" t="s">
        <v>208</v>
      </c>
      <c r="AU121" s="257" t="s">
        <v>83</v>
      </c>
      <c r="AV121" s="13" t="s">
        <v>85</v>
      </c>
      <c r="AW121" s="13" t="s">
        <v>32</v>
      </c>
      <c r="AX121" s="13" t="s">
        <v>83</v>
      </c>
      <c r="AY121" s="257" t="s">
        <v>201</v>
      </c>
    </row>
    <row r="122" s="2" customFormat="1" ht="62.7" customHeight="1">
      <c r="A122" s="39"/>
      <c r="B122" s="40"/>
      <c r="C122" s="222" t="s">
        <v>85</v>
      </c>
      <c r="D122" s="222" t="s">
        <v>202</v>
      </c>
      <c r="E122" s="223" t="s">
        <v>3764</v>
      </c>
      <c r="F122" s="224" t="s">
        <v>3765</v>
      </c>
      <c r="G122" s="225" t="s">
        <v>205</v>
      </c>
      <c r="H122" s="226">
        <v>9.5999999999999996</v>
      </c>
      <c r="I122" s="227"/>
      <c r="J122" s="228">
        <f>ROUND(I122*H122,2)</f>
        <v>0</v>
      </c>
      <c r="K122" s="229"/>
      <c r="L122" s="45"/>
      <c r="M122" s="230" t="s">
        <v>1</v>
      </c>
      <c r="N122" s="231" t="s">
        <v>41</v>
      </c>
      <c r="O122" s="92"/>
      <c r="P122" s="232">
        <f>O122*H122</f>
        <v>0</v>
      </c>
      <c r="Q122" s="232">
        <v>0</v>
      </c>
      <c r="R122" s="232">
        <f>Q122*H122</f>
        <v>0</v>
      </c>
      <c r="S122" s="232">
        <v>0</v>
      </c>
      <c r="T122" s="233">
        <f>S122*H122</f>
        <v>0</v>
      </c>
      <c r="U122" s="39"/>
      <c r="V122" s="39"/>
      <c r="W122" s="39"/>
      <c r="X122" s="39"/>
      <c r="Y122" s="39"/>
      <c r="Z122" s="39"/>
      <c r="AA122" s="39"/>
      <c r="AB122" s="39"/>
      <c r="AC122" s="39"/>
      <c r="AD122" s="39"/>
      <c r="AE122" s="39"/>
      <c r="AR122" s="234" t="s">
        <v>206</v>
      </c>
      <c r="AT122" s="234" t="s">
        <v>202</v>
      </c>
      <c r="AU122" s="234" t="s">
        <v>83</v>
      </c>
      <c r="AY122" s="18" t="s">
        <v>201</v>
      </c>
      <c r="BE122" s="235">
        <f>IF(N122="základní",J122,0)</f>
        <v>0</v>
      </c>
      <c r="BF122" s="235">
        <f>IF(N122="snížená",J122,0)</f>
        <v>0</v>
      </c>
      <c r="BG122" s="235">
        <f>IF(N122="zákl. přenesená",J122,0)</f>
        <v>0</v>
      </c>
      <c r="BH122" s="235">
        <f>IF(N122="sníž. přenesená",J122,0)</f>
        <v>0</v>
      </c>
      <c r="BI122" s="235">
        <f>IF(N122="nulová",J122,0)</f>
        <v>0</v>
      </c>
      <c r="BJ122" s="18" t="s">
        <v>83</v>
      </c>
      <c r="BK122" s="235">
        <f>ROUND(I122*H122,2)</f>
        <v>0</v>
      </c>
      <c r="BL122" s="18" t="s">
        <v>206</v>
      </c>
      <c r="BM122" s="234" t="s">
        <v>4286</v>
      </c>
    </row>
    <row r="123" s="13" customFormat="1">
      <c r="A123" s="13"/>
      <c r="B123" s="247"/>
      <c r="C123" s="248"/>
      <c r="D123" s="238" t="s">
        <v>208</v>
      </c>
      <c r="E123" s="249" t="s">
        <v>1</v>
      </c>
      <c r="F123" s="250" t="s">
        <v>4175</v>
      </c>
      <c r="G123" s="248"/>
      <c r="H123" s="251">
        <v>7.2000000000000002</v>
      </c>
      <c r="I123" s="252"/>
      <c r="J123" s="248"/>
      <c r="K123" s="248"/>
      <c r="L123" s="253"/>
      <c r="M123" s="254"/>
      <c r="N123" s="255"/>
      <c r="O123" s="255"/>
      <c r="P123" s="255"/>
      <c r="Q123" s="255"/>
      <c r="R123" s="255"/>
      <c r="S123" s="255"/>
      <c r="T123" s="256"/>
      <c r="U123" s="13"/>
      <c r="V123" s="13"/>
      <c r="W123" s="13"/>
      <c r="X123" s="13"/>
      <c r="Y123" s="13"/>
      <c r="Z123" s="13"/>
      <c r="AA123" s="13"/>
      <c r="AB123" s="13"/>
      <c r="AC123" s="13"/>
      <c r="AD123" s="13"/>
      <c r="AE123" s="13"/>
      <c r="AT123" s="257" t="s">
        <v>208</v>
      </c>
      <c r="AU123" s="257" t="s">
        <v>83</v>
      </c>
      <c r="AV123" s="13" t="s">
        <v>85</v>
      </c>
      <c r="AW123" s="13" t="s">
        <v>32</v>
      </c>
      <c r="AX123" s="13" t="s">
        <v>76</v>
      </c>
      <c r="AY123" s="257" t="s">
        <v>201</v>
      </c>
    </row>
    <row r="124" s="13" customFormat="1">
      <c r="A124" s="13"/>
      <c r="B124" s="247"/>
      <c r="C124" s="248"/>
      <c r="D124" s="238" t="s">
        <v>208</v>
      </c>
      <c r="E124" s="249" t="s">
        <v>1</v>
      </c>
      <c r="F124" s="250" t="s">
        <v>4173</v>
      </c>
      <c r="G124" s="248"/>
      <c r="H124" s="251">
        <v>2.3999999999999999</v>
      </c>
      <c r="I124" s="252"/>
      <c r="J124" s="248"/>
      <c r="K124" s="248"/>
      <c r="L124" s="253"/>
      <c r="M124" s="254"/>
      <c r="N124" s="255"/>
      <c r="O124" s="255"/>
      <c r="P124" s="255"/>
      <c r="Q124" s="255"/>
      <c r="R124" s="255"/>
      <c r="S124" s="255"/>
      <c r="T124" s="256"/>
      <c r="U124" s="13"/>
      <c r="V124" s="13"/>
      <c r="W124" s="13"/>
      <c r="X124" s="13"/>
      <c r="Y124" s="13"/>
      <c r="Z124" s="13"/>
      <c r="AA124" s="13"/>
      <c r="AB124" s="13"/>
      <c r="AC124" s="13"/>
      <c r="AD124" s="13"/>
      <c r="AE124" s="13"/>
      <c r="AT124" s="257" t="s">
        <v>208</v>
      </c>
      <c r="AU124" s="257" t="s">
        <v>83</v>
      </c>
      <c r="AV124" s="13" t="s">
        <v>85</v>
      </c>
      <c r="AW124" s="13" t="s">
        <v>32</v>
      </c>
      <c r="AX124" s="13" t="s">
        <v>76</v>
      </c>
      <c r="AY124" s="257" t="s">
        <v>201</v>
      </c>
    </row>
    <row r="125" s="14" customFormat="1">
      <c r="A125" s="14"/>
      <c r="B125" s="258"/>
      <c r="C125" s="259"/>
      <c r="D125" s="238" t="s">
        <v>208</v>
      </c>
      <c r="E125" s="260" t="s">
        <v>4179</v>
      </c>
      <c r="F125" s="261" t="s">
        <v>212</v>
      </c>
      <c r="G125" s="259"/>
      <c r="H125" s="262">
        <v>9.5999999999999996</v>
      </c>
      <c r="I125" s="263"/>
      <c r="J125" s="259"/>
      <c r="K125" s="259"/>
      <c r="L125" s="264"/>
      <c r="M125" s="265"/>
      <c r="N125" s="266"/>
      <c r="O125" s="266"/>
      <c r="P125" s="266"/>
      <c r="Q125" s="266"/>
      <c r="R125" s="266"/>
      <c r="S125" s="266"/>
      <c r="T125" s="267"/>
      <c r="U125" s="14"/>
      <c r="V125" s="14"/>
      <c r="W125" s="14"/>
      <c r="X125" s="14"/>
      <c r="Y125" s="14"/>
      <c r="Z125" s="14"/>
      <c r="AA125" s="14"/>
      <c r="AB125" s="14"/>
      <c r="AC125" s="14"/>
      <c r="AD125" s="14"/>
      <c r="AE125" s="14"/>
      <c r="AT125" s="268" t="s">
        <v>208</v>
      </c>
      <c r="AU125" s="268" t="s">
        <v>83</v>
      </c>
      <c r="AV125" s="14" t="s">
        <v>206</v>
      </c>
      <c r="AW125" s="14" t="s">
        <v>32</v>
      </c>
      <c r="AX125" s="14" t="s">
        <v>83</v>
      </c>
      <c r="AY125" s="268" t="s">
        <v>201</v>
      </c>
    </row>
    <row r="126" s="2" customFormat="1" ht="44.25" customHeight="1">
      <c r="A126" s="39"/>
      <c r="B126" s="40"/>
      <c r="C126" s="222" t="s">
        <v>138</v>
      </c>
      <c r="D126" s="222" t="s">
        <v>202</v>
      </c>
      <c r="E126" s="223" t="s">
        <v>3767</v>
      </c>
      <c r="F126" s="224" t="s">
        <v>3768</v>
      </c>
      <c r="G126" s="225" t="s">
        <v>223</v>
      </c>
      <c r="H126" s="226">
        <v>17.280000000000001</v>
      </c>
      <c r="I126" s="227"/>
      <c r="J126" s="228">
        <f>ROUND(I126*H126,2)</f>
        <v>0</v>
      </c>
      <c r="K126" s="229"/>
      <c r="L126" s="45"/>
      <c r="M126" s="230" t="s">
        <v>1</v>
      </c>
      <c r="N126" s="231" t="s">
        <v>41</v>
      </c>
      <c r="O126" s="92"/>
      <c r="P126" s="232">
        <f>O126*H126</f>
        <v>0</v>
      </c>
      <c r="Q126" s="232">
        <v>0</v>
      </c>
      <c r="R126" s="232">
        <f>Q126*H126</f>
        <v>0</v>
      </c>
      <c r="S126" s="232">
        <v>0</v>
      </c>
      <c r="T126" s="233">
        <f>S126*H126</f>
        <v>0</v>
      </c>
      <c r="U126" s="39"/>
      <c r="V126" s="39"/>
      <c r="W126" s="39"/>
      <c r="X126" s="39"/>
      <c r="Y126" s="39"/>
      <c r="Z126" s="39"/>
      <c r="AA126" s="39"/>
      <c r="AB126" s="39"/>
      <c r="AC126" s="39"/>
      <c r="AD126" s="39"/>
      <c r="AE126" s="39"/>
      <c r="AR126" s="234" t="s">
        <v>206</v>
      </c>
      <c r="AT126" s="234" t="s">
        <v>202</v>
      </c>
      <c r="AU126" s="234" t="s">
        <v>83</v>
      </c>
      <c r="AY126" s="18" t="s">
        <v>201</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206</v>
      </c>
      <c r="BM126" s="234" t="s">
        <v>4287</v>
      </c>
    </row>
    <row r="127" s="13" customFormat="1">
      <c r="A127" s="13"/>
      <c r="B127" s="247"/>
      <c r="C127" s="248"/>
      <c r="D127" s="238" t="s">
        <v>208</v>
      </c>
      <c r="E127" s="249" t="s">
        <v>1</v>
      </c>
      <c r="F127" s="250" t="s">
        <v>4179</v>
      </c>
      <c r="G127" s="248"/>
      <c r="H127" s="251">
        <v>9.5999999999999996</v>
      </c>
      <c r="I127" s="252"/>
      <c r="J127" s="248"/>
      <c r="K127" s="248"/>
      <c r="L127" s="253"/>
      <c r="M127" s="254"/>
      <c r="N127" s="255"/>
      <c r="O127" s="255"/>
      <c r="P127" s="255"/>
      <c r="Q127" s="255"/>
      <c r="R127" s="255"/>
      <c r="S127" s="255"/>
      <c r="T127" s="256"/>
      <c r="U127" s="13"/>
      <c r="V127" s="13"/>
      <c r="W127" s="13"/>
      <c r="X127" s="13"/>
      <c r="Y127" s="13"/>
      <c r="Z127" s="13"/>
      <c r="AA127" s="13"/>
      <c r="AB127" s="13"/>
      <c r="AC127" s="13"/>
      <c r="AD127" s="13"/>
      <c r="AE127" s="13"/>
      <c r="AT127" s="257" t="s">
        <v>208</v>
      </c>
      <c r="AU127" s="257" t="s">
        <v>83</v>
      </c>
      <c r="AV127" s="13" t="s">
        <v>85</v>
      </c>
      <c r="AW127" s="13" t="s">
        <v>32</v>
      </c>
      <c r="AX127" s="13" t="s">
        <v>83</v>
      </c>
      <c r="AY127" s="257" t="s">
        <v>201</v>
      </c>
    </row>
    <row r="128" s="13" customFormat="1">
      <c r="A128" s="13"/>
      <c r="B128" s="247"/>
      <c r="C128" s="248"/>
      <c r="D128" s="238" t="s">
        <v>208</v>
      </c>
      <c r="E128" s="248"/>
      <c r="F128" s="250" t="s">
        <v>4188</v>
      </c>
      <c r="G128" s="248"/>
      <c r="H128" s="251">
        <v>17.280000000000001</v>
      </c>
      <c r="I128" s="252"/>
      <c r="J128" s="248"/>
      <c r="K128" s="248"/>
      <c r="L128" s="253"/>
      <c r="M128" s="254"/>
      <c r="N128" s="255"/>
      <c r="O128" s="255"/>
      <c r="P128" s="255"/>
      <c r="Q128" s="255"/>
      <c r="R128" s="255"/>
      <c r="S128" s="255"/>
      <c r="T128" s="256"/>
      <c r="U128" s="13"/>
      <c r="V128" s="13"/>
      <c r="W128" s="13"/>
      <c r="X128" s="13"/>
      <c r="Y128" s="13"/>
      <c r="Z128" s="13"/>
      <c r="AA128" s="13"/>
      <c r="AB128" s="13"/>
      <c r="AC128" s="13"/>
      <c r="AD128" s="13"/>
      <c r="AE128" s="13"/>
      <c r="AT128" s="257" t="s">
        <v>208</v>
      </c>
      <c r="AU128" s="257" t="s">
        <v>83</v>
      </c>
      <c r="AV128" s="13" t="s">
        <v>85</v>
      </c>
      <c r="AW128" s="13" t="s">
        <v>4</v>
      </c>
      <c r="AX128" s="13" t="s">
        <v>83</v>
      </c>
      <c r="AY128" s="257" t="s">
        <v>201</v>
      </c>
    </row>
    <row r="129" s="2" customFormat="1" ht="37.8" customHeight="1">
      <c r="A129" s="39"/>
      <c r="B129" s="40"/>
      <c r="C129" s="222" t="s">
        <v>206</v>
      </c>
      <c r="D129" s="222" t="s">
        <v>202</v>
      </c>
      <c r="E129" s="223" t="s">
        <v>3771</v>
      </c>
      <c r="F129" s="224" t="s">
        <v>3772</v>
      </c>
      <c r="G129" s="225" t="s">
        <v>205</v>
      </c>
      <c r="H129" s="226">
        <v>9.5999999999999996</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206</v>
      </c>
      <c r="AT129" s="234" t="s">
        <v>202</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206</v>
      </c>
      <c r="BM129" s="234" t="s">
        <v>4288</v>
      </c>
    </row>
    <row r="130" s="13" customFormat="1">
      <c r="A130" s="13"/>
      <c r="B130" s="247"/>
      <c r="C130" s="248"/>
      <c r="D130" s="238" t="s">
        <v>208</v>
      </c>
      <c r="E130" s="249" t="s">
        <v>1</v>
      </c>
      <c r="F130" s="250" t="s">
        <v>4179</v>
      </c>
      <c r="G130" s="248"/>
      <c r="H130" s="251">
        <v>9.5999999999999996</v>
      </c>
      <c r="I130" s="252"/>
      <c r="J130" s="248"/>
      <c r="K130" s="248"/>
      <c r="L130" s="253"/>
      <c r="M130" s="254"/>
      <c r="N130" s="255"/>
      <c r="O130" s="255"/>
      <c r="P130" s="255"/>
      <c r="Q130" s="255"/>
      <c r="R130" s="255"/>
      <c r="S130" s="255"/>
      <c r="T130" s="256"/>
      <c r="U130" s="13"/>
      <c r="V130" s="13"/>
      <c r="W130" s="13"/>
      <c r="X130" s="13"/>
      <c r="Y130" s="13"/>
      <c r="Z130" s="13"/>
      <c r="AA130" s="13"/>
      <c r="AB130" s="13"/>
      <c r="AC130" s="13"/>
      <c r="AD130" s="13"/>
      <c r="AE130" s="13"/>
      <c r="AT130" s="257" t="s">
        <v>208</v>
      </c>
      <c r="AU130" s="257" t="s">
        <v>83</v>
      </c>
      <c r="AV130" s="13" t="s">
        <v>85</v>
      </c>
      <c r="AW130" s="13" t="s">
        <v>32</v>
      </c>
      <c r="AX130" s="13" t="s">
        <v>83</v>
      </c>
      <c r="AY130" s="257" t="s">
        <v>201</v>
      </c>
    </row>
    <row r="131" s="2" customFormat="1" ht="44.25" customHeight="1">
      <c r="A131" s="39"/>
      <c r="B131" s="40"/>
      <c r="C131" s="222" t="s">
        <v>235</v>
      </c>
      <c r="D131" s="222" t="s">
        <v>202</v>
      </c>
      <c r="E131" s="223" t="s">
        <v>4189</v>
      </c>
      <c r="F131" s="224" t="s">
        <v>4190</v>
      </c>
      <c r="G131" s="225" t="s">
        <v>205</v>
      </c>
      <c r="H131" s="226">
        <v>14.4</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206</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206</v>
      </c>
      <c r="BM131" s="234" t="s">
        <v>4289</v>
      </c>
    </row>
    <row r="132" s="13" customFormat="1">
      <c r="A132" s="13"/>
      <c r="B132" s="247"/>
      <c r="C132" s="248"/>
      <c r="D132" s="238" t="s">
        <v>208</v>
      </c>
      <c r="E132" s="249" t="s">
        <v>1</v>
      </c>
      <c r="F132" s="250" t="s">
        <v>4192</v>
      </c>
      <c r="G132" s="248"/>
      <c r="H132" s="251">
        <v>14.4</v>
      </c>
      <c r="I132" s="252"/>
      <c r="J132" s="248"/>
      <c r="K132" s="248"/>
      <c r="L132" s="253"/>
      <c r="M132" s="254"/>
      <c r="N132" s="255"/>
      <c r="O132" s="255"/>
      <c r="P132" s="255"/>
      <c r="Q132" s="255"/>
      <c r="R132" s="255"/>
      <c r="S132" s="255"/>
      <c r="T132" s="256"/>
      <c r="U132" s="13"/>
      <c r="V132" s="13"/>
      <c r="W132" s="13"/>
      <c r="X132" s="13"/>
      <c r="Y132" s="13"/>
      <c r="Z132" s="13"/>
      <c r="AA132" s="13"/>
      <c r="AB132" s="13"/>
      <c r="AC132" s="13"/>
      <c r="AD132" s="13"/>
      <c r="AE132" s="13"/>
      <c r="AT132" s="257" t="s">
        <v>208</v>
      </c>
      <c r="AU132" s="257" t="s">
        <v>83</v>
      </c>
      <c r="AV132" s="13" t="s">
        <v>85</v>
      </c>
      <c r="AW132" s="13" t="s">
        <v>32</v>
      </c>
      <c r="AX132" s="13" t="s">
        <v>83</v>
      </c>
      <c r="AY132" s="257" t="s">
        <v>201</v>
      </c>
    </row>
    <row r="133" s="2" customFormat="1" ht="66.75" customHeight="1">
      <c r="A133" s="39"/>
      <c r="B133" s="40"/>
      <c r="C133" s="222" t="s">
        <v>243</v>
      </c>
      <c r="D133" s="222" t="s">
        <v>202</v>
      </c>
      <c r="E133" s="223" t="s">
        <v>4193</v>
      </c>
      <c r="F133" s="224" t="s">
        <v>4194</v>
      </c>
      <c r="G133" s="225" t="s">
        <v>205</v>
      </c>
      <c r="H133" s="226">
        <v>7.2000000000000002</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206</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206</v>
      </c>
      <c r="BM133" s="234" t="s">
        <v>4290</v>
      </c>
    </row>
    <row r="134" s="13" customFormat="1">
      <c r="A134" s="13"/>
      <c r="B134" s="247"/>
      <c r="C134" s="248"/>
      <c r="D134" s="238" t="s">
        <v>208</v>
      </c>
      <c r="E134" s="249" t="s">
        <v>4175</v>
      </c>
      <c r="F134" s="250" t="s">
        <v>4196</v>
      </c>
      <c r="G134" s="248"/>
      <c r="H134" s="251">
        <v>7.2000000000000002</v>
      </c>
      <c r="I134" s="252"/>
      <c r="J134" s="248"/>
      <c r="K134" s="248"/>
      <c r="L134" s="253"/>
      <c r="M134" s="254"/>
      <c r="N134" s="255"/>
      <c r="O134" s="255"/>
      <c r="P134" s="255"/>
      <c r="Q134" s="255"/>
      <c r="R134" s="255"/>
      <c r="S134" s="255"/>
      <c r="T134" s="256"/>
      <c r="U134" s="13"/>
      <c r="V134" s="13"/>
      <c r="W134" s="13"/>
      <c r="X134" s="13"/>
      <c r="Y134" s="13"/>
      <c r="Z134" s="13"/>
      <c r="AA134" s="13"/>
      <c r="AB134" s="13"/>
      <c r="AC134" s="13"/>
      <c r="AD134" s="13"/>
      <c r="AE134" s="13"/>
      <c r="AT134" s="257" t="s">
        <v>208</v>
      </c>
      <c r="AU134" s="257" t="s">
        <v>83</v>
      </c>
      <c r="AV134" s="13" t="s">
        <v>85</v>
      </c>
      <c r="AW134" s="13" t="s">
        <v>32</v>
      </c>
      <c r="AX134" s="13" t="s">
        <v>83</v>
      </c>
      <c r="AY134" s="257" t="s">
        <v>201</v>
      </c>
    </row>
    <row r="135" s="2" customFormat="1" ht="16.5" customHeight="1">
      <c r="A135" s="39"/>
      <c r="B135" s="40"/>
      <c r="C135" s="291" t="s">
        <v>256</v>
      </c>
      <c r="D135" s="291" t="s">
        <v>615</v>
      </c>
      <c r="E135" s="292" t="s">
        <v>4197</v>
      </c>
      <c r="F135" s="293" t="s">
        <v>4198</v>
      </c>
      <c r="G135" s="294" t="s">
        <v>223</v>
      </c>
      <c r="H135" s="295">
        <v>14.4</v>
      </c>
      <c r="I135" s="296"/>
      <c r="J135" s="297">
        <f>ROUND(I135*H135,2)</f>
        <v>0</v>
      </c>
      <c r="K135" s="298"/>
      <c r="L135" s="299"/>
      <c r="M135" s="300" t="s">
        <v>1</v>
      </c>
      <c r="N135" s="30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260</v>
      </c>
      <c r="AT135" s="234" t="s">
        <v>615</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206</v>
      </c>
      <c r="BM135" s="234" t="s">
        <v>4291</v>
      </c>
    </row>
    <row r="136" s="13" customFormat="1">
      <c r="A136" s="13"/>
      <c r="B136" s="247"/>
      <c r="C136" s="248"/>
      <c r="D136" s="238" t="s">
        <v>208</v>
      </c>
      <c r="E136" s="248"/>
      <c r="F136" s="250" t="s">
        <v>4200</v>
      </c>
      <c r="G136" s="248"/>
      <c r="H136" s="251">
        <v>14.4</v>
      </c>
      <c r="I136" s="252"/>
      <c r="J136" s="248"/>
      <c r="K136" s="248"/>
      <c r="L136" s="253"/>
      <c r="M136" s="254"/>
      <c r="N136" s="255"/>
      <c r="O136" s="255"/>
      <c r="P136" s="255"/>
      <c r="Q136" s="255"/>
      <c r="R136" s="255"/>
      <c r="S136" s="255"/>
      <c r="T136" s="256"/>
      <c r="U136" s="13"/>
      <c r="V136" s="13"/>
      <c r="W136" s="13"/>
      <c r="X136" s="13"/>
      <c r="Y136" s="13"/>
      <c r="Z136" s="13"/>
      <c r="AA136" s="13"/>
      <c r="AB136" s="13"/>
      <c r="AC136" s="13"/>
      <c r="AD136" s="13"/>
      <c r="AE136" s="13"/>
      <c r="AT136" s="257" t="s">
        <v>208</v>
      </c>
      <c r="AU136" s="257" t="s">
        <v>83</v>
      </c>
      <c r="AV136" s="13" t="s">
        <v>85</v>
      </c>
      <c r="AW136" s="13" t="s">
        <v>4</v>
      </c>
      <c r="AX136" s="13" t="s">
        <v>83</v>
      </c>
      <c r="AY136" s="257" t="s">
        <v>201</v>
      </c>
    </row>
    <row r="137" s="11" customFormat="1" ht="25.92" customHeight="1">
      <c r="A137" s="11"/>
      <c r="B137" s="208"/>
      <c r="C137" s="209"/>
      <c r="D137" s="210" t="s">
        <v>75</v>
      </c>
      <c r="E137" s="211" t="s">
        <v>1416</v>
      </c>
      <c r="F137" s="211" t="s">
        <v>4292</v>
      </c>
      <c r="G137" s="209"/>
      <c r="H137" s="209"/>
      <c r="I137" s="212"/>
      <c r="J137" s="213">
        <f>BK137</f>
        <v>0</v>
      </c>
      <c r="K137" s="209"/>
      <c r="L137" s="214"/>
      <c r="M137" s="215"/>
      <c r="N137" s="216"/>
      <c r="O137" s="216"/>
      <c r="P137" s="217">
        <f>SUM(P138:P163)</f>
        <v>0</v>
      </c>
      <c r="Q137" s="216"/>
      <c r="R137" s="217">
        <f>SUM(R138:R163)</f>
        <v>0</v>
      </c>
      <c r="S137" s="216"/>
      <c r="T137" s="218">
        <f>SUM(T138:T163)</f>
        <v>0</v>
      </c>
      <c r="U137" s="11"/>
      <c r="V137" s="11"/>
      <c r="W137" s="11"/>
      <c r="X137" s="11"/>
      <c r="Y137" s="11"/>
      <c r="Z137" s="11"/>
      <c r="AA137" s="11"/>
      <c r="AB137" s="11"/>
      <c r="AC137" s="11"/>
      <c r="AD137" s="11"/>
      <c r="AE137" s="11"/>
      <c r="AR137" s="219" t="s">
        <v>83</v>
      </c>
      <c r="AT137" s="220" t="s">
        <v>75</v>
      </c>
      <c r="AU137" s="220" t="s">
        <v>76</v>
      </c>
      <c r="AY137" s="219" t="s">
        <v>201</v>
      </c>
      <c r="BK137" s="221">
        <f>SUM(BK138:BK163)</f>
        <v>0</v>
      </c>
    </row>
    <row r="138" s="2" customFormat="1" ht="37.8" customHeight="1">
      <c r="A138" s="39"/>
      <c r="B138" s="40"/>
      <c r="C138" s="222" t="s">
        <v>260</v>
      </c>
      <c r="D138" s="222" t="s">
        <v>202</v>
      </c>
      <c r="E138" s="223" t="s">
        <v>3148</v>
      </c>
      <c r="F138" s="224" t="s">
        <v>4293</v>
      </c>
      <c r="G138" s="225" t="s">
        <v>934</v>
      </c>
      <c r="H138" s="226">
        <v>1</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923</v>
      </c>
      <c r="AT138" s="234" t="s">
        <v>202</v>
      </c>
      <c r="AU138" s="234" t="s">
        <v>83</v>
      </c>
      <c r="AY138" s="18" t="s">
        <v>201</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923</v>
      </c>
      <c r="BM138" s="234" t="s">
        <v>4294</v>
      </c>
    </row>
    <row r="139" s="2" customFormat="1" ht="24.15" customHeight="1">
      <c r="A139" s="39"/>
      <c r="B139" s="40"/>
      <c r="C139" s="222" t="s">
        <v>277</v>
      </c>
      <c r="D139" s="222" t="s">
        <v>202</v>
      </c>
      <c r="E139" s="223" t="s">
        <v>3150</v>
      </c>
      <c r="F139" s="224" t="s">
        <v>4295</v>
      </c>
      <c r="G139" s="225" t="s">
        <v>671</v>
      </c>
      <c r="H139" s="226">
        <v>10</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923</v>
      </c>
      <c r="AT139" s="234" t="s">
        <v>202</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923</v>
      </c>
      <c r="BM139" s="234" t="s">
        <v>4296</v>
      </c>
    </row>
    <row r="140" s="2" customFormat="1" ht="62.7" customHeight="1">
      <c r="A140" s="39"/>
      <c r="B140" s="40"/>
      <c r="C140" s="222" t="s">
        <v>167</v>
      </c>
      <c r="D140" s="222" t="s">
        <v>202</v>
      </c>
      <c r="E140" s="223" t="s">
        <v>3152</v>
      </c>
      <c r="F140" s="224" t="s">
        <v>4297</v>
      </c>
      <c r="G140" s="225" t="s">
        <v>671</v>
      </c>
      <c r="H140" s="226">
        <v>15</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923</v>
      </c>
      <c r="AT140" s="234" t="s">
        <v>202</v>
      </c>
      <c r="AU140" s="234" t="s">
        <v>83</v>
      </c>
      <c r="AY140" s="18" t="s">
        <v>201</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923</v>
      </c>
      <c r="BM140" s="234" t="s">
        <v>4298</v>
      </c>
    </row>
    <row r="141" s="2" customFormat="1" ht="62.7" customHeight="1">
      <c r="A141" s="39"/>
      <c r="B141" s="40"/>
      <c r="C141" s="222" t="s">
        <v>170</v>
      </c>
      <c r="D141" s="222" t="s">
        <v>202</v>
      </c>
      <c r="E141" s="223" t="s">
        <v>3156</v>
      </c>
      <c r="F141" s="224" t="s">
        <v>4299</v>
      </c>
      <c r="G141" s="225" t="s">
        <v>671</v>
      </c>
      <c r="H141" s="226">
        <v>40</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923</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923</v>
      </c>
      <c r="BM141" s="234" t="s">
        <v>4300</v>
      </c>
    </row>
    <row r="142" s="2" customFormat="1" ht="16.5" customHeight="1">
      <c r="A142" s="39"/>
      <c r="B142" s="40"/>
      <c r="C142" s="222" t="s">
        <v>8</v>
      </c>
      <c r="D142" s="222" t="s">
        <v>202</v>
      </c>
      <c r="E142" s="223" t="s">
        <v>3158</v>
      </c>
      <c r="F142" s="224" t="s">
        <v>4301</v>
      </c>
      <c r="G142" s="225" t="s">
        <v>934</v>
      </c>
      <c r="H142" s="226">
        <v>1</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923</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923</v>
      </c>
      <c r="BM142" s="234" t="s">
        <v>4302</v>
      </c>
    </row>
    <row r="143" s="2" customFormat="1" ht="16.5" customHeight="1">
      <c r="A143" s="39"/>
      <c r="B143" s="40"/>
      <c r="C143" s="222" t="s">
        <v>307</v>
      </c>
      <c r="D143" s="222" t="s">
        <v>202</v>
      </c>
      <c r="E143" s="223" t="s">
        <v>3160</v>
      </c>
      <c r="F143" s="224" t="s">
        <v>4303</v>
      </c>
      <c r="G143" s="225" t="s">
        <v>934</v>
      </c>
      <c r="H143" s="226">
        <v>2</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923</v>
      </c>
      <c r="AT143" s="234" t="s">
        <v>202</v>
      </c>
      <c r="AU143" s="234" t="s">
        <v>83</v>
      </c>
      <c r="AY143" s="18" t="s">
        <v>201</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923</v>
      </c>
      <c r="BM143" s="234" t="s">
        <v>4304</v>
      </c>
    </row>
    <row r="144" s="2" customFormat="1" ht="66.75" customHeight="1">
      <c r="A144" s="39"/>
      <c r="B144" s="40"/>
      <c r="C144" s="222" t="s">
        <v>311</v>
      </c>
      <c r="D144" s="222" t="s">
        <v>202</v>
      </c>
      <c r="E144" s="223" t="s">
        <v>3162</v>
      </c>
      <c r="F144" s="224" t="s">
        <v>4305</v>
      </c>
      <c r="G144" s="225" t="s">
        <v>671</v>
      </c>
      <c r="H144" s="226">
        <v>80</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923</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923</v>
      </c>
      <c r="BM144" s="234" t="s">
        <v>4306</v>
      </c>
    </row>
    <row r="145" s="2" customFormat="1" ht="16.5" customHeight="1">
      <c r="A145" s="39"/>
      <c r="B145" s="40"/>
      <c r="C145" s="222" t="s">
        <v>315</v>
      </c>
      <c r="D145" s="222" t="s">
        <v>202</v>
      </c>
      <c r="E145" s="223" t="s">
        <v>3164</v>
      </c>
      <c r="F145" s="224" t="s">
        <v>4301</v>
      </c>
      <c r="G145" s="225" t="s">
        <v>934</v>
      </c>
      <c r="H145" s="226">
        <v>4</v>
      </c>
      <c r="I145" s="227"/>
      <c r="J145" s="228">
        <f>ROUND(I145*H145,2)</f>
        <v>0</v>
      </c>
      <c r="K145" s="229"/>
      <c r="L145" s="45"/>
      <c r="M145" s="230" t="s">
        <v>1</v>
      </c>
      <c r="N145" s="231"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923</v>
      </c>
      <c r="AT145" s="234" t="s">
        <v>202</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923</v>
      </c>
      <c r="BM145" s="234" t="s">
        <v>4307</v>
      </c>
    </row>
    <row r="146" s="2" customFormat="1" ht="16.5" customHeight="1">
      <c r="A146" s="39"/>
      <c r="B146" s="40"/>
      <c r="C146" s="222" t="s">
        <v>323</v>
      </c>
      <c r="D146" s="222" t="s">
        <v>202</v>
      </c>
      <c r="E146" s="223" t="s">
        <v>3166</v>
      </c>
      <c r="F146" s="224" t="s">
        <v>4308</v>
      </c>
      <c r="G146" s="225" t="s">
        <v>934</v>
      </c>
      <c r="H146" s="226">
        <v>4</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923</v>
      </c>
      <c r="AT146" s="234" t="s">
        <v>202</v>
      </c>
      <c r="AU146" s="234" t="s">
        <v>83</v>
      </c>
      <c r="AY146" s="18" t="s">
        <v>201</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923</v>
      </c>
      <c r="BM146" s="234" t="s">
        <v>4309</v>
      </c>
    </row>
    <row r="147" s="2" customFormat="1" ht="21.75" customHeight="1">
      <c r="A147" s="39"/>
      <c r="B147" s="40"/>
      <c r="C147" s="222" t="s">
        <v>331</v>
      </c>
      <c r="D147" s="222" t="s">
        <v>202</v>
      </c>
      <c r="E147" s="223" t="s">
        <v>3168</v>
      </c>
      <c r="F147" s="224" t="s">
        <v>4310</v>
      </c>
      <c r="G147" s="225" t="s">
        <v>671</v>
      </c>
      <c r="H147" s="226">
        <v>40</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923</v>
      </c>
      <c r="AT147" s="234" t="s">
        <v>202</v>
      </c>
      <c r="AU147" s="234" t="s">
        <v>83</v>
      </c>
      <c r="AY147" s="18" t="s">
        <v>201</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923</v>
      </c>
      <c r="BM147" s="234" t="s">
        <v>4311</v>
      </c>
    </row>
    <row r="148" s="2" customFormat="1" ht="16.5" customHeight="1">
      <c r="A148" s="39"/>
      <c r="B148" s="40"/>
      <c r="C148" s="222" t="s">
        <v>624</v>
      </c>
      <c r="D148" s="222" t="s">
        <v>202</v>
      </c>
      <c r="E148" s="223" t="s">
        <v>4312</v>
      </c>
      <c r="F148" s="224" t="s">
        <v>4313</v>
      </c>
      <c r="G148" s="225" t="s">
        <v>934</v>
      </c>
      <c r="H148" s="226">
        <v>4</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923</v>
      </c>
      <c r="AT148" s="234" t="s">
        <v>202</v>
      </c>
      <c r="AU148" s="234" t="s">
        <v>83</v>
      </c>
      <c r="AY148" s="18" t="s">
        <v>201</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923</v>
      </c>
      <c r="BM148" s="234" t="s">
        <v>4314</v>
      </c>
    </row>
    <row r="149" s="2" customFormat="1" ht="16.5" customHeight="1">
      <c r="A149" s="39"/>
      <c r="B149" s="40"/>
      <c r="C149" s="222" t="s">
        <v>629</v>
      </c>
      <c r="D149" s="222" t="s">
        <v>202</v>
      </c>
      <c r="E149" s="223" t="s">
        <v>3172</v>
      </c>
      <c r="F149" s="224" t="s">
        <v>4315</v>
      </c>
      <c r="G149" s="225" t="s">
        <v>934</v>
      </c>
      <c r="H149" s="226">
        <v>5</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923</v>
      </c>
      <c r="AT149" s="234" t="s">
        <v>202</v>
      </c>
      <c r="AU149" s="234" t="s">
        <v>83</v>
      </c>
      <c r="AY149" s="18" t="s">
        <v>201</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923</v>
      </c>
      <c r="BM149" s="234" t="s">
        <v>4316</v>
      </c>
    </row>
    <row r="150" s="2" customFormat="1" ht="16.5" customHeight="1">
      <c r="A150" s="39"/>
      <c r="B150" s="40"/>
      <c r="C150" s="222" t="s">
        <v>633</v>
      </c>
      <c r="D150" s="222" t="s">
        <v>202</v>
      </c>
      <c r="E150" s="223" t="s">
        <v>3174</v>
      </c>
      <c r="F150" s="224" t="s">
        <v>4317</v>
      </c>
      <c r="G150" s="225" t="s">
        <v>934</v>
      </c>
      <c r="H150" s="226">
        <v>5</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923</v>
      </c>
      <c r="AT150" s="234" t="s">
        <v>202</v>
      </c>
      <c r="AU150" s="234" t="s">
        <v>83</v>
      </c>
      <c r="AY150" s="18" t="s">
        <v>201</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923</v>
      </c>
      <c r="BM150" s="234" t="s">
        <v>4318</v>
      </c>
    </row>
    <row r="151" s="2" customFormat="1" ht="16.5" customHeight="1">
      <c r="A151" s="39"/>
      <c r="B151" s="40"/>
      <c r="C151" s="222" t="s">
        <v>7</v>
      </c>
      <c r="D151" s="222" t="s">
        <v>202</v>
      </c>
      <c r="E151" s="223" t="s">
        <v>3176</v>
      </c>
      <c r="F151" s="224" t="s">
        <v>4319</v>
      </c>
      <c r="G151" s="225" t="s">
        <v>934</v>
      </c>
      <c r="H151" s="226">
        <v>14</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923</v>
      </c>
      <c r="AT151" s="234" t="s">
        <v>202</v>
      </c>
      <c r="AU151" s="234" t="s">
        <v>83</v>
      </c>
      <c r="AY151" s="18" t="s">
        <v>201</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923</v>
      </c>
      <c r="BM151" s="234" t="s">
        <v>4320</v>
      </c>
    </row>
    <row r="152" s="2" customFormat="1" ht="16.5" customHeight="1">
      <c r="A152" s="39"/>
      <c r="B152" s="40"/>
      <c r="C152" s="222" t="s">
        <v>641</v>
      </c>
      <c r="D152" s="222" t="s">
        <v>202</v>
      </c>
      <c r="E152" s="223" t="s">
        <v>3179</v>
      </c>
      <c r="F152" s="224" t="s">
        <v>4321</v>
      </c>
      <c r="G152" s="225" t="s">
        <v>934</v>
      </c>
      <c r="H152" s="226">
        <v>1</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923</v>
      </c>
      <c r="AT152" s="234" t="s">
        <v>202</v>
      </c>
      <c r="AU152" s="234" t="s">
        <v>83</v>
      </c>
      <c r="AY152" s="18" t="s">
        <v>201</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923</v>
      </c>
      <c r="BM152" s="234" t="s">
        <v>4322</v>
      </c>
    </row>
    <row r="153" s="2" customFormat="1" ht="16.5" customHeight="1">
      <c r="A153" s="39"/>
      <c r="B153" s="40"/>
      <c r="C153" s="222" t="s">
        <v>645</v>
      </c>
      <c r="D153" s="222" t="s">
        <v>202</v>
      </c>
      <c r="E153" s="223" t="s">
        <v>3181</v>
      </c>
      <c r="F153" s="224" t="s">
        <v>4323</v>
      </c>
      <c r="G153" s="225" t="s">
        <v>934</v>
      </c>
      <c r="H153" s="226">
        <v>2</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923</v>
      </c>
      <c r="AT153" s="234" t="s">
        <v>202</v>
      </c>
      <c r="AU153" s="234" t="s">
        <v>83</v>
      </c>
      <c r="AY153" s="18" t="s">
        <v>201</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923</v>
      </c>
      <c r="BM153" s="234" t="s">
        <v>4324</v>
      </c>
    </row>
    <row r="154" s="2" customFormat="1" ht="16.5" customHeight="1">
      <c r="A154" s="39"/>
      <c r="B154" s="40"/>
      <c r="C154" s="222" t="s">
        <v>650</v>
      </c>
      <c r="D154" s="222" t="s">
        <v>202</v>
      </c>
      <c r="E154" s="223" t="s">
        <v>3183</v>
      </c>
      <c r="F154" s="224" t="s">
        <v>4325</v>
      </c>
      <c r="G154" s="225" t="s">
        <v>934</v>
      </c>
      <c r="H154" s="226">
        <v>3</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923</v>
      </c>
      <c r="AT154" s="234" t="s">
        <v>202</v>
      </c>
      <c r="AU154" s="234" t="s">
        <v>83</v>
      </c>
      <c r="AY154" s="18" t="s">
        <v>201</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923</v>
      </c>
      <c r="BM154" s="234" t="s">
        <v>4326</v>
      </c>
    </row>
    <row r="155" s="2" customFormat="1" ht="16.5" customHeight="1">
      <c r="A155" s="39"/>
      <c r="B155" s="40"/>
      <c r="C155" s="222" t="s">
        <v>654</v>
      </c>
      <c r="D155" s="222" t="s">
        <v>202</v>
      </c>
      <c r="E155" s="223" t="s">
        <v>3185</v>
      </c>
      <c r="F155" s="224" t="s">
        <v>4327</v>
      </c>
      <c r="G155" s="225" t="s">
        <v>934</v>
      </c>
      <c r="H155" s="226">
        <v>12</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923</v>
      </c>
      <c r="AT155" s="234" t="s">
        <v>202</v>
      </c>
      <c r="AU155" s="234" t="s">
        <v>83</v>
      </c>
      <c r="AY155" s="18" t="s">
        <v>201</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923</v>
      </c>
      <c r="BM155" s="234" t="s">
        <v>4328</v>
      </c>
    </row>
    <row r="156" s="2" customFormat="1" ht="21.75" customHeight="1">
      <c r="A156" s="39"/>
      <c r="B156" s="40"/>
      <c r="C156" s="222" t="s">
        <v>657</v>
      </c>
      <c r="D156" s="222" t="s">
        <v>202</v>
      </c>
      <c r="E156" s="223" t="s">
        <v>3187</v>
      </c>
      <c r="F156" s="224" t="s">
        <v>4329</v>
      </c>
      <c r="G156" s="225" t="s">
        <v>934</v>
      </c>
      <c r="H156" s="226">
        <v>1</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923</v>
      </c>
      <c r="AT156" s="234" t="s">
        <v>202</v>
      </c>
      <c r="AU156" s="234" t="s">
        <v>83</v>
      </c>
      <c r="AY156" s="18" t="s">
        <v>201</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923</v>
      </c>
      <c r="BM156" s="234" t="s">
        <v>4330</v>
      </c>
    </row>
    <row r="157" s="2" customFormat="1" ht="16.5" customHeight="1">
      <c r="A157" s="39"/>
      <c r="B157" s="40"/>
      <c r="C157" s="222" t="s">
        <v>661</v>
      </c>
      <c r="D157" s="222" t="s">
        <v>202</v>
      </c>
      <c r="E157" s="223" t="s">
        <v>3189</v>
      </c>
      <c r="F157" s="224" t="s">
        <v>4331</v>
      </c>
      <c r="G157" s="225" t="s">
        <v>934</v>
      </c>
      <c r="H157" s="226">
        <v>1</v>
      </c>
      <c r="I157" s="227"/>
      <c r="J157" s="228">
        <f>ROUND(I157*H157,2)</f>
        <v>0</v>
      </c>
      <c r="K157" s="229"/>
      <c r="L157" s="45"/>
      <c r="M157" s="230" t="s">
        <v>1</v>
      </c>
      <c r="N157" s="231" t="s">
        <v>41</v>
      </c>
      <c r="O157" s="92"/>
      <c r="P157" s="232">
        <f>O157*H157</f>
        <v>0</v>
      </c>
      <c r="Q157" s="232">
        <v>0</v>
      </c>
      <c r="R157" s="232">
        <f>Q157*H157</f>
        <v>0</v>
      </c>
      <c r="S157" s="232">
        <v>0</v>
      </c>
      <c r="T157" s="233">
        <f>S157*H157</f>
        <v>0</v>
      </c>
      <c r="U157" s="39"/>
      <c r="V157" s="39"/>
      <c r="W157" s="39"/>
      <c r="X157" s="39"/>
      <c r="Y157" s="39"/>
      <c r="Z157" s="39"/>
      <c r="AA157" s="39"/>
      <c r="AB157" s="39"/>
      <c r="AC157" s="39"/>
      <c r="AD157" s="39"/>
      <c r="AE157" s="39"/>
      <c r="AR157" s="234" t="s">
        <v>923</v>
      </c>
      <c r="AT157" s="234" t="s">
        <v>202</v>
      </c>
      <c r="AU157" s="234" t="s">
        <v>83</v>
      </c>
      <c r="AY157" s="18" t="s">
        <v>201</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923</v>
      </c>
      <c r="BM157" s="234" t="s">
        <v>4332</v>
      </c>
    </row>
    <row r="158" s="2" customFormat="1" ht="16.5" customHeight="1">
      <c r="A158" s="39"/>
      <c r="B158" s="40"/>
      <c r="C158" s="222" t="s">
        <v>664</v>
      </c>
      <c r="D158" s="222" t="s">
        <v>202</v>
      </c>
      <c r="E158" s="223" t="s">
        <v>3191</v>
      </c>
      <c r="F158" s="224" t="s">
        <v>4333</v>
      </c>
      <c r="G158" s="225" t="s">
        <v>934</v>
      </c>
      <c r="H158" s="226">
        <v>4</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923</v>
      </c>
      <c r="AT158" s="234" t="s">
        <v>202</v>
      </c>
      <c r="AU158" s="234" t="s">
        <v>83</v>
      </c>
      <c r="AY158" s="18" t="s">
        <v>201</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923</v>
      </c>
      <c r="BM158" s="234" t="s">
        <v>4334</v>
      </c>
    </row>
    <row r="159" s="2" customFormat="1" ht="24.15" customHeight="1">
      <c r="A159" s="39"/>
      <c r="B159" s="40"/>
      <c r="C159" s="222" t="s">
        <v>668</v>
      </c>
      <c r="D159" s="222" t="s">
        <v>202</v>
      </c>
      <c r="E159" s="223" t="s">
        <v>4335</v>
      </c>
      <c r="F159" s="224" t="s">
        <v>4336</v>
      </c>
      <c r="G159" s="225" t="s">
        <v>934</v>
      </c>
      <c r="H159" s="226">
        <v>6</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923</v>
      </c>
      <c r="AT159" s="234" t="s">
        <v>202</v>
      </c>
      <c r="AU159" s="234" t="s">
        <v>83</v>
      </c>
      <c r="AY159" s="18" t="s">
        <v>201</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923</v>
      </c>
      <c r="BM159" s="234" t="s">
        <v>4337</v>
      </c>
    </row>
    <row r="160" s="2" customFormat="1" ht="16.5" customHeight="1">
      <c r="A160" s="39"/>
      <c r="B160" s="40"/>
      <c r="C160" s="222" t="s">
        <v>674</v>
      </c>
      <c r="D160" s="222" t="s">
        <v>202</v>
      </c>
      <c r="E160" s="223" t="s">
        <v>4338</v>
      </c>
      <c r="F160" s="224" t="s">
        <v>4339</v>
      </c>
      <c r="G160" s="225" t="s">
        <v>934</v>
      </c>
      <c r="H160" s="226">
        <v>7</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923</v>
      </c>
      <c r="AT160" s="234" t="s">
        <v>202</v>
      </c>
      <c r="AU160" s="234" t="s">
        <v>83</v>
      </c>
      <c r="AY160" s="18" t="s">
        <v>201</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923</v>
      </c>
      <c r="BM160" s="234" t="s">
        <v>4340</v>
      </c>
    </row>
    <row r="161" s="2" customFormat="1" ht="21.75" customHeight="1">
      <c r="A161" s="39"/>
      <c r="B161" s="40"/>
      <c r="C161" s="222" t="s">
        <v>679</v>
      </c>
      <c r="D161" s="222" t="s">
        <v>202</v>
      </c>
      <c r="E161" s="223" t="s">
        <v>4341</v>
      </c>
      <c r="F161" s="224" t="s">
        <v>4342</v>
      </c>
      <c r="G161" s="225" t="s">
        <v>934</v>
      </c>
      <c r="H161" s="226">
        <v>24</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923</v>
      </c>
      <c r="AT161" s="234" t="s">
        <v>202</v>
      </c>
      <c r="AU161" s="234" t="s">
        <v>83</v>
      </c>
      <c r="AY161" s="18" t="s">
        <v>201</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923</v>
      </c>
      <c r="BM161" s="234" t="s">
        <v>4343</v>
      </c>
    </row>
    <row r="162" s="2" customFormat="1" ht="16.5" customHeight="1">
      <c r="A162" s="39"/>
      <c r="B162" s="40"/>
      <c r="C162" s="222" t="s">
        <v>683</v>
      </c>
      <c r="D162" s="222" t="s">
        <v>202</v>
      </c>
      <c r="E162" s="223" t="s">
        <v>4344</v>
      </c>
      <c r="F162" s="224" t="s">
        <v>4345</v>
      </c>
      <c r="G162" s="225" t="s">
        <v>934</v>
      </c>
      <c r="H162" s="226">
        <v>24</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923</v>
      </c>
      <c r="AT162" s="234" t="s">
        <v>202</v>
      </c>
      <c r="AU162" s="234" t="s">
        <v>83</v>
      </c>
      <c r="AY162" s="18" t="s">
        <v>201</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923</v>
      </c>
      <c r="BM162" s="234" t="s">
        <v>4346</v>
      </c>
    </row>
    <row r="163" s="2" customFormat="1" ht="24.15" customHeight="1">
      <c r="A163" s="39"/>
      <c r="B163" s="40"/>
      <c r="C163" s="222" t="s">
        <v>708</v>
      </c>
      <c r="D163" s="222" t="s">
        <v>202</v>
      </c>
      <c r="E163" s="223" t="s">
        <v>4347</v>
      </c>
      <c r="F163" s="224" t="s">
        <v>4348</v>
      </c>
      <c r="G163" s="225" t="s">
        <v>934</v>
      </c>
      <c r="H163" s="226">
        <v>48</v>
      </c>
      <c r="I163" s="227"/>
      <c r="J163" s="228">
        <f>ROUND(I163*H163,2)</f>
        <v>0</v>
      </c>
      <c r="K163" s="229"/>
      <c r="L163" s="45"/>
      <c r="M163" s="280" t="s">
        <v>1</v>
      </c>
      <c r="N163" s="281" t="s">
        <v>41</v>
      </c>
      <c r="O163" s="282"/>
      <c r="P163" s="283">
        <f>O163*H163</f>
        <v>0</v>
      </c>
      <c r="Q163" s="283">
        <v>0</v>
      </c>
      <c r="R163" s="283">
        <f>Q163*H163</f>
        <v>0</v>
      </c>
      <c r="S163" s="283">
        <v>0</v>
      </c>
      <c r="T163" s="284">
        <f>S163*H163</f>
        <v>0</v>
      </c>
      <c r="U163" s="39"/>
      <c r="V163" s="39"/>
      <c r="W163" s="39"/>
      <c r="X163" s="39"/>
      <c r="Y163" s="39"/>
      <c r="Z163" s="39"/>
      <c r="AA163" s="39"/>
      <c r="AB163" s="39"/>
      <c r="AC163" s="39"/>
      <c r="AD163" s="39"/>
      <c r="AE163" s="39"/>
      <c r="AR163" s="234" t="s">
        <v>923</v>
      </c>
      <c r="AT163" s="234" t="s">
        <v>202</v>
      </c>
      <c r="AU163" s="234" t="s">
        <v>83</v>
      </c>
      <c r="AY163" s="18" t="s">
        <v>201</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923</v>
      </c>
      <c r="BM163" s="234" t="s">
        <v>4349</v>
      </c>
    </row>
    <row r="164" s="2" customFormat="1" ht="6.96" customHeight="1">
      <c r="A164" s="39"/>
      <c r="B164" s="67"/>
      <c r="C164" s="68"/>
      <c r="D164" s="68"/>
      <c r="E164" s="68"/>
      <c r="F164" s="68"/>
      <c r="G164" s="68"/>
      <c r="H164" s="68"/>
      <c r="I164" s="68"/>
      <c r="J164" s="68"/>
      <c r="K164" s="68"/>
      <c r="L164" s="45"/>
      <c r="M164" s="39"/>
      <c r="O164" s="39"/>
      <c r="P164" s="39"/>
      <c r="Q164" s="39"/>
      <c r="R164" s="39"/>
      <c r="S164" s="39"/>
      <c r="T164" s="39"/>
      <c r="U164" s="39"/>
      <c r="V164" s="39"/>
      <c r="W164" s="39"/>
      <c r="X164" s="39"/>
      <c r="Y164" s="39"/>
      <c r="Z164" s="39"/>
      <c r="AA164" s="39"/>
      <c r="AB164" s="39"/>
      <c r="AC164" s="39"/>
      <c r="AD164" s="39"/>
      <c r="AE164" s="39"/>
    </row>
  </sheetData>
  <sheetProtection sheet="1" autoFilter="0" formatColumns="0" formatRows="0" objects="1" scenarios="1" spinCount="100000" saltValue="JJfVVv3Tx1/lrqtzVi3E8ZX0dAfDLzjQH6XI2gRpflhYNcQt3EtpvykaMAxM1axHuGQ1jP96qPTQguRTFD85zA==" hashValue="mc+YD3jV7UFNii7Nvkr1z30SiIgjOdTywWsOJlrqVncMSfgXXJn6zVa3SecbnHsW1hTYdnxY+YQUrzREiVU00w==" algorithmName="SHA-512" password="CC35"/>
  <autoFilter ref="C117:K163"/>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163</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174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4350</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6. 6. 2024</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ROUND((SUM(BE119:BE145)),  2)</f>
        <v>0</v>
      </c>
      <c r="G33" s="39"/>
      <c r="H33" s="39"/>
      <c r="I33" s="166">
        <v>0.20999999999999999</v>
      </c>
      <c r="J33" s="165">
        <f>ROUND(((SUM(BE119:BE145))*I33),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ROUND((SUM(BF119:BF145)),  2)</f>
        <v>0</v>
      </c>
      <c r="G34" s="39"/>
      <c r="H34" s="39"/>
      <c r="I34" s="166">
        <v>0.12</v>
      </c>
      <c r="J34" s="165">
        <f>ROUND(((SUM(BF119:BF145))*I34),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ROUND((SUM(BG119:BG145)),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ROUND((SUM(BH119:BH145)),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ROUND((SUM(BI119:BI145)),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174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08 - IO 05 - Přípojka NN a areálové rozvody NN</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6. 6. 2024</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179</v>
      </c>
      <c r="D94" s="187"/>
      <c r="E94" s="187"/>
      <c r="F94" s="187"/>
      <c r="G94" s="187"/>
      <c r="H94" s="187"/>
      <c r="I94" s="187"/>
      <c r="J94" s="188" t="s">
        <v>180</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181</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182</v>
      </c>
    </row>
    <row r="97" s="9" customFormat="1" ht="24.96" customHeight="1">
      <c r="A97" s="9"/>
      <c r="B97" s="190"/>
      <c r="C97" s="191"/>
      <c r="D97" s="192" t="s">
        <v>3343</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4351</v>
      </c>
      <c r="E98" s="193"/>
      <c r="F98" s="193"/>
      <c r="G98" s="193"/>
      <c r="H98" s="193"/>
      <c r="I98" s="193"/>
      <c r="J98" s="194">
        <f>J133</f>
        <v>0</v>
      </c>
      <c r="K98" s="191"/>
      <c r="L98" s="195"/>
      <c r="S98" s="9"/>
      <c r="T98" s="9"/>
      <c r="U98" s="9"/>
      <c r="V98" s="9"/>
      <c r="W98" s="9"/>
      <c r="X98" s="9"/>
      <c r="Y98" s="9"/>
      <c r="Z98" s="9"/>
      <c r="AA98" s="9"/>
      <c r="AB98" s="9"/>
      <c r="AC98" s="9"/>
      <c r="AD98" s="9"/>
      <c r="AE98" s="9"/>
    </row>
    <row r="99" s="9" customFormat="1" ht="24.96" customHeight="1">
      <c r="A99" s="9"/>
      <c r="B99" s="190"/>
      <c r="C99" s="191"/>
      <c r="D99" s="192" t="s">
        <v>4352</v>
      </c>
      <c r="E99" s="193"/>
      <c r="F99" s="193"/>
      <c r="G99" s="193"/>
      <c r="H99" s="193"/>
      <c r="I99" s="193"/>
      <c r="J99" s="194">
        <f>J138</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187</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174</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08 - IO 05 - Přípojka NN a areálové rozvody NN</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6. 6. 2024</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188</v>
      </c>
      <c r="D118" s="199" t="s">
        <v>61</v>
      </c>
      <c r="E118" s="199" t="s">
        <v>57</v>
      </c>
      <c r="F118" s="199" t="s">
        <v>58</v>
      </c>
      <c r="G118" s="199" t="s">
        <v>189</v>
      </c>
      <c r="H118" s="199" t="s">
        <v>190</v>
      </c>
      <c r="I118" s="199" t="s">
        <v>191</v>
      </c>
      <c r="J118" s="200" t="s">
        <v>180</v>
      </c>
      <c r="K118" s="201" t="s">
        <v>192</v>
      </c>
      <c r="L118" s="202"/>
      <c r="M118" s="101" t="s">
        <v>1</v>
      </c>
      <c r="N118" s="102" t="s">
        <v>40</v>
      </c>
      <c r="O118" s="102" t="s">
        <v>193</v>
      </c>
      <c r="P118" s="102" t="s">
        <v>194</v>
      </c>
      <c r="Q118" s="102" t="s">
        <v>195</v>
      </c>
      <c r="R118" s="102" t="s">
        <v>196</v>
      </c>
      <c r="S118" s="102" t="s">
        <v>197</v>
      </c>
      <c r="T118" s="103" t="s">
        <v>198</v>
      </c>
      <c r="U118" s="196"/>
      <c r="V118" s="196"/>
      <c r="W118" s="196"/>
      <c r="X118" s="196"/>
      <c r="Y118" s="196"/>
      <c r="Z118" s="196"/>
      <c r="AA118" s="196"/>
      <c r="AB118" s="196"/>
      <c r="AC118" s="196"/>
      <c r="AD118" s="196"/>
      <c r="AE118" s="196"/>
    </row>
    <row r="119" s="2" customFormat="1" ht="22.8" customHeight="1">
      <c r="A119" s="39"/>
      <c r="B119" s="40"/>
      <c r="C119" s="108" t="s">
        <v>199</v>
      </c>
      <c r="D119" s="41"/>
      <c r="E119" s="41"/>
      <c r="F119" s="41"/>
      <c r="G119" s="41"/>
      <c r="H119" s="41"/>
      <c r="I119" s="41"/>
      <c r="J119" s="203">
        <f>BK119</f>
        <v>0</v>
      </c>
      <c r="K119" s="41"/>
      <c r="L119" s="45"/>
      <c r="M119" s="104"/>
      <c r="N119" s="204"/>
      <c r="O119" s="105"/>
      <c r="P119" s="205">
        <f>P120+P133+P138</f>
        <v>0</v>
      </c>
      <c r="Q119" s="105"/>
      <c r="R119" s="205">
        <f>R120+R133+R138</f>
        <v>0</v>
      </c>
      <c r="S119" s="105"/>
      <c r="T119" s="206">
        <f>T120+T133+T138</f>
        <v>0</v>
      </c>
      <c r="U119" s="39"/>
      <c r="V119" s="39"/>
      <c r="W119" s="39"/>
      <c r="X119" s="39"/>
      <c r="Y119" s="39"/>
      <c r="Z119" s="39"/>
      <c r="AA119" s="39"/>
      <c r="AB119" s="39"/>
      <c r="AC119" s="39"/>
      <c r="AD119" s="39"/>
      <c r="AE119" s="39"/>
      <c r="AT119" s="18" t="s">
        <v>75</v>
      </c>
      <c r="AU119" s="18" t="s">
        <v>182</v>
      </c>
      <c r="BK119" s="207">
        <f>BK120+BK133+BK138</f>
        <v>0</v>
      </c>
    </row>
    <row r="120" s="11" customFormat="1" ht="25.92" customHeight="1">
      <c r="A120" s="11"/>
      <c r="B120" s="208"/>
      <c r="C120" s="209"/>
      <c r="D120" s="210" t="s">
        <v>75</v>
      </c>
      <c r="E120" s="211" t="s">
        <v>1416</v>
      </c>
      <c r="F120" s="211" t="s">
        <v>3349</v>
      </c>
      <c r="G120" s="209"/>
      <c r="H120" s="209"/>
      <c r="I120" s="212"/>
      <c r="J120" s="213">
        <f>BK120</f>
        <v>0</v>
      </c>
      <c r="K120" s="209"/>
      <c r="L120" s="214"/>
      <c r="M120" s="215"/>
      <c r="N120" s="216"/>
      <c r="O120" s="216"/>
      <c r="P120" s="217">
        <f>SUM(P121:P132)</f>
        <v>0</v>
      </c>
      <c r="Q120" s="216"/>
      <c r="R120" s="217">
        <f>SUM(R121:R132)</f>
        <v>0</v>
      </c>
      <c r="S120" s="216"/>
      <c r="T120" s="218">
        <f>SUM(T121:T132)</f>
        <v>0</v>
      </c>
      <c r="U120" s="11"/>
      <c r="V120" s="11"/>
      <c r="W120" s="11"/>
      <c r="X120" s="11"/>
      <c r="Y120" s="11"/>
      <c r="Z120" s="11"/>
      <c r="AA120" s="11"/>
      <c r="AB120" s="11"/>
      <c r="AC120" s="11"/>
      <c r="AD120" s="11"/>
      <c r="AE120" s="11"/>
      <c r="AR120" s="219" t="s">
        <v>83</v>
      </c>
      <c r="AT120" s="220" t="s">
        <v>75</v>
      </c>
      <c r="AU120" s="220" t="s">
        <v>76</v>
      </c>
      <c r="AY120" s="219" t="s">
        <v>201</v>
      </c>
      <c r="BK120" s="221">
        <f>SUM(BK121:BK132)</f>
        <v>0</v>
      </c>
    </row>
    <row r="121" s="2" customFormat="1" ht="16.5" customHeight="1">
      <c r="A121" s="39"/>
      <c r="B121" s="40"/>
      <c r="C121" s="222" t="s">
        <v>83</v>
      </c>
      <c r="D121" s="222" t="s">
        <v>202</v>
      </c>
      <c r="E121" s="223" t="s">
        <v>80</v>
      </c>
      <c r="F121" s="224" t="s">
        <v>4353</v>
      </c>
      <c r="G121" s="225" t="s">
        <v>671</v>
      </c>
      <c r="H121" s="226">
        <v>65</v>
      </c>
      <c r="I121" s="227"/>
      <c r="J121" s="228">
        <f>ROUND(I121*H121,2)</f>
        <v>0</v>
      </c>
      <c r="K121" s="229"/>
      <c r="L121" s="45"/>
      <c r="M121" s="230" t="s">
        <v>1</v>
      </c>
      <c r="N121" s="231" t="s">
        <v>41</v>
      </c>
      <c r="O121" s="92"/>
      <c r="P121" s="232">
        <f>O121*H121</f>
        <v>0</v>
      </c>
      <c r="Q121" s="232">
        <v>0</v>
      </c>
      <c r="R121" s="232">
        <f>Q121*H121</f>
        <v>0</v>
      </c>
      <c r="S121" s="232">
        <v>0</v>
      </c>
      <c r="T121" s="233">
        <f>S121*H121</f>
        <v>0</v>
      </c>
      <c r="U121" s="39"/>
      <c r="V121" s="39"/>
      <c r="W121" s="39"/>
      <c r="X121" s="39"/>
      <c r="Y121" s="39"/>
      <c r="Z121" s="39"/>
      <c r="AA121" s="39"/>
      <c r="AB121" s="39"/>
      <c r="AC121" s="39"/>
      <c r="AD121" s="39"/>
      <c r="AE121" s="39"/>
      <c r="AR121" s="234" t="s">
        <v>323</v>
      </c>
      <c r="AT121" s="234" t="s">
        <v>202</v>
      </c>
      <c r="AU121" s="234" t="s">
        <v>83</v>
      </c>
      <c r="AY121" s="18" t="s">
        <v>201</v>
      </c>
      <c r="BE121" s="235">
        <f>IF(N121="základní",J121,0)</f>
        <v>0</v>
      </c>
      <c r="BF121" s="235">
        <f>IF(N121="snížená",J121,0)</f>
        <v>0</v>
      </c>
      <c r="BG121" s="235">
        <f>IF(N121="zákl. přenesená",J121,0)</f>
        <v>0</v>
      </c>
      <c r="BH121" s="235">
        <f>IF(N121="sníž. přenesená",J121,0)</f>
        <v>0</v>
      </c>
      <c r="BI121" s="235">
        <f>IF(N121="nulová",J121,0)</f>
        <v>0</v>
      </c>
      <c r="BJ121" s="18" t="s">
        <v>83</v>
      </c>
      <c r="BK121" s="235">
        <f>ROUND(I121*H121,2)</f>
        <v>0</v>
      </c>
      <c r="BL121" s="18" t="s">
        <v>323</v>
      </c>
      <c r="BM121" s="234" t="s">
        <v>85</v>
      </c>
    </row>
    <row r="122" s="2" customFormat="1" ht="16.5" customHeight="1">
      <c r="A122" s="39"/>
      <c r="B122" s="40"/>
      <c r="C122" s="222" t="s">
        <v>85</v>
      </c>
      <c r="D122" s="222" t="s">
        <v>202</v>
      </c>
      <c r="E122" s="223" t="s">
        <v>94</v>
      </c>
      <c r="F122" s="224" t="s">
        <v>4354</v>
      </c>
      <c r="G122" s="225" t="s">
        <v>671</v>
      </c>
      <c r="H122" s="226">
        <v>760</v>
      </c>
      <c r="I122" s="227"/>
      <c r="J122" s="228">
        <f>ROUND(I122*H122,2)</f>
        <v>0</v>
      </c>
      <c r="K122" s="229"/>
      <c r="L122" s="45"/>
      <c r="M122" s="230" t="s">
        <v>1</v>
      </c>
      <c r="N122" s="231" t="s">
        <v>41</v>
      </c>
      <c r="O122" s="92"/>
      <c r="P122" s="232">
        <f>O122*H122</f>
        <v>0</v>
      </c>
      <c r="Q122" s="232">
        <v>0</v>
      </c>
      <c r="R122" s="232">
        <f>Q122*H122</f>
        <v>0</v>
      </c>
      <c r="S122" s="232">
        <v>0</v>
      </c>
      <c r="T122" s="233">
        <f>S122*H122</f>
        <v>0</v>
      </c>
      <c r="U122" s="39"/>
      <c r="V122" s="39"/>
      <c r="W122" s="39"/>
      <c r="X122" s="39"/>
      <c r="Y122" s="39"/>
      <c r="Z122" s="39"/>
      <c r="AA122" s="39"/>
      <c r="AB122" s="39"/>
      <c r="AC122" s="39"/>
      <c r="AD122" s="39"/>
      <c r="AE122" s="39"/>
      <c r="AR122" s="234" t="s">
        <v>323</v>
      </c>
      <c r="AT122" s="234" t="s">
        <v>202</v>
      </c>
      <c r="AU122" s="234" t="s">
        <v>83</v>
      </c>
      <c r="AY122" s="18" t="s">
        <v>201</v>
      </c>
      <c r="BE122" s="235">
        <f>IF(N122="základní",J122,0)</f>
        <v>0</v>
      </c>
      <c r="BF122" s="235">
        <f>IF(N122="snížená",J122,0)</f>
        <v>0</v>
      </c>
      <c r="BG122" s="235">
        <f>IF(N122="zákl. přenesená",J122,0)</f>
        <v>0</v>
      </c>
      <c r="BH122" s="235">
        <f>IF(N122="sníž. přenesená",J122,0)</f>
        <v>0</v>
      </c>
      <c r="BI122" s="235">
        <f>IF(N122="nulová",J122,0)</f>
        <v>0</v>
      </c>
      <c r="BJ122" s="18" t="s">
        <v>83</v>
      </c>
      <c r="BK122" s="235">
        <f>ROUND(I122*H122,2)</f>
        <v>0</v>
      </c>
      <c r="BL122" s="18" t="s">
        <v>323</v>
      </c>
      <c r="BM122" s="234" t="s">
        <v>206</v>
      </c>
    </row>
    <row r="123" s="2" customFormat="1" ht="16.5" customHeight="1">
      <c r="A123" s="39"/>
      <c r="B123" s="40"/>
      <c r="C123" s="222" t="s">
        <v>138</v>
      </c>
      <c r="D123" s="222" t="s">
        <v>202</v>
      </c>
      <c r="E123" s="223" t="s">
        <v>121</v>
      </c>
      <c r="F123" s="224" t="s">
        <v>4355</v>
      </c>
      <c r="G123" s="225" t="s">
        <v>671</v>
      </c>
      <c r="H123" s="226">
        <v>65</v>
      </c>
      <c r="I123" s="227"/>
      <c r="J123" s="228">
        <f>ROUND(I123*H123,2)</f>
        <v>0</v>
      </c>
      <c r="K123" s="229"/>
      <c r="L123" s="45"/>
      <c r="M123" s="230" t="s">
        <v>1</v>
      </c>
      <c r="N123" s="231" t="s">
        <v>41</v>
      </c>
      <c r="O123" s="92"/>
      <c r="P123" s="232">
        <f>O123*H123</f>
        <v>0</v>
      </c>
      <c r="Q123" s="232">
        <v>0</v>
      </c>
      <c r="R123" s="232">
        <f>Q123*H123</f>
        <v>0</v>
      </c>
      <c r="S123" s="232">
        <v>0</v>
      </c>
      <c r="T123" s="233">
        <f>S123*H123</f>
        <v>0</v>
      </c>
      <c r="U123" s="39"/>
      <c r="V123" s="39"/>
      <c r="W123" s="39"/>
      <c r="X123" s="39"/>
      <c r="Y123" s="39"/>
      <c r="Z123" s="39"/>
      <c r="AA123" s="39"/>
      <c r="AB123" s="39"/>
      <c r="AC123" s="39"/>
      <c r="AD123" s="39"/>
      <c r="AE123" s="39"/>
      <c r="AR123" s="234" t="s">
        <v>323</v>
      </c>
      <c r="AT123" s="234" t="s">
        <v>202</v>
      </c>
      <c r="AU123" s="234" t="s">
        <v>83</v>
      </c>
      <c r="AY123" s="18" t="s">
        <v>201</v>
      </c>
      <c r="BE123" s="235">
        <f>IF(N123="základní",J123,0)</f>
        <v>0</v>
      </c>
      <c r="BF123" s="235">
        <f>IF(N123="snížená",J123,0)</f>
        <v>0</v>
      </c>
      <c r="BG123" s="235">
        <f>IF(N123="zákl. přenesená",J123,0)</f>
        <v>0</v>
      </c>
      <c r="BH123" s="235">
        <f>IF(N123="sníž. přenesená",J123,0)</f>
        <v>0</v>
      </c>
      <c r="BI123" s="235">
        <f>IF(N123="nulová",J123,0)</f>
        <v>0</v>
      </c>
      <c r="BJ123" s="18" t="s">
        <v>83</v>
      </c>
      <c r="BK123" s="235">
        <f>ROUND(I123*H123,2)</f>
        <v>0</v>
      </c>
      <c r="BL123" s="18" t="s">
        <v>323</v>
      </c>
      <c r="BM123" s="234" t="s">
        <v>243</v>
      </c>
    </row>
    <row r="124" s="2" customFormat="1" ht="16.5" customHeight="1">
      <c r="A124" s="39"/>
      <c r="B124" s="40"/>
      <c r="C124" s="222" t="s">
        <v>206</v>
      </c>
      <c r="D124" s="222" t="s">
        <v>202</v>
      </c>
      <c r="E124" s="223" t="s">
        <v>146</v>
      </c>
      <c r="F124" s="224" t="s">
        <v>3370</v>
      </c>
      <c r="G124" s="225" t="s">
        <v>671</v>
      </c>
      <c r="H124" s="226">
        <v>25</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323</v>
      </c>
      <c r="AT124" s="234" t="s">
        <v>202</v>
      </c>
      <c r="AU124" s="234" t="s">
        <v>83</v>
      </c>
      <c r="AY124" s="18" t="s">
        <v>201</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323</v>
      </c>
      <c r="BM124" s="234" t="s">
        <v>260</v>
      </c>
    </row>
    <row r="125" s="2" customFormat="1" ht="16.5" customHeight="1">
      <c r="A125" s="39"/>
      <c r="B125" s="40"/>
      <c r="C125" s="222" t="s">
        <v>235</v>
      </c>
      <c r="D125" s="222" t="s">
        <v>202</v>
      </c>
      <c r="E125" s="223" t="s">
        <v>3489</v>
      </c>
      <c r="F125" s="224" t="s">
        <v>4356</v>
      </c>
      <c r="G125" s="225" t="s">
        <v>671</v>
      </c>
      <c r="H125" s="226">
        <v>125</v>
      </c>
      <c r="I125" s="227"/>
      <c r="J125" s="228">
        <f>ROUND(I125*H125,2)</f>
        <v>0</v>
      </c>
      <c r="K125" s="229"/>
      <c r="L125" s="45"/>
      <c r="M125" s="230" t="s">
        <v>1</v>
      </c>
      <c r="N125" s="231" t="s">
        <v>41</v>
      </c>
      <c r="O125" s="92"/>
      <c r="P125" s="232">
        <f>O125*H125</f>
        <v>0</v>
      </c>
      <c r="Q125" s="232">
        <v>0</v>
      </c>
      <c r="R125" s="232">
        <f>Q125*H125</f>
        <v>0</v>
      </c>
      <c r="S125" s="232">
        <v>0</v>
      </c>
      <c r="T125" s="233">
        <f>S125*H125</f>
        <v>0</v>
      </c>
      <c r="U125" s="39"/>
      <c r="V125" s="39"/>
      <c r="W125" s="39"/>
      <c r="X125" s="39"/>
      <c r="Y125" s="39"/>
      <c r="Z125" s="39"/>
      <c r="AA125" s="39"/>
      <c r="AB125" s="39"/>
      <c r="AC125" s="39"/>
      <c r="AD125" s="39"/>
      <c r="AE125" s="39"/>
      <c r="AR125" s="234" t="s">
        <v>323</v>
      </c>
      <c r="AT125" s="234" t="s">
        <v>202</v>
      </c>
      <c r="AU125" s="234" t="s">
        <v>83</v>
      </c>
      <c r="AY125" s="18" t="s">
        <v>201</v>
      </c>
      <c r="BE125" s="235">
        <f>IF(N125="základní",J125,0)</f>
        <v>0</v>
      </c>
      <c r="BF125" s="235">
        <f>IF(N125="snížená",J125,0)</f>
        <v>0</v>
      </c>
      <c r="BG125" s="235">
        <f>IF(N125="zákl. přenesená",J125,0)</f>
        <v>0</v>
      </c>
      <c r="BH125" s="235">
        <f>IF(N125="sníž. přenesená",J125,0)</f>
        <v>0</v>
      </c>
      <c r="BI125" s="235">
        <f>IF(N125="nulová",J125,0)</f>
        <v>0</v>
      </c>
      <c r="BJ125" s="18" t="s">
        <v>83</v>
      </c>
      <c r="BK125" s="235">
        <f>ROUND(I125*H125,2)</f>
        <v>0</v>
      </c>
      <c r="BL125" s="18" t="s">
        <v>323</v>
      </c>
      <c r="BM125" s="234" t="s">
        <v>167</v>
      </c>
    </row>
    <row r="126" s="2" customFormat="1" ht="16.5" customHeight="1">
      <c r="A126" s="39"/>
      <c r="B126" s="40"/>
      <c r="C126" s="222" t="s">
        <v>243</v>
      </c>
      <c r="D126" s="222" t="s">
        <v>202</v>
      </c>
      <c r="E126" s="223" t="s">
        <v>155</v>
      </c>
      <c r="F126" s="224" t="s">
        <v>4357</v>
      </c>
      <c r="G126" s="225" t="s">
        <v>671</v>
      </c>
      <c r="H126" s="226">
        <v>50</v>
      </c>
      <c r="I126" s="227"/>
      <c r="J126" s="228">
        <f>ROUND(I126*H126,2)</f>
        <v>0</v>
      </c>
      <c r="K126" s="229"/>
      <c r="L126" s="45"/>
      <c r="M126" s="230" t="s">
        <v>1</v>
      </c>
      <c r="N126" s="231" t="s">
        <v>41</v>
      </c>
      <c r="O126" s="92"/>
      <c r="P126" s="232">
        <f>O126*H126</f>
        <v>0</v>
      </c>
      <c r="Q126" s="232">
        <v>0</v>
      </c>
      <c r="R126" s="232">
        <f>Q126*H126</f>
        <v>0</v>
      </c>
      <c r="S126" s="232">
        <v>0</v>
      </c>
      <c r="T126" s="233">
        <f>S126*H126</f>
        <v>0</v>
      </c>
      <c r="U126" s="39"/>
      <c r="V126" s="39"/>
      <c r="W126" s="39"/>
      <c r="X126" s="39"/>
      <c r="Y126" s="39"/>
      <c r="Z126" s="39"/>
      <c r="AA126" s="39"/>
      <c r="AB126" s="39"/>
      <c r="AC126" s="39"/>
      <c r="AD126" s="39"/>
      <c r="AE126" s="39"/>
      <c r="AR126" s="234" t="s">
        <v>323</v>
      </c>
      <c r="AT126" s="234" t="s">
        <v>202</v>
      </c>
      <c r="AU126" s="234" t="s">
        <v>83</v>
      </c>
      <c r="AY126" s="18" t="s">
        <v>201</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323</v>
      </c>
      <c r="BM126" s="234" t="s">
        <v>8</v>
      </c>
    </row>
    <row r="127" s="2" customFormat="1" ht="16.5" customHeight="1">
      <c r="A127" s="39"/>
      <c r="B127" s="40"/>
      <c r="C127" s="222" t="s">
        <v>256</v>
      </c>
      <c r="D127" s="222" t="s">
        <v>202</v>
      </c>
      <c r="E127" s="223" t="s">
        <v>158</v>
      </c>
      <c r="F127" s="224" t="s">
        <v>4358</v>
      </c>
      <c r="G127" s="225" t="s">
        <v>671</v>
      </c>
      <c r="H127" s="226">
        <v>230</v>
      </c>
      <c r="I127" s="227"/>
      <c r="J127" s="228">
        <f>ROUND(I127*H127,2)</f>
        <v>0</v>
      </c>
      <c r="K127" s="229"/>
      <c r="L127" s="45"/>
      <c r="M127" s="230" t="s">
        <v>1</v>
      </c>
      <c r="N127" s="23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323</v>
      </c>
      <c r="AT127" s="234" t="s">
        <v>202</v>
      </c>
      <c r="AU127" s="234" t="s">
        <v>83</v>
      </c>
      <c r="AY127" s="18" t="s">
        <v>201</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323</v>
      </c>
      <c r="BM127" s="234" t="s">
        <v>311</v>
      </c>
    </row>
    <row r="128" s="2" customFormat="1" ht="16.5" customHeight="1">
      <c r="A128" s="39"/>
      <c r="B128" s="40"/>
      <c r="C128" s="222" t="s">
        <v>260</v>
      </c>
      <c r="D128" s="222" t="s">
        <v>202</v>
      </c>
      <c r="E128" s="223" t="s">
        <v>161</v>
      </c>
      <c r="F128" s="224" t="s">
        <v>4359</v>
      </c>
      <c r="G128" s="225" t="s">
        <v>934</v>
      </c>
      <c r="H128" s="226">
        <v>2</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323</v>
      </c>
      <c r="AT128" s="234" t="s">
        <v>202</v>
      </c>
      <c r="AU128" s="234" t="s">
        <v>83</v>
      </c>
      <c r="AY128" s="18" t="s">
        <v>201</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323</v>
      </c>
      <c r="BM128" s="234" t="s">
        <v>323</v>
      </c>
    </row>
    <row r="129" s="2" customFormat="1" ht="16.5" customHeight="1">
      <c r="A129" s="39"/>
      <c r="B129" s="40"/>
      <c r="C129" s="222" t="s">
        <v>277</v>
      </c>
      <c r="D129" s="222" t="s">
        <v>202</v>
      </c>
      <c r="E129" s="223" t="s">
        <v>164</v>
      </c>
      <c r="F129" s="224" t="s">
        <v>3437</v>
      </c>
      <c r="G129" s="225" t="s">
        <v>934</v>
      </c>
      <c r="H129" s="226">
        <v>20</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323</v>
      </c>
      <c r="AT129" s="234" t="s">
        <v>202</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323</v>
      </c>
      <c r="BM129" s="234" t="s">
        <v>624</v>
      </c>
    </row>
    <row r="130" s="2" customFormat="1" ht="16.5" customHeight="1">
      <c r="A130" s="39"/>
      <c r="B130" s="40"/>
      <c r="C130" s="222" t="s">
        <v>167</v>
      </c>
      <c r="D130" s="222" t="s">
        <v>202</v>
      </c>
      <c r="E130" s="223" t="s">
        <v>167</v>
      </c>
      <c r="F130" s="224" t="s">
        <v>3440</v>
      </c>
      <c r="G130" s="225" t="s">
        <v>934</v>
      </c>
      <c r="H130" s="226">
        <v>4</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323</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323</v>
      </c>
      <c r="BM130" s="234" t="s">
        <v>633</v>
      </c>
    </row>
    <row r="131" s="2" customFormat="1" ht="142.2" customHeight="1">
      <c r="A131" s="39"/>
      <c r="B131" s="40"/>
      <c r="C131" s="222" t="s">
        <v>170</v>
      </c>
      <c r="D131" s="222" t="s">
        <v>202</v>
      </c>
      <c r="E131" s="223" t="s">
        <v>170</v>
      </c>
      <c r="F131" s="224" t="s">
        <v>4360</v>
      </c>
      <c r="G131" s="225" t="s">
        <v>1</v>
      </c>
      <c r="H131" s="226">
        <v>1</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323</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323</v>
      </c>
      <c r="BM131" s="234" t="s">
        <v>641</v>
      </c>
    </row>
    <row r="132" s="2" customFormat="1" ht="16.5" customHeight="1">
      <c r="A132" s="39"/>
      <c r="B132" s="40"/>
      <c r="C132" s="222" t="s">
        <v>8</v>
      </c>
      <c r="D132" s="222" t="s">
        <v>202</v>
      </c>
      <c r="E132" s="223" t="s">
        <v>8</v>
      </c>
      <c r="F132" s="224" t="s">
        <v>3177</v>
      </c>
      <c r="G132" s="225" t="s">
        <v>1025</v>
      </c>
      <c r="H132" s="226">
        <v>100</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323</v>
      </c>
      <c r="AT132" s="234" t="s">
        <v>202</v>
      </c>
      <c r="AU132" s="234" t="s">
        <v>83</v>
      </c>
      <c r="AY132" s="18" t="s">
        <v>201</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323</v>
      </c>
      <c r="BM132" s="234" t="s">
        <v>650</v>
      </c>
    </row>
    <row r="133" s="11" customFormat="1" ht="25.92" customHeight="1">
      <c r="A133" s="11"/>
      <c r="B133" s="208"/>
      <c r="C133" s="209"/>
      <c r="D133" s="210" t="s">
        <v>75</v>
      </c>
      <c r="E133" s="211" t="s">
        <v>1306</v>
      </c>
      <c r="F133" s="211" t="s">
        <v>3324</v>
      </c>
      <c r="G133" s="209"/>
      <c r="H133" s="209"/>
      <c r="I133" s="212"/>
      <c r="J133" s="213">
        <f>BK133</f>
        <v>0</v>
      </c>
      <c r="K133" s="209"/>
      <c r="L133" s="214"/>
      <c r="M133" s="215"/>
      <c r="N133" s="216"/>
      <c r="O133" s="216"/>
      <c r="P133" s="217">
        <f>SUM(P134:P137)</f>
        <v>0</v>
      </c>
      <c r="Q133" s="216"/>
      <c r="R133" s="217">
        <f>SUM(R134:R137)</f>
        <v>0</v>
      </c>
      <c r="S133" s="216"/>
      <c r="T133" s="218">
        <f>SUM(T134:T137)</f>
        <v>0</v>
      </c>
      <c r="U133" s="11"/>
      <c r="V133" s="11"/>
      <c r="W133" s="11"/>
      <c r="X133" s="11"/>
      <c r="Y133" s="11"/>
      <c r="Z133" s="11"/>
      <c r="AA133" s="11"/>
      <c r="AB133" s="11"/>
      <c r="AC133" s="11"/>
      <c r="AD133" s="11"/>
      <c r="AE133" s="11"/>
      <c r="AR133" s="219" t="s">
        <v>83</v>
      </c>
      <c r="AT133" s="220" t="s">
        <v>75</v>
      </c>
      <c r="AU133" s="220" t="s">
        <v>76</v>
      </c>
      <c r="AY133" s="219" t="s">
        <v>201</v>
      </c>
      <c r="BK133" s="221">
        <f>SUM(BK134:BK137)</f>
        <v>0</v>
      </c>
    </row>
    <row r="134" s="2" customFormat="1" ht="16.5" customHeight="1">
      <c r="A134" s="39"/>
      <c r="B134" s="40"/>
      <c r="C134" s="222" t="s">
        <v>307</v>
      </c>
      <c r="D134" s="222" t="s">
        <v>202</v>
      </c>
      <c r="E134" s="223" t="s">
        <v>307</v>
      </c>
      <c r="F134" s="224" t="s">
        <v>3471</v>
      </c>
      <c r="G134" s="225" t="s">
        <v>823</v>
      </c>
      <c r="H134" s="226">
        <v>8</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3327</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3327</v>
      </c>
      <c r="BM134" s="234" t="s">
        <v>657</v>
      </c>
    </row>
    <row r="135" s="2" customFormat="1" ht="16.5" customHeight="1">
      <c r="A135" s="39"/>
      <c r="B135" s="40"/>
      <c r="C135" s="222" t="s">
        <v>311</v>
      </c>
      <c r="D135" s="222" t="s">
        <v>202</v>
      </c>
      <c r="E135" s="223" t="s">
        <v>311</v>
      </c>
      <c r="F135" s="224" t="s">
        <v>3473</v>
      </c>
      <c r="G135" s="225" t="s">
        <v>823</v>
      </c>
      <c r="H135" s="226">
        <v>8</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3327</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3327</v>
      </c>
      <c r="BM135" s="234" t="s">
        <v>664</v>
      </c>
    </row>
    <row r="136" s="2" customFormat="1" ht="16.5" customHeight="1">
      <c r="A136" s="39"/>
      <c r="B136" s="40"/>
      <c r="C136" s="222" t="s">
        <v>315</v>
      </c>
      <c r="D136" s="222" t="s">
        <v>202</v>
      </c>
      <c r="E136" s="223" t="s">
        <v>315</v>
      </c>
      <c r="F136" s="224" t="s">
        <v>3341</v>
      </c>
      <c r="G136" s="225" t="s">
        <v>823</v>
      </c>
      <c r="H136" s="226">
        <v>12</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3327</v>
      </c>
      <c r="AT136" s="234" t="s">
        <v>202</v>
      </c>
      <c r="AU136" s="234" t="s">
        <v>83</v>
      </c>
      <c r="AY136" s="18" t="s">
        <v>201</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3327</v>
      </c>
      <c r="BM136" s="234" t="s">
        <v>674</v>
      </c>
    </row>
    <row r="137" s="2" customFormat="1" ht="16.5" customHeight="1">
      <c r="A137" s="39"/>
      <c r="B137" s="40"/>
      <c r="C137" s="222" t="s">
        <v>323</v>
      </c>
      <c r="D137" s="222" t="s">
        <v>202</v>
      </c>
      <c r="E137" s="223" t="s">
        <v>323</v>
      </c>
      <c r="F137" s="224" t="s">
        <v>3474</v>
      </c>
      <c r="G137" s="225" t="s">
        <v>823</v>
      </c>
      <c r="H137" s="226">
        <v>8</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3327</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3327</v>
      </c>
      <c r="BM137" s="234" t="s">
        <v>683</v>
      </c>
    </row>
    <row r="138" s="11" customFormat="1" ht="25.92" customHeight="1">
      <c r="A138" s="11"/>
      <c r="B138" s="208"/>
      <c r="C138" s="209"/>
      <c r="D138" s="210" t="s">
        <v>75</v>
      </c>
      <c r="E138" s="211" t="s">
        <v>1463</v>
      </c>
      <c r="F138" s="211" t="s">
        <v>493</v>
      </c>
      <c r="G138" s="209"/>
      <c r="H138" s="209"/>
      <c r="I138" s="212"/>
      <c r="J138" s="213">
        <f>BK138</f>
        <v>0</v>
      </c>
      <c r="K138" s="209"/>
      <c r="L138" s="214"/>
      <c r="M138" s="215"/>
      <c r="N138" s="216"/>
      <c r="O138" s="216"/>
      <c r="P138" s="217">
        <f>SUM(P139:P145)</f>
        <v>0</v>
      </c>
      <c r="Q138" s="216"/>
      <c r="R138" s="217">
        <f>SUM(R139:R145)</f>
        <v>0</v>
      </c>
      <c r="S138" s="216"/>
      <c r="T138" s="218">
        <f>SUM(T139:T145)</f>
        <v>0</v>
      </c>
      <c r="U138" s="11"/>
      <c r="V138" s="11"/>
      <c r="W138" s="11"/>
      <c r="X138" s="11"/>
      <c r="Y138" s="11"/>
      <c r="Z138" s="11"/>
      <c r="AA138" s="11"/>
      <c r="AB138" s="11"/>
      <c r="AC138" s="11"/>
      <c r="AD138" s="11"/>
      <c r="AE138" s="11"/>
      <c r="AR138" s="219" t="s">
        <v>83</v>
      </c>
      <c r="AT138" s="220" t="s">
        <v>75</v>
      </c>
      <c r="AU138" s="220" t="s">
        <v>76</v>
      </c>
      <c r="AY138" s="219" t="s">
        <v>201</v>
      </c>
      <c r="BK138" s="221">
        <f>SUM(BK139:BK145)</f>
        <v>0</v>
      </c>
    </row>
    <row r="139" s="2" customFormat="1" ht="24.15" customHeight="1">
      <c r="A139" s="39"/>
      <c r="B139" s="40"/>
      <c r="C139" s="222" t="s">
        <v>331</v>
      </c>
      <c r="D139" s="222" t="s">
        <v>202</v>
      </c>
      <c r="E139" s="223" t="s">
        <v>331</v>
      </c>
      <c r="F139" s="224" t="s">
        <v>4361</v>
      </c>
      <c r="G139" s="225" t="s">
        <v>671</v>
      </c>
      <c r="H139" s="226">
        <v>18</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323</v>
      </c>
      <c r="AT139" s="234" t="s">
        <v>202</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323</v>
      </c>
      <c r="BM139" s="234" t="s">
        <v>712</v>
      </c>
    </row>
    <row r="140" s="2" customFormat="1" ht="24.15" customHeight="1">
      <c r="A140" s="39"/>
      <c r="B140" s="40"/>
      <c r="C140" s="222" t="s">
        <v>624</v>
      </c>
      <c r="D140" s="222" t="s">
        <v>202</v>
      </c>
      <c r="E140" s="223" t="s">
        <v>624</v>
      </c>
      <c r="F140" s="224" t="s">
        <v>4362</v>
      </c>
      <c r="G140" s="225" t="s">
        <v>671</v>
      </c>
      <c r="H140" s="226">
        <v>18</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323</v>
      </c>
      <c r="AT140" s="234" t="s">
        <v>202</v>
      </c>
      <c r="AU140" s="234" t="s">
        <v>83</v>
      </c>
      <c r="AY140" s="18" t="s">
        <v>201</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323</v>
      </c>
      <c r="BM140" s="234" t="s">
        <v>724</v>
      </c>
    </row>
    <row r="141" s="2" customFormat="1" ht="24.15" customHeight="1">
      <c r="A141" s="39"/>
      <c r="B141" s="40"/>
      <c r="C141" s="222" t="s">
        <v>629</v>
      </c>
      <c r="D141" s="222" t="s">
        <v>202</v>
      </c>
      <c r="E141" s="223" t="s">
        <v>629</v>
      </c>
      <c r="F141" s="224" t="s">
        <v>4363</v>
      </c>
      <c r="G141" s="225" t="s">
        <v>671</v>
      </c>
      <c r="H141" s="226">
        <v>25</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323</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323</v>
      </c>
      <c r="BM141" s="234" t="s">
        <v>732</v>
      </c>
    </row>
    <row r="142" s="2" customFormat="1" ht="24.15" customHeight="1">
      <c r="A142" s="39"/>
      <c r="B142" s="40"/>
      <c r="C142" s="222" t="s">
        <v>633</v>
      </c>
      <c r="D142" s="222" t="s">
        <v>202</v>
      </c>
      <c r="E142" s="223" t="s">
        <v>633</v>
      </c>
      <c r="F142" s="224" t="s">
        <v>4364</v>
      </c>
      <c r="G142" s="225" t="s">
        <v>671</v>
      </c>
      <c r="H142" s="226">
        <v>25</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323</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323</v>
      </c>
      <c r="BM142" s="234" t="s">
        <v>742</v>
      </c>
    </row>
    <row r="143" s="2" customFormat="1" ht="24.15" customHeight="1">
      <c r="A143" s="39"/>
      <c r="B143" s="40"/>
      <c r="C143" s="222" t="s">
        <v>7</v>
      </c>
      <c r="D143" s="222" t="s">
        <v>202</v>
      </c>
      <c r="E143" s="223" t="s">
        <v>7</v>
      </c>
      <c r="F143" s="224" t="s">
        <v>4365</v>
      </c>
      <c r="G143" s="225" t="s">
        <v>671</v>
      </c>
      <c r="H143" s="226">
        <v>43</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323</v>
      </c>
      <c r="AT143" s="234" t="s">
        <v>202</v>
      </c>
      <c r="AU143" s="234" t="s">
        <v>83</v>
      </c>
      <c r="AY143" s="18" t="s">
        <v>201</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323</v>
      </c>
      <c r="BM143" s="234" t="s">
        <v>762</v>
      </c>
    </row>
    <row r="144" s="2" customFormat="1" ht="16.5" customHeight="1">
      <c r="A144" s="39"/>
      <c r="B144" s="40"/>
      <c r="C144" s="222" t="s">
        <v>641</v>
      </c>
      <c r="D144" s="222" t="s">
        <v>202</v>
      </c>
      <c r="E144" s="223" t="s">
        <v>641</v>
      </c>
      <c r="F144" s="224" t="s">
        <v>4366</v>
      </c>
      <c r="G144" s="225" t="s">
        <v>205</v>
      </c>
      <c r="H144" s="226">
        <v>25</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323</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323</v>
      </c>
      <c r="BM144" s="234" t="s">
        <v>783</v>
      </c>
    </row>
    <row r="145" s="2" customFormat="1" ht="16.5" customHeight="1">
      <c r="A145" s="39"/>
      <c r="B145" s="40"/>
      <c r="C145" s="222" t="s">
        <v>645</v>
      </c>
      <c r="D145" s="222" t="s">
        <v>202</v>
      </c>
      <c r="E145" s="223" t="s">
        <v>645</v>
      </c>
      <c r="F145" s="224" t="s">
        <v>4367</v>
      </c>
      <c r="G145" s="225" t="s">
        <v>205</v>
      </c>
      <c r="H145" s="226">
        <v>2</v>
      </c>
      <c r="I145" s="227"/>
      <c r="J145" s="228">
        <f>ROUND(I145*H145,2)</f>
        <v>0</v>
      </c>
      <c r="K145" s="229"/>
      <c r="L145" s="45"/>
      <c r="M145" s="280" t="s">
        <v>1</v>
      </c>
      <c r="N145" s="281" t="s">
        <v>41</v>
      </c>
      <c r="O145" s="282"/>
      <c r="P145" s="283">
        <f>O145*H145</f>
        <v>0</v>
      </c>
      <c r="Q145" s="283">
        <v>0</v>
      </c>
      <c r="R145" s="283">
        <f>Q145*H145</f>
        <v>0</v>
      </c>
      <c r="S145" s="283">
        <v>0</v>
      </c>
      <c r="T145" s="284">
        <f>S145*H145</f>
        <v>0</v>
      </c>
      <c r="U145" s="39"/>
      <c r="V145" s="39"/>
      <c r="W145" s="39"/>
      <c r="X145" s="39"/>
      <c r="Y145" s="39"/>
      <c r="Z145" s="39"/>
      <c r="AA145" s="39"/>
      <c r="AB145" s="39"/>
      <c r="AC145" s="39"/>
      <c r="AD145" s="39"/>
      <c r="AE145" s="39"/>
      <c r="AR145" s="234" t="s">
        <v>323</v>
      </c>
      <c r="AT145" s="234" t="s">
        <v>202</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323</v>
      </c>
      <c r="BM145" s="234" t="s">
        <v>794</v>
      </c>
    </row>
    <row r="146" s="2" customFormat="1" ht="6.96" customHeight="1">
      <c r="A146" s="39"/>
      <c r="B146" s="67"/>
      <c r="C146" s="68"/>
      <c r="D146" s="68"/>
      <c r="E146" s="68"/>
      <c r="F146" s="68"/>
      <c r="G146" s="68"/>
      <c r="H146" s="68"/>
      <c r="I146" s="68"/>
      <c r="J146" s="68"/>
      <c r="K146" s="68"/>
      <c r="L146" s="45"/>
      <c r="M146" s="39"/>
      <c r="O146" s="39"/>
      <c r="P146" s="39"/>
      <c r="Q146" s="39"/>
      <c r="R146" s="39"/>
      <c r="S146" s="39"/>
      <c r="T146" s="39"/>
      <c r="U146" s="39"/>
      <c r="V146" s="39"/>
      <c r="W146" s="39"/>
      <c r="X146" s="39"/>
      <c r="Y146" s="39"/>
      <c r="Z146" s="39"/>
      <c r="AA146" s="39"/>
      <c r="AB146" s="39"/>
      <c r="AC146" s="39"/>
      <c r="AD146" s="39"/>
      <c r="AE146" s="39"/>
    </row>
  </sheetData>
  <sheetProtection sheet="1" autoFilter="0" formatColumns="0" formatRows="0" objects="1" scenarios="1" spinCount="100000" saltValue="nt3eKBvdY3i2m6SCyfyHAsBiG4+z/e0hrczQumICDsKjso0xjmTuM3t4Tp3h8nJ6kq/CuX+y17x2SDGCCnvghg==" hashValue="Kn29pCywbDMQmXc5dvNK7q6drqt5R91DTfqP6bdSgLkyt4rdpgBHkFUdFF1h4VagobeLWDRnfV9LxCvW/AlN1Q==" algorithmName="SHA-512" password="CC35"/>
  <autoFilter ref="C118:K145"/>
  <mergeCells count="9">
    <mergeCell ref="E7:H7"/>
    <mergeCell ref="E9:H9"/>
    <mergeCell ref="E18:H18"/>
    <mergeCell ref="E27:H27"/>
    <mergeCell ref="E85:H85"/>
    <mergeCell ref="E87:H87"/>
    <mergeCell ref="E109:H109"/>
    <mergeCell ref="E111:H11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166</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174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4368</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6. 6. 2024</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ROUND((SUM(BE119:BE136)),  2)</f>
        <v>0</v>
      </c>
      <c r="G33" s="39"/>
      <c r="H33" s="39"/>
      <c r="I33" s="166">
        <v>0.20999999999999999</v>
      </c>
      <c r="J33" s="165">
        <f>ROUND(((SUM(BE119:BE136))*I33),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ROUND((SUM(BF119:BF136)),  2)</f>
        <v>0</v>
      </c>
      <c r="G34" s="39"/>
      <c r="H34" s="39"/>
      <c r="I34" s="166">
        <v>0.12</v>
      </c>
      <c r="J34" s="165">
        <f>ROUND(((SUM(BF119:BF136))*I34),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ROUND((SUM(BG119:BG136)),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ROUND((SUM(BH119:BH136)),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ROUND((SUM(BI119:BI136)),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174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09 - IO 06 - Přeložka CETIN</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6. 6. 2024</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179</v>
      </c>
      <c r="D94" s="187"/>
      <c r="E94" s="187"/>
      <c r="F94" s="187"/>
      <c r="G94" s="187"/>
      <c r="H94" s="187"/>
      <c r="I94" s="187"/>
      <c r="J94" s="188" t="s">
        <v>180</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181</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182</v>
      </c>
    </row>
    <row r="97" s="9" customFormat="1" ht="24.96" customHeight="1">
      <c r="A97" s="9"/>
      <c r="B97" s="190"/>
      <c r="C97" s="191"/>
      <c r="D97" s="192" t="s">
        <v>3343</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4351</v>
      </c>
      <c r="E98" s="193"/>
      <c r="F98" s="193"/>
      <c r="G98" s="193"/>
      <c r="H98" s="193"/>
      <c r="I98" s="193"/>
      <c r="J98" s="194">
        <f>J126</f>
        <v>0</v>
      </c>
      <c r="K98" s="191"/>
      <c r="L98" s="195"/>
      <c r="S98" s="9"/>
      <c r="T98" s="9"/>
      <c r="U98" s="9"/>
      <c r="V98" s="9"/>
      <c r="W98" s="9"/>
      <c r="X98" s="9"/>
      <c r="Y98" s="9"/>
      <c r="Z98" s="9"/>
      <c r="AA98" s="9"/>
      <c r="AB98" s="9"/>
      <c r="AC98" s="9"/>
      <c r="AD98" s="9"/>
      <c r="AE98" s="9"/>
    </row>
    <row r="99" s="9" customFormat="1" ht="24.96" customHeight="1">
      <c r="A99" s="9"/>
      <c r="B99" s="190"/>
      <c r="C99" s="191"/>
      <c r="D99" s="192" t="s">
        <v>4352</v>
      </c>
      <c r="E99" s="193"/>
      <c r="F99" s="193"/>
      <c r="G99" s="193"/>
      <c r="H99" s="193"/>
      <c r="I99" s="193"/>
      <c r="J99" s="194">
        <f>J132</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187</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174</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09 - IO 06 - Přeložka CETIN</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6. 6. 2024</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188</v>
      </c>
      <c r="D118" s="199" t="s">
        <v>61</v>
      </c>
      <c r="E118" s="199" t="s">
        <v>57</v>
      </c>
      <c r="F118" s="199" t="s">
        <v>58</v>
      </c>
      <c r="G118" s="199" t="s">
        <v>189</v>
      </c>
      <c r="H118" s="199" t="s">
        <v>190</v>
      </c>
      <c r="I118" s="199" t="s">
        <v>191</v>
      </c>
      <c r="J118" s="200" t="s">
        <v>180</v>
      </c>
      <c r="K118" s="201" t="s">
        <v>192</v>
      </c>
      <c r="L118" s="202"/>
      <c r="M118" s="101" t="s">
        <v>1</v>
      </c>
      <c r="N118" s="102" t="s">
        <v>40</v>
      </c>
      <c r="O118" s="102" t="s">
        <v>193</v>
      </c>
      <c r="P118" s="102" t="s">
        <v>194</v>
      </c>
      <c r="Q118" s="102" t="s">
        <v>195</v>
      </c>
      <c r="R118" s="102" t="s">
        <v>196</v>
      </c>
      <c r="S118" s="102" t="s">
        <v>197</v>
      </c>
      <c r="T118" s="103" t="s">
        <v>198</v>
      </c>
      <c r="U118" s="196"/>
      <c r="V118" s="196"/>
      <c r="W118" s="196"/>
      <c r="X118" s="196"/>
      <c r="Y118" s="196"/>
      <c r="Z118" s="196"/>
      <c r="AA118" s="196"/>
      <c r="AB118" s="196"/>
      <c r="AC118" s="196"/>
      <c r="AD118" s="196"/>
      <c r="AE118" s="196"/>
    </row>
    <row r="119" s="2" customFormat="1" ht="22.8" customHeight="1">
      <c r="A119" s="39"/>
      <c r="B119" s="40"/>
      <c r="C119" s="108" t="s">
        <v>199</v>
      </c>
      <c r="D119" s="41"/>
      <c r="E119" s="41"/>
      <c r="F119" s="41"/>
      <c r="G119" s="41"/>
      <c r="H119" s="41"/>
      <c r="I119" s="41"/>
      <c r="J119" s="203">
        <f>BK119</f>
        <v>0</v>
      </c>
      <c r="K119" s="41"/>
      <c r="L119" s="45"/>
      <c r="M119" s="104"/>
      <c r="N119" s="204"/>
      <c r="O119" s="105"/>
      <c r="P119" s="205">
        <f>P120+P126+P132</f>
        <v>0</v>
      </c>
      <c r="Q119" s="105"/>
      <c r="R119" s="205">
        <f>R120+R126+R132</f>
        <v>0</v>
      </c>
      <c r="S119" s="105"/>
      <c r="T119" s="206">
        <f>T120+T126+T132</f>
        <v>0</v>
      </c>
      <c r="U119" s="39"/>
      <c r="V119" s="39"/>
      <c r="W119" s="39"/>
      <c r="X119" s="39"/>
      <c r="Y119" s="39"/>
      <c r="Z119" s="39"/>
      <c r="AA119" s="39"/>
      <c r="AB119" s="39"/>
      <c r="AC119" s="39"/>
      <c r="AD119" s="39"/>
      <c r="AE119" s="39"/>
      <c r="AT119" s="18" t="s">
        <v>75</v>
      </c>
      <c r="AU119" s="18" t="s">
        <v>182</v>
      </c>
      <c r="BK119" s="207">
        <f>BK120+BK126+BK132</f>
        <v>0</v>
      </c>
    </row>
    <row r="120" s="11" customFormat="1" ht="25.92" customHeight="1">
      <c r="A120" s="11"/>
      <c r="B120" s="208"/>
      <c r="C120" s="209"/>
      <c r="D120" s="210" t="s">
        <v>75</v>
      </c>
      <c r="E120" s="211" t="s">
        <v>1416</v>
      </c>
      <c r="F120" s="211" t="s">
        <v>3349</v>
      </c>
      <c r="G120" s="209"/>
      <c r="H120" s="209"/>
      <c r="I120" s="212"/>
      <c r="J120" s="213">
        <f>BK120</f>
        <v>0</v>
      </c>
      <c r="K120" s="209"/>
      <c r="L120" s="214"/>
      <c r="M120" s="215"/>
      <c r="N120" s="216"/>
      <c r="O120" s="216"/>
      <c r="P120" s="217">
        <f>SUM(P121:P125)</f>
        <v>0</v>
      </c>
      <c r="Q120" s="216"/>
      <c r="R120" s="217">
        <f>SUM(R121:R125)</f>
        <v>0</v>
      </c>
      <c r="S120" s="216"/>
      <c r="T120" s="218">
        <f>SUM(T121:T125)</f>
        <v>0</v>
      </c>
      <c r="U120" s="11"/>
      <c r="V120" s="11"/>
      <c r="W120" s="11"/>
      <c r="X120" s="11"/>
      <c r="Y120" s="11"/>
      <c r="Z120" s="11"/>
      <c r="AA120" s="11"/>
      <c r="AB120" s="11"/>
      <c r="AC120" s="11"/>
      <c r="AD120" s="11"/>
      <c r="AE120" s="11"/>
      <c r="AR120" s="219" t="s">
        <v>83</v>
      </c>
      <c r="AT120" s="220" t="s">
        <v>75</v>
      </c>
      <c r="AU120" s="220" t="s">
        <v>76</v>
      </c>
      <c r="AY120" s="219" t="s">
        <v>201</v>
      </c>
      <c r="BK120" s="221">
        <f>SUM(BK121:BK125)</f>
        <v>0</v>
      </c>
    </row>
    <row r="121" s="2" customFormat="1" ht="16.5" customHeight="1">
      <c r="A121" s="39"/>
      <c r="B121" s="40"/>
      <c r="C121" s="222" t="s">
        <v>83</v>
      </c>
      <c r="D121" s="222" t="s">
        <v>202</v>
      </c>
      <c r="E121" s="223" t="s">
        <v>80</v>
      </c>
      <c r="F121" s="224" t="s">
        <v>4369</v>
      </c>
      <c r="G121" s="225" t="s">
        <v>671</v>
      </c>
      <c r="H121" s="226">
        <v>70</v>
      </c>
      <c r="I121" s="227"/>
      <c r="J121" s="228">
        <f>ROUND(I121*H121,2)</f>
        <v>0</v>
      </c>
      <c r="K121" s="229"/>
      <c r="L121" s="45"/>
      <c r="M121" s="230" t="s">
        <v>1</v>
      </c>
      <c r="N121" s="231" t="s">
        <v>41</v>
      </c>
      <c r="O121" s="92"/>
      <c r="P121" s="232">
        <f>O121*H121</f>
        <v>0</v>
      </c>
      <c r="Q121" s="232">
        <v>0</v>
      </c>
      <c r="R121" s="232">
        <f>Q121*H121</f>
        <v>0</v>
      </c>
      <c r="S121" s="232">
        <v>0</v>
      </c>
      <c r="T121" s="233">
        <f>S121*H121</f>
        <v>0</v>
      </c>
      <c r="U121" s="39"/>
      <c r="V121" s="39"/>
      <c r="W121" s="39"/>
      <c r="X121" s="39"/>
      <c r="Y121" s="39"/>
      <c r="Z121" s="39"/>
      <c r="AA121" s="39"/>
      <c r="AB121" s="39"/>
      <c r="AC121" s="39"/>
      <c r="AD121" s="39"/>
      <c r="AE121" s="39"/>
      <c r="AR121" s="234" t="s">
        <v>323</v>
      </c>
      <c r="AT121" s="234" t="s">
        <v>202</v>
      </c>
      <c r="AU121" s="234" t="s">
        <v>83</v>
      </c>
      <c r="AY121" s="18" t="s">
        <v>201</v>
      </c>
      <c r="BE121" s="235">
        <f>IF(N121="základní",J121,0)</f>
        <v>0</v>
      </c>
      <c r="BF121" s="235">
        <f>IF(N121="snížená",J121,0)</f>
        <v>0</v>
      </c>
      <c r="BG121" s="235">
        <f>IF(N121="zákl. přenesená",J121,0)</f>
        <v>0</v>
      </c>
      <c r="BH121" s="235">
        <f>IF(N121="sníž. přenesená",J121,0)</f>
        <v>0</v>
      </c>
      <c r="BI121" s="235">
        <f>IF(N121="nulová",J121,0)</f>
        <v>0</v>
      </c>
      <c r="BJ121" s="18" t="s">
        <v>83</v>
      </c>
      <c r="BK121" s="235">
        <f>ROUND(I121*H121,2)</f>
        <v>0</v>
      </c>
      <c r="BL121" s="18" t="s">
        <v>323</v>
      </c>
      <c r="BM121" s="234" t="s">
        <v>85</v>
      </c>
    </row>
    <row r="122" s="2" customFormat="1" ht="16.5" customHeight="1">
      <c r="A122" s="39"/>
      <c r="B122" s="40"/>
      <c r="C122" s="222" t="s">
        <v>85</v>
      </c>
      <c r="D122" s="222" t="s">
        <v>202</v>
      </c>
      <c r="E122" s="223" t="s">
        <v>94</v>
      </c>
      <c r="F122" s="224" t="s">
        <v>4358</v>
      </c>
      <c r="G122" s="225" t="s">
        <v>671</v>
      </c>
      <c r="H122" s="226">
        <v>65</v>
      </c>
      <c r="I122" s="227"/>
      <c r="J122" s="228">
        <f>ROUND(I122*H122,2)</f>
        <v>0</v>
      </c>
      <c r="K122" s="229"/>
      <c r="L122" s="45"/>
      <c r="M122" s="230" t="s">
        <v>1</v>
      </c>
      <c r="N122" s="231" t="s">
        <v>41</v>
      </c>
      <c r="O122" s="92"/>
      <c r="P122" s="232">
        <f>O122*H122</f>
        <v>0</v>
      </c>
      <c r="Q122" s="232">
        <v>0</v>
      </c>
      <c r="R122" s="232">
        <f>Q122*H122</f>
        <v>0</v>
      </c>
      <c r="S122" s="232">
        <v>0</v>
      </c>
      <c r="T122" s="233">
        <f>S122*H122</f>
        <v>0</v>
      </c>
      <c r="U122" s="39"/>
      <c r="V122" s="39"/>
      <c r="W122" s="39"/>
      <c r="X122" s="39"/>
      <c r="Y122" s="39"/>
      <c r="Z122" s="39"/>
      <c r="AA122" s="39"/>
      <c r="AB122" s="39"/>
      <c r="AC122" s="39"/>
      <c r="AD122" s="39"/>
      <c r="AE122" s="39"/>
      <c r="AR122" s="234" t="s">
        <v>323</v>
      </c>
      <c r="AT122" s="234" t="s">
        <v>202</v>
      </c>
      <c r="AU122" s="234" t="s">
        <v>83</v>
      </c>
      <c r="AY122" s="18" t="s">
        <v>201</v>
      </c>
      <c r="BE122" s="235">
        <f>IF(N122="základní",J122,0)</f>
        <v>0</v>
      </c>
      <c r="BF122" s="235">
        <f>IF(N122="snížená",J122,0)</f>
        <v>0</v>
      </c>
      <c r="BG122" s="235">
        <f>IF(N122="zákl. přenesená",J122,0)</f>
        <v>0</v>
      </c>
      <c r="BH122" s="235">
        <f>IF(N122="sníž. přenesená",J122,0)</f>
        <v>0</v>
      </c>
      <c r="BI122" s="235">
        <f>IF(N122="nulová",J122,0)</f>
        <v>0</v>
      </c>
      <c r="BJ122" s="18" t="s">
        <v>83</v>
      </c>
      <c r="BK122" s="235">
        <f>ROUND(I122*H122,2)</f>
        <v>0</v>
      </c>
      <c r="BL122" s="18" t="s">
        <v>323</v>
      </c>
      <c r="BM122" s="234" t="s">
        <v>206</v>
      </c>
    </row>
    <row r="123" s="2" customFormat="1" ht="66.75" customHeight="1">
      <c r="A123" s="39"/>
      <c r="B123" s="40"/>
      <c r="C123" s="222" t="s">
        <v>138</v>
      </c>
      <c r="D123" s="222" t="s">
        <v>202</v>
      </c>
      <c r="E123" s="223" t="s">
        <v>121</v>
      </c>
      <c r="F123" s="224" t="s">
        <v>4370</v>
      </c>
      <c r="G123" s="225" t="s">
        <v>934</v>
      </c>
      <c r="H123" s="226">
        <v>1</v>
      </c>
      <c r="I123" s="227"/>
      <c r="J123" s="228">
        <f>ROUND(I123*H123,2)</f>
        <v>0</v>
      </c>
      <c r="K123" s="229"/>
      <c r="L123" s="45"/>
      <c r="M123" s="230" t="s">
        <v>1</v>
      </c>
      <c r="N123" s="231" t="s">
        <v>41</v>
      </c>
      <c r="O123" s="92"/>
      <c r="P123" s="232">
        <f>O123*H123</f>
        <v>0</v>
      </c>
      <c r="Q123" s="232">
        <v>0</v>
      </c>
      <c r="R123" s="232">
        <f>Q123*H123</f>
        <v>0</v>
      </c>
      <c r="S123" s="232">
        <v>0</v>
      </c>
      <c r="T123" s="233">
        <f>S123*H123</f>
        <v>0</v>
      </c>
      <c r="U123" s="39"/>
      <c r="V123" s="39"/>
      <c r="W123" s="39"/>
      <c r="X123" s="39"/>
      <c r="Y123" s="39"/>
      <c r="Z123" s="39"/>
      <c r="AA123" s="39"/>
      <c r="AB123" s="39"/>
      <c r="AC123" s="39"/>
      <c r="AD123" s="39"/>
      <c r="AE123" s="39"/>
      <c r="AR123" s="234" t="s">
        <v>323</v>
      </c>
      <c r="AT123" s="234" t="s">
        <v>202</v>
      </c>
      <c r="AU123" s="234" t="s">
        <v>83</v>
      </c>
      <c r="AY123" s="18" t="s">
        <v>201</v>
      </c>
      <c r="BE123" s="235">
        <f>IF(N123="základní",J123,0)</f>
        <v>0</v>
      </c>
      <c r="BF123" s="235">
        <f>IF(N123="snížená",J123,0)</f>
        <v>0</v>
      </c>
      <c r="BG123" s="235">
        <f>IF(N123="zákl. přenesená",J123,0)</f>
        <v>0</v>
      </c>
      <c r="BH123" s="235">
        <f>IF(N123="sníž. přenesená",J123,0)</f>
        <v>0</v>
      </c>
      <c r="BI123" s="235">
        <f>IF(N123="nulová",J123,0)</f>
        <v>0</v>
      </c>
      <c r="BJ123" s="18" t="s">
        <v>83</v>
      </c>
      <c r="BK123" s="235">
        <f>ROUND(I123*H123,2)</f>
        <v>0</v>
      </c>
      <c r="BL123" s="18" t="s">
        <v>323</v>
      </c>
      <c r="BM123" s="234" t="s">
        <v>243</v>
      </c>
    </row>
    <row r="124" s="2" customFormat="1" ht="16.5" customHeight="1">
      <c r="A124" s="39"/>
      <c r="B124" s="40"/>
      <c r="C124" s="222" t="s">
        <v>206</v>
      </c>
      <c r="D124" s="222" t="s">
        <v>202</v>
      </c>
      <c r="E124" s="223" t="s">
        <v>146</v>
      </c>
      <c r="F124" s="224" t="s">
        <v>4371</v>
      </c>
      <c r="G124" s="225" t="s">
        <v>934</v>
      </c>
      <c r="H124" s="226">
        <v>2</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323</v>
      </c>
      <c r="AT124" s="234" t="s">
        <v>202</v>
      </c>
      <c r="AU124" s="234" t="s">
        <v>83</v>
      </c>
      <c r="AY124" s="18" t="s">
        <v>201</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323</v>
      </c>
      <c r="BM124" s="234" t="s">
        <v>260</v>
      </c>
    </row>
    <row r="125" s="2" customFormat="1" ht="16.5" customHeight="1">
      <c r="A125" s="39"/>
      <c r="B125" s="40"/>
      <c r="C125" s="222" t="s">
        <v>235</v>
      </c>
      <c r="D125" s="222" t="s">
        <v>202</v>
      </c>
      <c r="E125" s="223" t="s">
        <v>3489</v>
      </c>
      <c r="F125" s="224" t="s">
        <v>3177</v>
      </c>
      <c r="G125" s="225" t="s">
        <v>1025</v>
      </c>
      <c r="H125" s="226">
        <v>5</v>
      </c>
      <c r="I125" s="227"/>
      <c r="J125" s="228">
        <f>ROUND(I125*H125,2)</f>
        <v>0</v>
      </c>
      <c r="K125" s="229"/>
      <c r="L125" s="45"/>
      <c r="M125" s="230" t="s">
        <v>1</v>
      </c>
      <c r="N125" s="231" t="s">
        <v>41</v>
      </c>
      <c r="O125" s="92"/>
      <c r="P125" s="232">
        <f>O125*H125</f>
        <v>0</v>
      </c>
      <c r="Q125" s="232">
        <v>0</v>
      </c>
      <c r="R125" s="232">
        <f>Q125*H125</f>
        <v>0</v>
      </c>
      <c r="S125" s="232">
        <v>0</v>
      </c>
      <c r="T125" s="233">
        <f>S125*H125</f>
        <v>0</v>
      </c>
      <c r="U125" s="39"/>
      <c r="V125" s="39"/>
      <c r="W125" s="39"/>
      <c r="X125" s="39"/>
      <c r="Y125" s="39"/>
      <c r="Z125" s="39"/>
      <c r="AA125" s="39"/>
      <c r="AB125" s="39"/>
      <c r="AC125" s="39"/>
      <c r="AD125" s="39"/>
      <c r="AE125" s="39"/>
      <c r="AR125" s="234" t="s">
        <v>323</v>
      </c>
      <c r="AT125" s="234" t="s">
        <v>202</v>
      </c>
      <c r="AU125" s="234" t="s">
        <v>83</v>
      </c>
      <c r="AY125" s="18" t="s">
        <v>201</v>
      </c>
      <c r="BE125" s="235">
        <f>IF(N125="základní",J125,0)</f>
        <v>0</v>
      </c>
      <c r="BF125" s="235">
        <f>IF(N125="snížená",J125,0)</f>
        <v>0</v>
      </c>
      <c r="BG125" s="235">
        <f>IF(N125="zákl. přenesená",J125,0)</f>
        <v>0</v>
      </c>
      <c r="BH125" s="235">
        <f>IF(N125="sníž. přenesená",J125,0)</f>
        <v>0</v>
      </c>
      <c r="BI125" s="235">
        <f>IF(N125="nulová",J125,0)</f>
        <v>0</v>
      </c>
      <c r="BJ125" s="18" t="s">
        <v>83</v>
      </c>
      <c r="BK125" s="235">
        <f>ROUND(I125*H125,2)</f>
        <v>0</v>
      </c>
      <c r="BL125" s="18" t="s">
        <v>323</v>
      </c>
      <c r="BM125" s="234" t="s">
        <v>167</v>
      </c>
    </row>
    <row r="126" s="11" customFormat="1" ht="25.92" customHeight="1">
      <c r="A126" s="11"/>
      <c r="B126" s="208"/>
      <c r="C126" s="209"/>
      <c r="D126" s="210" t="s">
        <v>75</v>
      </c>
      <c r="E126" s="211" t="s">
        <v>1306</v>
      </c>
      <c r="F126" s="211" t="s">
        <v>3324</v>
      </c>
      <c r="G126" s="209"/>
      <c r="H126" s="209"/>
      <c r="I126" s="212"/>
      <c r="J126" s="213">
        <f>BK126</f>
        <v>0</v>
      </c>
      <c r="K126" s="209"/>
      <c r="L126" s="214"/>
      <c r="M126" s="215"/>
      <c r="N126" s="216"/>
      <c r="O126" s="216"/>
      <c r="P126" s="217">
        <f>SUM(P127:P131)</f>
        <v>0</v>
      </c>
      <c r="Q126" s="216"/>
      <c r="R126" s="217">
        <f>SUM(R127:R131)</f>
        <v>0</v>
      </c>
      <c r="S126" s="216"/>
      <c r="T126" s="218">
        <f>SUM(T127:T131)</f>
        <v>0</v>
      </c>
      <c r="U126" s="11"/>
      <c r="V126" s="11"/>
      <c r="W126" s="11"/>
      <c r="X126" s="11"/>
      <c r="Y126" s="11"/>
      <c r="Z126" s="11"/>
      <c r="AA126" s="11"/>
      <c r="AB126" s="11"/>
      <c r="AC126" s="11"/>
      <c r="AD126" s="11"/>
      <c r="AE126" s="11"/>
      <c r="AR126" s="219" t="s">
        <v>83</v>
      </c>
      <c r="AT126" s="220" t="s">
        <v>75</v>
      </c>
      <c r="AU126" s="220" t="s">
        <v>76</v>
      </c>
      <c r="AY126" s="219" t="s">
        <v>201</v>
      </c>
      <c r="BK126" s="221">
        <f>SUM(BK127:BK131)</f>
        <v>0</v>
      </c>
    </row>
    <row r="127" s="2" customFormat="1" ht="16.5" customHeight="1">
      <c r="A127" s="39"/>
      <c r="B127" s="40"/>
      <c r="C127" s="222" t="s">
        <v>243</v>
      </c>
      <c r="D127" s="222" t="s">
        <v>202</v>
      </c>
      <c r="E127" s="223" t="s">
        <v>155</v>
      </c>
      <c r="F127" s="224" t="s">
        <v>3471</v>
      </c>
      <c r="G127" s="225" t="s">
        <v>823</v>
      </c>
      <c r="H127" s="226">
        <v>4</v>
      </c>
      <c r="I127" s="227"/>
      <c r="J127" s="228">
        <f>ROUND(I127*H127,2)</f>
        <v>0</v>
      </c>
      <c r="K127" s="229"/>
      <c r="L127" s="45"/>
      <c r="M127" s="230" t="s">
        <v>1</v>
      </c>
      <c r="N127" s="23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3327</v>
      </c>
      <c r="AT127" s="234" t="s">
        <v>202</v>
      </c>
      <c r="AU127" s="234" t="s">
        <v>83</v>
      </c>
      <c r="AY127" s="18" t="s">
        <v>201</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3327</v>
      </c>
      <c r="BM127" s="234" t="s">
        <v>8</v>
      </c>
    </row>
    <row r="128" s="2" customFormat="1" ht="16.5" customHeight="1">
      <c r="A128" s="39"/>
      <c r="B128" s="40"/>
      <c r="C128" s="222" t="s">
        <v>256</v>
      </c>
      <c r="D128" s="222" t="s">
        <v>202</v>
      </c>
      <c r="E128" s="223" t="s">
        <v>158</v>
      </c>
      <c r="F128" s="224" t="s">
        <v>4372</v>
      </c>
      <c r="G128" s="225" t="s">
        <v>823</v>
      </c>
      <c r="H128" s="226">
        <v>12</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3327</v>
      </c>
      <c r="AT128" s="234" t="s">
        <v>202</v>
      </c>
      <c r="AU128" s="234" t="s">
        <v>83</v>
      </c>
      <c r="AY128" s="18" t="s">
        <v>201</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3327</v>
      </c>
      <c r="BM128" s="234" t="s">
        <v>311</v>
      </c>
    </row>
    <row r="129" s="2" customFormat="1" ht="16.5" customHeight="1">
      <c r="A129" s="39"/>
      <c r="B129" s="40"/>
      <c r="C129" s="222" t="s">
        <v>260</v>
      </c>
      <c r="D129" s="222" t="s">
        <v>202</v>
      </c>
      <c r="E129" s="223" t="s">
        <v>161</v>
      </c>
      <c r="F129" s="224" t="s">
        <v>3473</v>
      </c>
      <c r="G129" s="225" t="s">
        <v>823</v>
      </c>
      <c r="H129" s="226">
        <v>8</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3327</v>
      </c>
      <c r="AT129" s="234" t="s">
        <v>202</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3327</v>
      </c>
      <c r="BM129" s="234" t="s">
        <v>323</v>
      </c>
    </row>
    <row r="130" s="2" customFormat="1" ht="16.5" customHeight="1">
      <c r="A130" s="39"/>
      <c r="B130" s="40"/>
      <c r="C130" s="222" t="s">
        <v>277</v>
      </c>
      <c r="D130" s="222" t="s">
        <v>202</v>
      </c>
      <c r="E130" s="223" t="s">
        <v>164</v>
      </c>
      <c r="F130" s="224" t="s">
        <v>3474</v>
      </c>
      <c r="G130" s="225" t="s">
        <v>823</v>
      </c>
      <c r="H130" s="226">
        <v>6</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3327</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3327</v>
      </c>
      <c r="BM130" s="234" t="s">
        <v>624</v>
      </c>
    </row>
    <row r="131" s="2" customFormat="1" ht="16.5" customHeight="1">
      <c r="A131" s="39"/>
      <c r="B131" s="40"/>
      <c r="C131" s="222" t="s">
        <v>167</v>
      </c>
      <c r="D131" s="222" t="s">
        <v>202</v>
      </c>
      <c r="E131" s="223" t="s">
        <v>167</v>
      </c>
      <c r="F131" s="224" t="s">
        <v>4373</v>
      </c>
      <c r="G131" s="225" t="s">
        <v>823</v>
      </c>
      <c r="H131" s="226">
        <v>12</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3327</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3327</v>
      </c>
      <c r="BM131" s="234" t="s">
        <v>633</v>
      </c>
    </row>
    <row r="132" s="11" customFormat="1" ht="25.92" customHeight="1">
      <c r="A132" s="11"/>
      <c r="B132" s="208"/>
      <c r="C132" s="209"/>
      <c r="D132" s="210" t="s">
        <v>75</v>
      </c>
      <c r="E132" s="211" t="s">
        <v>1463</v>
      </c>
      <c r="F132" s="211" t="s">
        <v>493</v>
      </c>
      <c r="G132" s="209"/>
      <c r="H132" s="209"/>
      <c r="I132" s="212"/>
      <c r="J132" s="213">
        <f>BK132</f>
        <v>0</v>
      </c>
      <c r="K132" s="209"/>
      <c r="L132" s="214"/>
      <c r="M132" s="215"/>
      <c r="N132" s="216"/>
      <c r="O132" s="216"/>
      <c r="P132" s="217">
        <f>SUM(P133:P136)</f>
        <v>0</v>
      </c>
      <c r="Q132" s="216"/>
      <c r="R132" s="217">
        <f>SUM(R133:R136)</f>
        <v>0</v>
      </c>
      <c r="S132" s="216"/>
      <c r="T132" s="218">
        <f>SUM(T133:T136)</f>
        <v>0</v>
      </c>
      <c r="U132" s="11"/>
      <c r="V132" s="11"/>
      <c r="W132" s="11"/>
      <c r="X132" s="11"/>
      <c r="Y132" s="11"/>
      <c r="Z132" s="11"/>
      <c r="AA132" s="11"/>
      <c r="AB132" s="11"/>
      <c r="AC132" s="11"/>
      <c r="AD132" s="11"/>
      <c r="AE132" s="11"/>
      <c r="AR132" s="219" t="s">
        <v>83</v>
      </c>
      <c r="AT132" s="220" t="s">
        <v>75</v>
      </c>
      <c r="AU132" s="220" t="s">
        <v>76</v>
      </c>
      <c r="AY132" s="219" t="s">
        <v>201</v>
      </c>
      <c r="BK132" s="221">
        <f>SUM(BK133:BK136)</f>
        <v>0</v>
      </c>
    </row>
    <row r="133" s="2" customFormat="1" ht="24.15" customHeight="1">
      <c r="A133" s="39"/>
      <c r="B133" s="40"/>
      <c r="C133" s="222" t="s">
        <v>170</v>
      </c>
      <c r="D133" s="222" t="s">
        <v>202</v>
      </c>
      <c r="E133" s="223" t="s">
        <v>170</v>
      </c>
      <c r="F133" s="224" t="s">
        <v>4363</v>
      </c>
      <c r="G133" s="225" t="s">
        <v>671</v>
      </c>
      <c r="H133" s="226">
        <v>48</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323</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323</v>
      </c>
      <c r="BM133" s="234" t="s">
        <v>641</v>
      </c>
    </row>
    <row r="134" s="2" customFormat="1" ht="24.15" customHeight="1">
      <c r="A134" s="39"/>
      <c r="B134" s="40"/>
      <c r="C134" s="222" t="s">
        <v>8</v>
      </c>
      <c r="D134" s="222" t="s">
        <v>202</v>
      </c>
      <c r="E134" s="223" t="s">
        <v>8</v>
      </c>
      <c r="F134" s="224" t="s">
        <v>4364</v>
      </c>
      <c r="G134" s="225" t="s">
        <v>671</v>
      </c>
      <c r="H134" s="226">
        <v>48</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323</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323</v>
      </c>
      <c r="BM134" s="234" t="s">
        <v>650</v>
      </c>
    </row>
    <row r="135" s="2" customFormat="1" ht="24.15" customHeight="1">
      <c r="A135" s="39"/>
      <c r="B135" s="40"/>
      <c r="C135" s="222" t="s">
        <v>307</v>
      </c>
      <c r="D135" s="222" t="s">
        <v>202</v>
      </c>
      <c r="E135" s="223" t="s">
        <v>307</v>
      </c>
      <c r="F135" s="224" t="s">
        <v>4365</v>
      </c>
      <c r="G135" s="225" t="s">
        <v>671</v>
      </c>
      <c r="H135" s="226">
        <v>48</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323</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323</v>
      </c>
      <c r="BM135" s="234" t="s">
        <v>657</v>
      </c>
    </row>
    <row r="136" s="2" customFormat="1" ht="16.5" customHeight="1">
      <c r="A136" s="39"/>
      <c r="B136" s="40"/>
      <c r="C136" s="222" t="s">
        <v>311</v>
      </c>
      <c r="D136" s="222" t="s">
        <v>202</v>
      </c>
      <c r="E136" s="223" t="s">
        <v>311</v>
      </c>
      <c r="F136" s="224" t="s">
        <v>4366</v>
      </c>
      <c r="G136" s="225" t="s">
        <v>205</v>
      </c>
      <c r="H136" s="226">
        <v>25</v>
      </c>
      <c r="I136" s="227"/>
      <c r="J136" s="228">
        <f>ROUND(I136*H136,2)</f>
        <v>0</v>
      </c>
      <c r="K136" s="229"/>
      <c r="L136" s="45"/>
      <c r="M136" s="280" t="s">
        <v>1</v>
      </c>
      <c r="N136" s="281" t="s">
        <v>41</v>
      </c>
      <c r="O136" s="282"/>
      <c r="P136" s="283">
        <f>O136*H136</f>
        <v>0</v>
      </c>
      <c r="Q136" s="283">
        <v>0</v>
      </c>
      <c r="R136" s="283">
        <f>Q136*H136</f>
        <v>0</v>
      </c>
      <c r="S136" s="283">
        <v>0</v>
      </c>
      <c r="T136" s="284">
        <f>S136*H136</f>
        <v>0</v>
      </c>
      <c r="U136" s="39"/>
      <c r="V136" s="39"/>
      <c r="W136" s="39"/>
      <c r="X136" s="39"/>
      <c r="Y136" s="39"/>
      <c r="Z136" s="39"/>
      <c r="AA136" s="39"/>
      <c r="AB136" s="39"/>
      <c r="AC136" s="39"/>
      <c r="AD136" s="39"/>
      <c r="AE136" s="39"/>
      <c r="AR136" s="234" t="s">
        <v>323</v>
      </c>
      <c r="AT136" s="234" t="s">
        <v>202</v>
      </c>
      <c r="AU136" s="234" t="s">
        <v>83</v>
      </c>
      <c r="AY136" s="18" t="s">
        <v>201</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323</v>
      </c>
      <c r="BM136" s="234" t="s">
        <v>664</v>
      </c>
    </row>
    <row r="137" s="2" customFormat="1" ht="6.96" customHeight="1">
      <c r="A137" s="39"/>
      <c r="B137" s="67"/>
      <c r="C137" s="68"/>
      <c r="D137" s="68"/>
      <c r="E137" s="68"/>
      <c r="F137" s="68"/>
      <c r="G137" s="68"/>
      <c r="H137" s="68"/>
      <c r="I137" s="68"/>
      <c r="J137" s="68"/>
      <c r="K137" s="68"/>
      <c r="L137" s="45"/>
      <c r="M137" s="39"/>
      <c r="O137" s="39"/>
      <c r="P137" s="39"/>
      <c r="Q137" s="39"/>
      <c r="R137" s="39"/>
      <c r="S137" s="39"/>
      <c r="T137" s="39"/>
      <c r="U137" s="39"/>
      <c r="V137" s="39"/>
      <c r="W137" s="39"/>
      <c r="X137" s="39"/>
      <c r="Y137" s="39"/>
      <c r="Z137" s="39"/>
      <c r="AA137" s="39"/>
      <c r="AB137" s="39"/>
      <c r="AC137" s="39"/>
      <c r="AD137" s="39"/>
      <c r="AE137" s="39"/>
    </row>
  </sheetData>
  <sheetProtection sheet="1" autoFilter="0" formatColumns="0" formatRows="0" objects="1" scenarios="1" spinCount="100000" saltValue="hlQaBBLIUiqhGmOVObMWsYMM3nFIQeyvTUiYV3RtJkT2o/Jhxo7ixCL18rNTY8HmZ222nT06SFlPpePaGd6goQ==" hashValue="eNzKm62bV7+WQXm0DJB0zD3tpDnU/cZ9LhKE9oqcQLRBKEx0TCKvOSgIoHwCq5EzNDhJYv7p0Y49kpwLIsQn2w==" algorithmName="SHA-512" password="CC35"/>
  <autoFilter ref="C118:K136"/>
  <mergeCells count="9">
    <mergeCell ref="E7:H7"/>
    <mergeCell ref="E9:H9"/>
    <mergeCell ref="E18:H18"/>
    <mergeCell ref="E27:H27"/>
    <mergeCell ref="E85:H85"/>
    <mergeCell ref="E87:H87"/>
    <mergeCell ref="E109:H109"/>
    <mergeCell ref="E111:H11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169</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174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4374</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6. 6. 2024</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ROUND((SUM(BE119:BE135)),  2)</f>
        <v>0</v>
      </c>
      <c r="G33" s="39"/>
      <c r="H33" s="39"/>
      <c r="I33" s="166">
        <v>0.20999999999999999</v>
      </c>
      <c r="J33" s="165">
        <f>ROUND(((SUM(BE119:BE135))*I33),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ROUND((SUM(BF119:BF135)),  2)</f>
        <v>0</v>
      </c>
      <c r="G34" s="39"/>
      <c r="H34" s="39"/>
      <c r="I34" s="166">
        <v>0.12</v>
      </c>
      <c r="J34" s="165">
        <f>ROUND(((SUM(BF119:BF135))*I34),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ROUND((SUM(BG119:BG135)),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ROUND((SUM(BH119:BH135)),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ROUND((SUM(BI119:BI135)),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174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10 - IO 07 - Areálové rozvody slaboproudu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6. 6. 2024</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179</v>
      </c>
      <c r="D94" s="187"/>
      <c r="E94" s="187"/>
      <c r="F94" s="187"/>
      <c r="G94" s="187"/>
      <c r="H94" s="187"/>
      <c r="I94" s="187"/>
      <c r="J94" s="188" t="s">
        <v>180</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181</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182</v>
      </c>
    </row>
    <row r="97" s="9" customFormat="1" ht="24.96" customHeight="1">
      <c r="A97" s="9"/>
      <c r="B97" s="190"/>
      <c r="C97" s="191"/>
      <c r="D97" s="192" t="s">
        <v>3343</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4351</v>
      </c>
      <c r="E98" s="193"/>
      <c r="F98" s="193"/>
      <c r="G98" s="193"/>
      <c r="H98" s="193"/>
      <c r="I98" s="193"/>
      <c r="J98" s="194">
        <f>J126</f>
        <v>0</v>
      </c>
      <c r="K98" s="191"/>
      <c r="L98" s="195"/>
      <c r="S98" s="9"/>
      <c r="T98" s="9"/>
      <c r="U98" s="9"/>
      <c r="V98" s="9"/>
      <c r="W98" s="9"/>
      <c r="X98" s="9"/>
      <c r="Y98" s="9"/>
      <c r="Z98" s="9"/>
      <c r="AA98" s="9"/>
      <c r="AB98" s="9"/>
      <c r="AC98" s="9"/>
      <c r="AD98" s="9"/>
      <c r="AE98" s="9"/>
    </row>
    <row r="99" s="9" customFormat="1" ht="24.96" customHeight="1">
      <c r="A99" s="9"/>
      <c r="B99" s="190"/>
      <c r="C99" s="191"/>
      <c r="D99" s="192" t="s">
        <v>4352</v>
      </c>
      <c r="E99" s="193"/>
      <c r="F99" s="193"/>
      <c r="G99" s="193"/>
      <c r="H99" s="193"/>
      <c r="I99" s="193"/>
      <c r="J99" s="194">
        <f>J130</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187</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174</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10 - IO 07 - Areálové rozvody slaboproudu</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6. 6. 2024</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188</v>
      </c>
      <c r="D118" s="199" t="s">
        <v>61</v>
      </c>
      <c r="E118" s="199" t="s">
        <v>57</v>
      </c>
      <c r="F118" s="199" t="s">
        <v>58</v>
      </c>
      <c r="G118" s="199" t="s">
        <v>189</v>
      </c>
      <c r="H118" s="199" t="s">
        <v>190</v>
      </c>
      <c r="I118" s="199" t="s">
        <v>191</v>
      </c>
      <c r="J118" s="200" t="s">
        <v>180</v>
      </c>
      <c r="K118" s="201" t="s">
        <v>192</v>
      </c>
      <c r="L118" s="202"/>
      <c r="M118" s="101" t="s">
        <v>1</v>
      </c>
      <c r="N118" s="102" t="s">
        <v>40</v>
      </c>
      <c r="O118" s="102" t="s">
        <v>193</v>
      </c>
      <c r="P118" s="102" t="s">
        <v>194</v>
      </c>
      <c r="Q118" s="102" t="s">
        <v>195</v>
      </c>
      <c r="R118" s="102" t="s">
        <v>196</v>
      </c>
      <c r="S118" s="102" t="s">
        <v>197</v>
      </c>
      <c r="T118" s="103" t="s">
        <v>198</v>
      </c>
      <c r="U118" s="196"/>
      <c r="V118" s="196"/>
      <c r="W118" s="196"/>
      <c r="X118" s="196"/>
      <c r="Y118" s="196"/>
      <c r="Z118" s="196"/>
      <c r="AA118" s="196"/>
      <c r="AB118" s="196"/>
      <c r="AC118" s="196"/>
      <c r="AD118" s="196"/>
      <c r="AE118" s="196"/>
    </row>
    <row r="119" s="2" customFormat="1" ht="22.8" customHeight="1">
      <c r="A119" s="39"/>
      <c r="B119" s="40"/>
      <c r="C119" s="108" t="s">
        <v>199</v>
      </c>
      <c r="D119" s="41"/>
      <c r="E119" s="41"/>
      <c r="F119" s="41"/>
      <c r="G119" s="41"/>
      <c r="H119" s="41"/>
      <c r="I119" s="41"/>
      <c r="J119" s="203">
        <f>BK119</f>
        <v>0</v>
      </c>
      <c r="K119" s="41"/>
      <c r="L119" s="45"/>
      <c r="M119" s="104"/>
      <c r="N119" s="204"/>
      <c r="O119" s="105"/>
      <c r="P119" s="205">
        <f>P120+P126+P130</f>
        <v>0</v>
      </c>
      <c r="Q119" s="105"/>
      <c r="R119" s="205">
        <f>R120+R126+R130</f>
        <v>0</v>
      </c>
      <c r="S119" s="105"/>
      <c r="T119" s="206">
        <f>T120+T126+T130</f>
        <v>0</v>
      </c>
      <c r="U119" s="39"/>
      <c r="V119" s="39"/>
      <c r="W119" s="39"/>
      <c r="X119" s="39"/>
      <c r="Y119" s="39"/>
      <c r="Z119" s="39"/>
      <c r="AA119" s="39"/>
      <c r="AB119" s="39"/>
      <c r="AC119" s="39"/>
      <c r="AD119" s="39"/>
      <c r="AE119" s="39"/>
      <c r="AT119" s="18" t="s">
        <v>75</v>
      </c>
      <c r="AU119" s="18" t="s">
        <v>182</v>
      </c>
      <c r="BK119" s="207">
        <f>BK120+BK126+BK130</f>
        <v>0</v>
      </c>
    </row>
    <row r="120" s="11" customFormat="1" ht="25.92" customHeight="1">
      <c r="A120" s="11"/>
      <c r="B120" s="208"/>
      <c r="C120" s="209"/>
      <c r="D120" s="210" t="s">
        <v>75</v>
      </c>
      <c r="E120" s="211" t="s">
        <v>1416</v>
      </c>
      <c r="F120" s="211" t="s">
        <v>3349</v>
      </c>
      <c r="G120" s="209"/>
      <c r="H120" s="209"/>
      <c r="I120" s="212"/>
      <c r="J120" s="213">
        <f>BK120</f>
        <v>0</v>
      </c>
      <c r="K120" s="209"/>
      <c r="L120" s="214"/>
      <c r="M120" s="215"/>
      <c r="N120" s="216"/>
      <c r="O120" s="216"/>
      <c r="P120" s="217">
        <f>SUM(P121:P125)</f>
        <v>0</v>
      </c>
      <c r="Q120" s="216"/>
      <c r="R120" s="217">
        <f>SUM(R121:R125)</f>
        <v>0</v>
      </c>
      <c r="S120" s="216"/>
      <c r="T120" s="218">
        <f>SUM(T121:T125)</f>
        <v>0</v>
      </c>
      <c r="U120" s="11"/>
      <c r="V120" s="11"/>
      <c r="W120" s="11"/>
      <c r="X120" s="11"/>
      <c r="Y120" s="11"/>
      <c r="Z120" s="11"/>
      <c r="AA120" s="11"/>
      <c r="AB120" s="11"/>
      <c r="AC120" s="11"/>
      <c r="AD120" s="11"/>
      <c r="AE120" s="11"/>
      <c r="AR120" s="219" t="s">
        <v>83</v>
      </c>
      <c r="AT120" s="220" t="s">
        <v>75</v>
      </c>
      <c r="AU120" s="220" t="s">
        <v>76</v>
      </c>
      <c r="AY120" s="219" t="s">
        <v>201</v>
      </c>
      <c r="BK120" s="221">
        <f>SUM(BK121:BK125)</f>
        <v>0</v>
      </c>
    </row>
    <row r="121" s="2" customFormat="1" ht="16.5" customHeight="1">
      <c r="A121" s="39"/>
      <c r="B121" s="40"/>
      <c r="C121" s="222" t="s">
        <v>83</v>
      </c>
      <c r="D121" s="222" t="s">
        <v>202</v>
      </c>
      <c r="E121" s="223" t="s">
        <v>80</v>
      </c>
      <c r="F121" s="224" t="s">
        <v>4375</v>
      </c>
      <c r="G121" s="225" t="s">
        <v>671</v>
      </c>
      <c r="H121" s="226">
        <v>140</v>
      </c>
      <c r="I121" s="227"/>
      <c r="J121" s="228">
        <f>ROUND(I121*H121,2)</f>
        <v>0</v>
      </c>
      <c r="K121" s="229"/>
      <c r="L121" s="45"/>
      <c r="M121" s="230" t="s">
        <v>1</v>
      </c>
      <c r="N121" s="231" t="s">
        <v>41</v>
      </c>
      <c r="O121" s="92"/>
      <c r="P121" s="232">
        <f>O121*H121</f>
        <v>0</v>
      </c>
      <c r="Q121" s="232">
        <v>0</v>
      </c>
      <c r="R121" s="232">
        <f>Q121*H121</f>
        <v>0</v>
      </c>
      <c r="S121" s="232">
        <v>0</v>
      </c>
      <c r="T121" s="233">
        <f>S121*H121</f>
        <v>0</v>
      </c>
      <c r="U121" s="39"/>
      <c r="V121" s="39"/>
      <c r="W121" s="39"/>
      <c r="X121" s="39"/>
      <c r="Y121" s="39"/>
      <c r="Z121" s="39"/>
      <c r="AA121" s="39"/>
      <c r="AB121" s="39"/>
      <c r="AC121" s="39"/>
      <c r="AD121" s="39"/>
      <c r="AE121" s="39"/>
      <c r="AR121" s="234" t="s">
        <v>323</v>
      </c>
      <c r="AT121" s="234" t="s">
        <v>202</v>
      </c>
      <c r="AU121" s="234" t="s">
        <v>83</v>
      </c>
      <c r="AY121" s="18" t="s">
        <v>201</v>
      </c>
      <c r="BE121" s="235">
        <f>IF(N121="základní",J121,0)</f>
        <v>0</v>
      </c>
      <c r="BF121" s="235">
        <f>IF(N121="snížená",J121,0)</f>
        <v>0</v>
      </c>
      <c r="BG121" s="235">
        <f>IF(N121="zákl. přenesená",J121,0)</f>
        <v>0</v>
      </c>
      <c r="BH121" s="235">
        <f>IF(N121="sníž. přenesená",J121,0)</f>
        <v>0</v>
      </c>
      <c r="BI121" s="235">
        <f>IF(N121="nulová",J121,0)</f>
        <v>0</v>
      </c>
      <c r="BJ121" s="18" t="s">
        <v>83</v>
      </c>
      <c r="BK121" s="235">
        <f>ROUND(I121*H121,2)</f>
        <v>0</v>
      </c>
      <c r="BL121" s="18" t="s">
        <v>323</v>
      </c>
      <c r="BM121" s="234" t="s">
        <v>85</v>
      </c>
    </row>
    <row r="122" s="2" customFormat="1" ht="16.5" customHeight="1">
      <c r="A122" s="39"/>
      <c r="B122" s="40"/>
      <c r="C122" s="222" t="s">
        <v>85</v>
      </c>
      <c r="D122" s="222" t="s">
        <v>202</v>
      </c>
      <c r="E122" s="223" t="s">
        <v>94</v>
      </c>
      <c r="F122" s="224" t="s">
        <v>4376</v>
      </c>
      <c r="G122" s="225" t="s">
        <v>671</v>
      </c>
      <c r="H122" s="226">
        <v>85</v>
      </c>
      <c r="I122" s="227"/>
      <c r="J122" s="228">
        <f>ROUND(I122*H122,2)</f>
        <v>0</v>
      </c>
      <c r="K122" s="229"/>
      <c r="L122" s="45"/>
      <c r="M122" s="230" t="s">
        <v>1</v>
      </c>
      <c r="N122" s="231" t="s">
        <v>41</v>
      </c>
      <c r="O122" s="92"/>
      <c r="P122" s="232">
        <f>O122*H122</f>
        <v>0</v>
      </c>
      <c r="Q122" s="232">
        <v>0</v>
      </c>
      <c r="R122" s="232">
        <f>Q122*H122</f>
        <v>0</v>
      </c>
      <c r="S122" s="232">
        <v>0</v>
      </c>
      <c r="T122" s="233">
        <f>S122*H122</f>
        <v>0</v>
      </c>
      <c r="U122" s="39"/>
      <c r="V122" s="39"/>
      <c r="W122" s="39"/>
      <c r="X122" s="39"/>
      <c r="Y122" s="39"/>
      <c r="Z122" s="39"/>
      <c r="AA122" s="39"/>
      <c r="AB122" s="39"/>
      <c r="AC122" s="39"/>
      <c r="AD122" s="39"/>
      <c r="AE122" s="39"/>
      <c r="AR122" s="234" t="s">
        <v>323</v>
      </c>
      <c r="AT122" s="234" t="s">
        <v>202</v>
      </c>
      <c r="AU122" s="234" t="s">
        <v>83</v>
      </c>
      <c r="AY122" s="18" t="s">
        <v>201</v>
      </c>
      <c r="BE122" s="235">
        <f>IF(N122="základní",J122,0)</f>
        <v>0</v>
      </c>
      <c r="BF122" s="235">
        <f>IF(N122="snížená",J122,0)</f>
        <v>0</v>
      </c>
      <c r="BG122" s="235">
        <f>IF(N122="zákl. přenesená",J122,0)</f>
        <v>0</v>
      </c>
      <c r="BH122" s="235">
        <f>IF(N122="sníž. přenesená",J122,0)</f>
        <v>0</v>
      </c>
      <c r="BI122" s="235">
        <f>IF(N122="nulová",J122,0)</f>
        <v>0</v>
      </c>
      <c r="BJ122" s="18" t="s">
        <v>83</v>
      </c>
      <c r="BK122" s="235">
        <f>ROUND(I122*H122,2)</f>
        <v>0</v>
      </c>
      <c r="BL122" s="18" t="s">
        <v>323</v>
      </c>
      <c r="BM122" s="234" t="s">
        <v>206</v>
      </c>
    </row>
    <row r="123" s="2" customFormat="1" ht="16.5" customHeight="1">
      <c r="A123" s="39"/>
      <c r="B123" s="40"/>
      <c r="C123" s="222" t="s">
        <v>138</v>
      </c>
      <c r="D123" s="222" t="s">
        <v>202</v>
      </c>
      <c r="E123" s="223" t="s">
        <v>121</v>
      </c>
      <c r="F123" s="224" t="s">
        <v>4358</v>
      </c>
      <c r="G123" s="225" t="s">
        <v>671</v>
      </c>
      <c r="H123" s="226">
        <v>20</v>
      </c>
      <c r="I123" s="227"/>
      <c r="J123" s="228">
        <f>ROUND(I123*H123,2)</f>
        <v>0</v>
      </c>
      <c r="K123" s="229"/>
      <c r="L123" s="45"/>
      <c r="M123" s="230" t="s">
        <v>1</v>
      </c>
      <c r="N123" s="231" t="s">
        <v>41</v>
      </c>
      <c r="O123" s="92"/>
      <c r="P123" s="232">
        <f>O123*H123</f>
        <v>0</v>
      </c>
      <c r="Q123" s="232">
        <v>0</v>
      </c>
      <c r="R123" s="232">
        <f>Q123*H123</f>
        <v>0</v>
      </c>
      <c r="S123" s="232">
        <v>0</v>
      </c>
      <c r="T123" s="233">
        <f>S123*H123</f>
        <v>0</v>
      </c>
      <c r="U123" s="39"/>
      <c r="V123" s="39"/>
      <c r="W123" s="39"/>
      <c r="X123" s="39"/>
      <c r="Y123" s="39"/>
      <c r="Z123" s="39"/>
      <c r="AA123" s="39"/>
      <c r="AB123" s="39"/>
      <c r="AC123" s="39"/>
      <c r="AD123" s="39"/>
      <c r="AE123" s="39"/>
      <c r="AR123" s="234" t="s">
        <v>323</v>
      </c>
      <c r="AT123" s="234" t="s">
        <v>202</v>
      </c>
      <c r="AU123" s="234" t="s">
        <v>83</v>
      </c>
      <c r="AY123" s="18" t="s">
        <v>201</v>
      </c>
      <c r="BE123" s="235">
        <f>IF(N123="základní",J123,0)</f>
        <v>0</v>
      </c>
      <c r="BF123" s="235">
        <f>IF(N123="snížená",J123,0)</f>
        <v>0</v>
      </c>
      <c r="BG123" s="235">
        <f>IF(N123="zákl. přenesená",J123,0)</f>
        <v>0</v>
      </c>
      <c r="BH123" s="235">
        <f>IF(N123="sníž. přenesená",J123,0)</f>
        <v>0</v>
      </c>
      <c r="BI123" s="235">
        <f>IF(N123="nulová",J123,0)</f>
        <v>0</v>
      </c>
      <c r="BJ123" s="18" t="s">
        <v>83</v>
      </c>
      <c r="BK123" s="235">
        <f>ROUND(I123*H123,2)</f>
        <v>0</v>
      </c>
      <c r="BL123" s="18" t="s">
        <v>323</v>
      </c>
      <c r="BM123" s="234" t="s">
        <v>243</v>
      </c>
    </row>
    <row r="124" s="2" customFormat="1" ht="16.5" customHeight="1">
      <c r="A124" s="39"/>
      <c r="B124" s="40"/>
      <c r="C124" s="222" t="s">
        <v>206</v>
      </c>
      <c r="D124" s="222" t="s">
        <v>202</v>
      </c>
      <c r="E124" s="223" t="s">
        <v>146</v>
      </c>
      <c r="F124" s="224" t="s">
        <v>4377</v>
      </c>
      <c r="G124" s="225" t="s">
        <v>671</v>
      </c>
      <c r="H124" s="226">
        <v>40</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323</v>
      </c>
      <c r="AT124" s="234" t="s">
        <v>202</v>
      </c>
      <c r="AU124" s="234" t="s">
        <v>83</v>
      </c>
      <c r="AY124" s="18" t="s">
        <v>201</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323</v>
      </c>
      <c r="BM124" s="234" t="s">
        <v>260</v>
      </c>
    </row>
    <row r="125" s="2" customFormat="1" ht="16.5" customHeight="1">
      <c r="A125" s="39"/>
      <c r="B125" s="40"/>
      <c r="C125" s="222" t="s">
        <v>235</v>
      </c>
      <c r="D125" s="222" t="s">
        <v>202</v>
      </c>
      <c r="E125" s="223" t="s">
        <v>3489</v>
      </c>
      <c r="F125" s="224" t="s">
        <v>3177</v>
      </c>
      <c r="G125" s="225" t="s">
        <v>1025</v>
      </c>
      <c r="H125" s="226">
        <v>20</v>
      </c>
      <c r="I125" s="227"/>
      <c r="J125" s="228">
        <f>ROUND(I125*H125,2)</f>
        <v>0</v>
      </c>
      <c r="K125" s="229"/>
      <c r="L125" s="45"/>
      <c r="M125" s="230" t="s">
        <v>1</v>
      </c>
      <c r="N125" s="231" t="s">
        <v>41</v>
      </c>
      <c r="O125" s="92"/>
      <c r="P125" s="232">
        <f>O125*H125</f>
        <v>0</v>
      </c>
      <c r="Q125" s="232">
        <v>0</v>
      </c>
      <c r="R125" s="232">
        <f>Q125*H125</f>
        <v>0</v>
      </c>
      <c r="S125" s="232">
        <v>0</v>
      </c>
      <c r="T125" s="233">
        <f>S125*H125</f>
        <v>0</v>
      </c>
      <c r="U125" s="39"/>
      <c r="V125" s="39"/>
      <c r="W125" s="39"/>
      <c r="X125" s="39"/>
      <c r="Y125" s="39"/>
      <c r="Z125" s="39"/>
      <c r="AA125" s="39"/>
      <c r="AB125" s="39"/>
      <c r="AC125" s="39"/>
      <c r="AD125" s="39"/>
      <c r="AE125" s="39"/>
      <c r="AR125" s="234" t="s">
        <v>323</v>
      </c>
      <c r="AT125" s="234" t="s">
        <v>202</v>
      </c>
      <c r="AU125" s="234" t="s">
        <v>83</v>
      </c>
      <c r="AY125" s="18" t="s">
        <v>201</v>
      </c>
      <c r="BE125" s="235">
        <f>IF(N125="základní",J125,0)</f>
        <v>0</v>
      </c>
      <c r="BF125" s="235">
        <f>IF(N125="snížená",J125,0)</f>
        <v>0</v>
      </c>
      <c r="BG125" s="235">
        <f>IF(N125="zákl. přenesená",J125,0)</f>
        <v>0</v>
      </c>
      <c r="BH125" s="235">
        <f>IF(N125="sníž. přenesená",J125,0)</f>
        <v>0</v>
      </c>
      <c r="BI125" s="235">
        <f>IF(N125="nulová",J125,0)</f>
        <v>0</v>
      </c>
      <c r="BJ125" s="18" t="s">
        <v>83</v>
      </c>
      <c r="BK125" s="235">
        <f>ROUND(I125*H125,2)</f>
        <v>0</v>
      </c>
      <c r="BL125" s="18" t="s">
        <v>323</v>
      </c>
      <c r="BM125" s="234" t="s">
        <v>167</v>
      </c>
    </row>
    <row r="126" s="11" customFormat="1" ht="25.92" customHeight="1">
      <c r="A126" s="11"/>
      <c r="B126" s="208"/>
      <c r="C126" s="209"/>
      <c r="D126" s="210" t="s">
        <v>75</v>
      </c>
      <c r="E126" s="211" t="s">
        <v>1306</v>
      </c>
      <c r="F126" s="211" t="s">
        <v>3324</v>
      </c>
      <c r="G126" s="209"/>
      <c r="H126" s="209"/>
      <c r="I126" s="212"/>
      <c r="J126" s="213">
        <f>BK126</f>
        <v>0</v>
      </c>
      <c r="K126" s="209"/>
      <c r="L126" s="214"/>
      <c r="M126" s="215"/>
      <c r="N126" s="216"/>
      <c r="O126" s="216"/>
      <c r="P126" s="217">
        <f>SUM(P127:P129)</f>
        <v>0</v>
      </c>
      <c r="Q126" s="216"/>
      <c r="R126" s="217">
        <f>SUM(R127:R129)</f>
        <v>0</v>
      </c>
      <c r="S126" s="216"/>
      <c r="T126" s="218">
        <f>SUM(T127:T129)</f>
        <v>0</v>
      </c>
      <c r="U126" s="11"/>
      <c r="V126" s="11"/>
      <c r="W126" s="11"/>
      <c r="X126" s="11"/>
      <c r="Y126" s="11"/>
      <c r="Z126" s="11"/>
      <c r="AA126" s="11"/>
      <c r="AB126" s="11"/>
      <c r="AC126" s="11"/>
      <c r="AD126" s="11"/>
      <c r="AE126" s="11"/>
      <c r="AR126" s="219" t="s">
        <v>83</v>
      </c>
      <c r="AT126" s="220" t="s">
        <v>75</v>
      </c>
      <c r="AU126" s="220" t="s">
        <v>76</v>
      </c>
      <c r="AY126" s="219" t="s">
        <v>201</v>
      </c>
      <c r="BK126" s="221">
        <f>SUM(BK127:BK129)</f>
        <v>0</v>
      </c>
    </row>
    <row r="127" s="2" customFormat="1" ht="16.5" customHeight="1">
      <c r="A127" s="39"/>
      <c r="B127" s="40"/>
      <c r="C127" s="222" t="s">
        <v>243</v>
      </c>
      <c r="D127" s="222" t="s">
        <v>202</v>
      </c>
      <c r="E127" s="223" t="s">
        <v>155</v>
      </c>
      <c r="F127" s="224" t="s">
        <v>3471</v>
      </c>
      <c r="G127" s="225" t="s">
        <v>823</v>
      </c>
      <c r="H127" s="226">
        <v>4</v>
      </c>
      <c r="I127" s="227"/>
      <c r="J127" s="228">
        <f>ROUND(I127*H127,2)</f>
        <v>0</v>
      </c>
      <c r="K127" s="229"/>
      <c r="L127" s="45"/>
      <c r="M127" s="230" t="s">
        <v>1</v>
      </c>
      <c r="N127" s="23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3327</v>
      </c>
      <c r="AT127" s="234" t="s">
        <v>202</v>
      </c>
      <c r="AU127" s="234" t="s">
        <v>83</v>
      </c>
      <c r="AY127" s="18" t="s">
        <v>201</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3327</v>
      </c>
      <c r="BM127" s="234" t="s">
        <v>8</v>
      </c>
    </row>
    <row r="128" s="2" customFormat="1" ht="16.5" customHeight="1">
      <c r="A128" s="39"/>
      <c r="B128" s="40"/>
      <c r="C128" s="222" t="s">
        <v>256</v>
      </c>
      <c r="D128" s="222" t="s">
        <v>202</v>
      </c>
      <c r="E128" s="223" t="s">
        <v>158</v>
      </c>
      <c r="F128" s="224" t="s">
        <v>3473</v>
      </c>
      <c r="G128" s="225" t="s">
        <v>823</v>
      </c>
      <c r="H128" s="226">
        <v>4</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3327</v>
      </c>
      <c r="AT128" s="234" t="s">
        <v>202</v>
      </c>
      <c r="AU128" s="234" t="s">
        <v>83</v>
      </c>
      <c r="AY128" s="18" t="s">
        <v>201</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3327</v>
      </c>
      <c r="BM128" s="234" t="s">
        <v>311</v>
      </c>
    </row>
    <row r="129" s="2" customFormat="1" ht="16.5" customHeight="1">
      <c r="A129" s="39"/>
      <c r="B129" s="40"/>
      <c r="C129" s="222" t="s">
        <v>260</v>
      </c>
      <c r="D129" s="222" t="s">
        <v>202</v>
      </c>
      <c r="E129" s="223" t="s">
        <v>161</v>
      </c>
      <c r="F129" s="224" t="s">
        <v>3474</v>
      </c>
      <c r="G129" s="225" t="s">
        <v>823</v>
      </c>
      <c r="H129" s="226">
        <v>6</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3327</v>
      </c>
      <c r="AT129" s="234" t="s">
        <v>202</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3327</v>
      </c>
      <c r="BM129" s="234" t="s">
        <v>323</v>
      </c>
    </row>
    <row r="130" s="11" customFormat="1" ht="25.92" customHeight="1">
      <c r="A130" s="11"/>
      <c r="B130" s="208"/>
      <c r="C130" s="209"/>
      <c r="D130" s="210" t="s">
        <v>75</v>
      </c>
      <c r="E130" s="211" t="s">
        <v>1463</v>
      </c>
      <c r="F130" s="211" t="s">
        <v>493</v>
      </c>
      <c r="G130" s="209"/>
      <c r="H130" s="209"/>
      <c r="I130" s="212"/>
      <c r="J130" s="213">
        <f>BK130</f>
        <v>0</v>
      </c>
      <c r="K130" s="209"/>
      <c r="L130" s="214"/>
      <c r="M130" s="215"/>
      <c r="N130" s="216"/>
      <c r="O130" s="216"/>
      <c r="P130" s="217">
        <f>SUM(P131:P135)</f>
        <v>0</v>
      </c>
      <c r="Q130" s="216"/>
      <c r="R130" s="217">
        <f>SUM(R131:R135)</f>
        <v>0</v>
      </c>
      <c r="S130" s="216"/>
      <c r="T130" s="218">
        <f>SUM(T131:T135)</f>
        <v>0</v>
      </c>
      <c r="U130" s="11"/>
      <c r="V130" s="11"/>
      <c r="W130" s="11"/>
      <c r="X130" s="11"/>
      <c r="Y130" s="11"/>
      <c r="Z130" s="11"/>
      <c r="AA130" s="11"/>
      <c r="AB130" s="11"/>
      <c r="AC130" s="11"/>
      <c r="AD130" s="11"/>
      <c r="AE130" s="11"/>
      <c r="AR130" s="219" t="s">
        <v>83</v>
      </c>
      <c r="AT130" s="220" t="s">
        <v>75</v>
      </c>
      <c r="AU130" s="220" t="s">
        <v>76</v>
      </c>
      <c r="AY130" s="219" t="s">
        <v>201</v>
      </c>
      <c r="BK130" s="221">
        <f>SUM(BK131:BK135)</f>
        <v>0</v>
      </c>
    </row>
    <row r="131" s="2" customFormat="1" ht="24.15" customHeight="1">
      <c r="A131" s="39"/>
      <c r="B131" s="40"/>
      <c r="C131" s="222" t="s">
        <v>277</v>
      </c>
      <c r="D131" s="222" t="s">
        <v>202</v>
      </c>
      <c r="E131" s="223" t="s">
        <v>164</v>
      </c>
      <c r="F131" s="224" t="s">
        <v>4363</v>
      </c>
      <c r="G131" s="225" t="s">
        <v>671</v>
      </c>
      <c r="H131" s="226">
        <v>18</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323</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323</v>
      </c>
      <c r="BM131" s="234" t="s">
        <v>624</v>
      </c>
    </row>
    <row r="132" s="2" customFormat="1" ht="24.15" customHeight="1">
      <c r="A132" s="39"/>
      <c r="B132" s="40"/>
      <c r="C132" s="222" t="s">
        <v>167</v>
      </c>
      <c r="D132" s="222" t="s">
        <v>202</v>
      </c>
      <c r="E132" s="223" t="s">
        <v>167</v>
      </c>
      <c r="F132" s="224" t="s">
        <v>4364</v>
      </c>
      <c r="G132" s="225" t="s">
        <v>671</v>
      </c>
      <c r="H132" s="226">
        <v>18</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323</v>
      </c>
      <c r="AT132" s="234" t="s">
        <v>202</v>
      </c>
      <c r="AU132" s="234" t="s">
        <v>83</v>
      </c>
      <c r="AY132" s="18" t="s">
        <v>201</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323</v>
      </c>
      <c r="BM132" s="234" t="s">
        <v>633</v>
      </c>
    </row>
    <row r="133" s="2" customFormat="1" ht="24.15" customHeight="1">
      <c r="A133" s="39"/>
      <c r="B133" s="40"/>
      <c r="C133" s="222" t="s">
        <v>170</v>
      </c>
      <c r="D133" s="222" t="s">
        <v>202</v>
      </c>
      <c r="E133" s="223" t="s">
        <v>170</v>
      </c>
      <c r="F133" s="224" t="s">
        <v>4365</v>
      </c>
      <c r="G133" s="225" t="s">
        <v>671</v>
      </c>
      <c r="H133" s="226">
        <v>18</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323</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323</v>
      </c>
      <c r="BM133" s="234" t="s">
        <v>641</v>
      </c>
    </row>
    <row r="134" s="2" customFormat="1" ht="16.5" customHeight="1">
      <c r="A134" s="39"/>
      <c r="B134" s="40"/>
      <c r="C134" s="222" t="s">
        <v>8</v>
      </c>
      <c r="D134" s="222" t="s">
        <v>202</v>
      </c>
      <c r="E134" s="223" t="s">
        <v>8</v>
      </c>
      <c r="F134" s="224" t="s">
        <v>4366</v>
      </c>
      <c r="G134" s="225" t="s">
        <v>205</v>
      </c>
      <c r="H134" s="226">
        <v>8</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323</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323</v>
      </c>
      <c r="BM134" s="234" t="s">
        <v>650</v>
      </c>
    </row>
    <row r="135" s="2" customFormat="1" ht="16.5" customHeight="1">
      <c r="A135" s="39"/>
      <c r="B135" s="40"/>
      <c r="C135" s="222" t="s">
        <v>307</v>
      </c>
      <c r="D135" s="222" t="s">
        <v>202</v>
      </c>
      <c r="E135" s="223" t="s">
        <v>307</v>
      </c>
      <c r="F135" s="224" t="s">
        <v>4367</v>
      </c>
      <c r="G135" s="225" t="s">
        <v>205</v>
      </c>
      <c r="H135" s="226">
        <v>1</v>
      </c>
      <c r="I135" s="227"/>
      <c r="J135" s="228">
        <f>ROUND(I135*H135,2)</f>
        <v>0</v>
      </c>
      <c r="K135" s="229"/>
      <c r="L135" s="45"/>
      <c r="M135" s="280" t="s">
        <v>1</v>
      </c>
      <c r="N135" s="281" t="s">
        <v>41</v>
      </c>
      <c r="O135" s="282"/>
      <c r="P135" s="283">
        <f>O135*H135</f>
        <v>0</v>
      </c>
      <c r="Q135" s="283">
        <v>0</v>
      </c>
      <c r="R135" s="283">
        <f>Q135*H135</f>
        <v>0</v>
      </c>
      <c r="S135" s="283">
        <v>0</v>
      </c>
      <c r="T135" s="284">
        <f>S135*H135</f>
        <v>0</v>
      </c>
      <c r="U135" s="39"/>
      <c r="V135" s="39"/>
      <c r="W135" s="39"/>
      <c r="X135" s="39"/>
      <c r="Y135" s="39"/>
      <c r="Z135" s="39"/>
      <c r="AA135" s="39"/>
      <c r="AB135" s="39"/>
      <c r="AC135" s="39"/>
      <c r="AD135" s="39"/>
      <c r="AE135" s="39"/>
      <c r="AR135" s="234" t="s">
        <v>323</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323</v>
      </c>
      <c r="BM135" s="234" t="s">
        <v>657</v>
      </c>
    </row>
    <row r="136" s="2" customFormat="1" ht="6.96" customHeight="1">
      <c r="A136" s="39"/>
      <c r="B136" s="67"/>
      <c r="C136" s="68"/>
      <c r="D136" s="68"/>
      <c r="E136" s="68"/>
      <c r="F136" s="68"/>
      <c r="G136" s="68"/>
      <c r="H136" s="68"/>
      <c r="I136" s="68"/>
      <c r="J136" s="68"/>
      <c r="K136" s="68"/>
      <c r="L136" s="45"/>
      <c r="M136" s="39"/>
      <c r="O136" s="39"/>
      <c r="P136" s="39"/>
      <c r="Q136" s="39"/>
      <c r="R136" s="39"/>
      <c r="S136" s="39"/>
      <c r="T136" s="39"/>
      <c r="U136" s="39"/>
      <c r="V136" s="39"/>
      <c r="W136" s="39"/>
      <c r="X136" s="39"/>
      <c r="Y136" s="39"/>
      <c r="Z136" s="39"/>
      <c r="AA136" s="39"/>
      <c r="AB136" s="39"/>
      <c r="AC136" s="39"/>
      <c r="AD136" s="39"/>
      <c r="AE136" s="39"/>
    </row>
  </sheetData>
  <sheetProtection sheet="1" autoFilter="0" formatColumns="0" formatRows="0" objects="1" scenarios="1" spinCount="100000" saltValue="hpJm0Hl6fvu3PlOmv/xw236kcxtSFHRe7L41rD2I7j/WCIxst6uccO7H7mmma8PEKNZtsd7Zg8Oh0Pa5qNktfQ==" hashValue="JmKcGbeEUex+Y7pV82zoxfkVa2GCKQ1sdb5Jl/qJlDCJdn7Kupm+RCYMwobltgC1YAMFQxxBJqk+7o05QNJqzw==" algorithmName="SHA-512" password="CC35"/>
  <autoFilter ref="C118:K135"/>
  <mergeCells count="9">
    <mergeCell ref="E7:H7"/>
    <mergeCell ref="E9:H9"/>
    <mergeCell ref="E18:H18"/>
    <mergeCell ref="E27:H27"/>
    <mergeCell ref="E85:H85"/>
    <mergeCell ref="E87:H87"/>
    <mergeCell ref="E109:H109"/>
    <mergeCell ref="E111:H11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172</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174</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4378</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6. 6. 2024</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ROUND((SUM(BE119:BE127)),  2)</f>
        <v>0</v>
      </c>
      <c r="G33" s="39"/>
      <c r="H33" s="39"/>
      <c r="I33" s="166">
        <v>0.20999999999999999</v>
      </c>
      <c r="J33" s="165">
        <f>ROUND(((SUM(BE119:BE127))*I33),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ROUND((SUM(BF119:BF127)),  2)</f>
        <v>0</v>
      </c>
      <c r="G34" s="39"/>
      <c r="H34" s="39"/>
      <c r="I34" s="166">
        <v>0.12</v>
      </c>
      <c r="J34" s="165">
        <f>ROUND(((SUM(BF119:BF127))*I34),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ROUND((SUM(BG119:BG127)),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ROUND((SUM(BH119:BH127)),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ROUND((SUM(BI119:BI127)),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174</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11 - Vedlejší náklady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6. 6. 2024</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179</v>
      </c>
      <c r="D94" s="187"/>
      <c r="E94" s="187"/>
      <c r="F94" s="187"/>
      <c r="G94" s="187"/>
      <c r="H94" s="187"/>
      <c r="I94" s="187"/>
      <c r="J94" s="188" t="s">
        <v>180</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181</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182</v>
      </c>
    </row>
    <row r="97" s="9" customFormat="1" ht="24.96" customHeight="1">
      <c r="A97" s="9"/>
      <c r="B97" s="190"/>
      <c r="C97" s="191"/>
      <c r="D97" s="192" t="s">
        <v>4379</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4380</v>
      </c>
      <c r="E98" s="193"/>
      <c r="F98" s="193"/>
      <c r="G98" s="193"/>
      <c r="H98" s="193"/>
      <c r="I98" s="193"/>
      <c r="J98" s="194">
        <f>J123</f>
        <v>0</v>
      </c>
      <c r="K98" s="191"/>
      <c r="L98" s="195"/>
      <c r="S98" s="9"/>
      <c r="T98" s="9"/>
      <c r="U98" s="9"/>
      <c r="V98" s="9"/>
      <c r="W98" s="9"/>
      <c r="X98" s="9"/>
      <c r="Y98" s="9"/>
      <c r="Z98" s="9"/>
      <c r="AA98" s="9"/>
      <c r="AB98" s="9"/>
      <c r="AC98" s="9"/>
      <c r="AD98" s="9"/>
      <c r="AE98" s="9"/>
    </row>
    <row r="99" s="9" customFormat="1" ht="24.96" customHeight="1">
      <c r="A99" s="9"/>
      <c r="B99" s="190"/>
      <c r="C99" s="191"/>
      <c r="D99" s="192" t="s">
        <v>4381</v>
      </c>
      <c r="E99" s="193"/>
      <c r="F99" s="193"/>
      <c r="G99" s="193"/>
      <c r="H99" s="193"/>
      <c r="I99" s="193"/>
      <c r="J99" s="194">
        <f>J125</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187</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174</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11 - Vedlejší náklady</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6. 6. 2024</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188</v>
      </c>
      <c r="D118" s="199" t="s">
        <v>61</v>
      </c>
      <c r="E118" s="199" t="s">
        <v>57</v>
      </c>
      <c r="F118" s="199" t="s">
        <v>58</v>
      </c>
      <c r="G118" s="199" t="s">
        <v>189</v>
      </c>
      <c r="H118" s="199" t="s">
        <v>190</v>
      </c>
      <c r="I118" s="199" t="s">
        <v>191</v>
      </c>
      <c r="J118" s="200" t="s">
        <v>180</v>
      </c>
      <c r="K118" s="201" t="s">
        <v>192</v>
      </c>
      <c r="L118" s="202"/>
      <c r="M118" s="101" t="s">
        <v>1</v>
      </c>
      <c r="N118" s="102" t="s">
        <v>40</v>
      </c>
      <c r="O118" s="102" t="s">
        <v>193</v>
      </c>
      <c r="P118" s="102" t="s">
        <v>194</v>
      </c>
      <c r="Q118" s="102" t="s">
        <v>195</v>
      </c>
      <c r="R118" s="102" t="s">
        <v>196</v>
      </c>
      <c r="S118" s="102" t="s">
        <v>197</v>
      </c>
      <c r="T118" s="103" t="s">
        <v>198</v>
      </c>
      <c r="U118" s="196"/>
      <c r="V118" s="196"/>
      <c r="W118" s="196"/>
      <c r="X118" s="196"/>
      <c r="Y118" s="196"/>
      <c r="Z118" s="196"/>
      <c r="AA118" s="196"/>
      <c r="AB118" s="196"/>
      <c r="AC118" s="196"/>
      <c r="AD118" s="196"/>
      <c r="AE118" s="196"/>
    </row>
    <row r="119" s="2" customFormat="1" ht="22.8" customHeight="1">
      <c r="A119" s="39"/>
      <c r="B119" s="40"/>
      <c r="C119" s="108" t="s">
        <v>199</v>
      </c>
      <c r="D119" s="41"/>
      <c r="E119" s="41"/>
      <c r="F119" s="41"/>
      <c r="G119" s="41"/>
      <c r="H119" s="41"/>
      <c r="I119" s="41"/>
      <c r="J119" s="203">
        <f>BK119</f>
        <v>0</v>
      </c>
      <c r="K119" s="41"/>
      <c r="L119" s="45"/>
      <c r="M119" s="104"/>
      <c r="N119" s="204"/>
      <c r="O119" s="105"/>
      <c r="P119" s="205">
        <f>P120+P123+P125</f>
        <v>0</v>
      </c>
      <c r="Q119" s="105"/>
      <c r="R119" s="205">
        <f>R120+R123+R125</f>
        <v>0</v>
      </c>
      <c r="S119" s="105"/>
      <c r="T119" s="206">
        <f>T120+T123+T125</f>
        <v>0</v>
      </c>
      <c r="U119" s="39"/>
      <c r="V119" s="39"/>
      <c r="W119" s="39"/>
      <c r="X119" s="39"/>
      <c r="Y119" s="39"/>
      <c r="Z119" s="39"/>
      <c r="AA119" s="39"/>
      <c r="AB119" s="39"/>
      <c r="AC119" s="39"/>
      <c r="AD119" s="39"/>
      <c r="AE119" s="39"/>
      <c r="AT119" s="18" t="s">
        <v>75</v>
      </c>
      <c r="AU119" s="18" t="s">
        <v>182</v>
      </c>
      <c r="BK119" s="207">
        <f>BK120+BK123+BK125</f>
        <v>0</v>
      </c>
    </row>
    <row r="120" s="11" customFormat="1" ht="25.92" customHeight="1">
      <c r="A120" s="11"/>
      <c r="B120" s="208"/>
      <c r="C120" s="209"/>
      <c r="D120" s="210" t="s">
        <v>75</v>
      </c>
      <c r="E120" s="211" t="s">
        <v>4382</v>
      </c>
      <c r="F120" s="211" t="s">
        <v>4383</v>
      </c>
      <c r="G120" s="209"/>
      <c r="H120" s="209"/>
      <c r="I120" s="212"/>
      <c r="J120" s="213">
        <f>BK120</f>
        <v>0</v>
      </c>
      <c r="K120" s="209"/>
      <c r="L120" s="214"/>
      <c r="M120" s="215"/>
      <c r="N120" s="216"/>
      <c r="O120" s="216"/>
      <c r="P120" s="217">
        <f>SUM(P121:P122)</f>
        <v>0</v>
      </c>
      <c r="Q120" s="216"/>
      <c r="R120" s="217">
        <f>SUM(R121:R122)</f>
        <v>0</v>
      </c>
      <c r="S120" s="216"/>
      <c r="T120" s="218">
        <f>SUM(T121:T122)</f>
        <v>0</v>
      </c>
      <c r="U120" s="11"/>
      <c r="V120" s="11"/>
      <c r="W120" s="11"/>
      <c r="X120" s="11"/>
      <c r="Y120" s="11"/>
      <c r="Z120" s="11"/>
      <c r="AA120" s="11"/>
      <c r="AB120" s="11"/>
      <c r="AC120" s="11"/>
      <c r="AD120" s="11"/>
      <c r="AE120" s="11"/>
      <c r="AR120" s="219" t="s">
        <v>235</v>
      </c>
      <c r="AT120" s="220" t="s">
        <v>75</v>
      </c>
      <c r="AU120" s="220" t="s">
        <v>76</v>
      </c>
      <c r="AY120" s="219" t="s">
        <v>201</v>
      </c>
      <c r="BK120" s="221">
        <f>SUM(BK121:BK122)</f>
        <v>0</v>
      </c>
    </row>
    <row r="121" s="2" customFormat="1" ht="16.5" customHeight="1">
      <c r="A121" s="39"/>
      <c r="B121" s="40"/>
      <c r="C121" s="222" t="s">
        <v>83</v>
      </c>
      <c r="D121" s="222" t="s">
        <v>202</v>
      </c>
      <c r="E121" s="223" t="s">
        <v>4384</v>
      </c>
      <c r="F121" s="224" t="s">
        <v>4385</v>
      </c>
      <c r="G121" s="225" t="s">
        <v>341</v>
      </c>
      <c r="H121" s="226">
        <v>1</v>
      </c>
      <c r="I121" s="227"/>
      <c r="J121" s="228">
        <f>ROUND(I121*H121,2)</f>
        <v>0</v>
      </c>
      <c r="K121" s="229"/>
      <c r="L121" s="45"/>
      <c r="M121" s="230" t="s">
        <v>1</v>
      </c>
      <c r="N121" s="231" t="s">
        <v>41</v>
      </c>
      <c r="O121" s="92"/>
      <c r="P121" s="232">
        <f>O121*H121</f>
        <v>0</v>
      </c>
      <c r="Q121" s="232">
        <v>0</v>
      </c>
      <c r="R121" s="232">
        <f>Q121*H121</f>
        <v>0</v>
      </c>
      <c r="S121" s="232">
        <v>0</v>
      </c>
      <c r="T121" s="233">
        <f>S121*H121</f>
        <v>0</v>
      </c>
      <c r="U121" s="39"/>
      <c r="V121" s="39"/>
      <c r="W121" s="39"/>
      <c r="X121" s="39"/>
      <c r="Y121" s="39"/>
      <c r="Z121" s="39"/>
      <c r="AA121" s="39"/>
      <c r="AB121" s="39"/>
      <c r="AC121" s="39"/>
      <c r="AD121" s="39"/>
      <c r="AE121" s="39"/>
      <c r="AR121" s="234" t="s">
        <v>4386</v>
      </c>
      <c r="AT121" s="234" t="s">
        <v>202</v>
      </c>
      <c r="AU121" s="234" t="s">
        <v>83</v>
      </c>
      <c r="AY121" s="18" t="s">
        <v>201</v>
      </c>
      <c r="BE121" s="235">
        <f>IF(N121="základní",J121,0)</f>
        <v>0</v>
      </c>
      <c r="BF121" s="235">
        <f>IF(N121="snížená",J121,0)</f>
        <v>0</v>
      </c>
      <c r="BG121" s="235">
        <f>IF(N121="zákl. přenesená",J121,0)</f>
        <v>0</v>
      </c>
      <c r="BH121" s="235">
        <f>IF(N121="sníž. přenesená",J121,0)</f>
        <v>0</v>
      </c>
      <c r="BI121" s="235">
        <f>IF(N121="nulová",J121,0)</f>
        <v>0</v>
      </c>
      <c r="BJ121" s="18" t="s">
        <v>83</v>
      </c>
      <c r="BK121" s="235">
        <f>ROUND(I121*H121,2)</f>
        <v>0</v>
      </c>
      <c r="BL121" s="18" t="s">
        <v>4386</v>
      </c>
      <c r="BM121" s="234" t="s">
        <v>4387</v>
      </c>
    </row>
    <row r="122" s="2" customFormat="1" ht="16.5" customHeight="1">
      <c r="A122" s="39"/>
      <c r="B122" s="40"/>
      <c r="C122" s="222" t="s">
        <v>85</v>
      </c>
      <c r="D122" s="222" t="s">
        <v>202</v>
      </c>
      <c r="E122" s="223" t="s">
        <v>4388</v>
      </c>
      <c r="F122" s="224" t="s">
        <v>4070</v>
      </c>
      <c r="G122" s="225" t="s">
        <v>341</v>
      </c>
      <c r="H122" s="226">
        <v>1</v>
      </c>
      <c r="I122" s="227"/>
      <c r="J122" s="228">
        <f>ROUND(I122*H122,2)</f>
        <v>0</v>
      </c>
      <c r="K122" s="229"/>
      <c r="L122" s="45"/>
      <c r="M122" s="230" t="s">
        <v>1</v>
      </c>
      <c r="N122" s="231" t="s">
        <v>41</v>
      </c>
      <c r="O122" s="92"/>
      <c r="P122" s="232">
        <f>O122*H122</f>
        <v>0</v>
      </c>
      <c r="Q122" s="232">
        <v>0</v>
      </c>
      <c r="R122" s="232">
        <f>Q122*H122</f>
        <v>0</v>
      </c>
      <c r="S122" s="232">
        <v>0</v>
      </c>
      <c r="T122" s="233">
        <f>S122*H122</f>
        <v>0</v>
      </c>
      <c r="U122" s="39"/>
      <c r="V122" s="39"/>
      <c r="W122" s="39"/>
      <c r="X122" s="39"/>
      <c r="Y122" s="39"/>
      <c r="Z122" s="39"/>
      <c r="AA122" s="39"/>
      <c r="AB122" s="39"/>
      <c r="AC122" s="39"/>
      <c r="AD122" s="39"/>
      <c r="AE122" s="39"/>
      <c r="AR122" s="234" t="s">
        <v>4386</v>
      </c>
      <c r="AT122" s="234" t="s">
        <v>202</v>
      </c>
      <c r="AU122" s="234" t="s">
        <v>83</v>
      </c>
      <c r="AY122" s="18" t="s">
        <v>201</v>
      </c>
      <c r="BE122" s="235">
        <f>IF(N122="základní",J122,0)</f>
        <v>0</v>
      </c>
      <c r="BF122" s="235">
        <f>IF(N122="snížená",J122,0)</f>
        <v>0</v>
      </c>
      <c r="BG122" s="235">
        <f>IF(N122="zákl. přenesená",J122,0)</f>
        <v>0</v>
      </c>
      <c r="BH122" s="235">
        <f>IF(N122="sníž. přenesená",J122,0)</f>
        <v>0</v>
      </c>
      <c r="BI122" s="235">
        <f>IF(N122="nulová",J122,0)</f>
        <v>0</v>
      </c>
      <c r="BJ122" s="18" t="s">
        <v>83</v>
      </c>
      <c r="BK122" s="235">
        <f>ROUND(I122*H122,2)</f>
        <v>0</v>
      </c>
      <c r="BL122" s="18" t="s">
        <v>4386</v>
      </c>
      <c r="BM122" s="234" t="s">
        <v>4389</v>
      </c>
    </row>
    <row r="123" s="11" customFormat="1" ht="25.92" customHeight="1">
      <c r="A123" s="11"/>
      <c r="B123" s="208"/>
      <c r="C123" s="209"/>
      <c r="D123" s="210" t="s">
        <v>75</v>
      </c>
      <c r="E123" s="211" t="s">
        <v>4390</v>
      </c>
      <c r="F123" s="211" t="s">
        <v>4391</v>
      </c>
      <c r="G123" s="209"/>
      <c r="H123" s="209"/>
      <c r="I123" s="212"/>
      <c r="J123" s="213">
        <f>BK123</f>
        <v>0</v>
      </c>
      <c r="K123" s="209"/>
      <c r="L123" s="214"/>
      <c r="M123" s="215"/>
      <c r="N123" s="216"/>
      <c r="O123" s="216"/>
      <c r="P123" s="217">
        <f>P124</f>
        <v>0</v>
      </c>
      <c r="Q123" s="216"/>
      <c r="R123" s="217">
        <f>R124</f>
        <v>0</v>
      </c>
      <c r="S123" s="216"/>
      <c r="T123" s="218">
        <f>T124</f>
        <v>0</v>
      </c>
      <c r="U123" s="11"/>
      <c r="V123" s="11"/>
      <c r="W123" s="11"/>
      <c r="X123" s="11"/>
      <c r="Y123" s="11"/>
      <c r="Z123" s="11"/>
      <c r="AA123" s="11"/>
      <c r="AB123" s="11"/>
      <c r="AC123" s="11"/>
      <c r="AD123" s="11"/>
      <c r="AE123" s="11"/>
      <c r="AR123" s="219" t="s">
        <v>235</v>
      </c>
      <c r="AT123" s="220" t="s">
        <v>75</v>
      </c>
      <c r="AU123" s="220" t="s">
        <v>76</v>
      </c>
      <c r="AY123" s="219" t="s">
        <v>201</v>
      </c>
      <c r="BK123" s="221">
        <f>BK124</f>
        <v>0</v>
      </c>
    </row>
    <row r="124" s="2" customFormat="1" ht="16.5" customHeight="1">
      <c r="A124" s="39"/>
      <c r="B124" s="40"/>
      <c r="C124" s="222" t="s">
        <v>138</v>
      </c>
      <c r="D124" s="222" t="s">
        <v>202</v>
      </c>
      <c r="E124" s="223" t="s">
        <v>4392</v>
      </c>
      <c r="F124" s="224" t="s">
        <v>4391</v>
      </c>
      <c r="G124" s="225" t="s">
        <v>341</v>
      </c>
      <c r="H124" s="226">
        <v>1</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4386</v>
      </c>
      <c r="AT124" s="234" t="s">
        <v>202</v>
      </c>
      <c r="AU124" s="234" t="s">
        <v>83</v>
      </c>
      <c r="AY124" s="18" t="s">
        <v>201</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4386</v>
      </c>
      <c r="BM124" s="234" t="s">
        <v>4393</v>
      </c>
    </row>
    <row r="125" s="11" customFormat="1" ht="25.92" customHeight="1">
      <c r="A125" s="11"/>
      <c r="B125" s="208"/>
      <c r="C125" s="209"/>
      <c r="D125" s="210" t="s">
        <v>75</v>
      </c>
      <c r="E125" s="211" t="s">
        <v>4394</v>
      </c>
      <c r="F125" s="211" t="s">
        <v>4062</v>
      </c>
      <c r="G125" s="209"/>
      <c r="H125" s="209"/>
      <c r="I125" s="212"/>
      <c r="J125" s="213">
        <f>BK125</f>
        <v>0</v>
      </c>
      <c r="K125" s="209"/>
      <c r="L125" s="214"/>
      <c r="M125" s="215"/>
      <c r="N125" s="216"/>
      <c r="O125" s="216"/>
      <c r="P125" s="217">
        <f>SUM(P126:P127)</f>
        <v>0</v>
      </c>
      <c r="Q125" s="216"/>
      <c r="R125" s="217">
        <f>SUM(R126:R127)</f>
        <v>0</v>
      </c>
      <c r="S125" s="216"/>
      <c r="T125" s="218">
        <f>SUM(T126:T127)</f>
        <v>0</v>
      </c>
      <c r="U125" s="11"/>
      <c r="V125" s="11"/>
      <c r="W125" s="11"/>
      <c r="X125" s="11"/>
      <c r="Y125" s="11"/>
      <c r="Z125" s="11"/>
      <c r="AA125" s="11"/>
      <c r="AB125" s="11"/>
      <c r="AC125" s="11"/>
      <c r="AD125" s="11"/>
      <c r="AE125" s="11"/>
      <c r="AR125" s="219" t="s">
        <v>235</v>
      </c>
      <c r="AT125" s="220" t="s">
        <v>75</v>
      </c>
      <c r="AU125" s="220" t="s">
        <v>76</v>
      </c>
      <c r="AY125" s="219" t="s">
        <v>201</v>
      </c>
      <c r="BK125" s="221">
        <f>SUM(BK126:BK127)</f>
        <v>0</v>
      </c>
    </row>
    <row r="126" s="2" customFormat="1" ht="16.5" customHeight="1">
      <c r="A126" s="39"/>
      <c r="B126" s="40"/>
      <c r="C126" s="222" t="s">
        <v>206</v>
      </c>
      <c r="D126" s="222" t="s">
        <v>202</v>
      </c>
      <c r="E126" s="223" t="s">
        <v>4395</v>
      </c>
      <c r="F126" s="224" t="s">
        <v>4396</v>
      </c>
      <c r="G126" s="225" t="s">
        <v>341</v>
      </c>
      <c r="H126" s="226">
        <v>1</v>
      </c>
      <c r="I126" s="227"/>
      <c r="J126" s="228">
        <f>ROUND(I126*H126,2)</f>
        <v>0</v>
      </c>
      <c r="K126" s="229"/>
      <c r="L126" s="45"/>
      <c r="M126" s="230" t="s">
        <v>1</v>
      </c>
      <c r="N126" s="231" t="s">
        <v>41</v>
      </c>
      <c r="O126" s="92"/>
      <c r="P126" s="232">
        <f>O126*H126</f>
        <v>0</v>
      </c>
      <c r="Q126" s="232">
        <v>0</v>
      </c>
      <c r="R126" s="232">
        <f>Q126*H126</f>
        <v>0</v>
      </c>
      <c r="S126" s="232">
        <v>0</v>
      </c>
      <c r="T126" s="233">
        <f>S126*H126</f>
        <v>0</v>
      </c>
      <c r="U126" s="39"/>
      <c r="V126" s="39"/>
      <c r="W126" s="39"/>
      <c r="X126" s="39"/>
      <c r="Y126" s="39"/>
      <c r="Z126" s="39"/>
      <c r="AA126" s="39"/>
      <c r="AB126" s="39"/>
      <c r="AC126" s="39"/>
      <c r="AD126" s="39"/>
      <c r="AE126" s="39"/>
      <c r="AR126" s="234" t="s">
        <v>4386</v>
      </c>
      <c r="AT126" s="234" t="s">
        <v>202</v>
      </c>
      <c r="AU126" s="234" t="s">
        <v>83</v>
      </c>
      <c r="AY126" s="18" t="s">
        <v>201</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4386</v>
      </c>
      <c r="BM126" s="234" t="s">
        <v>4397</v>
      </c>
    </row>
    <row r="127" s="2" customFormat="1" ht="16.5" customHeight="1">
      <c r="A127" s="39"/>
      <c r="B127" s="40"/>
      <c r="C127" s="222" t="s">
        <v>235</v>
      </c>
      <c r="D127" s="222" t="s">
        <v>202</v>
      </c>
      <c r="E127" s="223" t="s">
        <v>4398</v>
      </c>
      <c r="F127" s="224" t="s">
        <v>4399</v>
      </c>
      <c r="G127" s="225" t="s">
        <v>341</v>
      </c>
      <c r="H127" s="226">
        <v>1</v>
      </c>
      <c r="I127" s="227"/>
      <c r="J127" s="228">
        <f>ROUND(I127*H127,2)</f>
        <v>0</v>
      </c>
      <c r="K127" s="229"/>
      <c r="L127" s="45"/>
      <c r="M127" s="280" t="s">
        <v>1</v>
      </c>
      <c r="N127" s="281" t="s">
        <v>41</v>
      </c>
      <c r="O127" s="282"/>
      <c r="P127" s="283">
        <f>O127*H127</f>
        <v>0</v>
      </c>
      <c r="Q127" s="283">
        <v>0</v>
      </c>
      <c r="R127" s="283">
        <f>Q127*H127</f>
        <v>0</v>
      </c>
      <c r="S127" s="283">
        <v>0</v>
      </c>
      <c r="T127" s="284">
        <f>S127*H127</f>
        <v>0</v>
      </c>
      <c r="U127" s="39"/>
      <c r="V127" s="39"/>
      <c r="W127" s="39"/>
      <c r="X127" s="39"/>
      <c r="Y127" s="39"/>
      <c r="Z127" s="39"/>
      <c r="AA127" s="39"/>
      <c r="AB127" s="39"/>
      <c r="AC127" s="39"/>
      <c r="AD127" s="39"/>
      <c r="AE127" s="39"/>
      <c r="AR127" s="234" t="s">
        <v>4386</v>
      </c>
      <c r="AT127" s="234" t="s">
        <v>202</v>
      </c>
      <c r="AU127" s="234" t="s">
        <v>83</v>
      </c>
      <c r="AY127" s="18" t="s">
        <v>201</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4386</v>
      </c>
      <c r="BM127" s="234" t="s">
        <v>4400</v>
      </c>
    </row>
    <row r="128" s="2" customFormat="1" ht="6.96" customHeight="1">
      <c r="A128" s="39"/>
      <c r="B128" s="67"/>
      <c r="C128" s="68"/>
      <c r="D128" s="68"/>
      <c r="E128" s="68"/>
      <c r="F128" s="68"/>
      <c r="G128" s="68"/>
      <c r="H128" s="68"/>
      <c r="I128" s="68"/>
      <c r="J128" s="68"/>
      <c r="K128" s="68"/>
      <c r="L128" s="45"/>
      <c r="M128" s="39"/>
      <c r="O128" s="39"/>
      <c r="P128" s="39"/>
      <c r="Q128" s="39"/>
      <c r="R128" s="39"/>
      <c r="S128" s="39"/>
      <c r="T128" s="39"/>
      <c r="U128" s="39"/>
      <c r="V128" s="39"/>
      <c r="W128" s="39"/>
      <c r="X128" s="39"/>
      <c r="Y128" s="39"/>
      <c r="Z128" s="39"/>
      <c r="AA128" s="39"/>
      <c r="AB128" s="39"/>
      <c r="AC128" s="39"/>
      <c r="AD128" s="39"/>
      <c r="AE128" s="39"/>
    </row>
  </sheetData>
  <sheetProtection sheet="1" autoFilter="0" formatColumns="0" formatRows="0" objects="1" scenarios="1" spinCount="100000" saltValue="St/N9CENIy3Hp5zKO6Q9xQoXSCJg2j3DLTRVX9+nN+ZS5GSSk+vXoWypIXD6ZWnG9kvY/RVVr0kYzsHhvgtYvg==" hashValue="wpuiwEdEEsoIPvKmNqj3nEM6LRcoSGGLx7stcmUfFh57H5ojSdJe4/MM0+8qYXfVrsBlH4KTNrRTdXsxnsvNTg==" algorithmName="SHA-512" password="CC35"/>
  <autoFilter ref="C118:K127"/>
  <mergeCells count="9">
    <mergeCell ref="E7:H7"/>
    <mergeCell ref="E9:H9"/>
    <mergeCell ref="E18:H18"/>
    <mergeCell ref="E27:H27"/>
    <mergeCell ref="E85:H85"/>
    <mergeCell ref="E87:H87"/>
    <mergeCell ref="E109:H109"/>
    <mergeCell ref="E111:H11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75.83203"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8"/>
      <c r="C3" s="149"/>
      <c r="D3" s="149"/>
      <c r="E3" s="149"/>
      <c r="F3" s="149"/>
      <c r="G3" s="149"/>
      <c r="H3" s="21"/>
    </row>
    <row r="4" s="1" customFormat="1" ht="24.96" customHeight="1">
      <c r="B4" s="21"/>
      <c r="C4" s="150" t="s">
        <v>4401</v>
      </c>
      <c r="H4" s="21"/>
    </row>
    <row r="5" s="1" customFormat="1" ht="12" customHeight="1">
      <c r="B5" s="21"/>
      <c r="C5" s="313" t="s">
        <v>13</v>
      </c>
      <c r="D5" s="158" t="s">
        <v>14</v>
      </c>
      <c r="E5" s="1"/>
      <c r="F5" s="1"/>
      <c r="H5" s="21"/>
    </row>
    <row r="6" s="1" customFormat="1" ht="36.96" customHeight="1">
      <c r="B6" s="21"/>
      <c r="C6" s="314" t="s">
        <v>16</v>
      </c>
      <c r="D6" s="315" t="s">
        <v>17</v>
      </c>
      <c r="E6" s="1"/>
      <c r="F6" s="1"/>
      <c r="H6" s="21"/>
    </row>
    <row r="7" s="1" customFormat="1" ht="16.5" customHeight="1">
      <c r="B7" s="21"/>
      <c r="C7" s="152" t="s">
        <v>22</v>
      </c>
      <c r="D7" s="155" t="str">
        <f>'Rekapitulace stavby'!AN8</f>
        <v>6. 6. 2024</v>
      </c>
      <c r="H7" s="21"/>
    </row>
    <row r="8" s="2" customFormat="1" ht="10.8" customHeight="1">
      <c r="A8" s="39"/>
      <c r="B8" s="45"/>
      <c r="C8" s="39"/>
      <c r="D8" s="39"/>
      <c r="E8" s="39"/>
      <c r="F8" s="39"/>
      <c r="G8" s="39"/>
      <c r="H8" s="45"/>
    </row>
    <row r="9" s="10" customFormat="1" ht="29.28" customHeight="1">
      <c r="A9" s="196"/>
      <c r="B9" s="316"/>
      <c r="C9" s="317" t="s">
        <v>57</v>
      </c>
      <c r="D9" s="318" t="s">
        <v>58</v>
      </c>
      <c r="E9" s="318" t="s">
        <v>189</v>
      </c>
      <c r="F9" s="319" t="s">
        <v>4402</v>
      </c>
      <c r="G9" s="196"/>
      <c r="H9" s="316"/>
    </row>
    <row r="10" s="2" customFormat="1" ht="26.4" customHeight="1">
      <c r="A10" s="39"/>
      <c r="B10" s="45"/>
      <c r="C10" s="320" t="s">
        <v>4403</v>
      </c>
      <c r="D10" s="320" t="s">
        <v>98</v>
      </c>
      <c r="E10" s="39"/>
      <c r="F10" s="39"/>
      <c r="G10" s="39"/>
      <c r="H10" s="45"/>
    </row>
    <row r="11" s="2" customFormat="1" ht="16.8" customHeight="1">
      <c r="A11" s="39"/>
      <c r="B11" s="45"/>
      <c r="C11" s="321" t="s">
        <v>435</v>
      </c>
      <c r="D11" s="322" t="s">
        <v>436</v>
      </c>
      <c r="E11" s="323" t="s">
        <v>215</v>
      </c>
      <c r="F11" s="324">
        <v>52.453000000000003</v>
      </c>
      <c r="G11" s="39"/>
      <c r="H11" s="45"/>
    </row>
    <row r="12" s="2" customFormat="1" ht="16.8" customHeight="1">
      <c r="A12" s="39"/>
      <c r="B12" s="45"/>
      <c r="C12" s="325" t="s">
        <v>1</v>
      </c>
      <c r="D12" s="325" t="s">
        <v>4404</v>
      </c>
      <c r="E12" s="18" t="s">
        <v>1</v>
      </c>
      <c r="F12" s="326">
        <v>0</v>
      </c>
      <c r="G12" s="39"/>
      <c r="H12" s="45"/>
    </row>
    <row r="13" s="2" customFormat="1" ht="16.8" customHeight="1">
      <c r="A13" s="39"/>
      <c r="B13" s="45"/>
      <c r="C13" s="325" t="s">
        <v>1</v>
      </c>
      <c r="D13" s="325" t="s">
        <v>1578</v>
      </c>
      <c r="E13" s="18" t="s">
        <v>1</v>
      </c>
      <c r="F13" s="326">
        <v>0</v>
      </c>
      <c r="G13" s="39"/>
      <c r="H13" s="45"/>
    </row>
    <row r="14" s="2" customFormat="1" ht="16.8" customHeight="1">
      <c r="A14" s="39"/>
      <c r="B14" s="45"/>
      <c r="C14" s="325" t="s">
        <v>1</v>
      </c>
      <c r="D14" s="325" t="s">
        <v>4405</v>
      </c>
      <c r="E14" s="18" t="s">
        <v>1</v>
      </c>
      <c r="F14" s="326">
        <v>0</v>
      </c>
      <c r="G14" s="39"/>
      <c r="H14" s="45"/>
    </row>
    <row r="15" s="2" customFormat="1" ht="16.8" customHeight="1">
      <c r="A15" s="39"/>
      <c r="B15" s="45"/>
      <c r="C15" s="325" t="s">
        <v>1</v>
      </c>
      <c r="D15" s="325" t="s">
        <v>4406</v>
      </c>
      <c r="E15" s="18" t="s">
        <v>1</v>
      </c>
      <c r="F15" s="326">
        <v>18.038</v>
      </c>
      <c r="G15" s="39"/>
      <c r="H15" s="45"/>
    </row>
    <row r="16" s="2" customFormat="1" ht="16.8" customHeight="1">
      <c r="A16" s="39"/>
      <c r="B16" s="45"/>
      <c r="C16" s="325" t="s">
        <v>1</v>
      </c>
      <c r="D16" s="325" t="s">
        <v>4407</v>
      </c>
      <c r="E16" s="18" t="s">
        <v>1</v>
      </c>
      <c r="F16" s="326">
        <v>-1.948</v>
      </c>
      <c r="G16" s="39"/>
      <c r="H16" s="45"/>
    </row>
    <row r="17" s="2" customFormat="1" ht="16.8" customHeight="1">
      <c r="A17" s="39"/>
      <c r="B17" s="45"/>
      <c r="C17" s="325" t="s">
        <v>1</v>
      </c>
      <c r="D17" s="325" t="s">
        <v>274</v>
      </c>
      <c r="E17" s="18" t="s">
        <v>1</v>
      </c>
      <c r="F17" s="326">
        <v>16.09</v>
      </c>
      <c r="G17" s="39"/>
      <c r="H17" s="45"/>
    </row>
    <row r="18" s="2" customFormat="1" ht="16.8" customHeight="1">
      <c r="A18" s="39"/>
      <c r="B18" s="45"/>
      <c r="C18" s="325" t="s">
        <v>1</v>
      </c>
      <c r="D18" s="325" t="s">
        <v>1</v>
      </c>
      <c r="E18" s="18" t="s">
        <v>1</v>
      </c>
      <c r="F18" s="326">
        <v>0</v>
      </c>
      <c r="G18" s="39"/>
      <c r="H18" s="45"/>
    </row>
    <row r="19" s="2" customFormat="1" ht="16.8" customHeight="1">
      <c r="A19" s="39"/>
      <c r="B19" s="45"/>
      <c r="C19" s="325" t="s">
        <v>1</v>
      </c>
      <c r="D19" s="325" t="s">
        <v>4408</v>
      </c>
      <c r="E19" s="18" t="s">
        <v>1</v>
      </c>
      <c r="F19" s="326">
        <v>0</v>
      </c>
      <c r="G19" s="39"/>
      <c r="H19" s="45"/>
    </row>
    <row r="20" s="2" customFormat="1" ht="16.8" customHeight="1">
      <c r="A20" s="39"/>
      <c r="B20" s="45"/>
      <c r="C20" s="325" t="s">
        <v>1</v>
      </c>
      <c r="D20" s="325" t="s">
        <v>4409</v>
      </c>
      <c r="E20" s="18" t="s">
        <v>1</v>
      </c>
      <c r="F20" s="326">
        <v>0</v>
      </c>
      <c r="G20" s="39"/>
      <c r="H20" s="45"/>
    </row>
    <row r="21" s="2" customFormat="1" ht="16.8" customHeight="1">
      <c r="A21" s="39"/>
      <c r="B21" s="45"/>
      <c r="C21" s="325" t="s">
        <v>1</v>
      </c>
      <c r="D21" s="325" t="s">
        <v>4410</v>
      </c>
      <c r="E21" s="18" t="s">
        <v>1</v>
      </c>
      <c r="F21" s="326">
        <v>0</v>
      </c>
      <c r="G21" s="39"/>
      <c r="H21" s="45"/>
    </row>
    <row r="22" s="2" customFormat="1" ht="16.8" customHeight="1">
      <c r="A22" s="39"/>
      <c r="B22" s="45"/>
      <c r="C22" s="325" t="s">
        <v>1</v>
      </c>
      <c r="D22" s="325" t="s">
        <v>4411</v>
      </c>
      <c r="E22" s="18" t="s">
        <v>1</v>
      </c>
      <c r="F22" s="326">
        <v>5.7389999999999999</v>
      </c>
      <c r="G22" s="39"/>
      <c r="H22" s="45"/>
    </row>
    <row r="23" s="2" customFormat="1" ht="16.8" customHeight="1">
      <c r="A23" s="39"/>
      <c r="B23" s="45"/>
      <c r="C23" s="325" t="s">
        <v>1</v>
      </c>
      <c r="D23" s="325" t="s">
        <v>4412</v>
      </c>
      <c r="E23" s="18" t="s">
        <v>1</v>
      </c>
      <c r="F23" s="326">
        <v>0</v>
      </c>
      <c r="G23" s="39"/>
      <c r="H23" s="45"/>
    </row>
    <row r="24" s="2" customFormat="1" ht="16.8" customHeight="1">
      <c r="A24" s="39"/>
      <c r="B24" s="45"/>
      <c r="C24" s="325" t="s">
        <v>1</v>
      </c>
      <c r="D24" s="325" t="s">
        <v>4413</v>
      </c>
      <c r="E24" s="18" t="s">
        <v>1</v>
      </c>
      <c r="F24" s="326">
        <v>8.3399999999999999</v>
      </c>
      <c r="G24" s="39"/>
      <c r="H24" s="45"/>
    </row>
    <row r="25" s="2" customFormat="1" ht="16.8" customHeight="1">
      <c r="A25" s="39"/>
      <c r="B25" s="45"/>
      <c r="C25" s="325" t="s">
        <v>1</v>
      </c>
      <c r="D25" s="325" t="s">
        <v>515</v>
      </c>
      <c r="E25" s="18" t="s">
        <v>1</v>
      </c>
      <c r="F25" s="326">
        <v>-1.5760000000000001</v>
      </c>
      <c r="G25" s="39"/>
      <c r="H25" s="45"/>
    </row>
    <row r="26" s="2" customFormat="1" ht="16.8" customHeight="1">
      <c r="A26" s="39"/>
      <c r="B26" s="45"/>
      <c r="C26" s="325" t="s">
        <v>1</v>
      </c>
      <c r="D26" s="325" t="s">
        <v>274</v>
      </c>
      <c r="E26" s="18" t="s">
        <v>1</v>
      </c>
      <c r="F26" s="326">
        <v>12.503</v>
      </c>
      <c r="G26" s="39"/>
      <c r="H26" s="45"/>
    </row>
    <row r="27" s="2" customFormat="1" ht="16.8" customHeight="1">
      <c r="A27" s="39"/>
      <c r="B27" s="45"/>
      <c r="C27" s="325" t="s">
        <v>1</v>
      </c>
      <c r="D27" s="325" t="s">
        <v>1</v>
      </c>
      <c r="E27" s="18" t="s">
        <v>1</v>
      </c>
      <c r="F27" s="326">
        <v>0</v>
      </c>
      <c r="G27" s="39"/>
      <c r="H27" s="45"/>
    </row>
    <row r="28" s="2" customFormat="1" ht="16.8" customHeight="1">
      <c r="A28" s="39"/>
      <c r="B28" s="45"/>
      <c r="C28" s="325" t="s">
        <v>1</v>
      </c>
      <c r="D28" s="325" t="s">
        <v>4414</v>
      </c>
      <c r="E28" s="18" t="s">
        <v>1</v>
      </c>
      <c r="F28" s="326">
        <v>0</v>
      </c>
      <c r="G28" s="39"/>
      <c r="H28" s="45"/>
    </row>
    <row r="29" s="2" customFormat="1" ht="16.8" customHeight="1">
      <c r="A29" s="39"/>
      <c r="B29" s="45"/>
      <c r="C29" s="325" t="s">
        <v>1</v>
      </c>
      <c r="D29" s="325" t="s">
        <v>4409</v>
      </c>
      <c r="E29" s="18" t="s">
        <v>1</v>
      </c>
      <c r="F29" s="326">
        <v>0</v>
      </c>
      <c r="G29" s="39"/>
      <c r="H29" s="45"/>
    </row>
    <row r="30" s="2" customFormat="1" ht="16.8" customHeight="1">
      <c r="A30" s="39"/>
      <c r="B30" s="45"/>
      <c r="C30" s="325" t="s">
        <v>1</v>
      </c>
      <c r="D30" s="325" t="s">
        <v>4415</v>
      </c>
      <c r="E30" s="18" t="s">
        <v>1</v>
      </c>
      <c r="F30" s="326">
        <v>5.6139999999999999</v>
      </c>
      <c r="G30" s="39"/>
      <c r="H30" s="45"/>
    </row>
    <row r="31" s="2" customFormat="1" ht="16.8" customHeight="1">
      <c r="A31" s="39"/>
      <c r="B31" s="45"/>
      <c r="C31" s="325" t="s">
        <v>1</v>
      </c>
      <c r="D31" s="325" t="s">
        <v>4412</v>
      </c>
      <c r="E31" s="18" t="s">
        <v>1</v>
      </c>
      <c r="F31" s="326">
        <v>0</v>
      </c>
      <c r="G31" s="39"/>
      <c r="H31" s="45"/>
    </row>
    <row r="32" s="2" customFormat="1" ht="16.8" customHeight="1">
      <c r="A32" s="39"/>
      <c r="B32" s="45"/>
      <c r="C32" s="325" t="s">
        <v>1</v>
      </c>
      <c r="D32" s="325" t="s">
        <v>4416</v>
      </c>
      <c r="E32" s="18" t="s">
        <v>1</v>
      </c>
      <c r="F32" s="326">
        <v>8.2010000000000005</v>
      </c>
      <c r="G32" s="39"/>
      <c r="H32" s="45"/>
    </row>
    <row r="33" s="2" customFormat="1" ht="16.8" customHeight="1">
      <c r="A33" s="39"/>
      <c r="B33" s="45"/>
      <c r="C33" s="325" t="s">
        <v>1</v>
      </c>
      <c r="D33" s="325" t="s">
        <v>515</v>
      </c>
      <c r="E33" s="18" t="s">
        <v>1</v>
      </c>
      <c r="F33" s="326">
        <v>-1.5760000000000001</v>
      </c>
      <c r="G33" s="39"/>
      <c r="H33" s="45"/>
    </row>
    <row r="34" s="2" customFormat="1" ht="16.8" customHeight="1">
      <c r="A34" s="39"/>
      <c r="B34" s="45"/>
      <c r="C34" s="325" t="s">
        <v>1</v>
      </c>
      <c r="D34" s="325" t="s">
        <v>274</v>
      </c>
      <c r="E34" s="18" t="s">
        <v>1</v>
      </c>
      <c r="F34" s="326">
        <v>12.239000000000001</v>
      </c>
      <c r="G34" s="39"/>
      <c r="H34" s="45"/>
    </row>
    <row r="35" s="2" customFormat="1" ht="16.8" customHeight="1">
      <c r="A35" s="39"/>
      <c r="B35" s="45"/>
      <c r="C35" s="325" t="s">
        <v>1</v>
      </c>
      <c r="D35" s="325" t="s">
        <v>1</v>
      </c>
      <c r="E35" s="18" t="s">
        <v>1</v>
      </c>
      <c r="F35" s="326">
        <v>0</v>
      </c>
      <c r="G35" s="39"/>
      <c r="H35" s="45"/>
    </row>
    <row r="36" s="2" customFormat="1" ht="16.8" customHeight="1">
      <c r="A36" s="39"/>
      <c r="B36" s="45"/>
      <c r="C36" s="325" t="s">
        <v>1</v>
      </c>
      <c r="D36" s="325" t="s">
        <v>4417</v>
      </c>
      <c r="E36" s="18" t="s">
        <v>1</v>
      </c>
      <c r="F36" s="326">
        <v>0</v>
      </c>
      <c r="G36" s="39"/>
      <c r="H36" s="45"/>
    </row>
    <row r="37" s="2" customFormat="1" ht="16.8" customHeight="1">
      <c r="A37" s="39"/>
      <c r="B37" s="45"/>
      <c r="C37" s="325" t="s">
        <v>1</v>
      </c>
      <c r="D37" s="325" t="s">
        <v>4409</v>
      </c>
      <c r="E37" s="18" t="s">
        <v>1</v>
      </c>
      <c r="F37" s="326">
        <v>0</v>
      </c>
      <c r="G37" s="39"/>
      <c r="H37" s="45"/>
    </row>
    <row r="38" s="2" customFormat="1" ht="16.8" customHeight="1">
      <c r="A38" s="39"/>
      <c r="B38" s="45"/>
      <c r="C38" s="325" t="s">
        <v>1</v>
      </c>
      <c r="D38" s="325" t="s">
        <v>4418</v>
      </c>
      <c r="E38" s="18" t="s">
        <v>1</v>
      </c>
      <c r="F38" s="326">
        <v>5.2990000000000004</v>
      </c>
      <c r="G38" s="39"/>
      <c r="H38" s="45"/>
    </row>
    <row r="39" s="2" customFormat="1" ht="16.8" customHeight="1">
      <c r="A39" s="39"/>
      <c r="B39" s="45"/>
      <c r="C39" s="325" t="s">
        <v>1</v>
      </c>
      <c r="D39" s="325" t="s">
        <v>4412</v>
      </c>
      <c r="E39" s="18" t="s">
        <v>1</v>
      </c>
      <c r="F39" s="326">
        <v>0</v>
      </c>
      <c r="G39" s="39"/>
      <c r="H39" s="45"/>
    </row>
    <row r="40" s="2" customFormat="1" ht="16.8" customHeight="1">
      <c r="A40" s="39"/>
      <c r="B40" s="45"/>
      <c r="C40" s="325" t="s">
        <v>1</v>
      </c>
      <c r="D40" s="325" t="s">
        <v>4419</v>
      </c>
      <c r="E40" s="18" t="s">
        <v>1</v>
      </c>
      <c r="F40" s="326">
        <v>7.7009999999999996</v>
      </c>
      <c r="G40" s="39"/>
      <c r="H40" s="45"/>
    </row>
    <row r="41" s="2" customFormat="1" ht="16.8" customHeight="1">
      <c r="A41" s="39"/>
      <c r="B41" s="45"/>
      <c r="C41" s="325" t="s">
        <v>1</v>
      </c>
      <c r="D41" s="325" t="s">
        <v>585</v>
      </c>
      <c r="E41" s="18" t="s">
        <v>1</v>
      </c>
      <c r="F41" s="326">
        <v>-1.379</v>
      </c>
      <c r="G41" s="39"/>
      <c r="H41" s="45"/>
    </row>
    <row r="42" s="2" customFormat="1" ht="16.8" customHeight="1">
      <c r="A42" s="39"/>
      <c r="B42" s="45"/>
      <c r="C42" s="325" t="s">
        <v>1</v>
      </c>
      <c r="D42" s="325" t="s">
        <v>274</v>
      </c>
      <c r="E42" s="18" t="s">
        <v>1</v>
      </c>
      <c r="F42" s="326">
        <v>11.621</v>
      </c>
      <c r="G42" s="39"/>
      <c r="H42" s="45"/>
    </row>
    <row r="43" s="2" customFormat="1" ht="16.8" customHeight="1">
      <c r="A43" s="39"/>
      <c r="B43" s="45"/>
      <c r="C43" s="325" t="s">
        <v>1</v>
      </c>
      <c r="D43" s="325" t="s">
        <v>1</v>
      </c>
      <c r="E43" s="18" t="s">
        <v>1</v>
      </c>
      <c r="F43" s="326">
        <v>0</v>
      </c>
      <c r="G43" s="39"/>
      <c r="H43" s="45"/>
    </row>
    <row r="44" s="2" customFormat="1" ht="16.8" customHeight="1">
      <c r="A44" s="39"/>
      <c r="B44" s="45"/>
      <c r="C44" s="325" t="s">
        <v>1</v>
      </c>
      <c r="D44" s="325" t="s">
        <v>1</v>
      </c>
      <c r="E44" s="18" t="s">
        <v>1</v>
      </c>
      <c r="F44" s="326">
        <v>0</v>
      </c>
      <c r="G44" s="39"/>
      <c r="H44" s="45"/>
    </row>
    <row r="45" s="2" customFormat="1" ht="16.8" customHeight="1">
      <c r="A45" s="39"/>
      <c r="B45" s="45"/>
      <c r="C45" s="325" t="s">
        <v>1</v>
      </c>
      <c r="D45" s="325" t="s">
        <v>212</v>
      </c>
      <c r="E45" s="18" t="s">
        <v>1</v>
      </c>
      <c r="F45" s="326">
        <v>52.453000000000003</v>
      </c>
      <c r="G45" s="39"/>
      <c r="H45" s="45"/>
    </row>
    <row r="46" s="2" customFormat="1" ht="16.8" customHeight="1">
      <c r="A46" s="39"/>
      <c r="B46" s="45"/>
      <c r="C46" s="327" t="s">
        <v>4420</v>
      </c>
      <c r="D46" s="39"/>
      <c r="E46" s="39"/>
      <c r="F46" s="39"/>
      <c r="G46" s="39"/>
      <c r="H46" s="45"/>
    </row>
    <row r="47" s="2" customFormat="1" ht="16.8" customHeight="1">
      <c r="A47" s="39"/>
      <c r="B47" s="45"/>
      <c r="C47" s="325" t="s">
        <v>603</v>
      </c>
      <c r="D47" s="325" t="s">
        <v>4421</v>
      </c>
      <c r="E47" s="18" t="s">
        <v>215</v>
      </c>
      <c r="F47" s="326">
        <v>888.00699999999995</v>
      </c>
      <c r="G47" s="39"/>
      <c r="H47" s="45"/>
    </row>
    <row r="48" s="2" customFormat="1" ht="16.8" customHeight="1">
      <c r="A48" s="39"/>
      <c r="B48" s="45"/>
      <c r="C48" s="325" t="s">
        <v>1599</v>
      </c>
      <c r="D48" s="325" t="s">
        <v>4422</v>
      </c>
      <c r="E48" s="18" t="s">
        <v>215</v>
      </c>
      <c r="F48" s="326">
        <v>52.453000000000003</v>
      </c>
      <c r="G48" s="39"/>
      <c r="H48" s="45"/>
    </row>
    <row r="49" s="2" customFormat="1" ht="16.8" customHeight="1">
      <c r="A49" s="39"/>
      <c r="B49" s="45"/>
      <c r="C49" s="321" t="s">
        <v>429</v>
      </c>
      <c r="D49" s="322" t="s">
        <v>430</v>
      </c>
      <c r="E49" s="323" t="s">
        <v>215</v>
      </c>
      <c r="F49" s="324">
        <v>31.919</v>
      </c>
      <c r="G49" s="39"/>
      <c r="H49" s="45"/>
    </row>
    <row r="50" s="2" customFormat="1" ht="16.8" customHeight="1">
      <c r="A50" s="39"/>
      <c r="B50" s="45"/>
      <c r="C50" s="325" t="s">
        <v>1</v>
      </c>
      <c r="D50" s="325" t="s">
        <v>1577</v>
      </c>
      <c r="E50" s="18" t="s">
        <v>1</v>
      </c>
      <c r="F50" s="326">
        <v>0</v>
      </c>
      <c r="G50" s="39"/>
      <c r="H50" s="45"/>
    </row>
    <row r="51" s="2" customFormat="1" ht="16.8" customHeight="1">
      <c r="A51" s="39"/>
      <c r="B51" s="45"/>
      <c r="C51" s="325" t="s">
        <v>1</v>
      </c>
      <c r="D51" s="325" t="s">
        <v>1578</v>
      </c>
      <c r="E51" s="18" t="s">
        <v>1</v>
      </c>
      <c r="F51" s="326">
        <v>0</v>
      </c>
      <c r="G51" s="39"/>
      <c r="H51" s="45"/>
    </row>
    <row r="52" s="2" customFormat="1" ht="16.8" customHeight="1">
      <c r="A52" s="39"/>
      <c r="B52" s="45"/>
      <c r="C52" s="325" t="s">
        <v>1</v>
      </c>
      <c r="D52" s="325" t="s">
        <v>1579</v>
      </c>
      <c r="E52" s="18" t="s">
        <v>1</v>
      </c>
      <c r="F52" s="326">
        <v>0</v>
      </c>
      <c r="G52" s="39"/>
      <c r="H52" s="45"/>
    </row>
    <row r="53" s="2" customFormat="1" ht="16.8" customHeight="1">
      <c r="A53" s="39"/>
      <c r="B53" s="45"/>
      <c r="C53" s="325" t="s">
        <v>1</v>
      </c>
      <c r="D53" s="325" t="s">
        <v>1580</v>
      </c>
      <c r="E53" s="18" t="s">
        <v>1</v>
      </c>
      <c r="F53" s="326">
        <v>21.039999999999999</v>
      </c>
      <c r="G53" s="39"/>
      <c r="H53" s="45"/>
    </row>
    <row r="54" s="2" customFormat="1" ht="16.8" customHeight="1">
      <c r="A54" s="39"/>
      <c r="B54" s="45"/>
      <c r="C54" s="325" t="s">
        <v>1</v>
      </c>
      <c r="D54" s="325" t="s">
        <v>1581</v>
      </c>
      <c r="E54" s="18" t="s">
        <v>1</v>
      </c>
      <c r="F54" s="326">
        <v>-1.9039999999999999</v>
      </c>
      <c r="G54" s="39"/>
      <c r="H54" s="45"/>
    </row>
    <row r="55" s="2" customFormat="1" ht="16.8" customHeight="1">
      <c r="A55" s="39"/>
      <c r="B55" s="45"/>
      <c r="C55" s="325" t="s">
        <v>1</v>
      </c>
      <c r="D55" s="325" t="s">
        <v>1582</v>
      </c>
      <c r="E55" s="18" t="s">
        <v>1</v>
      </c>
      <c r="F55" s="326">
        <v>-1.8999999999999999</v>
      </c>
      <c r="G55" s="39"/>
      <c r="H55" s="45"/>
    </row>
    <row r="56" s="2" customFormat="1" ht="16.8" customHeight="1">
      <c r="A56" s="39"/>
      <c r="B56" s="45"/>
      <c r="C56" s="325" t="s">
        <v>1</v>
      </c>
      <c r="D56" s="325" t="s">
        <v>508</v>
      </c>
      <c r="E56" s="18" t="s">
        <v>1</v>
      </c>
      <c r="F56" s="326">
        <v>-1.7729999999999999</v>
      </c>
      <c r="G56" s="39"/>
      <c r="H56" s="45"/>
    </row>
    <row r="57" s="2" customFormat="1" ht="16.8" customHeight="1">
      <c r="A57" s="39"/>
      <c r="B57" s="45"/>
      <c r="C57" s="325" t="s">
        <v>1</v>
      </c>
      <c r="D57" s="325" t="s">
        <v>1583</v>
      </c>
      <c r="E57" s="18" t="s">
        <v>1</v>
      </c>
      <c r="F57" s="326">
        <v>-2.3330000000000002</v>
      </c>
      <c r="G57" s="39"/>
      <c r="H57" s="45"/>
    </row>
    <row r="58" s="2" customFormat="1" ht="16.8" customHeight="1">
      <c r="A58" s="39"/>
      <c r="B58" s="45"/>
      <c r="C58" s="325" t="s">
        <v>1</v>
      </c>
      <c r="D58" s="325" t="s">
        <v>1584</v>
      </c>
      <c r="E58" s="18" t="s">
        <v>1</v>
      </c>
      <c r="F58" s="326">
        <v>0</v>
      </c>
      <c r="G58" s="39"/>
      <c r="H58" s="45"/>
    </row>
    <row r="59" s="2" customFormat="1" ht="16.8" customHeight="1">
      <c r="A59" s="39"/>
      <c r="B59" s="45"/>
      <c r="C59" s="325" t="s">
        <v>1</v>
      </c>
      <c r="D59" s="325" t="s">
        <v>1585</v>
      </c>
      <c r="E59" s="18" t="s">
        <v>1</v>
      </c>
      <c r="F59" s="326">
        <v>27.82</v>
      </c>
      <c r="G59" s="39"/>
      <c r="H59" s="45"/>
    </row>
    <row r="60" s="2" customFormat="1" ht="16.8" customHeight="1">
      <c r="A60" s="39"/>
      <c r="B60" s="45"/>
      <c r="C60" s="325" t="s">
        <v>1</v>
      </c>
      <c r="D60" s="325" t="s">
        <v>531</v>
      </c>
      <c r="E60" s="18" t="s">
        <v>1</v>
      </c>
      <c r="F60" s="326">
        <v>-3.1520000000000001</v>
      </c>
      <c r="G60" s="39"/>
      <c r="H60" s="45"/>
    </row>
    <row r="61" s="2" customFormat="1" ht="16.8" customHeight="1">
      <c r="A61" s="39"/>
      <c r="B61" s="45"/>
      <c r="C61" s="325" t="s">
        <v>1</v>
      </c>
      <c r="D61" s="325" t="s">
        <v>1586</v>
      </c>
      <c r="E61" s="18" t="s">
        <v>1</v>
      </c>
      <c r="F61" s="326">
        <v>-3.5459999999999998</v>
      </c>
      <c r="G61" s="39"/>
      <c r="H61" s="45"/>
    </row>
    <row r="62" s="2" customFormat="1" ht="16.8" customHeight="1">
      <c r="A62" s="39"/>
      <c r="B62" s="45"/>
      <c r="C62" s="325" t="s">
        <v>1</v>
      </c>
      <c r="D62" s="325" t="s">
        <v>1583</v>
      </c>
      <c r="E62" s="18" t="s">
        <v>1</v>
      </c>
      <c r="F62" s="326">
        <v>-2.3330000000000002</v>
      </c>
      <c r="G62" s="39"/>
      <c r="H62" s="45"/>
    </row>
    <row r="63" s="2" customFormat="1" ht="16.8" customHeight="1">
      <c r="A63" s="39"/>
      <c r="B63" s="45"/>
      <c r="C63" s="325" t="s">
        <v>1</v>
      </c>
      <c r="D63" s="325" t="s">
        <v>1</v>
      </c>
      <c r="E63" s="18" t="s">
        <v>1</v>
      </c>
      <c r="F63" s="326">
        <v>0</v>
      </c>
      <c r="G63" s="39"/>
      <c r="H63" s="45"/>
    </row>
    <row r="64" s="2" customFormat="1" ht="16.8" customHeight="1">
      <c r="A64" s="39"/>
      <c r="B64" s="45"/>
      <c r="C64" s="325" t="s">
        <v>429</v>
      </c>
      <c r="D64" s="325" t="s">
        <v>212</v>
      </c>
      <c r="E64" s="18" t="s">
        <v>1</v>
      </c>
      <c r="F64" s="326">
        <v>31.919</v>
      </c>
      <c r="G64" s="39"/>
      <c r="H64" s="45"/>
    </row>
    <row r="65" s="2" customFormat="1" ht="16.8" customHeight="1">
      <c r="A65" s="39"/>
      <c r="B65" s="45"/>
      <c r="C65" s="327" t="s">
        <v>4420</v>
      </c>
      <c r="D65" s="39"/>
      <c r="E65" s="39"/>
      <c r="F65" s="39"/>
      <c r="G65" s="39"/>
      <c r="H65" s="45"/>
    </row>
    <row r="66" s="2" customFormat="1">
      <c r="A66" s="39"/>
      <c r="B66" s="45"/>
      <c r="C66" s="325" t="s">
        <v>1574</v>
      </c>
      <c r="D66" s="325" t="s">
        <v>1575</v>
      </c>
      <c r="E66" s="18" t="s">
        <v>215</v>
      </c>
      <c r="F66" s="326">
        <v>31.919</v>
      </c>
      <c r="G66" s="39"/>
      <c r="H66" s="45"/>
    </row>
    <row r="67" s="2" customFormat="1" ht="16.8" customHeight="1">
      <c r="A67" s="39"/>
      <c r="B67" s="45"/>
      <c r="C67" s="325" t="s">
        <v>603</v>
      </c>
      <c r="D67" s="325" t="s">
        <v>4421</v>
      </c>
      <c r="E67" s="18" t="s">
        <v>215</v>
      </c>
      <c r="F67" s="326">
        <v>888.00699999999995</v>
      </c>
      <c r="G67" s="39"/>
      <c r="H67" s="45"/>
    </row>
    <row r="68" s="2" customFormat="1" ht="16.8" customHeight="1">
      <c r="A68" s="39"/>
      <c r="B68" s="45"/>
      <c r="C68" s="325" t="s">
        <v>1588</v>
      </c>
      <c r="D68" s="325" t="s">
        <v>1589</v>
      </c>
      <c r="E68" s="18" t="s">
        <v>215</v>
      </c>
      <c r="F68" s="326">
        <v>33.515000000000001</v>
      </c>
      <c r="G68" s="39"/>
      <c r="H68" s="45"/>
    </row>
    <row r="69" s="2" customFormat="1" ht="16.8" customHeight="1">
      <c r="A69" s="39"/>
      <c r="B69" s="45"/>
      <c r="C69" s="321" t="s">
        <v>468</v>
      </c>
      <c r="D69" s="322" t="s">
        <v>469</v>
      </c>
      <c r="E69" s="323" t="s">
        <v>215</v>
      </c>
      <c r="F69" s="324">
        <v>43.014000000000003</v>
      </c>
      <c r="G69" s="39"/>
      <c r="H69" s="45"/>
    </row>
    <row r="70" s="2" customFormat="1" ht="16.8" customHeight="1">
      <c r="A70" s="39"/>
      <c r="B70" s="45"/>
      <c r="C70" s="325" t="s">
        <v>1</v>
      </c>
      <c r="D70" s="325" t="s">
        <v>4423</v>
      </c>
      <c r="E70" s="18" t="s">
        <v>1</v>
      </c>
      <c r="F70" s="326">
        <v>0</v>
      </c>
      <c r="G70" s="39"/>
      <c r="H70" s="45"/>
    </row>
    <row r="71" s="2" customFormat="1" ht="16.8" customHeight="1">
      <c r="A71" s="39"/>
      <c r="B71" s="45"/>
      <c r="C71" s="325" t="s">
        <v>1</v>
      </c>
      <c r="D71" s="325" t="s">
        <v>4424</v>
      </c>
      <c r="E71" s="18" t="s">
        <v>1</v>
      </c>
      <c r="F71" s="326">
        <v>0</v>
      </c>
      <c r="G71" s="39"/>
      <c r="H71" s="45"/>
    </row>
    <row r="72" s="2" customFormat="1" ht="16.8" customHeight="1">
      <c r="A72" s="39"/>
      <c r="B72" s="45"/>
      <c r="C72" s="325" t="s">
        <v>1</v>
      </c>
      <c r="D72" s="325" t="s">
        <v>4425</v>
      </c>
      <c r="E72" s="18" t="s">
        <v>1</v>
      </c>
      <c r="F72" s="326">
        <v>24.658999999999999</v>
      </c>
      <c r="G72" s="39"/>
      <c r="H72" s="45"/>
    </row>
    <row r="73" s="2" customFormat="1" ht="16.8" customHeight="1">
      <c r="A73" s="39"/>
      <c r="B73" s="45"/>
      <c r="C73" s="325" t="s">
        <v>1</v>
      </c>
      <c r="D73" s="325" t="s">
        <v>4426</v>
      </c>
      <c r="E73" s="18" t="s">
        <v>1</v>
      </c>
      <c r="F73" s="326">
        <v>0</v>
      </c>
      <c r="G73" s="39"/>
      <c r="H73" s="45"/>
    </row>
    <row r="74" s="2" customFormat="1" ht="16.8" customHeight="1">
      <c r="A74" s="39"/>
      <c r="B74" s="45"/>
      <c r="C74" s="325" t="s">
        <v>1</v>
      </c>
      <c r="D74" s="325" t="s">
        <v>4427</v>
      </c>
      <c r="E74" s="18" t="s">
        <v>1</v>
      </c>
      <c r="F74" s="326">
        <v>10.977</v>
      </c>
      <c r="G74" s="39"/>
      <c r="H74" s="45"/>
    </row>
    <row r="75" s="2" customFormat="1" ht="16.8" customHeight="1">
      <c r="A75" s="39"/>
      <c r="B75" s="45"/>
      <c r="C75" s="325" t="s">
        <v>1</v>
      </c>
      <c r="D75" s="325" t="s">
        <v>4428</v>
      </c>
      <c r="E75" s="18" t="s">
        <v>1</v>
      </c>
      <c r="F75" s="326">
        <v>0</v>
      </c>
      <c r="G75" s="39"/>
      <c r="H75" s="45"/>
    </row>
    <row r="76" s="2" customFormat="1" ht="16.8" customHeight="1">
      <c r="A76" s="39"/>
      <c r="B76" s="45"/>
      <c r="C76" s="325" t="s">
        <v>1</v>
      </c>
      <c r="D76" s="325" t="s">
        <v>4429</v>
      </c>
      <c r="E76" s="18" t="s">
        <v>1</v>
      </c>
      <c r="F76" s="326">
        <v>7.3780000000000001</v>
      </c>
      <c r="G76" s="39"/>
      <c r="H76" s="45"/>
    </row>
    <row r="77" s="2" customFormat="1" ht="16.8" customHeight="1">
      <c r="A77" s="39"/>
      <c r="B77" s="45"/>
      <c r="C77" s="325" t="s">
        <v>1</v>
      </c>
      <c r="D77" s="325" t="s">
        <v>212</v>
      </c>
      <c r="E77" s="18" t="s">
        <v>1</v>
      </c>
      <c r="F77" s="326">
        <v>43.014000000000003</v>
      </c>
      <c r="G77" s="39"/>
      <c r="H77" s="45"/>
    </row>
    <row r="78" s="2" customFormat="1" ht="16.8" customHeight="1">
      <c r="A78" s="39"/>
      <c r="B78" s="45"/>
      <c r="C78" s="327" t="s">
        <v>4420</v>
      </c>
      <c r="D78" s="39"/>
      <c r="E78" s="39"/>
      <c r="F78" s="39"/>
      <c r="G78" s="39"/>
      <c r="H78" s="45"/>
    </row>
    <row r="79" s="2" customFormat="1">
      <c r="A79" s="39"/>
      <c r="B79" s="45"/>
      <c r="C79" s="325" t="s">
        <v>985</v>
      </c>
      <c r="D79" s="325" t="s">
        <v>986</v>
      </c>
      <c r="E79" s="18" t="s">
        <v>215</v>
      </c>
      <c r="F79" s="326">
        <v>82.293999999999997</v>
      </c>
      <c r="G79" s="39"/>
      <c r="H79" s="45"/>
    </row>
    <row r="80" s="2" customFormat="1" ht="16.8" customHeight="1">
      <c r="A80" s="39"/>
      <c r="B80" s="45"/>
      <c r="C80" s="325" t="s">
        <v>1507</v>
      </c>
      <c r="D80" s="325" t="s">
        <v>4430</v>
      </c>
      <c r="E80" s="18" t="s">
        <v>215</v>
      </c>
      <c r="F80" s="326">
        <v>49.442999999999998</v>
      </c>
      <c r="G80" s="39"/>
      <c r="H80" s="45"/>
    </row>
    <row r="81" s="2" customFormat="1" ht="16.8" customHeight="1">
      <c r="A81" s="39"/>
      <c r="B81" s="45"/>
      <c r="C81" s="325" t="s">
        <v>1516</v>
      </c>
      <c r="D81" s="325" t="s">
        <v>4431</v>
      </c>
      <c r="E81" s="18" t="s">
        <v>215</v>
      </c>
      <c r="F81" s="326">
        <v>43.014000000000003</v>
      </c>
      <c r="G81" s="39"/>
      <c r="H81" s="45"/>
    </row>
    <row r="82" s="2" customFormat="1" ht="16.8" customHeight="1">
      <c r="A82" s="39"/>
      <c r="B82" s="45"/>
      <c r="C82" s="325" t="s">
        <v>920</v>
      </c>
      <c r="D82" s="325" t="s">
        <v>4432</v>
      </c>
      <c r="E82" s="18" t="s">
        <v>215</v>
      </c>
      <c r="F82" s="326">
        <v>51.840000000000003</v>
      </c>
      <c r="G82" s="39"/>
      <c r="H82" s="45"/>
    </row>
    <row r="83" s="2" customFormat="1" ht="16.8" customHeight="1">
      <c r="A83" s="39"/>
      <c r="B83" s="45"/>
      <c r="C83" s="325" t="s">
        <v>928</v>
      </c>
      <c r="D83" s="325" t="s">
        <v>4433</v>
      </c>
      <c r="E83" s="18" t="s">
        <v>215</v>
      </c>
      <c r="F83" s="326">
        <v>43.014000000000003</v>
      </c>
      <c r="G83" s="39"/>
      <c r="H83" s="45"/>
    </row>
    <row r="84" s="2" customFormat="1">
      <c r="A84" s="39"/>
      <c r="B84" s="45"/>
      <c r="C84" s="325" t="s">
        <v>1511</v>
      </c>
      <c r="D84" s="325" t="s">
        <v>1512</v>
      </c>
      <c r="E84" s="18" t="s">
        <v>215</v>
      </c>
      <c r="F84" s="326">
        <v>54.387</v>
      </c>
      <c r="G84" s="39"/>
      <c r="H84" s="45"/>
    </row>
    <row r="85" s="2" customFormat="1" ht="16.8" customHeight="1">
      <c r="A85" s="39"/>
      <c r="B85" s="45"/>
      <c r="C85" s="321" t="s">
        <v>438</v>
      </c>
      <c r="D85" s="322" t="s">
        <v>439</v>
      </c>
      <c r="E85" s="323" t="s">
        <v>215</v>
      </c>
      <c r="F85" s="324">
        <v>229.38999999999999</v>
      </c>
      <c r="G85" s="39"/>
      <c r="H85" s="45"/>
    </row>
    <row r="86" s="2" customFormat="1" ht="16.8" customHeight="1">
      <c r="A86" s="39"/>
      <c r="B86" s="45"/>
      <c r="C86" s="325" t="s">
        <v>1</v>
      </c>
      <c r="D86" s="325" t="s">
        <v>4404</v>
      </c>
      <c r="E86" s="18" t="s">
        <v>1</v>
      </c>
      <c r="F86" s="326">
        <v>0</v>
      </c>
      <c r="G86" s="39"/>
      <c r="H86" s="45"/>
    </row>
    <row r="87" s="2" customFormat="1" ht="16.8" customHeight="1">
      <c r="A87" s="39"/>
      <c r="B87" s="45"/>
      <c r="C87" s="325" t="s">
        <v>1</v>
      </c>
      <c r="D87" s="325" t="s">
        <v>4434</v>
      </c>
      <c r="E87" s="18" t="s">
        <v>1</v>
      </c>
      <c r="F87" s="326">
        <v>0</v>
      </c>
      <c r="G87" s="39"/>
      <c r="H87" s="45"/>
    </row>
    <row r="88" s="2" customFormat="1" ht="16.8" customHeight="1">
      <c r="A88" s="39"/>
      <c r="B88" s="45"/>
      <c r="C88" s="325" t="s">
        <v>1</v>
      </c>
      <c r="D88" s="325" t="s">
        <v>4435</v>
      </c>
      <c r="E88" s="18" t="s">
        <v>1</v>
      </c>
      <c r="F88" s="326">
        <v>0</v>
      </c>
      <c r="G88" s="39"/>
      <c r="H88" s="45"/>
    </row>
    <row r="89" s="2" customFormat="1" ht="16.8" customHeight="1">
      <c r="A89" s="39"/>
      <c r="B89" s="45"/>
      <c r="C89" s="325" t="s">
        <v>1</v>
      </c>
      <c r="D89" s="325" t="s">
        <v>4436</v>
      </c>
      <c r="E89" s="18" t="s">
        <v>1</v>
      </c>
      <c r="F89" s="326">
        <v>3.3879999999999999</v>
      </c>
      <c r="G89" s="39"/>
      <c r="H89" s="45"/>
    </row>
    <row r="90" s="2" customFormat="1" ht="16.8" customHeight="1">
      <c r="A90" s="39"/>
      <c r="B90" s="45"/>
      <c r="C90" s="325" t="s">
        <v>1</v>
      </c>
      <c r="D90" s="325" t="s">
        <v>4437</v>
      </c>
      <c r="E90" s="18" t="s">
        <v>1</v>
      </c>
      <c r="F90" s="326">
        <v>0</v>
      </c>
      <c r="G90" s="39"/>
      <c r="H90" s="45"/>
    </row>
    <row r="91" s="2" customFormat="1" ht="16.8" customHeight="1">
      <c r="A91" s="39"/>
      <c r="B91" s="45"/>
      <c r="C91" s="325" t="s">
        <v>1</v>
      </c>
      <c r="D91" s="325" t="s">
        <v>4438</v>
      </c>
      <c r="E91" s="18" t="s">
        <v>1</v>
      </c>
      <c r="F91" s="326">
        <v>27.329999999999998</v>
      </c>
      <c r="G91" s="39"/>
      <c r="H91" s="45"/>
    </row>
    <row r="92" s="2" customFormat="1" ht="16.8" customHeight="1">
      <c r="A92" s="39"/>
      <c r="B92" s="45"/>
      <c r="C92" s="325" t="s">
        <v>1</v>
      </c>
      <c r="D92" s="325" t="s">
        <v>274</v>
      </c>
      <c r="E92" s="18" t="s">
        <v>1</v>
      </c>
      <c r="F92" s="326">
        <v>30.718</v>
      </c>
      <c r="G92" s="39"/>
      <c r="H92" s="45"/>
    </row>
    <row r="93" s="2" customFormat="1" ht="16.8" customHeight="1">
      <c r="A93" s="39"/>
      <c r="B93" s="45"/>
      <c r="C93" s="325" t="s">
        <v>1</v>
      </c>
      <c r="D93" s="325" t="s">
        <v>1</v>
      </c>
      <c r="E93" s="18" t="s">
        <v>1</v>
      </c>
      <c r="F93" s="326">
        <v>0</v>
      </c>
      <c r="G93" s="39"/>
      <c r="H93" s="45"/>
    </row>
    <row r="94" s="2" customFormat="1" ht="16.8" customHeight="1">
      <c r="A94" s="39"/>
      <c r="B94" s="45"/>
      <c r="C94" s="325" t="s">
        <v>1</v>
      </c>
      <c r="D94" s="325" t="s">
        <v>4439</v>
      </c>
      <c r="E94" s="18" t="s">
        <v>1</v>
      </c>
      <c r="F94" s="326">
        <v>0</v>
      </c>
      <c r="G94" s="39"/>
      <c r="H94" s="45"/>
    </row>
    <row r="95" s="2" customFormat="1" ht="16.8" customHeight="1">
      <c r="A95" s="39"/>
      <c r="B95" s="45"/>
      <c r="C95" s="325" t="s">
        <v>1</v>
      </c>
      <c r="D95" s="325" t="s">
        <v>4440</v>
      </c>
      <c r="E95" s="18" t="s">
        <v>1</v>
      </c>
      <c r="F95" s="326">
        <v>15</v>
      </c>
      <c r="G95" s="39"/>
      <c r="H95" s="45"/>
    </row>
    <row r="96" s="2" customFormat="1" ht="16.8" customHeight="1">
      <c r="A96" s="39"/>
      <c r="B96" s="45"/>
      <c r="C96" s="325" t="s">
        <v>1</v>
      </c>
      <c r="D96" s="325" t="s">
        <v>4441</v>
      </c>
      <c r="E96" s="18" t="s">
        <v>1</v>
      </c>
      <c r="F96" s="326">
        <v>0</v>
      </c>
      <c r="G96" s="39"/>
      <c r="H96" s="45"/>
    </row>
    <row r="97" s="2" customFormat="1" ht="16.8" customHeight="1">
      <c r="A97" s="39"/>
      <c r="B97" s="45"/>
      <c r="C97" s="325" t="s">
        <v>1</v>
      </c>
      <c r="D97" s="325" t="s">
        <v>4409</v>
      </c>
      <c r="E97" s="18" t="s">
        <v>1</v>
      </c>
      <c r="F97" s="326">
        <v>0</v>
      </c>
      <c r="G97" s="39"/>
      <c r="H97" s="45"/>
    </row>
    <row r="98" s="2" customFormat="1" ht="16.8" customHeight="1">
      <c r="A98" s="39"/>
      <c r="B98" s="45"/>
      <c r="C98" s="325" t="s">
        <v>1</v>
      </c>
      <c r="D98" s="325" t="s">
        <v>4442</v>
      </c>
      <c r="E98" s="18" t="s">
        <v>1</v>
      </c>
      <c r="F98" s="326">
        <v>0</v>
      </c>
      <c r="G98" s="39"/>
      <c r="H98" s="45"/>
    </row>
    <row r="99" s="2" customFormat="1" ht="16.8" customHeight="1">
      <c r="A99" s="39"/>
      <c r="B99" s="45"/>
      <c r="C99" s="325" t="s">
        <v>1</v>
      </c>
      <c r="D99" s="325" t="s">
        <v>4443</v>
      </c>
      <c r="E99" s="18" t="s">
        <v>1</v>
      </c>
      <c r="F99" s="326">
        <v>6.0140000000000002</v>
      </c>
      <c r="G99" s="39"/>
      <c r="H99" s="45"/>
    </row>
    <row r="100" s="2" customFormat="1" ht="16.8" customHeight="1">
      <c r="A100" s="39"/>
      <c r="B100" s="45"/>
      <c r="C100" s="325" t="s">
        <v>1</v>
      </c>
      <c r="D100" s="325" t="s">
        <v>1581</v>
      </c>
      <c r="E100" s="18" t="s">
        <v>1</v>
      </c>
      <c r="F100" s="326">
        <v>-1.9039999999999999</v>
      </c>
      <c r="G100" s="39"/>
      <c r="H100" s="45"/>
    </row>
    <row r="101" s="2" customFormat="1" ht="16.8" customHeight="1">
      <c r="A101" s="39"/>
      <c r="B101" s="45"/>
      <c r="C101" s="325" t="s">
        <v>1</v>
      </c>
      <c r="D101" s="325" t="s">
        <v>4412</v>
      </c>
      <c r="E101" s="18" t="s">
        <v>1</v>
      </c>
      <c r="F101" s="326">
        <v>0</v>
      </c>
      <c r="G101" s="39"/>
      <c r="H101" s="45"/>
    </row>
    <row r="102" s="2" customFormat="1" ht="16.8" customHeight="1">
      <c r="A102" s="39"/>
      <c r="B102" s="45"/>
      <c r="C102" s="325" t="s">
        <v>1</v>
      </c>
      <c r="D102" s="325" t="s">
        <v>4444</v>
      </c>
      <c r="E102" s="18" t="s">
        <v>1</v>
      </c>
      <c r="F102" s="326">
        <v>15.898</v>
      </c>
      <c r="G102" s="39"/>
      <c r="H102" s="45"/>
    </row>
    <row r="103" s="2" customFormat="1" ht="16.8" customHeight="1">
      <c r="A103" s="39"/>
      <c r="B103" s="45"/>
      <c r="C103" s="325" t="s">
        <v>1</v>
      </c>
      <c r="D103" s="325" t="s">
        <v>515</v>
      </c>
      <c r="E103" s="18" t="s">
        <v>1</v>
      </c>
      <c r="F103" s="326">
        <v>-1.5760000000000001</v>
      </c>
      <c r="G103" s="39"/>
      <c r="H103" s="45"/>
    </row>
    <row r="104" s="2" customFormat="1" ht="16.8" customHeight="1">
      <c r="A104" s="39"/>
      <c r="B104" s="45"/>
      <c r="C104" s="325" t="s">
        <v>1</v>
      </c>
      <c r="D104" s="325" t="s">
        <v>274</v>
      </c>
      <c r="E104" s="18" t="s">
        <v>1</v>
      </c>
      <c r="F104" s="326">
        <v>33.432000000000002</v>
      </c>
      <c r="G104" s="39"/>
      <c r="H104" s="45"/>
    </row>
    <row r="105" s="2" customFormat="1" ht="16.8" customHeight="1">
      <c r="A105" s="39"/>
      <c r="B105" s="45"/>
      <c r="C105" s="325" t="s">
        <v>1</v>
      </c>
      <c r="D105" s="325" t="s">
        <v>1</v>
      </c>
      <c r="E105" s="18" t="s">
        <v>1</v>
      </c>
      <c r="F105" s="326">
        <v>0</v>
      </c>
      <c r="G105" s="39"/>
      <c r="H105" s="45"/>
    </row>
    <row r="106" s="2" customFormat="1" ht="16.8" customHeight="1">
      <c r="A106" s="39"/>
      <c r="B106" s="45"/>
      <c r="C106" s="325" t="s">
        <v>1</v>
      </c>
      <c r="D106" s="325" t="s">
        <v>4441</v>
      </c>
      <c r="E106" s="18" t="s">
        <v>1</v>
      </c>
      <c r="F106" s="326">
        <v>0</v>
      </c>
      <c r="G106" s="39"/>
      <c r="H106" s="45"/>
    </row>
    <row r="107" s="2" customFormat="1" ht="16.8" customHeight="1">
      <c r="A107" s="39"/>
      <c r="B107" s="45"/>
      <c r="C107" s="325" t="s">
        <v>1</v>
      </c>
      <c r="D107" s="325" t="s">
        <v>4409</v>
      </c>
      <c r="E107" s="18" t="s">
        <v>1</v>
      </c>
      <c r="F107" s="326">
        <v>0</v>
      </c>
      <c r="G107" s="39"/>
      <c r="H107" s="45"/>
    </row>
    <row r="108" s="2" customFormat="1" ht="16.8" customHeight="1">
      <c r="A108" s="39"/>
      <c r="B108" s="45"/>
      <c r="C108" s="325" t="s">
        <v>1</v>
      </c>
      <c r="D108" s="325" t="s">
        <v>4445</v>
      </c>
      <c r="E108" s="18" t="s">
        <v>1</v>
      </c>
      <c r="F108" s="326">
        <v>5.9989999999999997</v>
      </c>
      <c r="G108" s="39"/>
      <c r="H108" s="45"/>
    </row>
    <row r="109" s="2" customFormat="1" ht="16.8" customHeight="1">
      <c r="A109" s="39"/>
      <c r="B109" s="45"/>
      <c r="C109" s="325" t="s">
        <v>1</v>
      </c>
      <c r="D109" s="325" t="s">
        <v>4446</v>
      </c>
      <c r="E109" s="18" t="s">
        <v>1</v>
      </c>
      <c r="F109" s="326">
        <v>-1.9039999999999999</v>
      </c>
      <c r="G109" s="39"/>
      <c r="H109" s="45"/>
    </row>
    <row r="110" s="2" customFormat="1" ht="16.8" customHeight="1">
      <c r="A110" s="39"/>
      <c r="B110" s="45"/>
      <c r="C110" s="325" t="s">
        <v>1</v>
      </c>
      <c r="D110" s="325" t="s">
        <v>4412</v>
      </c>
      <c r="E110" s="18" t="s">
        <v>1</v>
      </c>
      <c r="F110" s="326">
        <v>0</v>
      </c>
      <c r="G110" s="39"/>
      <c r="H110" s="45"/>
    </row>
    <row r="111" s="2" customFormat="1" ht="16.8" customHeight="1">
      <c r="A111" s="39"/>
      <c r="B111" s="45"/>
      <c r="C111" s="325" t="s">
        <v>1</v>
      </c>
      <c r="D111" s="325" t="s">
        <v>4447</v>
      </c>
      <c r="E111" s="18" t="s">
        <v>1</v>
      </c>
      <c r="F111" s="326">
        <v>16.041</v>
      </c>
      <c r="G111" s="39"/>
      <c r="H111" s="45"/>
    </row>
    <row r="112" s="2" customFormat="1" ht="16.8" customHeight="1">
      <c r="A112" s="39"/>
      <c r="B112" s="45"/>
      <c r="C112" s="325" t="s">
        <v>1</v>
      </c>
      <c r="D112" s="325" t="s">
        <v>515</v>
      </c>
      <c r="E112" s="18" t="s">
        <v>1</v>
      </c>
      <c r="F112" s="326">
        <v>-1.5760000000000001</v>
      </c>
      <c r="G112" s="39"/>
      <c r="H112" s="45"/>
    </row>
    <row r="113" s="2" customFormat="1" ht="16.8" customHeight="1">
      <c r="A113" s="39"/>
      <c r="B113" s="45"/>
      <c r="C113" s="325" t="s">
        <v>1</v>
      </c>
      <c r="D113" s="325" t="s">
        <v>274</v>
      </c>
      <c r="E113" s="18" t="s">
        <v>1</v>
      </c>
      <c r="F113" s="326">
        <v>18.559999999999999</v>
      </c>
      <c r="G113" s="39"/>
      <c r="H113" s="45"/>
    </row>
    <row r="114" s="2" customFormat="1" ht="16.8" customHeight="1">
      <c r="A114" s="39"/>
      <c r="B114" s="45"/>
      <c r="C114" s="325" t="s">
        <v>1</v>
      </c>
      <c r="D114" s="325" t="s">
        <v>1</v>
      </c>
      <c r="E114" s="18" t="s">
        <v>1</v>
      </c>
      <c r="F114" s="326">
        <v>0</v>
      </c>
      <c r="G114" s="39"/>
      <c r="H114" s="45"/>
    </row>
    <row r="115" s="2" customFormat="1" ht="16.8" customHeight="1">
      <c r="A115" s="39"/>
      <c r="B115" s="45"/>
      <c r="C115" s="325" t="s">
        <v>1</v>
      </c>
      <c r="D115" s="325" t="s">
        <v>4448</v>
      </c>
      <c r="E115" s="18" t="s">
        <v>1</v>
      </c>
      <c r="F115" s="326">
        <v>0</v>
      </c>
      <c r="G115" s="39"/>
      <c r="H115" s="45"/>
    </row>
    <row r="116" s="2" customFormat="1" ht="16.8" customHeight="1">
      <c r="A116" s="39"/>
      <c r="B116" s="45"/>
      <c r="C116" s="325" t="s">
        <v>1</v>
      </c>
      <c r="D116" s="325" t="s">
        <v>4409</v>
      </c>
      <c r="E116" s="18" t="s">
        <v>1</v>
      </c>
      <c r="F116" s="326">
        <v>0</v>
      </c>
      <c r="G116" s="39"/>
      <c r="H116" s="45"/>
    </row>
    <row r="117" s="2" customFormat="1" ht="16.8" customHeight="1">
      <c r="A117" s="39"/>
      <c r="B117" s="45"/>
      <c r="C117" s="325" t="s">
        <v>1</v>
      </c>
      <c r="D117" s="325" t="s">
        <v>4445</v>
      </c>
      <c r="E117" s="18" t="s">
        <v>1</v>
      </c>
      <c r="F117" s="326">
        <v>5.9989999999999997</v>
      </c>
      <c r="G117" s="39"/>
      <c r="H117" s="45"/>
    </row>
    <row r="118" s="2" customFormat="1" ht="16.8" customHeight="1">
      <c r="A118" s="39"/>
      <c r="B118" s="45"/>
      <c r="C118" s="325" t="s">
        <v>1</v>
      </c>
      <c r="D118" s="325" t="s">
        <v>4446</v>
      </c>
      <c r="E118" s="18" t="s">
        <v>1</v>
      </c>
      <c r="F118" s="326">
        <v>-1.9039999999999999</v>
      </c>
      <c r="G118" s="39"/>
      <c r="H118" s="45"/>
    </row>
    <row r="119" s="2" customFormat="1" ht="16.8" customHeight="1">
      <c r="A119" s="39"/>
      <c r="B119" s="45"/>
      <c r="C119" s="325" t="s">
        <v>1</v>
      </c>
      <c r="D119" s="325" t="s">
        <v>4412</v>
      </c>
      <c r="E119" s="18" t="s">
        <v>1</v>
      </c>
      <c r="F119" s="326">
        <v>0</v>
      </c>
      <c r="G119" s="39"/>
      <c r="H119" s="45"/>
    </row>
    <row r="120" s="2" customFormat="1" ht="16.8" customHeight="1">
      <c r="A120" s="39"/>
      <c r="B120" s="45"/>
      <c r="C120" s="325" t="s">
        <v>1</v>
      </c>
      <c r="D120" s="325" t="s">
        <v>4447</v>
      </c>
      <c r="E120" s="18" t="s">
        <v>1</v>
      </c>
      <c r="F120" s="326">
        <v>16.041</v>
      </c>
      <c r="G120" s="39"/>
      <c r="H120" s="45"/>
    </row>
    <row r="121" s="2" customFormat="1" ht="16.8" customHeight="1">
      <c r="A121" s="39"/>
      <c r="B121" s="45"/>
      <c r="C121" s="325" t="s">
        <v>1</v>
      </c>
      <c r="D121" s="325" t="s">
        <v>515</v>
      </c>
      <c r="E121" s="18" t="s">
        <v>1</v>
      </c>
      <c r="F121" s="326">
        <v>-1.5760000000000001</v>
      </c>
      <c r="G121" s="39"/>
      <c r="H121" s="45"/>
    </row>
    <row r="122" s="2" customFormat="1" ht="16.8" customHeight="1">
      <c r="A122" s="39"/>
      <c r="B122" s="45"/>
      <c r="C122" s="325" t="s">
        <v>1</v>
      </c>
      <c r="D122" s="325" t="s">
        <v>274</v>
      </c>
      <c r="E122" s="18" t="s">
        <v>1</v>
      </c>
      <c r="F122" s="326">
        <v>18.559999999999999</v>
      </c>
      <c r="G122" s="39"/>
      <c r="H122" s="45"/>
    </row>
    <row r="123" s="2" customFormat="1" ht="16.8" customHeight="1">
      <c r="A123" s="39"/>
      <c r="B123" s="45"/>
      <c r="C123" s="325" t="s">
        <v>1</v>
      </c>
      <c r="D123" s="325" t="s">
        <v>1</v>
      </c>
      <c r="E123" s="18" t="s">
        <v>1</v>
      </c>
      <c r="F123" s="326">
        <v>0</v>
      </c>
      <c r="G123" s="39"/>
      <c r="H123" s="45"/>
    </row>
    <row r="124" s="2" customFormat="1" ht="16.8" customHeight="1">
      <c r="A124" s="39"/>
      <c r="B124" s="45"/>
      <c r="C124" s="325" t="s">
        <v>1</v>
      </c>
      <c r="D124" s="325" t="s">
        <v>4449</v>
      </c>
      <c r="E124" s="18" t="s">
        <v>1</v>
      </c>
      <c r="F124" s="326">
        <v>0</v>
      </c>
      <c r="G124" s="39"/>
      <c r="H124" s="45"/>
    </row>
    <row r="125" s="2" customFormat="1" ht="16.8" customHeight="1">
      <c r="A125" s="39"/>
      <c r="B125" s="45"/>
      <c r="C125" s="325" t="s">
        <v>1</v>
      </c>
      <c r="D125" s="325" t="s">
        <v>4409</v>
      </c>
      <c r="E125" s="18" t="s">
        <v>1</v>
      </c>
      <c r="F125" s="326">
        <v>0</v>
      </c>
      <c r="G125" s="39"/>
      <c r="H125" s="45"/>
    </row>
    <row r="126" s="2" customFormat="1" ht="16.8" customHeight="1">
      <c r="A126" s="39"/>
      <c r="B126" s="45"/>
      <c r="C126" s="325" t="s">
        <v>1</v>
      </c>
      <c r="D126" s="325" t="s">
        <v>4445</v>
      </c>
      <c r="E126" s="18" t="s">
        <v>1</v>
      </c>
      <c r="F126" s="326">
        <v>5.9989999999999997</v>
      </c>
      <c r="G126" s="39"/>
      <c r="H126" s="45"/>
    </row>
    <row r="127" s="2" customFormat="1" ht="16.8" customHeight="1">
      <c r="A127" s="39"/>
      <c r="B127" s="45"/>
      <c r="C127" s="325" t="s">
        <v>1</v>
      </c>
      <c r="D127" s="325" t="s">
        <v>4446</v>
      </c>
      <c r="E127" s="18" t="s">
        <v>1</v>
      </c>
      <c r="F127" s="326">
        <v>-1.9039999999999999</v>
      </c>
      <c r="G127" s="39"/>
      <c r="H127" s="45"/>
    </row>
    <row r="128" s="2" customFormat="1" ht="16.8" customHeight="1">
      <c r="A128" s="39"/>
      <c r="B128" s="45"/>
      <c r="C128" s="325" t="s">
        <v>1</v>
      </c>
      <c r="D128" s="325" t="s">
        <v>4412</v>
      </c>
      <c r="E128" s="18" t="s">
        <v>1</v>
      </c>
      <c r="F128" s="326">
        <v>0</v>
      </c>
      <c r="G128" s="39"/>
      <c r="H128" s="45"/>
    </row>
    <row r="129" s="2" customFormat="1" ht="16.8" customHeight="1">
      <c r="A129" s="39"/>
      <c r="B129" s="45"/>
      <c r="C129" s="325" t="s">
        <v>1</v>
      </c>
      <c r="D129" s="325" t="s">
        <v>4447</v>
      </c>
      <c r="E129" s="18" t="s">
        <v>1</v>
      </c>
      <c r="F129" s="326">
        <v>16.041</v>
      </c>
      <c r="G129" s="39"/>
      <c r="H129" s="45"/>
    </row>
    <row r="130" s="2" customFormat="1" ht="16.8" customHeight="1">
      <c r="A130" s="39"/>
      <c r="B130" s="45"/>
      <c r="C130" s="325" t="s">
        <v>1</v>
      </c>
      <c r="D130" s="325" t="s">
        <v>515</v>
      </c>
      <c r="E130" s="18" t="s">
        <v>1</v>
      </c>
      <c r="F130" s="326">
        <v>-1.5760000000000001</v>
      </c>
      <c r="G130" s="39"/>
      <c r="H130" s="45"/>
    </row>
    <row r="131" s="2" customFormat="1" ht="16.8" customHeight="1">
      <c r="A131" s="39"/>
      <c r="B131" s="45"/>
      <c r="C131" s="325" t="s">
        <v>1</v>
      </c>
      <c r="D131" s="325" t="s">
        <v>274</v>
      </c>
      <c r="E131" s="18" t="s">
        <v>1</v>
      </c>
      <c r="F131" s="326">
        <v>18.559999999999999</v>
      </c>
      <c r="G131" s="39"/>
      <c r="H131" s="45"/>
    </row>
    <row r="132" s="2" customFormat="1" ht="16.8" customHeight="1">
      <c r="A132" s="39"/>
      <c r="B132" s="45"/>
      <c r="C132" s="325" t="s">
        <v>1</v>
      </c>
      <c r="D132" s="325" t="s">
        <v>1</v>
      </c>
      <c r="E132" s="18" t="s">
        <v>1</v>
      </c>
      <c r="F132" s="326">
        <v>0</v>
      </c>
      <c r="G132" s="39"/>
      <c r="H132" s="45"/>
    </row>
    <row r="133" s="2" customFormat="1" ht="16.8" customHeight="1">
      <c r="A133" s="39"/>
      <c r="B133" s="45"/>
      <c r="C133" s="325" t="s">
        <v>1</v>
      </c>
      <c r="D133" s="325" t="s">
        <v>4450</v>
      </c>
      <c r="E133" s="18" t="s">
        <v>1</v>
      </c>
      <c r="F133" s="326">
        <v>0</v>
      </c>
      <c r="G133" s="39"/>
      <c r="H133" s="45"/>
    </row>
    <row r="134" s="2" customFormat="1" ht="16.8" customHeight="1">
      <c r="A134" s="39"/>
      <c r="B134" s="45"/>
      <c r="C134" s="325" t="s">
        <v>1</v>
      </c>
      <c r="D134" s="325" t="s">
        <v>4409</v>
      </c>
      <c r="E134" s="18" t="s">
        <v>1</v>
      </c>
      <c r="F134" s="326">
        <v>0</v>
      </c>
      <c r="G134" s="39"/>
      <c r="H134" s="45"/>
    </row>
    <row r="135" s="2" customFormat="1" ht="16.8" customHeight="1">
      <c r="A135" s="39"/>
      <c r="B135" s="45"/>
      <c r="C135" s="325" t="s">
        <v>1</v>
      </c>
      <c r="D135" s="325" t="s">
        <v>4445</v>
      </c>
      <c r="E135" s="18" t="s">
        <v>1</v>
      </c>
      <c r="F135" s="326">
        <v>5.9989999999999997</v>
      </c>
      <c r="G135" s="39"/>
      <c r="H135" s="45"/>
    </row>
    <row r="136" s="2" customFormat="1" ht="16.8" customHeight="1">
      <c r="A136" s="39"/>
      <c r="B136" s="45"/>
      <c r="C136" s="325" t="s">
        <v>1</v>
      </c>
      <c r="D136" s="325" t="s">
        <v>4446</v>
      </c>
      <c r="E136" s="18" t="s">
        <v>1</v>
      </c>
      <c r="F136" s="326">
        <v>-1.9039999999999999</v>
      </c>
      <c r="G136" s="39"/>
      <c r="H136" s="45"/>
    </row>
    <row r="137" s="2" customFormat="1" ht="16.8" customHeight="1">
      <c r="A137" s="39"/>
      <c r="B137" s="45"/>
      <c r="C137" s="325" t="s">
        <v>1</v>
      </c>
      <c r="D137" s="325" t="s">
        <v>4412</v>
      </c>
      <c r="E137" s="18" t="s">
        <v>1</v>
      </c>
      <c r="F137" s="326">
        <v>0</v>
      </c>
      <c r="G137" s="39"/>
      <c r="H137" s="45"/>
    </row>
    <row r="138" s="2" customFormat="1" ht="16.8" customHeight="1">
      <c r="A138" s="39"/>
      <c r="B138" s="45"/>
      <c r="C138" s="325" t="s">
        <v>1</v>
      </c>
      <c r="D138" s="325" t="s">
        <v>4447</v>
      </c>
      <c r="E138" s="18" t="s">
        <v>1</v>
      </c>
      <c r="F138" s="326">
        <v>16.041</v>
      </c>
      <c r="G138" s="39"/>
      <c r="H138" s="45"/>
    </row>
    <row r="139" s="2" customFormat="1" ht="16.8" customHeight="1">
      <c r="A139" s="39"/>
      <c r="B139" s="45"/>
      <c r="C139" s="325" t="s">
        <v>1</v>
      </c>
      <c r="D139" s="325" t="s">
        <v>515</v>
      </c>
      <c r="E139" s="18" t="s">
        <v>1</v>
      </c>
      <c r="F139" s="326">
        <v>-1.5760000000000001</v>
      </c>
      <c r="G139" s="39"/>
      <c r="H139" s="45"/>
    </row>
    <row r="140" s="2" customFormat="1" ht="16.8" customHeight="1">
      <c r="A140" s="39"/>
      <c r="B140" s="45"/>
      <c r="C140" s="325" t="s">
        <v>1</v>
      </c>
      <c r="D140" s="325" t="s">
        <v>274</v>
      </c>
      <c r="E140" s="18" t="s">
        <v>1</v>
      </c>
      <c r="F140" s="326">
        <v>18.559999999999999</v>
      </c>
      <c r="G140" s="39"/>
      <c r="H140" s="45"/>
    </row>
    <row r="141" s="2" customFormat="1" ht="16.8" customHeight="1">
      <c r="A141" s="39"/>
      <c r="B141" s="45"/>
      <c r="C141" s="325" t="s">
        <v>1</v>
      </c>
      <c r="D141" s="325" t="s">
        <v>1</v>
      </c>
      <c r="E141" s="18" t="s">
        <v>1</v>
      </c>
      <c r="F141" s="326">
        <v>0</v>
      </c>
      <c r="G141" s="39"/>
      <c r="H141" s="45"/>
    </row>
    <row r="142" s="2" customFormat="1" ht="16.8" customHeight="1">
      <c r="A142" s="39"/>
      <c r="B142" s="45"/>
      <c r="C142" s="325" t="s">
        <v>1</v>
      </c>
      <c r="D142" s="325" t="s">
        <v>4451</v>
      </c>
      <c r="E142" s="18" t="s">
        <v>1</v>
      </c>
      <c r="F142" s="326">
        <v>0</v>
      </c>
      <c r="G142" s="39"/>
      <c r="H142" s="45"/>
    </row>
    <row r="143" s="2" customFormat="1" ht="16.8" customHeight="1">
      <c r="A143" s="39"/>
      <c r="B143" s="45"/>
      <c r="C143" s="325" t="s">
        <v>1</v>
      </c>
      <c r="D143" s="325" t="s">
        <v>4452</v>
      </c>
      <c r="E143" s="18" t="s">
        <v>1</v>
      </c>
      <c r="F143" s="326">
        <v>14.130000000000001</v>
      </c>
      <c r="G143" s="39"/>
      <c r="H143" s="45"/>
    </row>
    <row r="144" s="2" customFormat="1" ht="16.8" customHeight="1">
      <c r="A144" s="39"/>
      <c r="B144" s="45"/>
      <c r="C144" s="325" t="s">
        <v>1</v>
      </c>
      <c r="D144" s="325" t="s">
        <v>4453</v>
      </c>
      <c r="E144" s="18" t="s">
        <v>1</v>
      </c>
      <c r="F144" s="326">
        <v>-1.1819999999999999</v>
      </c>
      <c r="G144" s="39"/>
      <c r="H144" s="45"/>
    </row>
    <row r="145" s="2" customFormat="1" ht="16.8" customHeight="1">
      <c r="A145" s="39"/>
      <c r="B145" s="45"/>
      <c r="C145" s="325" t="s">
        <v>1</v>
      </c>
      <c r="D145" s="325" t="s">
        <v>274</v>
      </c>
      <c r="E145" s="18" t="s">
        <v>1</v>
      </c>
      <c r="F145" s="326">
        <v>12.948</v>
      </c>
      <c r="G145" s="39"/>
      <c r="H145" s="45"/>
    </row>
    <row r="146" s="2" customFormat="1" ht="16.8" customHeight="1">
      <c r="A146" s="39"/>
      <c r="B146" s="45"/>
      <c r="C146" s="325" t="s">
        <v>1</v>
      </c>
      <c r="D146" s="325" t="s">
        <v>1</v>
      </c>
      <c r="E146" s="18" t="s">
        <v>1</v>
      </c>
      <c r="F146" s="326">
        <v>0</v>
      </c>
      <c r="G146" s="39"/>
      <c r="H146" s="45"/>
    </row>
    <row r="147" s="2" customFormat="1" ht="16.8" customHeight="1">
      <c r="A147" s="39"/>
      <c r="B147" s="45"/>
      <c r="C147" s="325" t="s">
        <v>1</v>
      </c>
      <c r="D147" s="325" t="s">
        <v>4454</v>
      </c>
      <c r="E147" s="18" t="s">
        <v>1</v>
      </c>
      <c r="F147" s="326">
        <v>0</v>
      </c>
      <c r="G147" s="39"/>
      <c r="H147" s="45"/>
    </row>
    <row r="148" s="2" customFormat="1" ht="16.8" customHeight="1">
      <c r="A148" s="39"/>
      <c r="B148" s="45"/>
      <c r="C148" s="325" t="s">
        <v>1</v>
      </c>
      <c r="D148" s="325" t="s">
        <v>4455</v>
      </c>
      <c r="E148" s="18" t="s">
        <v>1</v>
      </c>
      <c r="F148" s="326">
        <v>20.670000000000002</v>
      </c>
      <c r="G148" s="39"/>
      <c r="H148" s="45"/>
    </row>
    <row r="149" s="2" customFormat="1" ht="16.8" customHeight="1">
      <c r="A149" s="39"/>
      <c r="B149" s="45"/>
      <c r="C149" s="325" t="s">
        <v>1</v>
      </c>
      <c r="D149" s="325" t="s">
        <v>515</v>
      </c>
      <c r="E149" s="18" t="s">
        <v>1</v>
      </c>
      <c r="F149" s="326">
        <v>-1.5760000000000001</v>
      </c>
      <c r="G149" s="39"/>
      <c r="H149" s="45"/>
    </row>
    <row r="150" s="2" customFormat="1" ht="16.8" customHeight="1">
      <c r="A150" s="39"/>
      <c r="B150" s="45"/>
      <c r="C150" s="325" t="s">
        <v>1</v>
      </c>
      <c r="D150" s="325" t="s">
        <v>274</v>
      </c>
      <c r="E150" s="18" t="s">
        <v>1</v>
      </c>
      <c r="F150" s="326">
        <v>19.094000000000001</v>
      </c>
      <c r="G150" s="39"/>
      <c r="H150" s="45"/>
    </row>
    <row r="151" s="2" customFormat="1" ht="16.8" customHeight="1">
      <c r="A151" s="39"/>
      <c r="B151" s="45"/>
      <c r="C151" s="325" t="s">
        <v>1</v>
      </c>
      <c r="D151" s="325" t="s">
        <v>1</v>
      </c>
      <c r="E151" s="18" t="s">
        <v>1</v>
      </c>
      <c r="F151" s="326">
        <v>0</v>
      </c>
      <c r="G151" s="39"/>
      <c r="H151" s="45"/>
    </row>
    <row r="152" s="2" customFormat="1" ht="16.8" customHeight="1">
      <c r="A152" s="39"/>
      <c r="B152" s="45"/>
      <c r="C152" s="325" t="s">
        <v>1</v>
      </c>
      <c r="D152" s="325" t="s">
        <v>4456</v>
      </c>
      <c r="E152" s="18" t="s">
        <v>1</v>
      </c>
      <c r="F152" s="326">
        <v>0</v>
      </c>
      <c r="G152" s="39"/>
      <c r="H152" s="45"/>
    </row>
    <row r="153" s="2" customFormat="1" ht="16.8" customHeight="1">
      <c r="A153" s="39"/>
      <c r="B153" s="45"/>
      <c r="C153" s="325" t="s">
        <v>1</v>
      </c>
      <c r="D153" s="325" t="s">
        <v>4457</v>
      </c>
      <c r="E153" s="18" t="s">
        <v>1</v>
      </c>
      <c r="F153" s="326">
        <v>17.783999999999999</v>
      </c>
      <c r="G153" s="39"/>
      <c r="H153" s="45"/>
    </row>
    <row r="154" s="2" customFormat="1" ht="16.8" customHeight="1">
      <c r="A154" s="39"/>
      <c r="B154" s="45"/>
      <c r="C154" s="325" t="s">
        <v>1</v>
      </c>
      <c r="D154" s="325" t="s">
        <v>4458</v>
      </c>
      <c r="E154" s="18" t="s">
        <v>1</v>
      </c>
      <c r="F154" s="326">
        <v>0</v>
      </c>
      <c r="G154" s="39"/>
      <c r="H154" s="45"/>
    </row>
    <row r="155" s="2" customFormat="1" ht="16.8" customHeight="1">
      <c r="A155" s="39"/>
      <c r="B155" s="45"/>
      <c r="C155" s="325" t="s">
        <v>1</v>
      </c>
      <c r="D155" s="325" t="s">
        <v>4459</v>
      </c>
      <c r="E155" s="18" t="s">
        <v>1</v>
      </c>
      <c r="F155" s="326">
        <v>13.327999999999999</v>
      </c>
      <c r="G155" s="39"/>
      <c r="H155" s="45"/>
    </row>
    <row r="156" s="2" customFormat="1" ht="16.8" customHeight="1">
      <c r="A156" s="39"/>
      <c r="B156" s="45"/>
      <c r="C156" s="325" t="s">
        <v>1</v>
      </c>
      <c r="D156" s="325" t="s">
        <v>4460</v>
      </c>
      <c r="E156" s="18" t="s">
        <v>1</v>
      </c>
      <c r="F156" s="326">
        <v>0</v>
      </c>
      <c r="G156" s="39"/>
      <c r="H156" s="45"/>
    </row>
    <row r="157" s="2" customFormat="1" ht="16.8" customHeight="1">
      <c r="A157" s="39"/>
      <c r="B157" s="45"/>
      <c r="C157" s="325" t="s">
        <v>1</v>
      </c>
      <c r="D157" s="325" t="s">
        <v>4461</v>
      </c>
      <c r="E157" s="18" t="s">
        <v>1</v>
      </c>
      <c r="F157" s="326">
        <v>14.789999999999999</v>
      </c>
      <c r="G157" s="39"/>
      <c r="H157" s="45"/>
    </row>
    <row r="158" s="2" customFormat="1" ht="16.8" customHeight="1">
      <c r="A158" s="39"/>
      <c r="B158" s="45"/>
      <c r="C158" s="325" t="s">
        <v>1</v>
      </c>
      <c r="D158" s="325" t="s">
        <v>274</v>
      </c>
      <c r="E158" s="18" t="s">
        <v>1</v>
      </c>
      <c r="F158" s="326">
        <v>45.902000000000001</v>
      </c>
      <c r="G158" s="39"/>
      <c r="H158" s="45"/>
    </row>
    <row r="159" s="2" customFormat="1" ht="16.8" customHeight="1">
      <c r="A159" s="39"/>
      <c r="B159" s="45"/>
      <c r="C159" s="325" t="s">
        <v>1</v>
      </c>
      <c r="D159" s="325" t="s">
        <v>4462</v>
      </c>
      <c r="E159" s="18" t="s">
        <v>1</v>
      </c>
      <c r="F159" s="326">
        <v>0</v>
      </c>
      <c r="G159" s="39"/>
      <c r="H159" s="45"/>
    </row>
    <row r="160" s="2" customFormat="1" ht="16.8" customHeight="1">
      <c r="A160" s="39"/>
      <c r="B160" s="45"/>
      <c r="C160" s="325" t="s">
        <v>1</v>
      </c>
      <c r="D160" s="325" t="s">
        <v>4463</v>
      </c>
      <c r="E160" s="18" t="s">
        <v>1</v>
      </c>
      <c r="F160" s="326">
        <v>13.055999999999999</v>
      </c>
      <c r="G160" s="39"/>
      <c r="H160" s="45"/>
    </row>
    <row r="161" s="2" customFormat="1" ht="16.8" customHeight="1">
      <c r="A161" s="39"/>
      <c r="B161" s="45"/>
      <c r="C161" s="325" t="s">
        <v>1</v>
      </c>
      <c r="D161" s="325" t="s">
        <v>274</v>
      </c>
      <c r="E161" s="18" t="s">
        <v>1</v>
      </c>
      <c r="F161" s="326">
        <v>13.055999999999999</v>
      </c>
      <c r="G161" s="39"/>
      <c r="H161" s="45"/>
    </row>
    <row r="162" s="2" customFormat="1" ht="16.8" customHeight="1">
      <c r="A162" s="39"/>
      <c r="B162" s="45"/>
      <c r="C162" s="325" t="s">
        <v>1</v>
      </c>
      <c r="D162" s="325" t="s">
        <v>1</v>
      </c>
      <c r="E162" s="18" t="s">
        <v>1</v>
      </c>
      <c r="F162" s="326">
        <v>0</v>
      </c>
      <c r="G162" s="39"/>
      <c r="H162" s="45"/>
    </row>
    <row r="163" s="2" customFormat="1" ht="16.8" customHeight="1">
      <c r="A163" s="39"/>
      <c r="B163" s="45"/>
      <c r="C163" s="325" t="s">
        <v>1</v>
      </c>
      <c r="D163" s="325" t="s">
        <v>212</v>
      </c>
      <c r="E163" s="18" t="s">
        <v>1</v>
      </c>
      <c r="F163" s="326">
        <v>229.38999999999999</v>
      </c>
      <c r="G163" s="39"/>
      <c r="H163" s="45"/>
    </row>
    <row r="164" s="2" customFormat="1" ht="16.8" customHeight="1">
      <c r="A164" s="39"/>
      <c r="B164" s="45"/>
      <c r="C164" s="327" t="s">
        <v>4420</v>
      </c>
      <c r="D164" s="39"/>
      <c r="E164" s="39"/>
      <c r="F164" s="39"/>
      <c r="G164" s="39"/>
      <c r="H164" s="45"/>
    </row>
    <row r="165" s="2" customFormat="1" ht="16.8" customHeight="1">
      <c r="A165" s="39"/>
      <c r="B165" s="45"/>
      <c r="C165" s="325" t="s">
        <v>603</v>
      </c>
      <c r="D165" s="325" t="s">
        <v>4421</v>
      </c>
      <c r="E165" s="18" t="s">
        <v>215</v>
      </c>
      <c r="F165" s="326">
        <v>888.00699999999995</v>
      </c>
      <c r="G165" s="39"/>
      <c r="H165" s="45"/>
    </row>
    <row r="166" s="2" customFormat="1" ht="16.8" customHeight="1">
      <c r="A166" s="39"/>
      <c r="B166" s="45"/>
      <c r="C166" s="325" t="s">
        <v>1540</v>
      </c>
      <c r="D166" s="325" t="s">
        <v>4464</v>
      </c>
      <c r="E166" s="18" t="s">
        <v>215</v>
      </c>
      <c r="F166" s="326">
        <v>229.38999999999999</v>
      </c>
      <c r="G166" s="39"/>
      <c r="H166" s="45"/>
    </row>
    <row r="167" s="2" customFormat="1">
      <c r="A167" s="39"/>
      <c r="B167" s="45"/>
      <c r="C167" s="325" t="s">
        <v>1544</v>
      </c>
      <c r="D167" s="325" t="s">
        <v>4465</v>
      </c>
      <c r="E167" s="18" t="s">
        <v>215</v>
      </c>
      <c r="F167" s="326">
        <v>229.38999999999999</v>
      </c>
      <c r="G167" s="39"/>
      <c r="H167" s="45"/>
    </row>
    <row r="168" s="2" customFormat="1" ht="16.8" customHeight="1">
      <c r="A168" s="39"/>
      <c r="B168" s="45"/>
      <c r="C168" s="325" t="s">
        <v>1548</v>
      </c>
      <c r="D168" s="325" t="s">
        <v>1549</v>
      </c>
      <c r="E168" s="18" t="s">
        <v>215</v>
      </c>
      <c r="F168" s="326">
        <v>263.79899999999998</v>
      </c>
      <c r="G168" s="39"/>
      <c r="H168" s="45"/>
    </row>
    <row r="169" s="2" customFormat="1" ht="16.8" customHeight="1">
      <c r="A169" s="39"/>
      <c r="B169" s="45"/>
      <c r="C169" s="321" t="s">
        <v>441</v>
      </c>
      <c r="D169" s="322" t="s">
        <v>442</v>
      </c>
      <c r="E169" s="323" t="s">
        <v>215</v>
      </c>
      <c r="F169" s="324">
        <v>6.4290000000000003</v>
      </c>
      <c r="G169" s="39"/>
      <c r="H169" s="45"/>
    </row>
    <row r="170" s="2" customFormat="1" ht="16.8" customHeight="1">
      <c r="A170" s="39"/>
      <c r="B170" s="45"/>
      <c r="C170" s="325" t="s">
        <v>1</v>
      </c>
      <c r="D170" s="325" t="s">
        <v>4466</v>
      </c>
      <c r="E170" s="18" t="s">
        <v>1</v>
      </c>
      <c r="F170" s="326">
        <v>0</v>
      </c>
      <c r="G170" s="39"/>
      <c r="H170" s="45"/>
    </row>
    <row r="171" s="2" customFormat="1" ht="16.8" customHeight="1">
      <c r="A171" s="39"/>
      <c r="B171" s="45"/>
      <c r="C171" s="325" t="s">
        <v>1</v>
      </c>
      <c r="D171" s="325" t="s">
        <v>4467</v>
      </c>
      <c r="E171" s="18" t="s">
        <v>1</v>
      </c>
      <c r="F171" s="326">
        <v>0.77000000000000002</v>
      </c>
      <c r="G171" s="39"/>
      <c r="H171" s="45"/>
    </row>
    <row r="172" s="2" customFormat="1" ht="16.8" customHeight="1">
      <c r="A172" s="39"/>
      <c r="B172" s="45"/>
      <c r="C172" s="325" t="s">
        <v>1</v>
      </c>
      <c r="D172" s="325" t="s">
        <v>4448</v>
      </c>
      <c r="E172" s="18" t="s">
        <v>1</v>
      </c>
      <c r="F172" s="326">
        <v>0</v>
      </c>
      <c r="G172" s="39"/>
      <c r="H172" s="45"/>
    </row>
    <row r="173" s="2" customFormat="1" ht="16.8" customHeight="1">
      <c r="A173" s="39"/>
      <c r="B173" s="45"/>
      <c r="C173" s="325" t="s">
        <v>1</v>
      </c>
      <c r="D173" s="325" t="s">
        <v>4467</v>
      </c>
      <c r="E173" s="18" t="s">
        <v>1</v>
      </c>
      <c r="F173" s="326">
        <v>0.77000000000000002</v>
      </c>
      <c r="G173" s="39"/>
      <c r="H173" s="45"/>
    </row>
    <row r="174" s="2" customFormat="1" ht="16.8" customHeight="1">
      <c r="A174" s="39"/>
      <c r="B174" s="45"/>
      <c r="C174" s="325" t="s">
        <v>1</v>
      </c>
      <c r="D174" s="325" t="s">
        <v>4449</v>
      </c>
      <c r="E174" s="18" t="s">
        <v>1</v>
      </c>
      <c r="F174" s="326">
        <v>0</v>
      </c>
      <c r="G174" s="39"/>
      <c r="H174" s="45"/>
    </row>
    <row r="175" s="2" customFormat="1" ht="16.8" customHeight="1">
      <c r="A175" s="39"/>
      <c r="B175" s="45"/>
      <c r="C175" s="325" t="s">
        <v>1</v>
      </c>
      <c r="D175" s="325" t="s">
        <v>4467</v>
      </c>
      <c r="E175" s="18" t="s">
        <v>1</v>
      </c>
      <c r="F175" s="326">
        <v>0.77000000000000002</v>
      </c>
      <c r="G175" s="39"/>
      <c r="H175" s="45"/>
    </row>
    <row r="176" s="2" customFormat="1" ht="16.8" customHeight="1">
      <c r="A176" s="39"/>
      <c r="B176" s="45"/>
      <c r="C176" s="325" t="s">
        <v>1</v>
      </c>
      <c r="D176" s="325" t="s">
        <v>4450</v>
      </c>
      <c r="E176" s="18" t="s">
        <v>1</v>
      </c>
      <c r="F176" s="326">
        <v>0</v>
      </c>
      <c r="G176" s="39"/>
      <c r="H176" s="45"/>
    </row>
    <row r="177" s="2" customFormat="1" ht="16.8" customHeight="1">
      <c r="A177" s="39"/>
      <c r="B177" s="45"/>
      <c r="C177" s="325" t="s">
        <v>1</v>
      </c>
      <c r="D177" s="325" t="s">
        <v>4467</v>
      </c>
      <c r="E177" s="18" t="s">
        <v>1</v>
      </c>
      <c r="F177" s="326">
        <v>0.77000000000000002</v>
      </c>
      <c r="G177" s="39"/>
      <c r="H177" s="45"/>
    </row>
    <row r="178" s="2" customFormat="1" ht="16.8" customHeight="1">
      <c r="A178" s="39"/>
      <c r="B178" s="45"/>
      <c r="C178" s="325" t="s">
        <v>1</v>
      </c>
      <c r="D178" s="325" t="s">
        <v>4468</v>
      </c>
      <c r="E178" s="18" t="s">
        <v>1</v>
      </c>
      <c r="F178" s="326">
        <v>0</v>
      </c>
      <c r="G178" s="39"/>
      <c r="H178" s="45"/>
    </row>
    <row r="179" s="2" customFormat="1" ht="16.8" customHeight="1">
      <c r="A179" s="39"/>
      <c r="B179" s="45"/>
      <c r="C179" s="325" t="s">
        <v>1</v>
      </c>
      <c r="D179" s="325" t="s">
        <v>4469</v>
      </c>
      <c r="E179" s="18" t="s">
        <v>1</v>
      </c>
      <c r="F179" s="326">
        <v>1.26</v>
      </c>
      <c r="G179" s="39"/>
      <c r="H179" s="45"/>
    </row>
    <row r="180" s="2" customFormat="1" ht="16.8" customHeight="1">
      <c r="A180" s="39"/>
      <c r="B180" s="45"/>
      <c r="C180" s="325" t="s">
        <v>1</v>
      </c>
      <c r="D180" s="325" t="s">
        <v>4454</v>
      </c>
      <c r="E180" s="18" t="s">
        <v>1</v>
      </c>
      <c r="F180" s="326">
        <v>0</v>
      </c>
      <c r="G180" s="39"/>
      <c r="H180" s="45"/>
    </row>
    <row r="181" s="2" customFormat="1" ht="16.8" customHeight="1">
      <c r="A181" s="39"/>
      <c r="B181" s="45"/>
      <c r="C181" s="325" t="s">
        <v>1</v>
      </c>
      <c r="D181" s="325" t="s">
        <v>4470</v>
      </c>
      <c r="E181" s="18" t="s">
        <v>1</v>
      </c>
      <c r="F181" s="326">
        <v>1.0600000000000001</v>
      </c>
      <c r="G181" s="39"/>
      <c r="H181" s="45"/>
    </row>
    <row r="182" s="2" customFormat="1" ht="16.8" customHeight="1">
      <c r="A182" s="39"/>
      <c r="B182" s="45"/>
      <c r="C182" s="325" t="s">
        <v>1</v>
      </c>
      <c r="D182" s="325" t="s">
        <v>4458</v>
      </c>
      <c r="E182" s="18" t="s">
        <v>1</v>
      </c>
      <c r="F182" s="326">
        <v>0</v>
      </c>
      <c r="G182" s="39"/>
      <c r="H182" s="45"/>
    </row>
    <row r="183" s="2" customFormat="1" ht="16.8" customHeight="1">
      <c r="A183" s="39"/>
      <c r="B183" s="45"/>
      <c r="C183" s="325" t="s">
        <v>1</v>
      </c>
      <c r="D183" s="325" t="s">
        <v>4471</v>
      </c>
      <c r="E183" s="18" t="s">
        <v>1</v>
      </c>
      <c r="F183" s="326">
        <v>1.0289999999999999</v>
      </c>
      <c r="G183" s="39"/>
      <c r="H183" s="45"/>
    </row>
    <row r="184" s="2" customFormat="1" ht="16.8" customHeight="1">
      <c r="A184" s="39"/>
      <c r="B184" s="45"/>
      <c r="C184" s="325" t="s">
        <v>1</v>
      </c>
      <c r="D184" s="325" t="s">
        <v>212</v>
      </c>
      <c r="E184" s="18" t="s">
        <v>1</v>
      </c>
      <c r="F184" s="326">
        <v>6.4290000000000003</v>
      </c>
      <c r="G184" s="39"/>
      <c r="H184" s="45"/>
    </row>
    <row r="185" s="2" customFormat="1" ht="16.8" customHeight="1">
      <c r="A185" s="39"/>
      <c r="B185" s="45"/>
      <c r="C185" s="327" t="s">
        <v>4420</v>
      </c>
      <c r="D185" s="39"/>
      <c r="E185" s="39"/>
      <c r="F185" s="39"/>
      <c r="G185" s="39"/>
      <c r="H185" s="45"/>
    </row>
    <row r="186" s="2" customFormat="1">
      <c r="A186" s="39"/>
      <c r="B186" s="45"/>
      <c r="C186" s="325" t="s">
        <v>1497</v>
      </c>
      <c r="D186" s="325" t="s">
        <v>4472</v>
      </c>
      <c r="E186" s="18" t="s">
        <v>215</v>
      </c>
      <c r="F186" s="326">
        <v>86.301000000000002</v>
      </c>
      <c r="G186" s="39"/>
      <c r="H186" s="45"/>
    </row>
    <row r="187" s="2" customFormat="1" ht="16.8" customHeight="1">
      <c r="A187" s="39"/>
      <c r="B187" s="45"/>
      <c r="C187" s="325" t="s">
        <v>1507</v>
      </c>
      <c r="D187" s="325" t="s">
        <v>4430</v>
      </c>
      <c r="E187" s="18" t="s">
        <v>215</v>
      </c>
      <c r="F187" s="326">
        <v>49.442999999999998</v>
      </c>
      <c r="G187" s="39"/>
      <c r="H187" s="45"/>
    </row>
    <row r="188" s="2" customFormat="1">
      <c r="A188" s="39"/>
      <c r="B188" s="45"/>
      <c r="C188" s="325" t="s">
        <v>1502</v>
      </c>
      <c r="D188" s="325" t="s">
        <v>1503</v>
      </c>
      <c r="E188" s="18" t="s">
        <v>215</v>
      </c>
      <c r="F188" s="326">
        <v>99.245999999999995</v>
      </c>
      <c r="G188" s="39"/>
      <c r="H188" s="45"/>
    </row>
    <row r="189" s="2" customFormat="1">
      <c r="A189" s="39"/>
      <c r="B189" s="45"/>
      <c r="C189" s="325" t="s">
        <v>1511</v>
      </c>
      <c r="D189" s="325" t="s">
        <v>1512</v>
      </c>
      <c r="E189" s="18" t="s">
        <v>215</v>
      </c>
      <c r="F189" s="326">
        <v>54.387</v>
      </c>
      <c r="G189" s="39"/>
      <c r="H189" s="45"/>
    </row>
    <row r="190" s="2" customFormat="1" ht="16.8" customHeight="1">
      <c r="A190" s="39"/>
      <c r="B190" s="45"/>
      <c r="C190" s="321" t="s">
        <v>409</v>
      </c>
      <c r="D190" s="322" t="s">
        <v>410</v>
      </c>
      <c r="E190" s="323" t="s">
        <v>215</v>
      </c>
      <c r="F190" s="324">
        <v>21.809999999999999</v>
      </c>
      <c r="G190" s="39"/>
      <c r="H190" s="45"/>
    </row>
    <row r="191" s="2" customFormat="1" ht="16.8" customHeight="1">
      <c r="A191" s="39"/>
      <c r="B191" s="45"/>
      <c r="C191" s="325" t="s">
        <v>1</v>
      </c>
      <c r="D191" s="325" t="s">
        <v>4473</v>
      </c>
      <c r="E191" s="18" t="s">
        <v>1</v>
      </c>
      <c r="F191" s="326">
        <v>0</v>
      </c>
      <c r="G191" s="39"/>
      <c r="H191" s="45"/>
    </row>
    <row r="192" s="2" customFormat="1" ht="16.8" customHeight="1">
      <c r="A192" s="39"/>
      <c r="B192" s="45"/>
      <c r="C192" s="325" t="s">
        <v>1</v>
      </c>
      <c r="D192" s="325" t="s">
        <v>4474</v>
      </c>
      <c r="E192" s="18" t="s">
        <v>1</v>
      </c>
      <c r="F192" s="326">
        <v>16.399999999999999</v>
      </c>
      <c r="G192" s="39"/>
      <c r="H192" s="45"/>
    </row>
    <row r="193" s="2" customFormat="1" ht="16.8" customHeight="1">
      <c r="A193" s="39"/>
      <c r="B193" s="45"/>
      <c r="C193" s="325" t="s">
        <v>1</v>
      </c>
      <c r="D193" s="325" t="s">
        <v>4475</v>
      </c>
      <c r="E193" s="18" t="s">
        <v>1</v>
      </c>
      <c r="F193" s="326">
        <v>0</v>
      </c>
      <c r="G193" s="39"/>
      <c r="H193" s="45"/>
    </row>
    <row r="194" s="2" customFormat="1" ht="16.8" customHeight="1">
      <c r="A194" s="39"/>
      <c r="B194" s="45"/>
      <c r="C194" s="325" t="s">
        <v>1</v>
      </c>
      <c r="D194" s="325" t="s">
        <v>4476</v>
      </c>
      <c r="E194" s="18" t="s">
        <v>1</v>
      </c>
      <c r="F194" s="326">
        <v>3.5099999999999998</v>
      </c>
      <c r="G194" s="39"/>
      <c r="H194" s="45"/>
    </row>
    <row r="195" s="2" customFormat="1" ht="16.8" customHeight="1">
      <c r="A195" s="39"/>
      <c r="B195" s="45"/>
      <c r="C195" s="325" t="s">
        <v>1</v>
      </c>
      <c r="D195" s="325" t="s">
        <v>4477</v>
      </c>
      <c r="E195" s="18" t="s">
        <v>1</v>
      </c>
      <c r="F195" s="326">
        <v>0</v>
      </c>
      <c r="G195" s="39"/>
      <c r="H195" s="45"/>
    </row>
    <row r="196" s="2" customFormat="1" ht="16.8" customHeight="1">
      <c r="A196" s="39"/>
      <c r="B196" s="45"/>
      <c r="C196" s="325" t="s">
        <v>1</v>
      </c>
      <c r="D196" s="325" t="s">
        <v>4478</v>
      </c>
      <c r="E196" s="18" t="s">
        <v>1</v>
      </c>
      <c r="F196" s="326">
        <v>1.8999999999999999</v>
      </c>
      <c r="G196" s="39"/>
      <c r="H196" s="45"/>
    </row>
    <row r="197" s="2" customFormat="1" ht="16.8" customHeight="1">
      <c r="A197" s="39"/>
      <c r="B197" s="45"/>
      <c r="C197" s="325" t="s">
        <v>1</v>
      </c>
      <c r="D197" s="325" t="s">
        <v>212</v>
      </c>
      <c r="E197" s="18" t="s">
        <v>1</v>
      </c>
      <c r="F197" s="326">
        <v>21.809999999999999</v>
      </c>
      <c r="G197" s="39"/>
      <c r="H197" s="45"/>
    </row>
    <row r="198" s="2" customFormat="1" ht="16.8" customHeight="1">
      <c r="A198" s="39"/>
      <c r="B198" s="45"/>
      <c r="C198" s="327" t="s">
        <v>4420</v>
      </c>
      <c r="D198" s="39"/>
      <c r="E198" s="39"/>
      <c r="F198" s="39"/>
      <c r="G198" s="39"/>
      <c r="H198" s="45"/>
    </row>
    <row r="199" s="2" customFormat="1" ht="16.8" customHeight="1">
      <c r="A199" s="39"/>
      <c r="B199" s="45"/>
      <c r="C199" s="325" t="s">
        <v>1019</v>
      </c>
      <c r="D199" s="325" t="s">
        <v>4479</v>
      </c>
      <c r="E199" s="18" t="s">
        <v>215</v>
      </c>
      <c r="F199" s="326">
        <v>50.079999999999998</v>
      </c>
      <c r="G199" s="39"/>
      <c r="H199" s="45"/>
    </row>
    <row r="200" s="2" customFormat="1" ht="16.8" customHeight="1">
      <c r="A200" s="39"/>
      <c r="B200" s="45"/>
      <c r="C200" s="325" t="s">
        <v>1526</v>
      </c>
      <c r="D200" s="325" t="s">
        <v>4480</v>
      </c>
      <c r="E200" s="18" t="s">
        <v>215</v>
      </c>
      <c r="F200" s="326">
        <v>48.409999999999997</v>
      </c>
      <c r="G200" s="39"/>
      <c r="H200" s="45"/>
    </row>
    <row r="201" s="2" customFormat="1" ht="16.8" customHeight="1">
      <c r="A201" s="39"/>
      <c r="B201" s="45"/>
      <c r="C201" s="325" t="s">
        <v>1530</v>
      </c>
      <c r="D201" s="325" t="s">
        <v>4481</v>
      </c>
      <c r="E201" s="18" t="s">
        <v>215</v>
      </c>
      <c r="F201" s="326">
        <v>74.379999999999995</v>
      </c>
      <c r="G201" s="39"/>
      <c r="H201" s="45"/>
    </row>
    <row r="202" s="2" customFormat="1" ht="16.8" customHeight="1">
      <c r="A202" s="39"/>
      <c r="B202" s="45"/>
      <c r="C202" s="325" t="s">
        <v>1023</v>
      </c>
      <c r="D202" s="325" t="s">
        <v>1024</v>
      </c>
      <c r="E202" s="18" t="s">
        <v>1025</v>
      </c>
      <c r="F202" s="326">
        <v>300.48000000000002</v>
      </c>
      <c r="G202" s="39"/>
      <c r="H202" s="45"/>
    </row>
    <row r="203" s="2" customFormat="1" ht="16.8" customHeight="1">
      <c r="A203" s="39"/>
      <c r="B203" s="45"/>
      <c r="C203" s="321" t="s">
        <v>393</v>
      </c>
      <c r="D203" s="322" t="s">
        <v>394</v>
      </c>
      <c r="E203" s="323" t="s">
        <v>215</v>
      </c>
      <c r="F203" s="324">
        <v>94.239999999999995</v>
      </c>
      <c r="G203" s="39"/>
      <c r="H203" s="45"/>
    </row>
    <row r="204" s="2" customFormat="1" ht="16.8" customHeight="1">
      <c r="A204" s="39"/>
      <c r="B204" s="45"/>
      <c r="C204" s="325" t="s">
        <v>1</v>
      </c>
      <c r="D204" s="325" t="s">
        <v>4482</v>
      </c>
      <c r="E204" s="18" t="s">
        <v>1</v>
      </c>
      <c r="F204" s="326">
        <v>0</v>
      </c>
      <c r="G204" s="39"/>
      <c r="H204" s="45"/>
    </row>
    <row r="205" s="2" customFormat="1" ht="16.8" customHeight="1">
      <c r="A205" s="39"/>
      <c r="B205" s="45"/>
      <c r="C205" s="325" t="s">
        <v>1</v>
      </c>
      <c r="D205" s="325" t="s">
        <v>395</v>
      </c>
      <c r="E205" s="18" t="s">
        <v>1</v>
      </c>
      <c r="F205" s="326">
        <v>94.239999999999995</v>
      </c>
      <c r="G205" s="39"/>
      <c r="H205" s="45"/>
    </row>
    <row r="206" s="2" customFormat="1" ht="16.8" customHeight="1">
      <c r="A206" s="39"/>
      <c r="B206" s="45"/>
      <c r="C206" s="327" t="s">
        <v>4420</v>
      </c>
      <c r="D206" s="39"/>
      <c r="E206" s="39"/>
      <c r="F206" s="39"/>
      <c r="G206" s="39"/>
      <c r="H206" s="45"/>
    </row>
    <row r="207" s="2" customFormat="1" ht="16.8" customHeight="1">
      <c r="A207" s="39"/>
      <c r="B207" s="45"/>
      <c r="C207" s="325" t="s">
        <v>743</v>
      </c>
      <c r="D207" s="325" t="s">
        <v>744</v>
      </c>
      <c r="E207" s="18" t="s">
        <v>215</v>
      </c>
      <c r="F207" s="326">
        <v>387.93000000000001</v>
      </c>
      <c r="G207" s="39"/>
      <c r="H207" s="45"/>
    </row>
    <row r="208" s="2" customFormat="1">
      <c r="A208" s="39"/>
      <c r="B208" s="45"/>
      <c r="C208" s="325" t="s">
        <v>763</v>
      </c>
      <c r="D208" s="325" t="s">
        <v>764</v>
      </c>
      <c r="E208" s="18" t="s">
        <v>215</v>
      </c>
      <c r="F208" s="326">
        <v>2753.0700000000002</v>
      </c>
      <c r="G208" s="39"/>
      <c r="H208" s="45"/>
    </row>
    <row r="209" s="2" customFormat="1" ht="16.8" customHeight="1">
      <c r="A209" s="39"/>
      <c r="B209" s="45"/>
      <c r="C209" s="325" t="s">
        <v>975</v>
      </c>
      <c r="D209" s="325" t="s">
        <v>4483</v>
      </c>
      <c r="E209" s="18" t="s">
        <v>215</v>
      </c>
      <c r="F209" s="326">
        <v>274.72000000000003</v>
      </c>
      <c r="G209" s="39"/>
      <c r="H209" s="45"/>
    </row>
    <row r="210" s="2" customFormat="1" ht="16.8" customHeight="1">
      <c r="A210" s="39"/>
      <c r="B210" s="45"/>
      <c r="C210" s="325" t="s">
        <v>993</v>
      </c>
      <c r="D210" s="325" t="s">
        <v>4484</v>
      </c>
      <c r="E210" s="18" t="s">
        <v>215</v>
      </c>
      <c r="F210" s="326">
        <v>263.08999999999997</v>
      </c>
      <c r="G210" s="39"/>
      <c r="H210" s="45"/>
    </row>
    <row r="211" s="2" customFormat="1" ht="16.8" customHeight="1">
      <c r="A211" s="39"/>
      <c r="B211" s="45"/>
      <c r="C211" s="325" t="s">
        <v>1010</v>
      </c>
      <c r="D211" s="325" t="s">
        <v>4485</v>
      </c>
      <c r="E211" s="18" t="s">
        <v>215</v>
      </c>
      <c r="F211" s="326">
        <v>274.72000000000003</v>
      </c>
      <c r="G211" s="39"/>
      <c r="H211" s="45"/>
    </row>
    <row r="212" s="2" customFormat="1" ht="16.8" customHeight="1">
      <c r="A212" s="39"/>
      <c r="B212" s="45"/>
      <c r="C212" s="325" t="s">
        <v>1116</v>
      </c>
      <c r="D212" s="325" t="s">
        <v>4486</v>
      </c>
      <c r="E212" s="18" t="s">
        <v>215</v>
      </c>
      <c r="F212" s="326">
        <v>274.38999999999999</v>
      </c>
      <c r="G212" s="39"/>
      <c r="H212" s="45"/>
    </row>
    <row r="213" s="2" customFormat="1" ht="16.8" customHeight="1">
      <c r="A213" s="39"/>
      <c r="B213" s="45"/>
      <c r="C213" s="325" t="s">
        <v>979</v>
      </c>
      <c r="D213" s="325" t="s">
        <v>980</v>
      </c>
      <c r="E213" s="18" t="s">
        <v>981</v>
      </c>
      <c r="F213" s="326">
        <v>109.88800000000001</v>
      </c>
      <c r="G213" s="39"/>
      <c r="H213" s="45"/>
    </row>
    <row r="214" s="2" customFormat="1" ht="16.8" customHeight="1">
      <c r="A214" s="39"/>
      <c r="B214" s="45"/>
      <c r="C214" s="325" t="s">
        <v>1129</v>
      </c>
      <c r="D214" s="325" t="s">
        <v>1130</v>
      </c>
      <c r="E214" s="18" t="s">
        <v>215</v>
      </c>
      <c r="F214" s="326">
        <v>196.74000000000001</v>
      </c>
      <c r="G214" s="39"/>
      <c r="H214" s="45"/>
    </row>
    <row r="215" s="2" customFormat="1" ht="16.8" customHeight="1">
      <c r="A215" s="39"/>
      <c r="B215" s="45"/>
      <c r="C215" s="325" t="s">
        <v>1014</v>
      </c>
      <c r="D215" s="325" t="s">
        <v>1015</v>
      </c>
      <c r="E215" s="18" t="s">
        <v>215</v>
      </c>
      <c r="F215" s="326">
        <v>320.18599999999998</v>
      </c>
      <c r="G215" s="39"/>
      <c r="H215" s="45"/>
    </row>
    <row r="216" s="2" customFormat="1" ht="16.8" customHeight="1">
      <c r="A216" s="39"/>
      <c r="B216" s="45"/>
      <c r="C216" s="325" t="s">
        <v>1005</v>
      </c>
      <c r="D216" s="325" t="s">
        <v>1006</v>
      </c>
      <c r="E216" s="18" t="s">
        <v>215</v>
      </c>
      <c r="F216" s="326">
        <v>306.63099999999997</v>
      </c>
      <c r="G216" s="39"/>
      <c r="H216" s="45"/>
    </row>
    <row r="217" s="2" customFormat="1" ht="16.8" customHeight="1">
      <c r="A217" s="39"/>
      <c r="B217" s="45"/>
      <c r="C217" s="321" t="s">
        <v>396</v>
      </c>
      <c r="D217" s="322" t="s">
        <v>397</v>
      </c>
      <c r="E217" s="323" t="s">
        <v>215</v>
      </c>
      <c r="F217" s="324">
        <v>102.5</v>
      </c>
      <c r="G217" s="39"/>
      <c r="H217" s="45"/>
    </row>
    <row r="218" s="2" customFormat="1" ht="16.8" customHeight="1">
      <c r="A218" s="39"/>
      <c r="B218" s="45"/>
      <c r="C218" s="325" t="s">
        <v>1</v>
      </c>
      <c r="D218" s="325" t="s">
        <v>4487</v>
      </c>
      <c r="E218" s="18" t="s">
        <v>1</v>
      </c>
      <c r="F218" s="326">
        <v>0</v>
      </c>
      <c r="G218" s="39"/>
      <c r="H218" s="45"/>
    </row>
    <row r="219" s="2" customFormat="1" ht="16.8" customHeight="1">
      <c r="A219" s="39"/>
      <c r="B219" s="45"/>
      <c r="C219" s="325" t="s">
        <v>1</v>
      </c>
      <c r="D219" s="325" t="s">
        <v>4488</v>
      </c>
      <c r="E219" s="18" t="s">
        <v>1</v>
      </c>
      <c r="F219" s="326">
        <v>102.5</v>
      </c>
      <c r="G219" s="39"/>
      <c r="H219" s="45"/>
    </row>
    <row r="220" s="2" customFormat="1" ht="16.8" customHeight="1">
      <c r="A220" s="39"/>
      <c r="B220" s="45"/>
      <c r="C220" s="327" t="s">
        <v>4420</v>
      </c>
      <c r="D220" s="39"/>
      <c r="E220" s="39"/>
      <c r="F220" s="39"/>
      <c r="G220" s="39"/>
      <c r="H220" s="45"/>
    </row>
    <row r="221" s="2" customFormat="1" ht="16.8" customHeight="1">
      <c r="A221" s="39"/>
      <c r="B221" s="45"/>
      <c r="C221" s="325" t="s">
        <v>743</v>
      </c>
      <c r="D221" s="325" t="s">
        <v>744</v>
      </c>
      <c r="E221" s="18" t="s">
        <v>215</v>
      </c>
      <c r="F221" s="326">
        <v>387.93000000000001</v>
      </c>
      <c r="G221" s="39"/>
      <c r="H221" s="45"/>
    </row>
    <row r="222" s="2" customFormat="1">
      <c r="A222" s="39"/>
      <c r="B222" s="45"/>
      <c r="C222" s="325" t="s">
        <v>763</v>
      </c>
      <c r="D222" s="325" t="s">
        <v>764</v>
      </c>
      <c r="E222" s="18" t="s">
        <v>215</v>
      </c>
      <c r="F222" s="326">
        <v>2753.0700000000002</v>
      </c>
      <c r="G222" s="39"/>
      <c r="H222" s="45"/>
    </row>
    <row r="223" s="2" customFormat="1" ht="16.8" customHeight="1">
      <c r="A223" s="39"/>
      <c r="B223" s="45"/>
      <c r="C223" s="325" t="s">
        <v>975</v>
      </c>
      <c r="D223" s="325" t="s">
        <v>4483</v>
      </c>
      <c r="E223" s="18" t="s">
        <v>215</v>
      </c>
      <c r="F223" s="326">
        <v>274.72000000000003</v>
      </c>
      <c r="G223" s="39"/>
      <c r="H223" s="45"/>
    </row>
    <row r="224" s="2" customFormat="1" ht="16.8" customHeight="1">
      <c r="A224" s="39"/>
      <c r="B224" s="45"/>
      <c r="C224" s="325" t="s">
        <v>993</v>
      </c>
      <c r="D224" s="325" t="s">
        <v>4484</v>
      </c>
      <c r="E224" s="18" t="s">
        <v>215</v>
      </c>
      <c r="F224" s="326">
        <v>263.08999999999997</v>
      </c>
      <c r="G224" s="39"/>
      <c r="H224" s="45"/>
    </row>
    <row r="225" s="2" customFormat="1" ht="16.8" customHeight="1">
      <c r="A225" s="39"/>
      <c r="B225" s="45"/>
      <c r="C225" s="325" t="s">
        <v>1010</v>
      </c>
      <c r="D225" s="325" t="s">
        <v>4485</v>
      </c>
      <c r="E225" s="18" t="s">
        <v>215</v>
      </c>
      <c r="F225" s="326">
        <v>274.72000000000003</v>
      </c>
      <c r="G225" s="39"/>
      <c r="H225" s="45"/>
    </row>
    <row r="226" s="2" customFormat="1" ht="16.8" customHeight="1">
      <c r="A226" s="39"/>
      <c r="B226" s="45"/>
      <c r="C226" s="325" t="s">
        <v>1116</v>
      </c>
      <c r="D226" s="325" t="s">
        <v>4486</v>
      </c>
      <c r="E226" s="18" t="s">
        <v>215</v>
      </c>
      <c r="F226" s="326">
        <v>274.38999999999999</v>
      </c>
      <c r="G226" s="39"/>
      <c r="H226" s="45"/>
    </row>
    <row r="227" s="2" customFormat="1" ht="16.8" customHeight="1">
      <c r="A227" s="39"/>
      <c r="B227" s="45"/>
      <c r="C227" s="325" t="s">
        <v>979</v>
      </c>
      <c r="D227" s="325" t="s">
        <v>980</v>
      </c>
      <c r="E227" s="18" t="s">
        <v>981</v>
      </c>
      <c r="F227" s="326">
        <v>109.88800000000001</v>
      </c>
      <c r="G227" s="39"/>
      <c r="H227" s="45"/>
    </row>
    <row r="228" s="2" customFormat="1" ht="16.8" customHeight="1">
      <c r="A228" s="39"/>
      <c r="B228" s="45"/>
      <c r="C228" s="325" t="s">
        <v>1129</v>
      </c>
      <c r="D228" s="325" t="s">
        <v>1130</v>
      </c>
      <c r="E228" s="18" t="s">
        <v>215</v>
      </c>
      <c r="F228" s="326">
        <v>196.74000000000001</v>
      </c>
      <c r="G228" s="39"/>
      <c r="H228" s="45"/>
    </row>
    <row r="229" s="2" customFormat="1" ht="16.8" customHeight="1">
      <c r="A229" s="39"/>
      <c r="B229" s="45"/>
      <c r="C229" s="325" t="s">
        <v>1014</v>
      </c>
      <c r="D229" s="325" t="s">
        <v>1015</v>
      </c>
      <c r="E229" s="18" t="s">
        <v>215</v>
      </c>
      <c r="F229" s="326">
        <v>320.18599999999998</v>
      </c>
      <c r="G229" s="39"/>
      <c r="H229" s="45"/>
    </row>
    <row r="230" s="2" customFormat="1" ht="16.8" customHeight="1">
      <c r="A230" s="39"/>
      <c r="B230" s="45"/>
      <c r="C230" s="325" t="s">
        <v>1005</v>
      </c>
      <c r="D230" s="325" t="s">
        <v>1006</v>
      </c>
      <c r="E230" s="18" t="s">
        <v>215</v>
      </c>
      <c r="F230" s="326">
        <v>306.63099999999997</v>
      </c>
      <c r="G230" s="39"/>
      <c r="H230" s="45"/>
    </row>
    <row r="231" s="2" customFormat="1" ht="16.8" customHeight="1">
      <c r="A231" s="39"/>
      <c r="B231" s="45"/>
      <c r="C231" s="321" t="s">
        <v>399</v>
      </c>
      <c r="D231" s="322" t="s">
        <v>400</v>
      </c>
      <c r="E231" s="323" t="s">
        <v>215</v>
      </c>
      <c r="F231" s="324">
        <v>6.3700000000000001</v>
      </c>
      <c r="G231" s="39"/>
      <c r="H231" s="45"/>
    </row>
    <row r="232" s="2" customFormat="1" ht="16.8" customHeight="1">
      <c r="A232" s="39"/>
      <c r="B232" s="45"/>
      <c r="C232" s="325" t="s">
        <v>1</v>
      </c>
      <c r="D232" s="325" t="s">
        <v>4454</v>
      </c>
      <c r="E232" s="18" t="s">
        <v>1</v>
      </c>
      <c r="F232" s="326">
        <v>0</v>
      </c>
      <c r="G232" s="39"/>
      <c r="H232" s="45"/>
    </row>
    <row r="233" s="2" customFormat="1" ht="16.8" customHeight="1">
      <c r="A233" s="39"/>
      <c r="B233" s="45"/>
      <c r="C233" s="325" t="s">
        <v>1</v>
      </c>
      <c r="D233" s="325" t="s">
        <v>401</v>
      </c>
      <c r="E233" s="18" t="s">
        <v>1</v>
      </c>
      <c r="F233" s="326">
        <v>6.3700000000000001</v>
      </c>
      <c r="G233" s="39"/>
      <c r="H233" s="45"/>
    </row>
    <row r="234" s="2" customFormat="1" ht="16.8" customHeight="1">
      <c r="A234" s="39"/>
      <c r="B234" s="45"/>
      <c r="C234" s="327" t="s">
        <v>4420</v>
      </c>
      <c r="D234" s="39"/>
      <c r="E234" s="39"/>
      <c r="F234" s="39"/>
      <c r="G234" s="39"/>
      <c r="H234" s="45"/>
    </row>
    <row r="235" s="2" customFormat="1" ht="16.8" customHeight="1">
      <c r="A235" s="39"/>
      <c r="B235" s="45"/>
      <c r="C235" s="325" t="s">
        <v>739</v>
      </c>
      <c r="D235" s="325" t="s">
        <v>4489</v>
      </c>
      <c r="E235" s="18" t="s">
        <v>215</v>
      </c>
      <c r="F235" s="326">
        <v>201.28</v>
      </c>
      <c r="G235" s="39"/>
      <c r="H235" s="45"/>
    </row>
    <row r="236" s="2" customFormat="1" ht="16.8" customHeight="1">
      <c r="A236" s="39"/>
      <c r="B236" s="45"/>
      <c r="C236" s="325" t="s">
        <v>750</v>
      </c>
      <c r="D236" s="325" t="s">
        <v>4490</v>
      </c>
      <c r="E236" s="18" t="s">
        <v>215</v>
      </c>
      <c r="F236" s="326">
        <v>983.13999999999999</v>
      </c>
      <c r="G236" s="39"/>
      <c r="H236" s="45"/>
    </row>
    <row r="237" s="2" customFormat="1" ht="16.8" customHeight="1">
      <c r="A237" s="39"/>
      <c r="B237" s="45"/>
      <c r="C237" s="325" t="s">
        <v>975</v>
      </c>
      <c r="D237" s="325" t="s">
        <v>4483</v>
      </c>
      <c r="E237" s="18" t="s">
        <v>215</v>
      </c>
      <c r="F237" s="326">
        <v>274.72000000000003</v>
      </c>
      <c r="G237" s="39"/>
      <c r="H237" s="45"/>
    </row>
    <row r="238" s="2" customFormat="1">
      <c r="A238" s="39"/>
      <c r="B238" s="45"/>
      <c r="C238" s="325" t="s">
        <v>985</v>
      </c>
      <c r="D238" s="325" t="s">
        <v>986</v>
      </c>
      <c r="E238" s="18" t="s">
        <v>215</v>
      </c>
      <c r="F238" s="326">
        <v>82.293999999999997</v>
      </c>
      <c r="G238" s="39"/>
      <c r="H238" s="45"/>
    </row>
    <row r="239" s="2" customFormat="1" ht="16.8" customHeight="1">
      <c r="A239" s="39"/>
      <c r="B239" s="45"/>
      <c r="C239" s="325" t="s">
        <v>993</v>
      </c>
      <c r="D239" s="325" t="s">
        <v>4484</v>
      </c>
      <c r="E239" s="18" t="s">
        <v>215</v>
      </c>
      <c r="F239" s="326">
        <v>263.08999999999997</v>
      </c>
      <c r="G239" s="39"/>
      <c r="H239" s="45"/>
    </row>
    <row r="240" s="2" customFormat="1" ht="16.8" customHeight="1">
      <c r="A240" s="39"/>
      <c r="B240" s="45"/>
      <c r="C240" s="325" t="s">
        <v>1010</v>
      </c>
      <c r="D240" s="325" t="s">
        <v>4485</v>
      </c>
      <c r="E240" s="18" t="s">
        <v>215</v>
      </c>
      <c r="F240" s="326">
        <v>274.72000000000003</v>
      </c>
      <c r="G240" s="39"/>
      <c r="H240" s="45"/>
    </row>
    <row r="241" s="2" customFormat="1" ht="16.8" customHeight="1">
      <c r="A241" s="39"/>
      <c r="B241" s="45"/>
      <c r="C241" s="325" t="s">
        <v>1116</v>
      </c>
      <c r="D241" s="325" t="s">
        <v>4486</v>
      </c>
      <c r="E241" s="18" t="s">
        <v>215</v>
      </c>
      <c r="F241" s="326">
        <v>274.38999999999999</v>
      </c>
      <c r="G241" s="39"/>
      <c r="H241" s="45"/>
    </row>
    <row r="242" s="2" customFormat="1" ht="16.8" customHeight="1">
      <c r="A242" s="39"/>
      <c r="B242" s="45"/>
      <c r="C242" s="325" t="s">
        <v>1211</v>
      </c>
      <c r="D242" s="325" t="s">
        <v>1212</v>
      </c>
      <c r="E242" s="18" t="s">
        <v>215</v>
      </c>
      <c r="F242" s="326">
        <v>254.19999999999999</v>
      </c>
      <c r="G242" s="39"/>
      <c r="H242" s="45"/>
    </row>
    <row r="243" s="2" customFormat="1">
      <c r="A243" s="39"/>
      <c r="B243" s="45"/>
      <c r="C243" s="325" t="s">
        <v>1497</v>
      </c>
      <c r="D243" s="325" t="s">
        <v>4472</v>
      </c>
      <c r="E243" s="18" t="s">
        <v>215</v>
      </c>
      <c r="F243" s="326">
        <v>86.301000000000002</v>
      </c>
      <c r="G243" s="39"/>
      <c r="H243" s="45"/>
    </row>
    <row r="244" s="2" customFormat="1" ht="16.8" customHeight="1">
      <c r="A244" s="39"/>
      <c r="B244" s="45"/>
      <c r="C244" s="325" t="s">
        <v>979</v>
      </c>
      <c r="D244" s="325" t="s">
        <v>980</v>
      </c>
      <c r="E244" s="18" t="s">
        <v>981</v>
      </c>
      <c r="F244" s="326">
        <v>109.88800000000001</v>
      </c>
      <c r="G244" s="39"/>
      <c r="H244" s="45"/>
    </row>
    <row r="245" s="2" customFormat="1" ht="16.8" customHeight="1">
      <c r="A245" s="39"/>
      <c r="B245" s="45"/>
      <c r="C245" s="325" t="s">
        <v>1125</v>
      </c>
      <c r="D245" s="325" t="s">
        <v>1126</v>
      </c>
      <c r="E245" s="18" t="s">
        <v>215</v>
      </c>
      <c r="F245" s="326">
        <v>32.969999999999999</v>
      </c>
      <c r="G245" s="39"/>
      <c r="H245" s="45"/>
    </row>
    <row r="246" s="2" customFormat="1">
      <c r="A246" s="39"/>
      <c r="B246" s="45"/>
      <c r="C246" s="325" t="s">
        <v>1502</v>
      </c>
      <c r="D246" s="325" t="s">
        <v>1503</v>
      </c>
      <c r="E246" s="18" t="s">
        <v>215</v>
      </c>
      <c r="F246" s="326">
        <v>99.245999999999995</v>
      </c>
      <c r="G246" s="39"/>
      <c r="H246" s="45"/>
    </row>
    <row r="247" s="2" customFormat="1" ht="16.8" customHeight="1">
      <c r="A247" s="39"/>
      <c r="B247" s="45"/>
      <c r="C247" s="325" t="s">
        <v>1014</v>
      </c>
      <c r="D247" s="325" t="s">
        <v>1015</v>
      </c>
      <c r="E247" s="18" t="s">
        <v>215</v>
      </c>
      <c r="F247" s="326">
        <v>320.18599999999998</v>
      </c>
      <c r="G247" s="39"/>
      <c r="H247" s="45"/>
    </row>
    <row r="248" s="2" customFormat="1" ht="16.8" customHeight="1">
      <c r="A248" s="39"/>
      <c r="B248" s="45"/>
      <c r="C248" s="325" t="s">
        <v>1005</v>
      </c>
      <c r="D248" s="325" t="s">
        <v>1006</v>
      </c>
      <c r="E248" s="18" t="s">
        <v>215</v>
      </c>
      <c r="F248" s="326">
        <v>306.63099999999997</v>
      </c>
      <c r="G248" s="39"/>
      <c r="H248" s="45"/>
    </row>
    <row r="249" s="2" customFormat="1" ht="16.8" customHeight="1">
      <c r="A249" s="39"/>
      <c r="B249" s="45"/>
      <c r="C249" s="321" t="s">
        <v>402</v>
      </c>
      <c r="D249" s="322" t="s">
        <v>400</v>
      </c>
      <c r="E249" s="323" t="s">
        <v>215</v>
      </c>
      <c r="F249" s="324">
        <v>96.599999999999994</v>
      </c>
      <c r="G249" s="39"/>
      <c r="H249" s="45"/>
    </row>
    <row r="250" s="2" customFormat="1" ht="16.8" customHeight="1">
      <c r="A250" s="39"/>
      <c r="B250" s="45"/>
      <c r="C250" s="325" t="s">
        <v>1</v>
      </c>
      <c r="D250" s="325" t="s">
        <v>1584</v>
      </c>
      <c r="E250" s="18" t="s">
        <v>1</v>
      </c>
      <c r="F250" s="326">
        <v>0</v>
      </c>
      <c r="G250" s="39"/>
      <c r="H250" s="45"/>
    </row>
    <row r="251" s="2" customFormat="1" ht="16.8" customHeight="1">
      <c r="A251" s="39"/>
      <c r="B251" s="45"/>
      <c r="C251" s="325" t="s">
        <v>1</v>
      </c>
      <c r="D251" s="325" t="s">
        <v>4491</v>
      </c>
      <c r="E251" s="18" t="s">
        <v>1</v>
      </c>
      <c r="F251" s="326">
        <v>5.8600000000000003</v>
      </c>
      <c r="G251" s="39"/>
      <c r="H251" s="45"/>
    </row>
    <row r="252" s="2" customFormat="1" ht="16.8" customHeight="1">
      <c r="A252" s="39"/>
      <c r="B252" s="45"/>
      <c r="C252" s="325" t="s">
        <v>1</v>
      </c>
      <c r="D252" s="325" t="s">
        <v>4492</v>
      </c>
      <c r="E252" s="18" t="s">
        <v>1</v>
      </c>
      <c r="F252" s="326">
        <v>0</v>
      </c>
      <c r="G252" s="39"/>
      <c r="H252" s="45"/>
    </row>
    <row r="253" s="2" customFormat="1" ht="16.8" customHeight="1">
      <c r="A253" s="39"/>
      <c r="B253" s="45"/>
      <c r="C253" s="325" t="s">
        <v>1</v>
      </c>
      <c r="D253" s="325" t="s">
        <v>4493</v>
      </c>
      <c r="E253" s="18" t="s">
        <v>1</v>
      </c>
      <c r="F253" s="326">
        <v>0.65000000000000002</v>
      </c>
      <c r="G253" s="39"/>
      <c r="H253" s="45"/>
    </row>
    <row r="254" s="2" customFormat="1" ht="16.8" customHeight="1">
      <c r="A254" s="39"/>
      <c r="B254" s="45"/>
      <c r="C254" s="325" t="s">
        <v>1</v>
      </c>
      <c r="D254" s="325" t="s">
        <v>4494</v>
      </c>
      <c r="E254" s="18" t="s">
        <v>1</v>
      </c>
      <c r="F254" s="326">
        <v>0</v>
      </c>
      <c r="G254" s="39"/>
      <c r="H254" s="45"/>
    </row>
    <row r="255" s="2" customFormat="1" ht="16.8" customHeight="1">
      <c r="A255" s="39"/>
      <c r="B255" s="45"/>
      <c r="C255" s="325" t="s">
        <v>1</v>
      </c>
      <c r="D255" s="325" t="s">
        <v>4495</v>
      </c>
      <c r="E255" s="18" t="s">
        <v>1</v>
      </c>
      <c r="F255" s="326">
        <v>9.3000000000000007</v>
      </c>
      <c r="G255" s="39"/>
      <c r="H255" s="45"/>
    </row>
    <row r="256" s="2" customFormat="1" ht="16.8" customHeight="1">
      <c r="A256" s="39"/>
      <c r="B256" s="45"/>
      <c r="C256" s="325" t="s">
        <v>1</v>
      </c>
      <c r="D256" s="325" t="s">
        <v>4496</v>
      </c>
      <c r="E256" s="18" t="s">
        <v>1</v>
      </c>
      <c r="F256" s="326">
        <v>0</v>
      </c>
      <c r="G256" s="39"/>
      <c r="H256" s="45"/>
    </row>
    <row r="257" s="2" customFormat="1" ht="16.8" customHeight="1">
      <c r="A257" s="39"/>
      <c r="B257" s="45"/>
      <c r="C257" s="325" t="s">
        <v>1</v>
      </c>
      <c r="D257" s="325" t="s">
        <v>4497</v>
      </c>
      <c r="E257" s="18" t="s">
        <v>1</v>
      </c>
      <c r="F257" s="326">
        <v>27.190000000000001</v>
      </c>
      <c r="G257" s="39"/>
      <c r="H257" s="45"/>
    </row>
    <row r="258" s="2" customFormat="1" ht="16.8" customHeight="1">
      <c r="A258" s="39"/>
      <c r="B258" s="45"/>
      <c r="C258" s="325" t="s">
        <v>1</v>
      </c>
      <c r="D258" s="325" t="s">
        <v>4498</v>
      </c>
      <c r="E258" s="18" t="s">
        <v>1</v>
      </c>
      <c r="F258" s="326">
        <v>0</v>
      </c>
      <c r="G258" s="39"/>
      <c r="H258" s="45"/>
    </row>
    <row r="259" s="2" customFormat="1" ht="16.8" customHeight="1">
      <c r="A259" s="39"/>
      <c r="B259" s="45"/>
      <c r="C259" s="325" t="s">
        <v>1</v>
      </c>
      <c r="D259" s="325" t="s">
        <v>4499</v>
      </c>
      <c r="E259" s="18" t="s">
        <v>1</v>
      </c>
      <c r="F259" s="326">
        <v>53.600000000000001</v>
      </c>
      <c r="G259" s="39"/>
      <c r="H259" s="45"/>
    </row>
    <row r="260" s="2" customFormat="1" ht="16.8" customHeight="1">
      <c r="A260" s="39"/>
      <c r="B260" s="45"/>
      <c r="C260" s="325" t="s">
        <v>1</v>
      </c>
      <c r="D260" s="325" t="s">
        <v>212</v>
      </c>
      <c r="E260" s="18" t="s">
        <v>1</v>
      </c>
      <c r="F260" s="326">
        <v>96.599999999999994</v>
      </c>
      <c r="G260" s="39"/>
      <c r="H260" s="45"/>
    </row>
    <row r="261" s="2" customFormat="1" ht="16.8" customHeight="1">
      <c r="A261" s="39"/>
      <c r="B261" s="45"/>
      <c r="C261" s="327" t="s">
        <v>4420</v>
      </c>
      <c r="D261" s="39"/>
      <c r="E261" s="39"/>
      <c r="F261" s="39"/>
      <c r="G261" s="39"/>
      <c r="H261" s="45"/>
    </row>
    <row r="262" s="2" customFormat="1" ht="16.8" customHeight="1">
      <c r="A262" s="39"/>
      <c r="B262" s="45"/>
      <c r="C262" s="325" t="s">
        <v>739</v>
      </c>
      <c r="D262" s="325" t="s">
        <v>4489</v>
      </c>
      <c r="E262" s="18" t="s">
        <v>215</v>
      </c>
      <c r="F262" s="326">
        <v>201.28</v>
      </c>
      <c r="G262" s="39"/>
      <c r="H262" s="45"/>
    </row>
    <row r="263" s="2" customFormat="1" ht="16.8" customHeight="1">
      <c r="A263" s="39"/>
      <c r="B263" s="45"/>
      <c r="C263" s="325" t="s">
        <v>750</v>
      </c>
      <c r="D263" s="325" t="s">
        <v>4490</v>
      </c>
      <c r="E263" s="18" t="s">
        <v>215</v>
      </c>
      <c r="F263" s="326">
        <v>983.13999999999999</v>
      </c>
      <c r="G263" s="39"/>
      <c r="H263" s="45"/>
    </row>
    <row r="264" s="2" customFormat="1" ht="16.8" customHeight="1">
      <c r="A264" s="39"/>
      <c r="B264" s="45"/>
      <c r="C264" s="325" t="s">
        <v>993</v>
      </c>
      <c r="D264" s="325" t="s">
        <v>4484</v>
      </c>
      <c r="E264" s="18" t="s">
        <v>215</v>
      </c>
      <c r="F264" s="326">
        <v>326.12</v>
      </c>
      <c r="G264" s="39"/>
      <c r="H264" s="45"/>
    </row>
    <row r="265" s="2" customFormat="1" ht="16.8" customHeight="1">
      <c r="A265" s="39"/>
      <c r="B265" s="45"/>
      <c r="C265" s="325" t="s">
        <v>1116</v>
      </c>
      <c r="D265" s="325" t="s">
        <v>4486</v>
      </c>
      <c r="E265" s="18" t="s">
        <v>215</v>
      </c>
      <c r="F265" s="326">
        <v>626.29999999999995</v>
      </c>
      <c r="G265" s="39"/>
      <c r="H265" s="45"/>
    </row>
    <row r="266" s="2" customFormat="1" ht="16.8" customHeight="1">
      <c r="A266" s="39"/>
      <c r="B266" s="45"/>
      <c r="C266" s="325" t="s">
        <v>1211</v>
      </c>
      <c r="D266" s="325" t="s">
        <v>1212</v>
      </c>
      <c r="E266" s="18" t="s">
        <v>215</v>
      </c>
      <c r="F266" s="326">
        <v>254.19999999999999</v>
      </c>
      <c r="G266" s="39"/>
      <c r="H266" s="45"/>
    </row>
    <row r="267" s="2" customFormat="1">
      <c r="A267" s="39"/>
      <c r="B267" s="45"/>
      <c r="C267" s="325" t="s">
        <v>1488</v>
      </c>
      <c r="D267" s="325" t="s">
        <v>4500</v>
      </c>
      <c r="E267" s="18" t="s">
        <v>215</v>
      </c>
      <c r="F267" s="326">
        <v>143.28</v>
      </c>
      <c r="G267" s="39"/>
      <c r="H267" s="45"/>
    </row>
    <row r="268" s="2" customFormat="1" ht="16.8" customHeight="1">
      <c r="A268" s="39"/>
      <c r="B268" s="45"/>
      <c r="C268" s="325" t="s">
        <v>1171</v>
      </c>
      <c r="D268" s="325" t="s">
        <v>1172</v>
      </c>
      <c r="E268" s="18" t="s">
        <v>215</v>
      </c>
      <c r="F268" s="326">
        <v>100.5</v>
      </c>
      <c r="G268" s="39"/>
      <c r="H268" s="45"/>
    </row>
    <row r="269" s="2" customFormat="1">
      <c r="A269" s="39"/>
      <c r="B269" s="45"/>
      <c r="C269" s="325" t="s">
        <v>1492</v>
      </c>
      <c r="D269" s="325" t="s">
        <v>1493</v>
      </c>
      <c r="E269" s="18" t="s">
        <v>215</v>
      </c>
      <c r="F269" s="326">
        <v>164.77199999999999</v>
      </c>
      <c r="G269" s="39"/>
      <c r="H269" s="45"/>
    </row>
    <row r="270" s="2" customFormat="1" ht="16.8" customHeight="1">
      <c r="A270" s="39"/>
      <c r="B270" s="45"/>
      <c r="C270" s="325" t="s">
        <v>997</v>
      </c>
      <c r="D270" s="325" t="s">
        <v>998</v>
      </c>
      <c r="E270" s="18" t="s">
        <v>215</v>
      </c>
      <c r="F270" s="326">
        <v>380.09300000000002</v>
      </c>
      <c r="G270" s="39"/>
      <c r="H270" s="45"/>
    </row>
    <row r="271" s="2" customFormat="1">
      <c r="A271" s="39"/>
      <c r="B271" s="45"/>
      <c r="C271" s="325" t="s">
        <v>1152</v>
      </c>
      <c r="D271" s="325" t="s">
        <v>1153</v>
      </c>
      <c r="E271" s="18" t="s">
        <v>215</v>
      </c>
      <c r="F271" s="326">
        <v>271.64600000000002</v>
      </c>
      <c r="G271" s="39"/>
      <c r="H271" s="45"/>
    </row>
    <row r="272" s="2" customFormat="1" ht="16.8" customHeight="1">
      <c r="A272" s="39"/>
      <c r="B272" s="45"/>
      <c r="C272" s="321" t="s">
        <v>404</v>
      </c>
      <c r="D272" s="322" t="s">
        <v>405</v>
      </c>
      <c r="E272" s="323" t="s">
        <v>215</v>
      </c>
      <c r="F272" s="324">
        <v>7.7599999999999998</v>
      </c>
      <c r="G272" s="39"/>
      <c r="H272" s="45"/>
    </row>
    <row r="273" s="2" customFormat="1" ht="16.8" customHeight="1">
      <c r="A273" s="39"/>
      <c r="B273" s="45"/>
      <c r="C273" s="325" t="s">
        <v>1</v>
      </c>
      <c r="D273" s="325" t="s">
        <v>4458</v>
      </c>
      <c r="E273" s="18" t="s">
        <v>1</v>
      </c>
      <c r="F273" s="326">
        <v>0</v>
      </c>
      <c r="G273" s="39"/>
      <c r="H273" s="45"/>
    </row>
    <row r="274" s="2" customFormat="1" ht="16.8" customHeight="1">
      <c r="A274" s="39"/>
      <c r="B274" s="45"/>
      <c r="C274" s="325" t="s">
        <v>1</v>
      </c>
      <c r="D274" s="325" t="s">
        <v>4501</v>
      </c>
      <c r="E274" s="18" t="s">
        <v>1</v>
      </c>
      <c r="F274" s="326">
        <v>3.8799999999999999</v>
      </c>
      <c r="G274" s="39"/>
      <c r="H274" s="45"/>
    </row>
    <row r="275" s="2" customFormat="1" ht="16.8" customHeight="1">
      <c r="A275" s="39"/>
      <c r="B275" s="45"/>
      <c r="C275" s="325" t="s">
        <v>1</v>
      </c>
      <c r="D275" s="325" t="s">
        <v>4502</v>
      </c>
      <c r="E275" s="18" t="s">
        <v>1</v>
      </c>
      <c r="F275" s="326">
        <v>0</v>
      </c>
      <c r="G275" s="39"/>
      <c r="H275" s="45"/>
    </row>
    <row r="276" s="2" customFormat="1" ht="16.8" customHeight="1">
      <c r="A276" s="39"/>
      <c r="B276" s="45"/>
      <c r="C276" s="325" t="s">
        <v>1</v>
      </c>
      <c r="D276" s="325" t="s">
        <v>4501</v>
      </c>
      <c r="E276" s="18" t="s">
        <v>1</v>
      </c>
      <c r="F276" s="326">
        <v>3.8799999999999999</v>
      </c>
      <c r="G276" s="39"/>
      <c r="H276" s="45"/>
    </row>
    <row r="277" s="2" customFormat="1" ht="16.8" customHeight="1">
      <c r="A277" s="39"/>
      <c r="B277" s="45"/>
      <c r="C277" s="325" t="s">
        <v>1</v>
      </c>
      <c r="D277" s="325" t="s">
        <v>212</v>
      </c>
      <c r="E277" s="18" t="s">
        <v>1</v>
      </c>
      <c r="F277" s="326">
        <v>7.7599999999999998</v>
      </c>
      <c r="G277" s="39"/>
      <c r="H277" s="45"/>
    </row>
    <row r="278" s="2" customFormat="1" ht="16.8" customHeight="1">
      <c r="A278" s="39"/>
      <c r="B278" s="45"/>
      <c r="C278" s="327" t="s">
        <v>4420</v>
      </c>
      <c r="D278" s="39"/>
      <c r="E278" s="39"/>
      <c r="F278" s="39"/>
      <c r="G278" s="39"/>
      <c r="H278" s="45"/>
    </row>
    <row r="279" s="2" customFormat="1" ht="16.8" customHeight="1">
      <c r="A279" s="39"/>
      <c r="B279" s="45"/>
      <c r="C279" s="325" t="s">
        <v>739</v>
      </c>
      <c r="D279" s="325" t="s">
        <v>4489</v>
      </c>
      <c r="E279" s="18" t="s">
        <v>215</v>
      </c>
      <c r="F279" s="326">
        <v>201.28</v>
      </c>
      <c r="G279" s="39"/>
      <c r="H279" s="45"/>
    </row>
    <row r="280" s="2" customFormat="1" ht="16.8" customHeight="1">
      <c r="A280" s="39"/>
      <c r="B280" s="45"/>
      <c r="C280" s="325" t="s">
        <v>750</v>
      </c>
      <c r="D280" s="325" t="s">
        <v>4490</v>
      </c>
      <c r="E280" s="18" t="s">
        <v>215</v>
      </c>
      <c r="F280" s="326">
        <v>983.13999999999999</v>
      </c>
      <c r="G280" s="39"/>
      <c r="H280" s="45"/>
    </row>
    <row r="281" s="2" customFormat="1" ht="16.8" customHeight="1">
      <c r="A281" s="39"/>
      <c r="B281" s="45"/>
      <c r="C281" s="325" t="s">
        <v>975</v>
      </c>
      <c r="D281" s="325" t="s">
        <v>4483</v>
      </c>
      <c r="E281" s="18" t="s">
        <v>215</v>
      </c>
      <c r="F281" s="326">
        <v>274.72000000000003</v>
      </c>
      <c r="G281" s="39"/>
      <c r="H281" s="45"/>
    </row>
    <row r="282" s="2" customFormat="1">
      <c r="A282" s="39"/>
      <c r="B282" s="45"/>
      <c r="C282" s="325" t="s">
        <v>985</v>
      </c>
      <c r="D282" s="325" t="s">
        <v>986</v>
      </c>
      <c r="E282" s="18" t="s">
        <v>215</v>
      </c>
      <c r="F282" s="326">
        <v>82.293999999999997</v>
      </c>
      <c r="G282" s="39"/>
      <c r="H282" s="45"/>
    </row>
    <row r="283" s="2" customFormat="1" ht="16.8" customHeight="1">
      <c r="A283" s="39"/>
      <c r="B283" s="45"/>
      <c r="C283" s="325" t="s">
        <v>993</v>
      </c>
      <c r="D283" s="325" t="s">
        <v>4484</v>
      </c>
      <c r="E283" s="18" t="s">
        <v>215</v>
      </c>
      <c r="F283" s="326">
        <v>263.08999999999997</v>
      </c>
      <c r="G283" s="39"/>
      <c r="H283" s="45"/>
    </row>
    <row r="284" s="2" customFormat="1" ht="16.8" customHeight="1">
      <c r="A284" s="39"/>
      <c r="B284" s="45"/>
      <c r="C284" s="325" t="s">
        <v>1010</v>
      </c>
      <c r="D284" s="325" t="s">
        <v>4485</v>
      </c>
      <c r="E284" s="18" t="s">
        <v>215</v>
      </c>
      <c r="F284" s="326">
        <v>274.72000000000003</v>
      </c>
      <c r="G284" s="39"/>
      <c r="H284" s="45"/>
    </row>
    <row r="285" s="2" customFormat="1" ht="16.8" customHeight="1">
      <c r="A285" s="39"/>
      <c r="B285" s="45"/>
      <c r="C285" s="325" t="s">
        <v>1116</v>
      </c>
      <c r="D285" s="325" t="s">
        <v>4486</v>
      </c>
      <c r="E285" s="18" t="s">
        <v>215</v>
      </c>
      <c r="F285" s="326">
        <v>626.29999999999995</v>
      </c>
      <c r="G285" s="39"/>
      <c r="H285" s="45"/>
    </row>
    <row r="286" s="2" customFormat="1" ht="16.8" customHeight="1">
      <c r="A286" s="39"/>
      <c r="B286" s="45"/>
      <c r="C286" s="325" t="s">
        <v>1211</v>
      </c>
      <c r="D286" s="325" t="s">
        <v>1212</v>
      </c>
      <c r="E286" s="18" t="s">
        <v>215</v>
      </c>
      <c r="F286" s="326">
        <v>254.19999999999999</v>
      </c>
      <c r="G286" s="39"/>
      <c r="H286" s="45"/>
    </row>
    <row r="287" s="2" customFormat="1">
      <c r="A287" s="39"/>
      <c r="B287" s="45"/>
      <c r="C287" s="325" t="s">
        <v>1497</v>
      </c>
      <c r="D287" s="325" t="s">
        <v>4472</v>
      </c>
      <c r="E287" s="18" t="s">
        <v>215</v>
      </c>
      <c r="F287" s="326">
        <v>86.301000000000002</v>
      </c>
      <c r="G287" s="39"/>
      <c r="H287" s="45"/>
    </row>
    <row r="288" s="2" customFormat="1" ht="16.8" customHeight="1">
      <c r="A288" s="39"/>
      <c r="B288" s="45"/>
      <c r="C288" s="325" t="s">
        <v>979</v>
      </c>
      <c r="D288" s="325" t="s">
        <v>980</v>
      </c>
      <c r="E288" s="18" t="s">
        <v>981</v>
      </c>
      <c r="F288" s="326">
        <v>109.88800000000001</v>
      </c>
      <c r="G288" s="39"/>
      <c r="H288" s="45"/>
    </row>
    <row r="289" s="2" customFormat="1" ht="16.8" customHeight="1">
      <c r="A289" s="39"/>
      <c r="B289" s="45"/>
      <c r="C289" s="325" t="s">
        <v>1175</v>
      </c>
      <c r="D289" s="325" t="s">
        <v>1176</v>
      </c>
      <c r="E289" s="18" t="s">
        <v>215</v>
      </c>
      <c r="F289" s="326">
        <v>54.439999999999998</v>
      </c>
      <c r="G289" s="39"/>
      <c r="H289" s="45"/>
    </row>
    <row r="290" s="2" customFormat="1">
      <c r="A290" s="39"/>
      <c r="B290" s="45"/>
      <c r="C290" s="325" t="s">
        <v>1502</v>
      </c>
      <c r="D290" s="325" t="s">
        <v>1503</v>
      </c>
      <c r="E290" s="18" t="s">
        <v>215</v>
      </c>
      <c r="F290" s="326">
        <v>99.245999999999995</v>
      </c>
      <c r="G290" s="39"/>
      <c r="H290" s="45"/>
    </row>
    <row r="291" s="2" customFormat="1" ht="16.8" customHeight="1">
      <c r="A291" s="39"/>
      <c r="B291" s="45"/>
      <c r="C291" s="325" t="s">
        <v>1014</v>
      </c>
      <c r="D291" s="325" t="s">
        <v>1015</v>
      </c>
      <c r="E291" s="18" t="s">
        <v>215</v>
      </c>
      <c r="F291" s="326">
        <v>320.18599999999998</v>
      </c>
      <c r="G291" s="39"/>
      <c r="H291" s="45"/>
    </row>
    <row r="292" s="2" customFormat="1" ht="16.8" customHeight="1">
      <c r="A292" s="39"/>
      <c r="B292" s="45"/>
      <c r="C292" s="325" t="s">
        <v>1005</v>
      </c>
      <c r="D292" s="325" t="s">
        <v>1006</v>
      </c>
      <c r="E292" s="18" t="s">
        <v>215</v>
      </c>
      <c r="F292" s="326">
        <v>306.63099999999997</v>
      </c>
      <c r="G292" s="39"/>
      <c r="H292" s="45"/>
    </row>
    <row r="293" s="2" customFormat="1">
      <c r="A293" s="39"/>
      <c r="B293" s="45"/>
      <c r="C293" s="325" t="s">
        <v>1162</v>
      </c>
      <c r="D293" s="325" t="s">
        <v>1163</v>
      </c>
      <c r="E293" s="18" t="s">
        <v>215</v>
      </c>
      <c r="F293" s="326">
        <v>7.7599999999999998</v>
      </c>
      <c r="G293" s="39"/>
      <c r="H293" s="45"/>
    </row>
    <row r="294" s="2" customFormat="1" ht="16.8" customHeight="1">
      <c r="A294" s="39"/>
      <c r="B294" s="45"/>
      <c r="C294" s="321" t="s">
        <v>407</v>
      </c>
      <c r="D294" s="322" t="s">
        <v>405</v>
      </c>
      <c r="E294" s="323" t="s">
        <v>215</v>
      </c>
      <c r="F294" s="324">
        <v>46.68</v>
      </c>
      <c r="G294" s="39"/>
      <c r="H294" s="45"/>
    </row>
    <row r="295" s="2" customFormat="1" ht="16.8" customHeight="1">
      <c r="A295" s="39"/>
      <c r="B295" s="45"/>
      <c r="C295" s="325" t="s">
        <v>1</v>
      </c>
      <c r="D295" s="325" t="s">
        <v>4503</v>
      </c>
      <c r="E295" s="18" t="s">
        <v>1</v>
      </c>
      <c r="F295" s="326">
        <v>0</v>
      </c>
      <c r="G295" s="39"/>
      <c r="H295" s="45"/>
    </row>
    <row r="296" s="2" customFormat="1" ht="16.8" customHeight="1">
      <c r="A296" s="39"/>
      <c r="B296" s="45"/>
      <c r="C296" s="325" t="s">
        <v>1</v>
      </c>
      <c r="D296" s="325" t="s">
        <v>4504</v>
      </c>
      <c r="E296" s="18" t="s">
        <v>1</v>
      </c>
      <c r="F296" s="326">
        <v>3.6699999999999999</v>
      </c>
      <c r="G296" s="39"/>
      <c r="H296" s="45"/>
    </row>
    <row r="297" s="2" customFormat="1" ht="16.8" customHeight="1">
      <c r="A297" s="39"/>
      <c r="B297" s="45"/>
      <c r="C297" s="325" t="s">
        <v>1</v>
      </c>
      <c r="D297" s="325" t="s">
        <v>4456</v>
      </c>
      <c r="E297" s="18" t="s">
        <v>1</v>
      </c>
      <c r="F297" s="326">
        <v>0</v>
      </c>
      <c r="G297" s="39"/>
      <c r="H297" s="45"/>
    </row>
    <row r="298" s="2" customFormat="1" ht="16.8" customHeight="1">
      <c r="A298" s="39"/>
      <c r="B298" s="45"/>
      <c r="C298" s="325" t="s">
        <v>1</v>
      </c>
      <c r="D298" s="325" t="s">
        <v>4505</v>
      </c>
      <c r="E298" s="18" t="s">
        <v>1</v>
      </c>
      <c r="F298" s="326">
        <v>20.050000000000001</v>
      </c>
      <c r="G298" s="39"/>
      <c r="H298" s="45"/>
    </row>
    <row r="299" s="2" customFormat="1" ht="16.8" customHeight="1">
      <c r="A299" s="39"/>
      <c r="B299" s="45"/>
      <c r="C299" s="325" t="s">
        <v>1</v>
      </c>
      <c r="D299" s="325" t="s">
        <v>4460</v>
      </c>
      <c r="E299" s="18" t="s">
        <v>1</v>
      </c>
      <c r="F299" s="326">
        <v>0</v>
      </c>
      <c r="G299" s="39"/>
      <c r="H299" s="45"/>
    </row>
    <row r="300" s="2" customFormat="1" ht="16.8" customHeight="1">
      <c r="A300" s="39"/>
      <c r="B300" s="45"/>
      <c r="C300" s="325" t="s">
        <v>1</v>
      </c>
      <c r="D300" s="325" t="s">
        <v>4506</v>
      </c>
      <c r="E300" s="18" t="s">
        <v>1</v>
      </c>
      <c r="F300" s="326">
        <v>21.73</v>
      </c>
      <c r="G300" s="39"/>
      <c r="H300" s="45"/>
    </row>
    <row r="301" s="2" customFormat="1" ht="16.8" customHeight="1">
      <c r="A301" s="39"/>
      <c r="B301" s="45"/>
      <c r="C301" s="325" t="s">
        <v>1</v>
      </c>
      <c r="D301" s="325" t="s">
        <v>4507</v>
      </c>
      <c r="E301" s="18" t="s">
        <v>1</v>
      </c>
      <c r="F301" s="326">
        <v>0</v>
      </c>
      <c r="G301" s="39"/>
      <c r="H301" s="45"/>
    </row>
    <row r="302" s="2" customFormat="1" ht="16.8" customHeight="1">
      <c r="A302" s="39"/>
      <c r="B302" s="45"/>
      <c r="C302" s="325" t="s">
        <v>1</v>
      </c>
      <c r="D302" s="325" t="s">
        <v>446</v>
      </c>
      <c r="E302" s="18" t="s">
        <v>1</v>
      </c>
      <c r="F302" s="326">
        <v>1.23</v>
      </c>
      <c r="G302" s="39"/>
      <c r="H302" s="45"/>
    </row>
    <row r="303" s="2" customFormat="1" ht="16.8" customHeight="1">
      <c r="A303" s="39"/>
      <c r="B303" s="45"/>
      <c r="C303" s="325" t="s">
        <v>1</v>
      </c>
      <c r="D303" s="325" t="s">
        <v>212</v>
      </c>
      <c r="E303" s="18" t="s">
        <v>1</v>
      </c>
      <c r="F303" s="326">
        <v>46.68</v>
      </c>
      <c r="G303" s="39"/>
      <c r="H303" s="45"/>
    </row>
    <row r="304" s="2" customFormat="1" ht="16.8" customHeight="1">
      <c r="A304" s="39"/>
      <c r="B304" s="45"/>
      <c r="C304" s="327" t="s">
        <v>4420</v>
      </c>
      <c r="D304" s="39"/>
      <c r="E304" s="39"/>
      <c r="F304" s="39"/>
      <c r="G304" s="39"/>
      <c r="H304" s="45"/>
    </row>
    <row r="305" s="2" customFormat="1" ht="16.8" customHeight="1">
      <c r="A305" s="39"/>
      <c r="B305" s="45"/>
      <c r="C305" s="325" t="s">
        <v>739</v>
      </c>
      <c r="D305" s="325" t="s">
        <v>4489</v>
      </c>
      <c r="E305" s="18" t="s">
        <v>215</v>
      </c>
      <c r="F305" s="326">
        <v>201.28</v>
      </c>
      <c r="G305" s="39"/>
      <c r="H305" s="45"/>
    </row>
    <row r="306" s="2" customFormat="1" ht="16.8" customHeight="1">
      <c r="A306" s="39"/>
      <c r="B306" s="45"/>
      <c r="C306" s="325" t="s">
        <v>750</v>
      </c>
      <c r="D306" s="325" t="s">
        <v>4490</v>
      </c>
      <c r="E306" s="18" t="s">
        <v>215</v>
      </c>
      <c r="F306" s="326">
        <v>983.13999999999999</v>
      </c>
      <c r="G306" s="39"/>
      <c r="H306" s="45"/>
    </row>
    <row r="307" s="2" customFormat="1" ht="16.8" customHeight="1">
      <c r="A307" s="39"/>
      <c r="B307" s="45"/>
      <c r="C307" s="325" t="s">
        <v>993</v>
      </c>
      <c r="D307" s="325" t="s">
        <v>4484</v>
      </c>
      <c r="E307" s="18" t="s">
        <v>215</v>
      </c>
      <c r="F307" s="326">
        <v>326.12</v>
      </c>
      <c r="G307" s="39"/>
      <c r="H307" s="45"/>
    </row>
    <row r="308" s="2" customFormat="1" ht="16.8" customHeight="1">
      <c r="A308" s="39"/>
      <c r="B308" s="45"/>
      <c r="C308" s="325" t="s">
        <v>1116</v>
      </c>
      <c r="D308" s="325" t="s">
        <v>4486</v>
      </c>
      <c r="E308" s="18" t="s">
        <v>215</v>
      </c>
      <c r="F308" s="326">
        <v>626.29999999999995</v>
      </c>
      <c r="G308" s="39"/>
      <c r="H308" s="45"/>
    </row>
    <row r="309" s="2" customFormat="1">
      <c r="A309" s="39"/>
      <c r="B309" s="45"/>
      <c r="C309" s="325" t="s">
        <v>1488</v>
      </c>
      <c r="D309" s="325" t="s">
        <v>4500</v>
      </c>
      <c r="E309" s="18" t="s">
        <v>215</v>
      </c>
      <c r="F309" s="326">
        <v>143.28</v>
      </c>
      <c r="G309" s="39"/>
      <c r="H309" s="45"/>
    </row>
    <row r="310" s="2" customFormat="1" ht="16.8" customHeight="1">
      <c r="A310" s="39"/>
      <c r="B310" s="45"/>
      <c r="C310" s="325" t="s">
        <v>1175</v>
      </c>
      <c r="D310" s="325" t="s">
        <v>1176</v>
      </c>
      <c r="E310" s="18" t="s">
        <v>215</v>
      </c>
      <c r="F310" s="326">
        <v>54.439999999999998</v>
      </c>
      <c r="G310" s="39"/>
      <c r="H310" s="45"/>
    </row>
    <row r="311" s="2" customFormat="1">
      <c r="A311" s="39"/>
      <c r="B311" s="45"/>
      <c r="C311" s="325" t="s">
        <v>1492</v>
      </c>
      <c r="D311" s="325" t="s">
        <v>1493</v>
      </c>
      <c r="E311" s="18" t="s">
        <v>215</v>
      </c>
      <c r="F311" s="326">
        <v>164.77199999999999</v>
      </c>
      <c r="G311" s="39"/>
      <c r="H311" s="45"/>
    </row>
    <row r="312" s="2" customFormat="1" ht="16.8" customHeight="1">
      <c r="A312" s="39"/>
      <c r="B312" s="45"/>
      <c r="C312" s="325" t="s">
        <v>997</v>
      </c>
      <c r="D312" s="325" t="s">
        <v>998</v>
      </c>
      <c r="E312" s="18" t="s">
        <v>215</v>
      </c>
      <c r="F312" s="326">
        <v>380.09300000000002</v>
      </c>
      <c r="G312" s="39"/>
      <c r="H312" s="45"/>
    </row>
    <row r="313" s="2" customFormat="1">
      <c r="A313" s="39"/>
      <c r="B313" s="45"/>
      <c r="C313" s="325" t="s">
        <v>1158</v>
      </c>
      <c r="D313" s="325" t="s">
        <v>1159</v>
      </c>
      <c r="E313" s="18" t="s">
        <v>215</v>
      </c>
      <c r="F313" s="326">
        <v>46.68</v>
      </c>
      <c r="G313" s="39"/>
      <c r="H313" s="45"/>
    </row>
    <row r="314" s="2" customFormat="1" ht="16.8" customHeight="1">
      <c r="A314" s="39"/>
      <c r="B314" s="45"/>
      <c r="C314" s="321" t="s">
        <v>4508</v>
      </c>
      <c r="D314" s="322" t="s">
        <v>4509</v>
      </c>
      <c r="E314" s="323" t="s">
        <v>215</v>
      </c>
      <c r="F314" s="324">
        <v>0</v>
      </c>
      <c r="G314" s="39"/>
      <c r="H314" s="45"/>
    </row>
    <row r="315" s="2" customFormat="1" ht="16.8" customHeight="1">
      <c r="A315" s="39"/>
      <c r="B315" s="45"/>
      <c r="C315" s="321" t="s">
        <v>348</v>
      </c>
      <c r="D315" s="322" t="s">
        <v>349</v>
      </c>
      <c r="E315" s="323" t="s">
        <v>215</v>
      </c>
      <c r="F315" s="324">
        <v>7.8799999999999999</v>
      </c>
      <c r="G315" s="39"/>
      <c r="H315" s="45"/>
    </row>
    <row r="316" s="2" customFormat="1" ht="16.8" customHeight="1">
      <c r="A316" s="39"/>
      <c r="B316" s="45"/>
      <c r="C316" s="325" t="s">
        <v>1</v>
      </c>
      <c r="D316" s="325" t="s">
        <v>4404</v>
      </c>
      <c r="E316" s="18" t="s">
        <v>1</v>
      </c>
      <c r="F316" s="326">
        <v>0</v>
      </c>
      <c r="G316" s="39"/>
      <c r="H316" s="45"/>
    </row>
    <row r="317" s="2" customFormat="1" ht="16.8" customHeight="1">
      <c r="A317" s="39"/>
      <c r="B317" s="45"/>
      <c r="C317" s="325" t="s">
        <v>1</v>
      </c>
      <c r="D317" s="325" t="s">
        <v>350</v>
      </c>
      <c r="E317" s="18" t="s">
        <v>1</v>
      </c>
      <c r="F317" s="326">
        <v>7.8799999999999999</v>
      </c>
      <c r="G317" s="39"/>
      <c r="H317" s="45"/>
    </row>
    <row r="318" s="2" customFormat="1" ht="16.8" customHeight="1">
      <c r="A318" s="39"/>
      <c r="B318" s="45"/>
      <c r="C318" s="327" t="s">
        <v>4420</v>
      </c>
      <c r="D318" s="39"/>
      <c r="E318" s="39"/>
      <c r="F318" s="39"/>
      <c r="G318" s="39"/>
      <c r="H318" s="45"/>
    </row>
    <row r="319" s="2" customFormat="1" ht="16.8" customHeight="1">
      <c r="A319" s="39"/>
      <c r="B319" s="45"/>
      <c r="C319" s="325" t="s">
        <v>743</v>
      </c>
      <c r="D319" s="325" t="s">
        <v>744</v>
      </c>
      <c r="E319" s="18" t="s">
        <v>215</v>
      </c>
      <c r="F319" s="326">
        <v>387.93000000000001</v>
      </c>
      <c r="G319" s="39"/>
      <c r="H319" s="45"/>
    </row>
    <row r="320" s="2" customFormat="1">
      <c r="A320" s="39"/>
      <c r="B320" s="45"/>
      <c r="C320" s="325" t="s">
        <v>763</v>
      </c>
      <c r="D320" s="325" t="s">
        <v>764</v>
      </c>
      <c r="E320" s="18" t="s">
        <v>215</v>
      </c>
      <c r="F320" s="326">
        <v>2753.0700000000002</v>
      </c>
      <c r="G320" s="39"/>
      <c r="H320" s="45"/>
    </row>
    <row r="321" s="2" customFormat="1" ht="16.8" customHeight="1">
      <c r="A321" s="39"/>
      <c r="B321" s="45"/>
      <c r="C321" s="325" t="s">
        <v>975</v>
      </c>
      <c r="D321" s="325" t="s">
        <v>4483</v>
      </c>
      <c r="E321" s="18" t="s">
        <v>215</v>
      </c>
      <c r="F321" s="326">
        <v>274.72000000000003</v>
      </c>
      <c r="G321" s="39"/>
      <c r="H321" s="45"/>
    </row>
    <row r="322" s="2" customFormat="1">
      <c r="A322" s="39"/>
      <c r="B322" s="45"/>
      <c r="C322" s="325" t="s">
        <v>985</v>
      </c>
      <c r="D322" s="325" t="s">
        <v>986</v>
      </c>
      <c r="E322" s="18" t="s">
        <v>215</v>
      </c>
      <c r="F322" s="326">
        <v>82.293999999999997</v>
      </c>
      <c r="G322" s="39"/>
      <c r="H322" s="45"/>
    </row>
    <row r="323" s="2" customFormat="1" ht="16.8" customHeight="1">
      <c r="A323" s="39"/>
      <c r="B323" s="45"/>
      <c r="C323" s="325" t="s">
        <v>993</v>
      </c>
      <c r="D323" s="325" t="s">
        <v>4484</v>
      </c>
      <c r="E323" s="18" t="s">
        <v>215</v>
      </c>
      <c r="F323" s="326">
        <v>263.08999999999997</v>
      </c>
      <c r="G323" s="39"/>
      <c r="H323" s="45"/>
    </row>
    <row r="324" s="2" customFormat="1" ht="16.8" customHeight="1">
      <c r="A324" s="39"/>
      <c r="B324" s="45"/>
      <c r="C324" s="325" t="s">
        <v>1010</v>
      </c>
      <c r="D324" s="325" t="s">
        <v>4485</v>
      </c>
      <c r="E324" s="18" t="s">
        <v>215</v>
      </c>
      <c r="F324" s="326">
        <v>274.72000000000003</v>
      </c>
      <c r="G324" s="39"/>
      <c r="H324" s="45"/>
    </row>
    <row r="325" s="2" customFormat="1" ht="16.8" customHeight="1">
      <c r="A325" s="39"/>
      <c r="B325" s="45"/>
      <c r="C325" s="325" t="s">
        <v>1116</v>
      </c>
      <c r="D325" s="325" t="s">
        <v>4486</v>
      </c>
      <c r="E325" s="18" t="s">
        <v>215</v>
      </c>
      <c r="F325" s="326">
        <v>274.38999999999999</v>
      </c>
      <c r="G325" s="39"/>
      <c r="H325" s="45"/>
    </row>
    <row r="326" s="2" customFormat="1" ht="16.8" customHeight="1">
      <c r="A326" s="39"/>
      <c r="B326" s="45"/>
      <c r="C326" s="325" t="s">
        <v>1211</v>
      </c>
      <c r="D326" s="325" t="s">
        <v>1212</v>
      </c>
      <c r="E326" s="18" t="s">
        <v>215</v>
      </c>
      <c r="F326" s="326">
        <v>254.19999999999999</v>
      </c>
      <c r="G326" s="39"/>
      <c r="H326" s="45"/>
    </row>
    <row r="327" s="2" customFormat="1">
      <c r="A327" s="39"/>
      <c r="B327" s="45"/>
      <c r="C327" s="325" t="s">
        <v>1497</v>
      </c>
      <c r="D327" s="325" t="s">
        <v>4472</v>
      </c>
      <c r="E327" s="18" t="s">
        <v>215</v>
      </c>
      <c r="F327" s="326">
        <v>86.301000000000002</v>
      </c>
      <c r="G327" s="39"/>
      <c r="H327" s="45"/>
    </row>
    <row r="328" s="2" customFormat="1" ht="16.8" customHeight="1">
      <c r="A328" s="39"/>
      <c r="B328" s="45"/>
      <c r="C328" s="325" t="s">
        <v>979</v>
      </c>
      <c r="D328" s="325" t="s">
        <v>980</v>
      </c>
      <c r="E328" s="18" t="s">
        <v>981</v>
      </c>
      <c r="F328" s="326">
        <v>109.88800000000001</v>
      </c>
      <c r="G328" s="39"/>
      <c r="H328" s="45"/>
    </row>
    <row r="329" s="2" customFormat="1" ht="16.8" customHeight="1">
      <c r="A329" s="39"/>
      <c r="B329" s="45"/>
      <c r="C329" s="325" t="s">
        <v>1120</v>
      </c>
      <c r="D329" s="325" t="s">
        <v>1121</v>
      </c>
      <c r="E329" s="18" t="s">
        <v>215</v>
      </c>
      <c r="F329" s="326">
        <v>21.399000000000001</v>
      </c>
      <c r="G329" s="39"/>
      <c r="H329" s="45"/>
    </row>
    <row r="330" s="2" customFormat="1">
      <c r="A330" s="39"/>
      <c r="B330" s="45"/>
      <c r="C330" s="325" t="s">
        <v>1502</v>
      </c>
      <c r="D330" s="325" t="s">
        <v>1503</v>
      </c>
      <c r="E330" s="18" t="s">
        <v>215</v>
      </c>
      <c r="F330" s="326">
        <v>99.245999999999995</v>
      </c>
      <c r="G330" s="39"/>
      <c r="H330" s="45"/>
    </row>
    <row r="331" s="2" customFormat="1" ht="16.8" customHeight="1">
      <c r="A331" s="39"/>
      <c r="B331" s="45"/>
      <c r="C331" s="325" t="s">
        <v>1014</v>
      </c>
      <c r="D331" s="325" t="s">
        <v>1015</v>
      </c>
      <c r="E331" s="18" t="s">
        <v>215</v>
      </c>
      <c r="F331" s="326">
        <v>320.18599999999998</v>
      </c>
      <c r="G331" s="39"/>
      <c r="H331" s="45"/>
    </row>
    <row r="332" s="2" customFormat="1" ht="16.8" customHeight="1">
      <c r="A332" s="39"/>
      <c r="B332" s="45"/>
      <c r="C332" s="325" t="s">
        <v>1005</v>
      </c>
      <c r="D332" s="325" t="s">
        <v>1006</v>
      </c>
      <c r="E332" s="18" t="s">
        <v>215</v>
      </c>
      <c r="F332" s="326">
        <v>306.63099999999997</v>
      </c>
      <c r="G332" s="39"/>
      <c r="H332" s="45"/>
    </row>
    <row r="333" s="2" customFormat="1" ht="16.8" customHeight="1">
      <c r="A333" s="39"/>
      <c r="B333" s="45"/>
      <c r="C333" s="321" t="s">
        <v>351</v>
      </c>
      <c r="D333" s="322" t="s">
        <v>352</v>
      </c>
      <c r="E333" s="323" t="s">
        <v>215</v>
      </c>
      <c r="F333" s="324">
        <v>12.5</v>
      </c>
      <c r="G333" s="39"/>
      <c r="H333" s="45"/>
    </row>
    <row r="334" s="2" customFormat="1" ht="16.8" customHeight="1">
      <c r="A334" s="39"/>
      <c r="B334" s="45"/>
      <c r="C334" s="325" t="s">
        <v>1</v>
      </c>
      <c r="D334" s="325" t="s">
        <v>1577</v>
      </c>
      <c r="E334" s="18" t="s">
        <v>1</v>
      </c>
      <c r="F334" s="326">
        <v>0</v>
      </c>
      <c r="G334" s="39"/>
      <c r="H334" s="45"/>
    </row>
    <row r="335" s="2" customFormat="1" ht="16.8" customHeight="1">
      <c r="A335" s="39"/>
      <c r="B335" s="45"/>
      <c r="C335" s="325" t="s">
        <v>1</v>
      </c>
      <c r="D335" s="325" t="s">
        <v>4510</v>
      </c>
      <c r="E335" s="18" t="s">
        <v>1</v>
      </c>
      <c r="F335" s="326">
        <v>8.6899999999999995</v>
      </c>
      <c r="G335" s="39"/>
      <c r="H335" s="45"/>
    </row>
    <row r="336" s="2" customFormat="1" ht="16.8" customHeight="1">
      <c r="A336" s="39"/>
      <c r="B336" s="45"/>
      <c r="C336" s="325" t="s">
        <v>1</v>
      </c>
      <c r="D336" s="325" t="s">
        <v>4511</v>
      </c>
      <c r="E336" s="18" t="s">
        <v>1</v>
      </c>
      <c r="F336" s="326">
        <v>0</v>
      </c>
      <c r="G336" s="39"/>
      <c r="H336" s="45"/>
    </row>
    <row r="337" s="2" customFormat="1" ht="16.8" customHeight="1">
      <c r="A337" s="39"/>
      <c r="B337" s="45"/>
      <c r="C337" s="325" t="s">
        <v>1</v>
      </c>
      <c r="D337" s="325" t="s">
        <v>4512</v>
      </c>
      <c r="E337" s="18" t="s">
        <v>1</v>
      </c>
      <c r="F337" s="326">
        <v>1.95</v>
      </c>
      <c r="G337" s="39"/>
      <c r="H337" s="45"/>
    </row>
    <row r="338" s="2" customFormat="1" ht="16.8" customHeight="1">
      <c r="A338" s="39"/>
      <c r="B338" s="45"/>
      <c r="C338" s="325" t="s">
        <v>1</v>
      </c>
      <c r="D338" s="325" t="s">
        <v>4439</v>
      </c>
      <c r="E338" s="18" t="s">
        <v>1</v>
      </c>
      <c r="F338" s="326">
        <v>0</v>
      </c>
      <c r="G338" s="39"/>
      <c r="H338" s="45"/>
    </row>
    <row r="339" s="2" customFormat="1" ht="16.8" customHeight="1">
      <c r="A339" s="39"/>
      <c r="B339" s="45"/>
      <c r="C339" s="325" t="s">
        <v>1</v>
      </c>
      <c r="D339" s="325" t="s">
        <v>4513</v>
      </c>
      <c r="E339" s="18" t="s">
        <v>1</v>
      </c>
      <c r="F339" s="326">
        <v>1.8600000000000001</v>
      </c>
      <c r="G339" s="39"/>
      <c r="H339" s="45"/>
    </row>
    <row r="340" s="2" customFormat="1" ht="16.8" customHeight="1">
      <c r="A340" s="39"/>
      <c r="B340" s="45"/>
      <c r="C340" s="325" t="s">
        <v>1</v>
      </c>
      <c r="D340" s="325" t="s">
        <v>212</v>
      </c>
      <c r="E340" s="18" t="s">
        <v>1</v>
      </c>
      <c r="F340" s="326">
        <v>12.5</v>
      </c>
      <c r="G340" s="39"/>
      <c r="H340" s="45"/>
    </row>
    <row r="341" s="2" customFormat="1" ht="16.8" customHeight="1">
      <c r="A341" s="39"/>
      <c r="B341" s="45"/>
      <c r="C341" s="327" t="s">
        <v>4420</v>
      </c>
      <c r="D341" s="39"/>
      <c r="E341" s="39"/>
      <c r="F341" s="39"/>
      <c r="G341" s="39"/>
      <c r="H341" s="45"/>
    </row>
    <row r="342" s="2" customFormat="1" ht="16.8" customHeight="1">
      <c r="A342" s="39"/>
      <c r="B342" s="45"/>
      <c r="C342" s="325" t="s">
        <v>743</v>
      </c>
      <c r="D342" s="325" t="s">
        <v>744</v>
      </c>
      <c r="E342" s="18" t="s">
        <v>215</v>
      </c>
      <c r="F342" s="326">
        <v>387.93000000000001</v>
      </c>
      <c r="G342" s="39"/>
      <c r="H342" s="45"/>
    </row>
    <row r="343" s="2" customFormat="1">
      <c r="A343" s="39"/>
      <c r="B343" s="45"/>
      <c r="C343" s="325" t="s">
        <v>763</v>
      </c>
      <c r="D343" s="325" t="s">
        <v>764</v>
      </c>
      <c r="E343" s="18" t="s">
        <v>215</v>
      </c>
      <c r="F343" s="326">
        <v>2753.0700000000002</v>
      </c>
      <c r="G343" s="39"/>
      <c r="H343" s="45"/>
    </row>
    <row r="344" s="2" customFormat="1" ht="16.8" customHeight="1">
      <c r="A344" s="39"/>
      <c r="B344" s="45"/>
      <c r="C344" s="325" t="s">
        <v>975</v>
      </c>
      <c r="D344" s="325" t="s">
        <v>4483</v>
      </c>
      <c r="E344" s="18" t="s">
        <v>215</v>
      </c>
      <c r="F344" s="326">
        <v>274.72000000000003</v>
      </c>
      <c r="G344" s="39"/>
      <c r="H344" s="45"/>
    </row>
    <row r="345" s="2" customFormat="1" ht="16.8" customHeight="1">
      <c r="A345" s="39"/>
      <c r="B345" s="45"/>
      <c r="C345" s="325" t="s">
        <v>993</v>
      </c>
      <c r="D345" s="325" t="s">
        <v>4484</v>
      </c>
      <c r="E345" s="18" t="s">
        <v>215</v>
      </c>
      <c r="F345" s="326">
        <v>263.08999999999997</v>
      </c>
      <c r="G345" s="39"/>
      <c r="H345" s="45"/>
    </row>
    <row r="346" s="2" customFormat="1" ht="16.8" customHeight="1">
      <c r="A346" s="39"/>
      <c r="B346" s="45"/>
      <c r="C346" s="325" t="s">
        <v>1010</v>
      </c>
      <c r="D346" s="325" t="s">
        <v>4485</v>
      </c>
      <c r="E346" s="18" t="s">
        <v>215</v>
      </c>
      <c r="F346" s="326">
        <v>274.72000000000003</v>
      </c>
      <c r="G346" s="39"/>
      <c r="H346" s="45"/>
    </row>
    <row r="347" s="2" customFormat="1" ht="16.8" customHeight="1">
      <c r="A347" s="39"/>
      <c r="B347" s="45"/>
      <c r="C347" s="325" t="s">
        <v>1116</v>
      </c>
      <c r="D347" s="325" t="s">
        <v>4486</v>
      </c>
      <c r="E347" s="18" t="s">
        <v>215</v>
      </c>
      <c r="F347" s="326">
        <v>274.38999999999999</v>
      </c>
      <c r="G347" s="39"/>
      <c r="H347" s="45"/>
    </row>
    <row r="348" s="2" customFormat="1" ht="16.8" customHeight="1">
      <c r="A348" s="39"/>
      <c r="B348" s="45"/>
      <c r="C348" s="325" t="s">
        <v>1211</v>
      </c>
      <c r="D348" s="325" t="s">
        <v>1212</v>
      </c>
      <c r="E348" s="18" t="s">
        <v>215</v>
      </c>
      <c r="F348" s="326">
        <v>254.19999999999999</v>
      </c>
      <c r="G348" s="39"/>
      <c r="H348" s="45"/>
    </row>
    <row r="349" s="2" customFormat="1" ht="16.8" customHeight="1">
      <c r="A349" s="39"/>
      <c r="B349" s="45"/>
      <c r="C349" s="325" t="s">
        <v>979</v>
      </c>
      <c r="D349" s="325" t="s">
        <v>980</v>
      </c>
      <c r="E349" s="18" t="s">
        <v>981</v>
      </c>
      <c r="F349" s="326">
        <v>109.88800000000001</v>
      </c>
      <c r="G349" s="39"/>
      <c r="H349" s="45"/>
    </row>
    <row r="350" s="2" customFormat="1" ht="16.8" customHeight="1">
      <c r="A350" s="39"/>
      <c r="B350" s="45"/>
      <c r="C350" s="325" t="s">
        <v>1120</v>
      </c>
      <c r="D350" s="325" t="s">
        <v>1121</v>
      </c>
      <c r="E350" s="18" t="s">
        <v>215</v>
      </c>
      <c r="F350" s="326">
        <v>21.399000000000001</v>
      </c>
      <c r="G350" s="39"/>
      <c r="H350" s="45"/>
    </row>
    <row r="351" s="2" customFormat="1" ht="16.8" customHeight="1">
      <c r="A351" s="39"/>
      <c r="B351" s="45"/>
      <c r="C351" s="325" t="s">
        <v>1014</v>
      </c>
      <c r="D351" s="325" t="s">
        <v>1015</v>
      </c>
      <c r="E351" s="18" t="s">
        <v>215</v>
      </c>
      <c r="F351" s="326">
        <v>320.18599999999998</v>
      </c>
      <c r="G351" s="39"/>
      <c r="H351" s="45"/>
    </row>
    <row r="352" s="2" customFormat="1" ht="16.8" customHeight="1">
      <c r="A352" s="39"/>
      <c r="B352" s="45"/>
      <c r="C352" s="325" t="s">
        <v>1005</v>
      </c>
      <c r="D352" s="325" t="s">
        <v>1006</v>
      </c>
      <c r="E352" s="18" t="s">
        <v>215</v>
      </c>
      <c r="F352" s="326">
        <v>306.63099999999997</v>
      </c>
      <c r="G352" s="39"/>
      <c r="H352" s="45"/>
    </row>
    <row r="353" s="2" customFormat="1" ht="16.8" customHeight="1">
      <c r="A353" s="39"/>
      <c r="B353" s="45"/>
      <c r="C353" s="321" t="s">
        <v>354</v>
      </c>
      <c r="D353" s="322" t="s">
        <v>355</v>
      </c>
      <c r="E353" s="323" t="s">
        <v>215</v>
      </c>
      <c r="F353" s="324">
        <v>7.7999999999999998</v>
      </c>
      <c r="G353" s="39"/>
      <c r="H353" s="45"/>
    </row>
    <row r="354" s="2" customFormat="1" ht="16.8" customHeight="1">
      <c r="A354" s="39"/>
      <c r="B354" s="45"/>
      <c r="C354" s="325" t="s">
        <v>1</v>
      </c>
      <c r="D354" s="325" t="s">
        <v>4449</v>
      </c>
      <c r="E354" s="18" t="s">
        <v>1</v>
      </c>
      <c r="F354" s="326">
        <v>0</v>
      </c>
      <c r="G354" s="39"/>
      <c r="H354" s="45"/>
    </row>
    <row r="355" s="2" customFormat="1" ht="16.8" customHeight="1">
      <c r="A355" s="39"/>
      <c r="B355" s="45"/>
      <c r="C355" s="325" t="s">
        <v>1</v>
      </c>
      <c r="D355" s="325" t="s">
        <v>4514</v>
      </c>
      <c r="E355" s="18" t="s">
        <v>1</v>
      </c>
      <c r="F355" s="326">
        <v>3.8999999999999999</v>
      </c>
      <c r="G355" s="39"/>
      <c r="H355" s="45"/>
    </row>
    <row r="356" s="2" customFormat="1" ht="16.8" customHeight="1">
      <c r="A356" s="39"/>
      <c r="B356" s="45"/>
      <c r="C356" s="325" t="s">
        <v>1</v>
      </c>
      <c r="D356" s="325" t="s">
        <v>4450</v>
      </c>
      <c r="E356" s="18" t="s">
        <v>1</v>
      </c>
      <c r="F356" s="326">
        <v>0</v>
      </c>
      <c r="G356" s="39"/>
      <c r="H356" s="45"/>
    </row>
    <row r="357" s="2" customFormat="1" ht="16.8" customHeight="1">
      <c r="A357" s="39"/>
      <c r="B357" s="45"/>
      <c r="C357" s="325" t="s">
        <v>1</v>
      </c>
      <c r="D357" s="325" t="s">
        <v>4514</v>
      </c>
      <c r="E357" s="18" t="s">
        <v>1</v>
      </c>
      <c r="F357" s="326">
        <v>3.8999999999999999</v>
      </c>
      <c r="G357" s="39"/>
      <c r="H357" s="45"/>
    </row>
    <row r="358" s="2" customFormat="1" ht="16.8" customHeight="1">
      <c r="A358" s="39"/>
      <c r="B358" s="45"/>
      <c r="C358" s="325" t="s">
        <v>1</v>
      </c>
      <c r="D358" s="325" t="s">
        <v>212</v>
      </c>
      <c r="E358" s="18" t="s">
        <v>1</v>
      </c>
      <c r="F358" s="326">
        <v>7.7999999999999998</v>
      </c>
      <c r="G358" s="39"/>
      <c r="H358" s="45"/>
    </row>
    <row r="359" s="2" customFormat="1" ht="16.8" customHeight="1">
      <c r="A359" s="39"/>
      <c r="B359" s="45"/>
      <c r="C359" s="327" t="s">
        <v>4420</v>
      </c>
      <c r="D359" s="39"/>
      <c r="E359" s="39"/>
      <c r="F359" s="39"/>
      <c r="G359" s="39"/>
      <c r="H359" s="45"/>
    </row>
    <row r="360" s="2" customFormat="1" ht="16.8" customHeight="1">
      <c r="A360" s="39"/>
      <c r="B360" s="45"/>
      <c r="C360" s="325" t="s">
        <v>739</v>
      </c>
      <c r="D360" s="325" t="s">
        <v>4489</v>
      </c>
      <c r="E360" s="18" t="s">
        <v>215</v>
      </c>
      <c r="F360" s="326">
        <v>201.28</v>
      </c>
      <c r="G360" s="39"/>
      <c r="H360" s="45"/>
    </row>
    <row r="361" s="2" customFormat="1" ht="16.8" customHeight="1">
      <c r="A361" s="39"/>
      <c r="B361" s="45"/>
      <c r="C361" s="325" t="s">
        <v>750</v>
      </c>
      <c r="D361" s="325" t="s">
        <v>4490</v>
      </c>
      <c r="E361" s="18" t="s">
        <v>215</v>
      </c>
      <c r="F361" s="326">
        <v>983.13999999999999</v>
      </c>
      <c r="G361" s="39"/>
      <c r="H361" s="45"/>
    </row>
    <row r="362" s="2" customFormat="1" ht="16.8" customHeight="1">
      <c r="A362" s="39"/>
      <c r="B362" s="45"/>
      <c r="C362" s="325" t="s">
        <v>975</v>
      </c>
      <c r="D362" s="325" t="s">
        <v>4483</v>
      </c>
      <c r="E362" s="18" t="s">
        <v>215</v>
      </c>
      <c r="F362" s="326">
        <v>274.72000000000003</v>
      </c>
      <c r="G362" s="39"/>
      <c r="H362" s="45"/>
    </row>
    <row r="363" s="2" customFormat="1">
      <c r="A363" s="39"/>
      <c r="B363" s="45"/>
      <c r="C363" s="325" t="s">
        <v>985</v>
      </c>
      <c r="D363" s="325" t="s">
        <v>986</v>
      </c>
      <c r="E363" s="18" t="s">
        <v>215</v>
      </c>
      <c r="F363" s="326">
        <v>82.293999999999997</v>
      </c>
      <c r="G363" s="39"/>
      <c r="H363" s="45"/>
    </row>
    <row r="364" s="2" customFormat="1" ht="16.8" customHeight="1">
      <c r="A364" s="39"/>
      <c r="B364" s="45"/>
      <c r="C364" s="325" t="s">
        <v>993</v>
      </c>
      <c r="D364" s="325" t="s">
        <v>4484</v>
      </c>
      <c r="E364" s="18" t="s">
        <v>215</v>
      </c>
      <c r="F364" s="326">
        <v>326.12</v>
      </c>
      <c r="G364" s="39"/>
      <c r="H364" s="45"/>
    </row>
    <row r="365" s="2" customFormat="1" ht="16.8" customHeight="1">
      <c r="A365" s="39"/>
      <c r="B365" s="45"/>
      <c r="C365" s="325" t="s">
        <v>1010</v>
      </c>
      <c r="D365" s="325" t="s">
        <v>4485</v>
      </c>
      <c r="E365" s="18" t="s">
        <v>215</v>
      </c>
      <c r="F365" s="326">
        <v>274.72000000000003</v>
      </c>
      <c r="G365" s="39"/>
      <c r="H365" s="45"/>
    </row>
    <row r="366" s="2" customFormat="1" ht="16.8" customHeight="1">
      <c r="A366" s="39"/>
      <c r="B366" s="45"/>
      <c r="C366" s="325" t="s">
        <v>1116</v>
      </c>
      <c r="D366" s="325" t="s">
        <v>4486</v>
      </c>
      <c r="E366" s="18" t="s">
        <v>215</v>
      </c>
      <c r="F366" s="326">
        <v>626.29999999999995</v>
      </c>
      <c r="G366" s="39"/>
      <c r="H366" s="45"/>
    </row>
    <row r="367" s="2" customFormat="1" ht="16.8" customHeight="1">
      <c r="A367" s="39"/>
      <c r="B367" s="45"/>
      <c r="C367" s="325" t="s">
        <v>1211</v>
      </c>
      <c r="D367" s="325" t="s">
        <v>1212</v>
      </c>
      <c r="E367" s="18" t="s">
        <v>215</v>
      </c>
      <c r="F367" s="326">
        <v>254.19999999999999</v>
      </c>
      <c r="G367" s="39"/>
      <c r="H367" s="45"/>
    </row>
    <row r="368" s="2" customFormat="1">
      <c r="A368" s="39"/>
      <c r="B368" s="45"/>
      <c r="C368" s="325" t="s">
        <v>1497</v>
      </c>
      <c r="D368" s="325" t="s">
        <v>4472</v>
      </c>
      <c r="E368" s="18" t="s">
        <v>215</v>
      </c>
      <c r="F368" s="326">
        <v>86.301000000000002</v>
      </c>
      <c r="G368" s="39"/>
      <c r="H368" s="45"/>
    </row>
    <row r="369" s="2" customFormat="1" ht="16.8" customHeight="1">
      <c r="A369" s="39"/>
      <c r="B369" s="45"/>
      <c r="C369" s="325" t="s">
        <v>979</v>
      </c>
      <c r="D369" s="325" t="s">
        <v>980</v>
      </c>
      <c r="E369" s="18" t="s">
        <v>981</v>
      </c>
      <c r="F369" s="326">
        <v>109.88800000000001</v>
      </c>
      <c r="G369" s="39"/>
      <c r="H369" s="45"/>
    </row>
    <row r="370" s="2" customFormat="1" ht="16.8" customHeight="1">
      <c r="A370" s="39"/>
      <c r="B370" s="45"/>
      <c r="C370" s="325" t="s">
        <v>1166</v>
      </c>
      <c r="D370" s="325" t="s">
        <v>1167</v>
      </c>
      <c r="E370" s="18" t="s">
        <v>215</v>
      </c>
      <c r="F370" s="326">
        <v>166.12100000000001</v>
      </c>
      <c r="G370" s="39"/>
      <c r="H370" s="45"/>
    </row>
    <row r="371" s="2" customFormat="1">
      <c r="A371" s="39"/>
      <c r="B371" s="45"/>
      <c r="C371" s="325" t="s">
        <v>1502</v>
      </c>
      <c r="D371" s="325" t="s">
        <v>1503</v>
      </c>
      <c r="E371" s="18" t="s">
        <v>215</v>
      </c>
      <c r="F371" s="326">
        <v>99.245999999999995</v>
      </c>
      <c r="G371" s="39"/>
      <c r="H371" s="45"/>
    </row>
    <row r="372" s="2" customFormat="1" ht="16.8" customHeight="1">
      <c r="A372" s="39"/>
      <c r="B372" s="45"/>
      <c r="C372" s="325" t="s">
        <v>997</v>
      </c>
      <c r="D372" s="325" t="s">
        <v>998</v>
      </c>
      <c r="E372" s="18" t="s">
        <v>215</v>
      </c>
      <c r="F372" s="326">
        <v>380.09300000000002</v>
      </c>
      <c r="G372" s="39"/>
      <c r="H372" s="45"/>
    </row>
    <row r="373" s="2" customFormat="1" ht="16.8" customHeight="1">
      <c r="A373" s="39"/>
      <c r="B373" s="45"/>
      <c r="C373" s="325" t="s">
        <v>1014</v>
      </c>
      <c r="D373" s="325" t="s">
        <v>1015</v>
      </c>
      <c r="E373" s="18" t="s">
        <v>215</v>
      </c>
      <c r="F373" s="326">
        <v>320.18599999999998</v>
      </c>
      <c r="G373" s="39"/>
      <c r="H373" s="45"/>
    </row>
    <row r="374" s="2" customFormat="1">
      <c r="A374" s="39"/>
      <c r="B374" s="45"/>
      <c r="C374" s="325" t="s">
        <v>1152</v>
      </c>
      <c r="D374" s="325" t="s">
        <v>1153</v>
      </c>
      <c r="E374" s="18" t="s">
        <v>215</v>
      </c>
      <c r="F374" s="326">
        <v>271.64600000000002</v>
      </c>
      <c r="G374" s="39"/>
      <c r="H374" s="45"/>
    </row>
    <row r="375" s="2" customFormat="1" ht="16.8" customHeight="1">
      <c r="A375" s="39"/>
      <c r="B375" s="45"/>
      <c r="C375" s="321" t="s">
        <v>357</v>
      </c>
      <c r="D375" s="322" t="s">
        <v>358</v>
      </c>
      <c r="E375" s="323" t="s">
        <v>215</v>
      </c>
      <c r="F375" s="324">
        <v>3.8999999999999999</v>
      </c>
      <c r="G375" s="39"/>
      <c r="H375" s="45"/>
    </row>
    <row r="376" s="2" customFormat="1" ht="16.8" customHeight="1">
      <c r="A376" s="39"/>
      <c r="B376" s="45"/>
      <c r="C376" s="325" t="s">
        <v>1</v>
      </c>
      <c r="D376" s="325" t="s">
        <v>4441</v>
      </c>
      <c r="E376" s="18" t="s">
        <v>1</v>
      </c>
      <c r="F376" s="326">
        <v>0</v>
      </c>
      <c r="G376" s="39"/>
      <c r="H376" s="45"/>
    </row>
    <row r="377" s="2" customFormat="1" ht="16.8" customHeight="1">
      <c r="A377" s="39"/>
      <c r="B377" s="45"/>
      <c r="C377" s="325" t="s">
        <v>1</v>
      </c>
      <c r="D377" s="325" t="s">
        <v>4514</v>
      </c>
      <c r="E377" s="18" t="s">
        <v>1</v>
      </c>
      <c r="F377" s="326">
        <v>3.8999999999999999</v>
      </c>
      <c r="G377" s="39"/>
      <c r="H377" s="45"/>
    </row>
    <row r="378" s="2" customFormat="1" ht="16.8" customHeight="1">
      <c r="A378" s="39"/>
      <c r="B378" s="45"/>
      <c r="C378" s="327" t="s">
        <v>4420</v>
      </c>
      <c r="D378" s="39"/>
      <c r="E378" s="39"/>
      <c r="F378" s="39"/>
      <c r="G378" s="39"/>
      <c r="H378" s="45"/>
    </row>
    <row r="379" s="2" customFormat="1" ht="16.8" customHeight="1">
      <c r="A379" s="39"/>
      <c r="B379" s="45"/>
      <c r="C379" s="325" t="s">
        <v>739</v>
      </c>
      <c r="D379" s="325" t="s">
        <v>4489</v>
      </c>
      <c r="E379" s="18" t="s">
        <v>215</v>
      </c>
      <c r="F379" s="326">
        <v>201.28</v>
      </c>
      <c r="G379" s="39"/>
      <c r="H379" s="45"/>
    </row>
    <row r="380" s="2" customFormat="1" ht="16.8" customHeight="1">
      <c r="A380" s="39"/>
      <c r="B380" s="45"/>
      <c r="C380" s="325" t="s">
        <v>750</v>
      </c>
      <c r="D380" s="325" t="s">
        <v>4490</v>
      </c>
      <c r="E380" s="18" t="s">
        <v>215</v>
      </c>
      <c r="F380" s="326">
        <v>983.13999999999999</v>
      </c>
      <c r="G380" s="39"/>
      <c r="H380" s="45"/>
    </row>
    <row r="381" s="2" customFormat="1" ht="16.8" customHeight="1">
      <c r="A381" s="39"/>
      <c r="B381" s="45"/>
      <c r="C381" s="325" t="s">
        <v>975</v>
      </c>
      <c r="D381" s="325" t="s">
        <v>4483</v>
      </c>
      <c r="E381" s="18" t="s">
        <v>215</v>
      </c>
      <c r="F381" s="326">
        <v>274.72000000000003</v>
      </c>
      <c r="G381" s="39"/>
      <c r="H381" s="45"/>
    </row>
    <row r="382" s="2" customFormat="1">
      <c r="A382" s="39"/>
      <c r="B382" s="45"/>
      <c r="C382" s="325" t="s">
        <v>985</v>
      </c>
      <c r="D382" s="325" t="s">
        <v>986</v>
      </c>
      <c r="E382" s="18" t="s">
        <v>215</v>
      </c>
      <c r="F382" s="326">
        <v>82.293999999999997</v>
      </c>
      <c r="G382" s="39"/>
      <c r="H382" s="45"/>
    </row>
    <row r="383" s="2" customFormat="1" ht="16.8" customHeight="1">
      <c r="A383" s="39"/>
      <c r="B383" s="45"/>
      <c r="C383" s="325" t="s">
        <v>993</v>
      </c>
      <c r="D383" s="325" t="s">
        <v>4484</v>
      </c>
      <c r="E383" s="18" t="s">
        <v>215</v>
      </c>
      <c r="F383" s="326">
        <v>326.12</v>
      </c>
      <c r="G383" s="39"/>
      <c r="H383" s="45"/>
    </row>
    <row r="384" s="2" customFormat="1" ht="16.8" customHeight="1">
      <c r="A384" s="39"/>
      <c r="B384" s="45"/>
      <c r="C384" s="325" t="s">
        <v>1010</v>
      </c>
      <c r="D384" s="325" t="s">
        <v>4485</v>
      </c>
      <c r="E384" s="18" t="s">
        <v>215</v>
      </c>
      <c r="F384" s="326">
        <v>274.72000000000003</v>
      </c>
      <c r="G384" s="39"/>
      <c r="H384" s="45"/>
    </row>
    <row r="385" s="2" customFormat="1" ht="16.8" customHeight="1">
      <c r="A385" s="39"/>
      <c r="B385" s="45"/>
      <c r="C385" s="325" t="s">
        <v>1116</v>
      </c>
      <c r="D385" s="325" t="s">
        <v>4486</v>
      </c>
      <c r="E385" s="18" t="s">
        <v>215</v>
      </c>
      <c r="F385" s="326">
        <v>626.29999999999995</v>
      </c>
      <c r="G385" s="39"/>
      <c r="H385" s="45"/>
    </row>
    <row r="386" s="2" customFormat="1" ht="16.8" customHeight="1">
      <c r="A386" s="39"/>
      <c r="B386" s="45"/>
      <c r="C386" s="325" t="s">
        <v>1211</v>
      </c>
      <c r="D386" s="325" t="s">
        <v>1212</v>
      </c>
      <c r="E386" s="18" t="s">
        <v>215</v>
      </c>
      <c r="F386" s="326">
        <v>254.19999999999999</v>
      </c>
      <c r="G386" s="39"/>
      <c r="H386" s="45"/>
    </row>
    <row r="387" s="2" customFormat="1">
      <c r="A387" s="39"/>
      <c r="B387" s="45"/>
      <c r="C387" s="325" t="s">
        <v>1497</v>
      </c>
      <c r="D387" s="325" t="s">
        <v>4472</v>
      </c>
      <c r="E387" s="18" t="s">
        <v>215</v>
      </c>
      <c r="F387" s="326">
        <v>86.301000000000002</v>
      </c>
      <c r="G387" s="39"/>
      <c r="H387" s="45"/>
    </row>
    <row r="388" s="2" customFormat="1" ht="16.8" customHeight="1">
      <c r="A388" s="39"/>
      <c r="B388" s="45"/>
      <c r="C388" s="325" t="s">
        <v>979</v>
      </c>
      <c r="D388" s="325" t="s">
        <v>980</v>
      </c>
      <c r="E388" s="18" t="s">
        <v>981</v>
      </c>
      <c r="F388" s="326">
        <v>109.88800000000001</v>
      </c>
      <c r="G388" s="39"/>
      <c r="H388" s="45"/>
    </row>
    <row r="389" s="2" customFormat="1" ht="16.8" customHeight="1">
      <c r="A389" s="39"/>
      <c r="B389" s="45"/>
      <c r="C389" s="325" t="s">
        <v>1166</v>
      </c>
      <c r="D389" s="325" t="s">
        <v>1167</v>
      </c>
      <c r="E389" s="18" t="s">
        <v>215</v>
      </c>
      <c r="F389" s="326">
        <v>166.12100000000001</v>
      </c>
      <c r="G389" s="39"/>
      <c r="H389" s="45"/>
    </row>
    <row r="390" s="2" customFormat="1">
      <c r="A390" s="39"/>
      <c r="B390" s="45"/>
      <c r="C390" s="325" t="s">
        <v>1502</v>
      </c>
      <c r="D390" s="325" t="s">
        <v>1503</v>
      </c>
      <c r="E390" s="18" t="s">
        <v>215</v>
      </c>
      <c r="F390" s="326">
        <v>99.245999999999995</v>
      </c>
      <c r="G390" s="39"/>
      <c r="H390" s="45"/>
    </row>
    <row r="391" s="2" customFormat="1" ht="16.8" customHeight="1">
      <c r="A391" s="39"/>
      <c r="B391" s="45"/>
      <c r="C391" s="325" t="s">
        <v>997</v>
      </c>
      <c r="D391" s="325" t="s">
        <v>998</v>
      </c>
      <c r="E391" s="18" t="s">
        <v>215</v>
      </c>
      <c r="F391" s="326">
        <v>380.09300000000002</v>
      </c>
      <c r="G391" s="39"/>
      <c r="H391" s="45"/>
    </row>
    <row r="392" s="2" customFormat="1" ht="16.8" customHeight="1">
      <c r="A392" s="39"/>
      <c r="B392" s="45"/>
      <c r="C392" s="325" t="s">
        <v>1014</v>
      </c>
      <c r="D392" s="325" t="s">
        <v>1015</v>
      </c>
      <c r="E392" s="18" t="s">
        <v>215</v>
      </c>
      <c r="F392" s="326">
        <v>320.18599999999998</v>
      </c>
      <c r="G392" s="39"/>
      <c r="H392" s="45"/>
    </row>
    <row r="393" s="2" customFormat="1">
      <c r="A393" s="39"/>
      <c r="B393" s="45"/>
      <c r="C393" s="325" t="s">
        <v>1152</v>
      </c>
      <c r="D393" s="325" t="s">
        <v>1153</v>
      </c>
      <c r="E393" s="18" t="s">
        <v>215</v>
      </c>
      <c r="F393" s="326">
        <v>271.64600000000002</v>
      </c>
      <c r="G393" s="39"/>
      <c r="H393" s="45"/>
    </row>
    <row r="394" s="2" customFormat="1" ht="16.8" customHeight="1">
      <c r="A394" s="39"/>
      <c r="B394" s="45"/>
      <c r="C394" s="321" t="s">
        <v>360</v>
      </c>
      <c r="D394" s="322" t="s">
        <v>361</v>
      </c>
      <c r="E394" s="323" t="s">
        <v>215</v>
      </c>
      <c r="F394" s="324">
        <v>3.8999999999999999</v>
      </c>
      <c r="G394" s="39"/>
      <c r="H394" s="45"/>
    </row>
    <row r="395" s="2" customFormat="1" ht="16.8" customHeight="1">
      <c r="A395" s="39"/>
      <c r="B395" s="45"/>
      <c r="C395" s="325" t="s">
        <v>1</v>
      </c>
      <c r="D395" s="325" t="s">
        <v>4448</v>
      </c>
      <c r="E395" s="18" t="s">
        <v>1</v>
      </c>
      <c r="F395" s="326">
        <v>0</v>
      </c>
      <c r="G395" s="39"/>
      <c r="H395" s="45"/>
    </row>
    <row r="396" s="2" customFormat="1" ht="16.8" customHeight="1">
      <c r="A396" s="39"/>
      <c r="B396" s="45"/>
      <c r="C396" s="325" t="s">
        <v>1</v>
      </c>
      <c r="D396" s="325" t="s">
        <v>4514</v>
      </c>
      <c r="E396" s="18" t="s">
        <v>1</v>
      </c>
      <c r="F396" s="326">
        <v>3.8999999999999999</v>
      </c>
      <c r="G396" s="39"/>
      <c r="H396" s="45"/>
    </row>
    <row r="397" s="2" customFormat="1" ht="16.8" customHeight="1">
      <c r="A397" s="39"/>
      <c r="B397" s="45"/>
      <c r="C397" s="327" t="s">
        <v>4420</v>
      </c>
      <c r="D397" s="39"/>
      <c r="E397" s="39"/>
      <c r="F397" s="39"/>
      <c r="G397" s="39"/>
      <c r="H397" s="45"/>
    </row>
    <row r="398" s="2" customFormat="1" ht="16.8" customHeight="1">
      <c r="A398" s="39"/>
      <c r="B398" s="45"/>
      <c r="C398" s="325" t="s">
        <v>739</v>
      </c>
      <c r="D398" s="325" t="s">
        <v>4489</v>
      </c>
      <c r="E398" s="18" t="s">
        <v>215</v>
      </c>
      <c r="F398" s="326">
        <v>201.28</v>
      </c>
      <c r="G398" s="39"/>
      <c r="H398" s="45"/>
    </row>
    <row r="399" s="2" customFormat="1" ht="16.8" customHeight="1">
      <c r="A399" s="39"/>
      <c r="B399" s="45"/>
      <c r="C399" s="325" t="s">
        <v>750</v>
      </c>
      <c r="D399" s="325" t="s">
        <v>4490</v>
      </c>
      <c r="E399" s="18" t="s">
        <v>215</v>
      </c>
      <c r="F399" s="326">
        <v>983.13999999999999</v>
      </c>
      <c r="G399" s="39"/>
      <c r="H399" s="45"/>
    </row>
    <row r="400" s="2" customFormat="1" ht="16.8" customHeight="1">
      <c r="A400" s="39"/>
      <c r="B400" s="45"/>
      <c r="C400" s="325" t="s">
        <v>975</v>
      </c>
      <c r="D400" s="325" t="s">
        <v>4483</v>
      </c>
      <c r="E400" s="18" t="s">
        <v>215</v>
      </c>
      <c r="F400" s="326">
        <v>274.72000000000003</v>
      </c>
      <c r="G400" s="39"/>
      <c r="H400" s="45"/>
    </row>
    <row r="401" s="2" customFormat="1">
      <c r="A401" s="39"/>
      <c r="B401" s="45"/>
      <c r="C401" s="325" t="s">
        <v>985</v>
      </c>
      <c r="D401" s="325" t="s">
        <v>986</v>
      </c>
      <c r="E401" s="18" t="s">
        <v>215</v>
      </c>
      <c r="F401" s="326">
        <v>82.293999999999997</v>
      </c>
      <c r="G401" s="39"/>
      <c r="H401" s="45"/>
    </row>
    <row r="402" s="2" customFormat="1" ht="16.8" customHeight="1">
      <c r="A402" s="39"/>
      <c r="B402" s="45"/>
      <c r="C402" s="325" t="s">
        <v>993</v>
      </c>
      <c r="D402" s="325" t="s">
        <v>4484</v>
      </c>
      <c r="E402" s="18" t="s">
        <v>215</v>
      </c>
      <c r="F402" s="326">
        <v>326.12</v>
      </c>
      <c r="G402" s="39"/>
      <c r="H402" s="45"/>
    </row>
    <row r="403" s="2" customFormat="1" ht="16.8" customHeight="1">
      <c r="A403" s="39"/>
      <c r="B403" s="45"/>
      <c r="C403" s="325" t="s">
        <v>1010</v>
      </c>
      <c r="D403" s="325" t="s">
        <v>4485</v>
      </c>
      <c r="E403" s="18" t="s">
        <v>215</v>
      </c>
      <c r="F403" s="326">
        <v>274.72000000000003</v>
      </c>
      <c r="G403" s="39"/>
      <c r="H403" s="45"/>
    </row>
    <row r="404" s="2" customFormat="1" ht="16.8" customHeight="1">
      <c r="A404" s="39"/>
      <c r="B404" s="45"/>
      <c r="C404" s="325" t="s">
        <v>1116</v>
      </c>
      <c r="D404" s="325" t="s">
        <v>4486</v>
      </c>
      <c r="E404" s="18" t="s">
        <v>215</v>
      </c>
      <c r="F404" s="326">
        <v>626.29999999999995</v>
      </c>
      <c r="G404" s="39"/>
      <c r="H404" s="45"/>
    </row>
    <row r="405" s="2" customFormat="1" ht="16.8" customHeight="1">
      <c r="A405" s="39"/>
      <c r="B405" s="45"/>
      <c r="C405" s="325" t="s">
        <v>1211</v>
      </c>
      <c r="D405" s="325" t="s">
        <v>1212</v>
      </c>
      <c r="E405" s="18" t="s">
        <v>215</v>
      </c>
      <c r="F405" s="326">
        <v>254.19999999999999</v>
      </c>
      <c r="G405" s="39"/>
      <c r="H405" s="45"/>
    </row>
    <row r="406" s="2" customFormat="1">
      <c r="A406" s="39"/>
      <c r="B406" s="45"/>
      <c r="C406" s="325" t="s">
        <v>1497</v>
      </c>
      <c r="D406" s="325" t="s">
        <v>4472</v>
      </c>
      <c r="E406" s="18" t="s">
        <v>215</v>
      </c>
      <c r="F406" s="326">
        <v>86.301000000000002</v>
      </c>
      <c r="G406" s="39"/>
      <c r="H406" s="45"/>
    </row>
    <row r="407" s="2" customFormat="1" ht="16.8" customHeight="1">
      <c r="A407" s="39"/>
      <c r="B407" s="45"/>
      <c r="C407" s="325" t="s">
        <v>1171</v>
      </c>
      <c r="D407" s="325" t="s">
        <v>1172</v>
      </c>
      <c r="E407" s="18" t="s">
        <v>215</v>
      </c>
      <c r="F407" s="326">
        <v>100.5</v>
      </c>
      <c r="G407" s="39"/>
      <c r="H407" s="45"/>
    </row>
    <row r="408" s="2" customFormat="1">
      <c r="A408" s="39"/>
      <c r="B408" s="45"/>
      <c r="C408" s="325" t="s">
        <v>1502</v>
      </c>
      <c r="D408" s="325" t="s">
        <v>1503</v>
      </c>
      <c r="E408" s="18" t="s">
        <v>215</v>
      </c>
      <c r="F408" s="326">
        <v>99.245999999999995</v>
      </c>
      <c r="G408" s="39"/>
      <c r="H408" s="45"/>
    </row>
    <row r="409" s="2" customFormat="1" ht="16.8" customHeight="1">
      <c r="A409" s="39"/>
      <c r="B409" s="45"/>
      <c r="C409" s="325" t="s">
        <v>997</v>
      </c>
      <c r="D409" s="325" t="s">
        <v>998</v>
      </c>
      <c r="E409" s="18" t="s">
        <v>215</v>
      </c>
      <c r="F409" s="326">
        <v>380.09300000000002</v>
      </c>
      <c r="G409" s="39"/>
      <c r="H409" s="45"/>
    </row>
    <row r="410" s="2" customFormat="1" ht="16.8" customHeight="1">
      <c r="A410" s="39"/>
      <c r="B410" s="45"/>
      <c r="C410" s="325" t="s">
        <v>1014</v>
      </c>
      <c r="D410" s="325" t="s">
        <v>1015</v>
      </c>
      <c r="E410" s="18" t="s">
        <v>215</v>
      </c>
      <c r="F410" s="326">
        <v>320.18599999999998</v>
      </c>
      <c r="G410" s="39"/>
      <c r="H410" s="45"/>
    </row>
    <row r="411" s="2" customFormat="1">
      <c r="A411" s="39"/>
      <c r="B411" s="45"/>
      <c r="C411" s="325" t="s">
        <v>1152</v>
      </c>
      <c r="D411" s="325" t="s">
        <v>1153</v>
      </c>
      <c r="E411" s="18" t="s">
        <v>215</v>
      </c>
      <c r="F411" s="326">
        <v>271.64600000000002</v>
      </c>
      <c r="G411" s="39"/>
      <c r="H411" s="45"/>
    </row>
    <row r="412" s="2" customFormat="1" ht="16.8" customHeight="1">
      <c r="A412" s="39"/>
      <c r="B412" s="45"/>
      <c r="C412" s="321" t="s">
        <v>362</v>
      </c>
      <c r="D412" s="322" t="s">
        <v>363</v>
      </c>
      <c r="E412" s="323" t="s">
        <v>215</v>
      </c>
      <c r="F412" s="324">
        <v>43.280000000000001</v>
      </c>
      <c r="G412" s="39"/>
      <c r="H412" s="45"/>
    </row>
    <row r="413" s="2" customFormat="1" ht="16.8" customHeight="1">
      <c r="A413" s="39"/>
      <c r="B413" s="45"/>
      <c r="C413" s="325" t="s">
        <v>1</v>
      </c>
      <c r="D413" s="325" t="s">
        <v>4515</v>
      </c>
      <c r="E413" s="18" t="s">
        <v>1</v>
      </c>
      <c r="F413" s="326">
        <v>0</v>
      </c>
      <c r="G413" s="39"/>
      <c r="H413" s="45"/>
    </row>
    <row r="414" s="2" customFormat="1" ht="16.8" customHeight="1">
      <c r="A414" s="39"/>
      <c r="B414" s="45"/>
      <c r="C414" s="325" t="s">
        <v>1</v>
      </c>
      <c r="D414" s="325" t="s">
        <v>370</v>
      </c>
      <c r="E414" s="18" t="s">
        <v>1</v>
      </c>
      <c r="F414" s="326">
        <v>2.3799999999999999</v>
      </c>
      <c r="G414" s="39"/>
      <c r="H414" s="45"/>
    </row>
    <row r="415" s="2" customFormat="1" ht="16.8" customHeight="1">
      <c r="A415" s="39"/>
      <c r="B415" s="45"/>
      <c r="C415" s="325" t="s">
        <v>1</v>
      </c>
      <c r="D415" s="325" t="s">
        <v>4516</v>
      </c>
      <c r="E415" s="18" t="s">
        <v>1</v>
      </c>
      <c r="F415" s="326">
        <v>0</v>
      </c>
      <c r="G415" s="39"/>
      <c r="H415" s="45"/>
    </row>
    <row r="416" s="2" customFormat="1" ht="16.8" customHeight="1">
      <c r="A416" s="39"/>
      <c r="B416" s="45"/>
      <c r="C416" s="325" t="s">
        <v>1</v>
      </c>
      <c r="D416" s="325" t="s">
        <v>4517</v>
      </c>
      <c r="E416" s="18" t="s">
        <v>1</v>
      </c>
      <c r="F416" s="326">
        <v>19.280000000000001</v>
      </c>
      <c r="G416" s="39"/>
      <c r="H416" s="45"/>
    </row>
    <row r="417" s="2" customFormat="1" ht="16.8" customHeight="1">
      <c r="A417" s="39"/>
      <c r="B417" s="45"/>
      <c r="C417" s="325" t="s">
        <v>1</v>
      </c>
      <c r="D417" s="325" t="s">
        <v>4518</v>
      </c>
      <c r="E417" s="18" t="s">
        <v>1</v>
      </c>
      <c r="F417" s="326">
        <v>0</v>
      </c>
      <c r="G417" s="39"/>
      <c r="H417" s="45"/>
    </row>
    <row r="418" s="2" customFormat="1" ht="16.8" customHeight="1">
      <c r="A418" s="39"/>
      <c r="B418" s="45"/>
      <c r="C418" s="325" t="s">
        <v>1</v>
      </c>
      <c r="D418" s="325" t="s">
        <v>370</v>
      </c>
      <c r="E418" s="18" t="s">
        <v>1</v>
      </c>
      <c r="F418" s="326">
        <v>2.3799999999999999</v>
      </c>
      <c r="G418" s="39"/>
      <c r="H418" s="45"/>
    </row>
    <row r="419" s="2" customFormat="1" ht="16.8" customHeight="1">
      <c r="A419" s="39"/>
      <c r="B419" s="45"/>
      <c r="C419" s="325" t="s">
        <v>1</v>
      </c>
      <c r="D419" s="325" t="s">
        <v>4519</v>
      </c>
      <c r="E419" s="18" t="s">
        <v>1</v>
      </c>
      <c r="F419" s="326">
        <v>0</v>
      </c>
      <c r="G419" s="39"/>
      <c r="H419" s="45"/>
    </row>
    <row r="420" s="2" customFormat="1" ht="16.8" customHeight="1">
      <c r="A420" s="39"/>
      <c r="B420" s="45"/>
      <c r="C420" s="325" t="s">
        <v>1</v>
      </c>
      <c r="D420" s="325" t="s">
        <v>4520</v>
      </c>
      <c r="E420" s="18" t="s">
        <v>1</v>
      </c>
      <c r="F420" s="326">
        <v>2</v>
      </c>
      <c r="G420" s="39"/>
      <c r="H420" s="45"/>
    </row>
    <row r="421" s="2" customFormat="1" ht="16.8" customHeight="1">
      <c r="A421" s="39"/>
      <c r="B421" s="45"/>
      <c r="C421" s="325" t="s">
        <v>1</v>
      </c>
      <c r="D421" s="325" t="s">
        <v>4521</v>
      </c>
      <c r="E421" s="18" t="s">
        <v>1</v>
      </c>
      <c r="F421" s="326">
        <v>0</v>
      </c>
      <c r="G421" s="39"/>
      <c r="H421" s="45"/>
    </row>
    <row r="422" s="2" customFormat="1" ht="16.8" customHeight="1">
      <c r="A422" s="39"/>
      <c r="B422" s="45"/>
      <c r="C422" s="325" t="s">
        <v>1</v>
      </c>
      <c r="D422" s="325" t="s">
        <v>4522</v>
      </c>
      <c r="E422" s="18" t="s">
        <v>1</v>
      </c>
      <c r="F422" s="326">
        <v>17.239999999999998</v>
      </c>
      <c r="G422" s="39"/>
      <c r="H422" s="45"/>
    </row>
    <row r="423" s="2" customFormat="1" ht="16.8" customHeight="1">
      <c r="A423" s="39"/>
      <c r="B423" s="45"/>
      <c r="C423" s="325" t="s">
        <v>1</v>
      </c>
      <c r="D423" s="325" t="s">
        <v>212</v>
      </c>
      <c r="E423" s="18" t="s">
        <v>1</v>
      </c>
      <c r="F423" s="326">
        <v>43.280000000000001</v>
      </c>
      <c r="G423" s="39"/>
      <c r="H423" s="45"/>
    </row>
    <row r="424" s="2" customFormat="1" ht="16.8" customHeight="1">
      <c r="A424" s="39"/>
      <c r="B424" s="45"/>
      <c r="C424" s="327" t="s">
        <v>4420</v>
      </c>
      <c r="D424" s="39"/>
      <c r="E424" s="39"/>
      <c r="F424" s="39"/>
      <c r="G424" s="39"/>
      <c r="H424" s="45"/>
    </row>
    <row r="425" s="2" customFormat="1" ht="16.8" customHeight="1">
      <c r="A425" s="39"/>
      <c r="B425" s="45"/>
      <c r="C425" s="325" t="s">
        <v>743</v>
      </c>
      <c r="D425" s="325" t="s">
        <v>744</v>
      </c>
      <c r="E425" s="18" t="s">
        <v>215</v>
      </c>
      <c r="F425" s="326">
        <v>387.93000000000001</v>
      </c>
      <c r="G425" s="39"/>
      <c r="H425" s="45"/>
    </row>
    <row r="426" s="2" customFormat="1">
      <c r="A426" s="39"/>
      <c r="B426" s="45"/>
      <c r="C426" s="325" t="s">
        <v>763</v>
      </c>
      <c r="D426" s="325" t="s">
        <v>764</v>
      </c>
      <c r="E426" s="18" t="s">
        <v>215</v>
      </c>
      <c r="F426" s="326">
        <v>2753.0700000000002</v>
      </c>
      <c r="G426" s="39"/>
      <c r="H426" s="45"/>
    </row>
    <row r="427" s="2" customFormat="1" ht="16.8" customHeight="1">
      <c r="A427" s="39"/>
      <c r="B427" s="45"/>
      <c r="C427" s="325" t="s">
        <v>993</v>
      </c>
      <c r="D427" s="325" t="s">
        <v>4484</v>
      </c>
      <c r="E427" s="18" t="s">
        <v>215</v>
      </c>
      <c r="F427" s="326">
        <v>326.12</v>
      </c>
      <c r="G427" s="39"/>
      <c r="H427" s="45"/>
    </row>
    <row r="428" s="2" customFormat="1" ht="16.8" customHeight="1">
      <c r="A428" s="39"/>
      <c r="B428" s="45"/>
      <c r="C428" s="325" t="s">
        <v>1116</v>
      </c>
      <c r="D428" s="325" t="s">
        <v>4486</v>
      </c>
      <c r="E428" s="18" t="s">
        <v>215</v>
      </c>
      <c r="F428" s="326">
        <v>626.29999999999995</v>
      </c>
      <c r="G428" s="39"/>
      <c r="H428" s="45"/>
    </row>
    <row r="429" s="2" customFormat="1" ht="16.8" customHeight="1">
      <c r="A429" s="39"/>
      <c r="B429" s="45"/>
      <c r="C429" s="325" t="s">
        <v>1211</v>
      </c>
      <c r="D429" s="325" t="s">
        <v>1212</v>
      </c>
      <c r="E429" s="18" t="s">
        <v>215</v>
      </c>
      <c r="F429" s="326">
        <v>254.19999999999999</v>
      </c>
      <c r="G429" s="39"/>
      <c r="H429" s="45"/>
    </row>
    <row r="430" s="2" customFormat="1" ht="16.8" customHeight="1">
      <c r="A430" s="39"/>
      <c r="B430" s="45"/>
      <c r="C430" s="325" t="s">
        <v>1166</v>
      </c>
      <c r="D430" s="325" t="s">
        <v>1167</v>
      </c>
      <c r="E430" s="18" t="s">
        <v>215</v>
      </c>
      <c r="F430" s="326">
        <v>166.12100000000001</v>
      </c>
      <c r="G430" s="39"/>
      <c r="H430" s="45"/>
    </row>
    <row r="431" s="2" customFormat="1" ht="16.8" customHeight="1">
      <c r="A431" s="39"/>
      <c r="B431" s="45"/>
      <c r="C431" s="325" t="s">
        <v>997</v>
      </c>
      <c r="D431" s="325" t="s">
        <v>998</v>
      </c>
      <c r="E431" s="18" t="s">
        <v>215</v>
      </c>
      <c r="F431" s="326">
        <v>380.09300000000002</v>
      </c>
      <c r="G431" s="39"/>
      <c r="H431" s="45"/>
    </row>
    <row r="432" s="2" customFormat="1">
      <c r="A432" s="39"/>
      <c r="B432" s="45"/>
      <c r="C432" s="325" t="s">
        <v>1152</v>
      </c>
      <c r="D432" s="325" t="s">
        <v>1153</v>
      </c>
      <c r="E432" s="18" t="s">
        <v>215</v>
      </c>
      <c r="F432" s="326">
        <v>271.64600000000002</v>
      </c>
      <c r="G432" s="39"/>
      <c r="H432" s="45"/>
    </row>
    <row r="433" s="2" customFormat="1" ht="16.8" customHeight="1">
      <c r="A433" s="39"/>
      <c r="B433" s="45"/>
      <c r="C433" s="321" t="s">
        <v>365</v>
      </c>
      <c r="D433" s="322" t="s">
        <v>366</v>
      </c>
      <c r="E433" s="323" t="s">
        <v>215</v>
      </c>
      <c r="F433" s="324">
        <v>21.620000000000001</v>
      </c>
      <c r="G433" s="39"/>
      <c r="H433" s="45"/>
    </row>
    <row r="434" s="2" customFormat="1" ht="16.8" customHeight="1">
      <c r="A434" s="39"/>
      <c r="B434" s="45"/>
      <c r="C434" s="325" t="s">
        <v>1</v>
      </c>
      <c r="D434" s="325" t="s">
        <v>4523</v>
      </c>
      <c r="E434" s="18" t="s">
        <v>1</v>
      </c>
      <c r="F434" s="326">
        <v>0</v>
      </c>
      <c r="G434" s="39"/>
      <c r="H434" s="45"/>
    </row>
    <row r="435" s="2" customFormat="1" ht="16.8" customHeight="1">
      <c r="A435" s="39"/>
      <c r="B435" s="45"/>
      <c r="C435" s="325" t="s">
        <v>1</v>
      </c>
      <c r="D435" s="325" t="s">
        <v>370</v>
      </c>
      <c r="E435" s="18" t="s">
        <v>1</v>
      </c>
      <c r="F435" s="326">
        <v>2.3799999999999999</v>
      </c>
      <c r="G435" s="39"/>
      <c r="H435" s="45"/>
    </row>
    <row r="436" s="2" customFormat="1" ht="16.8" customHeight="1">
      <c r="A436" s="39"/>
      <c r="B436" s="45"/>
      <c r="C436" s="325" t="s">
        <v>1</v>
      </c>
      <c r="D436" s="325" t="s">
        <v>4524</v>
      </c>
      <c r="E436" s="18" t="s">
        <v>1</v>
      </c>
      <c r="F436" s="326">
        <v>0</v>
      </c>
      <c r="G436" s="39"/>
      <c r="H436" s="45"/>
    </row>
    <row r="437" s="2" customFormat="1" ht="16.8" customHeight="1">
      <c r="A437" s="39"/>
      <c r="B437" s="45"/>
      <c r="C437" s="325" t="s">
        <v>1</v>
      </c>
      <c r="D437" s="325" t="s">
        <v>4520</v>
      </c>
      <c r="E437" s="18" t="s">
        <v>1</v>
      </c>
      <c r="F437" s="326">
        <v>2</v>
      </c>
      <c r="G437" s="39"/>
      <c r="H437" s="45"/>
    </row>
    <row r="438" s="2" customFormat="1" ht="16.8" customHeight="1">
      <c r="A438" s="39"/>
      <c r="B438" s="45"/>
      <c r="C438" s="325" t="s">
        <v>1</v>
      </c>
      <c r="D438" s="325" t="s">
        <v>4525</v>
      </c>
      <c r="E438" s="18" t="s">
        <v>1</v>
      </c>
      <c r="F438" s="326">
        <v>0</v>
      </c>
      <c r="G438" s="39"/>
      <c r="H438" s="45"/>
    </row>
    <row r="439" s="2" customFormat="1" ht="16.8" customHeight="1">
      <c r="A439" s="39"/>
      <c r="B439" s="45"/>
      <c r="C439" s="325" t="s">
        <v>1</v>
      </c>
      <c r="D439" s="325" t="s">
        <v>4522</v>
      </c>
      <c r="E439" s="18" t="s">
        <v>1</v>
      </c>
      <c r="F439" s="326">
        <v>17.239999999999998</v>
      </c>
      <c r="G439" s="39"/>
      <c r="H439" s="45"/>
    </row>
    <row r="440" s="2" customFormat="1" ht="16.8" customHeight="1">
      <c r="A440" s="39"/>
      <c r="B440" s="45"/>
      <c r="C440" s="325" t="s">
        <v>1</v>
      </c>
      <c r="D440" s="325" t="s">
        <v>212</v>
      </c>
      <c r="E440" s="18" t="s">
        <v>1</v>
      </c>
      <c r="F440" s="326">
        <v>21.620000000000001</v>
      </c>
      <c r="G440" s="39"/>
      <c r="H440" s="45"/>
    </row>
    <row r="441" s="2" customFormat="1" ht="16.8" customHeight="1">
      <c r="A441" s="39"/>
      <c r="B441" s="45"/>
      <c r="C441" s="327" t="s">
        <v>4420</v>
      </c>
      <c r="D441" s="39"/>
      <c r="E441" s="39"/>
      <c r="F441" s="39"/>
      <c r="G441" s="39"/>
      <c r="H441" s="45"/>
    </row>
    <row r="442" s="2" customFormat="1" ht="16.8" customHeight="1">
      <c r="A442" s="39"/>
      <c r="B442" s="45"/>
      <c r="C442" s="325" t="s">
        <v>743</v>
      </c>
      <c r="D442" s="325" t="s">
        <v>744</v>
      </c>
      <c r="E442" s="18" t="s">
        <v>215</v>
      </c>
      <c r="F442" s="326">
        <v>387.93000000000001</v>
      </c>
      <c r="G442" s="39"/>
      <c r="H442" s="45"/>
    </row>
    <row r="443" s="2" customFormat="1">
      <c r="A443" s="39"/>
      <c r="B443" s="45"/>
      <c r="C443" s="325" t="s">
        <v>763</v>
      </c>
      <c r="D443" s="325" t="s">
        <v>764</v>
      </c>
      <c r="E443" s="18" t="s">
        <v>215</v>
      </c>
      <c r="F443" s="326">
        <v>2753.0700000000002</v>
      </c>
      <c r="G443" s="39"/>
      <c r="H443" s="45"/>
    </row>
    <row r="444" s="2" customFormat="1" ht="16.8" customHeight="1">
      <c r="A444" s="39"/>
      <c r="B444" s="45"/>
      <c r="C444" s="325" t="s">
        <v>993</v>
      </c>
      <c r="D444" s="325" t="s">
        <v>4484</v>
      </c>
      <c r="E444" s="18" t="s">
        <v>215</v>
      </c>
      <c r="F444" s="326">
        <v>326.12</v>
      </c>
      <c r="G444" s="39"/>
      <c r="H444" s="45"/>
    </row>
    <row r="445" s="2" customFormat="1" ht="16.8" customHeight="1">
      <c r="A445" s="39"/>
      <c r="B445" s="45"/>
      <c r="C445" s="325" t="s">
        <v>1116</v>
      </c>
      <c r="D445" s="325" t="s">
        <v>4486</v>
      </c>
      <c r="E445" s="18" t="s">
        <v>215</v>
      </c>
      <c r="F445" s="326">
        <v>626.29999999999995</v>
      </c>
      <c r="G445" s="39"/>
      <c r="H445" s="45"/>
    </row>
    <row r="446" s="2" customFormat="1" ht="16.8" customHeight="1">
      <c r="A446" s="39"/>
      <c r="B446" s="45"/>
      <c r="C446" s="325" t="s">
        <v>1211</v>
      </c>
      <c r="D446" s="325" t="s">
        <v>1212</v>
      </c>
      <c r="E446" s="18" t="s">
        <v>215</v>
      </c>
      <c r="F446" s="326">
        <v>254.19999999999999</v>
      </c>
      <c r="G446" s="39"/>
      <c r="H446" s="45"/>
    </row>
    <row r="447" s="2" customFormat="1" ht="16.8" customHeight="1">
      <c r="A447" s="39"/>
      <c r="B447" s="45"/>
      <c r="C447" s="325" t="s">
        <v>1166</v>
      </c>
      <c r="D447" s="325" t="s">
        <v>1167</v>
      </c>
      <c r="E447" s="18" t="s">
        <v>215</v>
      </c>
      <c r="F447" s="326">
        <v>166.12100000000001</v>
      </c>
      <c r="G447" s="39"/>
      <c r="H447" s="45"/>
    </row>
    <row r="448" s="2" customFormat="1" ht="16.8" customHeight="1">
      <c r="A448" s="39"/>
      <c r="B448" s="45"/>
      <c r="C448" s="325" t="s">
        <v>997</v>
      </c>
      <c r="D448" s="325" t="s">
        <v>998</v>
      </c>
      <c r="E448" s="18" t="s">
        <v>215</v>
      </c>
      <c r="F448" s="326">
        <v>380.09300000000002</v>
      </c>
      <c r="G448" s="39"/>
      <c r="H448" s="45"/>
    </row>
    <row r="449" s="2" customFormat="1">
      <c r="A449" s="39"/>
      <c r="B449" s="45"/>
      <c r="C449" s="325" t="s">
        <v>1152</v>
      </c>
      <c r="D449" s="325" t="s">
        <v>1153</v>
      </c>
      <c r="E449" s="18" t="s">
        <v>215</v>
      </c>
      <c r="F449" s="326">
        <v>271.64600000000002</v>
      </c>
      <c r="G449" s="39"/>
      <c r="H449" s="45"/>
    </row>
    <row r="450" s="2" customFormat="1" ht="16.8" customHeight="1">
      <c r="A450" s="39"/>
      <c r="B450" s="45"/>
      <c r="C450" s="321" t="s">
        <v>369</v>
      </c>
      <c r="D450" s="322" t="s">
        <v>363</v>
      </c>
      <c r="E450" s="323" t="s">
        <v>215</v>
      </c>
      <c r="F450" s="324">
        <v>2.3799999999999999</v>
      </c>
      <c r="G450" s="39"/>
      <c r="H450" s="45"/>
    </row>
    <row r="451" s="2" customFormat="1" ht="16.8" customHeight="1">
      <c r="A451" s="39"/>
      <c r="B451" s="45"/>
      <c r="C451" s="325" t="s">
        <v>1</v>
      </c>
      <c r="D451" s="325" t="s">
        <v>4408</v>
      </c>
      <c r="E451" s="18" t="s">
        <v>1</v>
      </c>
      <c r="F451" s="326">
        <v>0</v>
      </c>
      <c r="G451" s="39"/>
      <c r="H451" s="45"/>
    </row>
    <row r="452" s="2" customFormat="1" ht="16.8" customHeight="1">
      <c r="A452" s="39"/>
      <c r="B452" s="45"/>
      <c r="C452" s="325" t="s">
        <v>1</v>
      </c>
      <c r="D452" s="325" t="s">
        <v>372</v>
      </c>
      <c r="E452" s="18" t="s">
        <v>1</v>
      </c>
      <c r="F452" s="326">
        <v>1.19</v>
      </c>
      <c r="G452" s="39"/>
      <c r="H452" s="45"/>
    </row>
    <row r="453" s="2" customFormat="1" ht="16.8" customHeight="1">
      <c r="A453" s="39"/>
      <c r="B453" s="45"/>
      <c r="C453" s="325" t="s">
        <v>1</v>
      </c>
      <c r="D453" s="325" t="s">
        <v>4414</v>
      </c>
      <c r="E453" s="18" t="s">
        <v>1</v>
      </c>
      <c r="F453" s="326">
        <v>0</v>
      </c>
      <c r="G453" s="39"/>
      <c r="H453" s="45"/>
    </row>
    <row r="454" s="2" customFormat="1" ht="16.8" customHeight="1">
      <c r="A454" s="39"/>
      <c r="B454" s="45"/>
      <c r="C454" s="325" t="s">
        <v>1</v>
      </c>
      <c r="D454" s="325" t="s">
        <v>372</v>
      </c>
      <c r="E454" s="18" t="s">
        <v>1</v>
      </c>
      <c r="F454" s="326">
        <v>1.19</v>
      </c>
      <c r="G454" s="39"/>
      <c r="H454" s="45"/>
    </row>
    <row r="455" s="2" customFormat="1" ht="16.8" customHeight="1">
      <c r="A455" s="39"/>
      <c r="B455" s="45"/>
      <c r="C455" s="325" t="s">
        <v>1</v>
      </c>
      <c r="D455" s="325" t="s">
        <v>212</v>
      </c>
      <c r="E455" s="18" t="s">
        <v>1</v>
      </c>
      <c r="F455" s="326">
        <v>2.3799999999999999</v>
      </c>
      <c r="G455" s="39"/>
      <c r="H455" s="45"/>
    </row>
    <row r="456" s="2" customFormat="1" ht="16.8" customHeight="1">
      <c r="A456" s="39"/>
      <c r="B456" s="45"/>
      <c r="C456" s="327" t="s">
        <v>4420</v>
      </c>
      <c r="D456" s="39"/>
      <c r="E456" s="39"/>
      <c r="F456" s="39"/>
      <c r="G456" s="39"/>
      <c r="H456" s="45"/>
    </row>
    <row r="457" s="2" customFormat="1" ht="16.8" customHeight="1">
      <c r="A457" s="39"/>
      <c r="B457" s="45"/>
      <c r="C457" s="325" t="s">
        <v>743</v>
      </c>
      <c r="D457" s="325" t="s">
        <v>744</v>
      </c>
      <c r="E457" s="18" t="s">
        <v>215</v>
      </c>
      <c r="F457" s="326">
        <v>387.93000000000001</v>
      </c>
      <c r="G457" s="39"/>
      <c r="H457" s="45"/>
    </row>
    <row r="458" s="2" customFormat="1">
      <c r="A458" s="39"/>
      <c r="B458" s="45"/>
      <c r="C458" s="325" t="s">
        <v>763</v>
      </c>
      <c r="D458" s="325" t="s">
        <v>764</v>
      </c>
      <c r="E458" s="18" t="s">
        <v>215</v>
      </c>
      <c r="F458" s="326">
        <v>2753.0700000000002</v>
      </c>
      <c r="G458" s="39"/>
      <c r="H458" s="45"/>
    </row>
    <row r="459" s="2" customFormat="1" ht="16.8" customHeight="1">
      <c r="A459" s="39"/>
      <c r="B459" s="45"/>
      <c r="C459" s="325" t="s">
        <v>975</v>
      </c>
      <c r="D459" s="325" t="s">
        <v>4483</v>
      </c>
      <c r="E459" s="18" t="s">
        <v>215</v>
      </c>
      <c r="F459" s="326">
        <v>274.72000000000003</v>
      </c>
      <c r="G459" s="39"/>
      <c r="H459" s="45"/>
    </row>
    <row r="460" s="2" customFormat="1" ht="16.8" customHeight="1">
      <c r="A460" s="39"/>
      <c r="B460" s="45"/>
      <c r="C460" s="325" t="s">
        <v>993</v>
      </c>
      <c r="D460" s="325" t="s">
        <v>4484</v>
      </c>
      <c r="E460" s="18" t="s">
        <v>215</v>
      </c>
      <c r="F460" s="326">
        <v>263.08999999999997</v>
      </c>
      <c r="G460" s="39"/>
      <c r="H460" s="45"/>
    </row>
    <row r="461" s="2" customFormat="1" ht="16.8" customHeight="1">
      <c r="A461" s="39"/>
      <c r="B461" s="45"/>
      <c r="C461" s="325" t="s">
        <v>1010</v>
      </c>
      <c r="D461" s="325" t="s">
        <v>4485</v>
      </c>
      <c r="E461" s="18" t="s">
        <v>215</v>
      </c>
      <c r="F461" s="326">
        <v>274.72000000000003</v>
      </c>
      <c r="G461" s="39"/>
      <c r="H461" s="45"/>
    </row>
    <row r="462" s="2" customFormat="1" ht="16.8" customHeight="1">
      <c r="A462" s="39"/>
      <c r="B462" s="45"/>
      <c r="C462" s="325" t="s">
        <v>1116</v>
      </c>
      <c r="D462" s="325" t="s">
        <v>4486</v>
      </c>
      <c r="E462" s="18" t="s">
        <v>215</v>
      </c>
      <c r="F462" s="326">
        <v>626.29999999999995</v>
      </c>
      <c r="G462" s="39"/>
      <c r="H462" s="45"/>
    </row>
    <row r="463" s="2" customFormat="1" ht="16.8" customHeight="1">
      <c r="A463" s="39"/>
      <c r="B463" s="45"/>
      <c r="C463" s="325" t="s">
        <v>1211</v>
      </c>
      <c r="D463" s="325" t="s">
        <v>1212</v>
      </c>
      <c r="E463" s="18" t="s">
        <v>215</v>
      </c>
      <c r="F463" s="326">
        <v>254.19999999999999</v>
      </c>
      <c r="G463" s="39"/>
      <c r="H463" s="45"/>
    </row>
    <row r="464" s="2" customFormat="1" ht="16.8" customHeight="1">
      <c r="A464" s="39"/>
      <c r="B464" s="45"/>
      <c r="C464" s="325" t="s">
        <v>979</v>
      </c>
      <c r="D464" s="325" t="s">
        <v>980</v>
      </c>
      <c r="E464" s="18" t="s">
        <v>981</v>
      </c>
      <c r="F464" s="326">
        <v>109.88800000000001</v>
      </c>
      <c r="G464" s="39"/>
      <c r="H464" s="45"/>
    </row>
    <row r="465" s="2" customFormat="1" ht="16.8" customHeight="1">
      <c r="A465" s="39"/>
      <c r="B465" s="45"/>
      <c r="C465" s="325" t="s">
        <v>1166</v>
      </c>
      <c r="D465" s="325" t="s">
        <v>1167</v>
      </c>
      <c r="E465" s="18" t="s">
        <v>215</v>
      </c>
      <c r="F465" s="326">
        <v>166.12100000000001</v>
      </c>
      <c r="G465" s="39"/>
      <c r="H465" s="45"/>
    </row>
    <row r="466" s="2" customFormat="1" ht="16.8" customHeight="1">
      <c r="A466" s="39"/>
      <c r="B466" s="45"/>
      <c r="C466" s="325" t="s">
        <v>1014</v>
      </c>
      <c r="D466" s="325" t="s">
        <v>1015</v>
      </c>
      <c r="E466" s="18" t="s">
        <v>215</v>
      </c>
      <c r="F466" s="326">
        <v>320.18599999999998</v>
      </c>
      <c r="G466" s="39"/>
      <c r="H466" s="45"/>
    </row>
    <row r="467" s="2" customFormat="1" ht="16.8" customHeight="1">
      <c r="A467" s="39"/>
      <c r="B467" s="45"/>
      <c r="C467" s="325" t="s">
        <v>1005</v>
      </c>
      <c r="D467" s="325" t="s">
        <v>1006</v>
      </c>
      <c r="E467" s="18" t="s">
        <v>215</v>
      </c>
      <c r="F467" s="326">
        <v>306.63099999999997</v>
      </c>
      <c r="G467" s="39"/>
      <c r="H467" s="45"/>
    </row>
    <row r="468" s="2" customFormat="1">
      <c r="A468" s="39"/>
      <c r="B468" s="45"/>
      <c r="C468" s="325" t="s">
        <v>1152</v>
      </c>
      <c r="D468" s="325" t="s">
        <v>1153</v>
      </c>
      <c r="E468" s="18" t="s">
        <v>215</v>
      </c>
      <c r="F468" s="326">
        <v>271.64600000000002</v>
      </c>
      <c r="G468" s="39"/>
      <c r="H468" s="45"/>
    </row>
    <row r="469" s="2" customFormat="1" ht="16.8" customHeight="1">
      <c r="A469" s="39"/>
      <c r="B469" s="45"/>
      <c r="C469" s="321" t="s">
        <v>371</v>
      </c>
      <c r="D469" s="322" t="s">
        <v>366</v>
      </c>
      <c r="E469" s="323" t="s">
        <v>215</v>
      </c>
      <c r="F469" s="324">
        <v>1.19</v>
      </c>
      <c r="G469" s="39"/>
      <c r="H469" s="45"/>
    </row>
    <row r="470" s="2" customFormat="1" ht="16.8" customHeight="1">
      <c r="A470" s="39"/>
      <c r="B470" s="45"/>
      <c r="C470" s="325" t="s">
        <v>1</v>
      </c>
      <c r="D470" s="325" t="s">
        <v>4417</v>
      </c>
      <c r="E470" s="18" t="s">
        <v>1</v>
      </c>
      <c r="F470" s="326">
        <v>0</v>
      </c>
      <c r="G470" s="39"/>
      <c r="H470" s="45"/>
    </row>
    <row r="471" s="2" customFormat="1" ht="16.8" customHeight="1">
      <c r="A471" s="39"/>
      <c r="B471" s="45"/>
      <c r="C471" s="325" t="s">
        <v>1</v>
      </c>
      <c r="D471" s="325" t="s">
        <v>372</v>
      </c>
      <c r="E471" s="18" t="s">
        <v>1</v>
      </c>
      <c r="F471" s="326">
        <v>1.19</v>
      </c>
      <c r="G471" s="39"/>
      <c r="H471" s="45"/>
    </row>
    <row r="472" s="2" customFormat="1" ht="16.8" customHeight="1">
      <c r="A472" s="39"/>
      <c r="B472" s="45"/>
      <c r="C472" s="327" t="s">
        <v>4420</v>
      </c>
      <c r="D472" s="39"/>
      <c r="E472" s="39"/>
      <c r="F472" s="39"/>
      <c r="G472" s="39"/>
      <c r="H472" s="45"/>
    </row>
    <row r="473" s="2" customFormat="1" ht="16.8" customHeight="1">
      <c r="A473" s="39"/>
      <c r="B473" s="45"/>
      <c r="C473" s="325" t="s">
        <v>743</v>
      </c>
      <c r="D473" s="325" t="s">
        <v>744</v>
      </c>
      <c r="E473" s="18" t="s">
        <v>215</v>
      </c>
      <c r="F473" s="326">
        <v>387.93000000000001</v>
      </c>
      <c r="G473" s="39"/>
      <c r="H473" s="45"/>
    </row>
    <row r="474" s="2" customFormat="1">
      <c r="A474" s="39"/>
      <c r="B474" s="45"/>
      <c r="C474" s="325" t="s">
        <v>763</v>
      </c>
      <c r="D474" s="325" t="s">
        <v>764</v>
      </c>
      <c r="E474" s="18" t="s">
        <v>215</v>
      </c>
      <c r="F474" s="326">
        <v>2753.0700000000002</v>
      </c>
      <c r="G474" s="39"/>
      <c r="H474" s="45"/>
    </row>
    <row r="475" s="2" customFormat="1" ht="16.8" customHeight="1">
      <c r="A475" s="39"/>
      <c r="B475" s="45"/>
      <c r="C475" s="325" t="s">
        <v>975</v>
      </c>
      <c r="D475" s="325" t="s">
        <v>4483</v>
      </c>
      <c r="E475" s="18" t="s">
        <v>215</v>
      </c>
      <c r="F475" s="326">
        <v>274.72000000000003</v>
      </c>
      <c r="G475" s="39"/>
      <c r="H475" s="45"/>
    </row>
    <row r="476" s="2" customFormat="1" ht="16.8" customHeight="1">
      <c r="A476" s="39"/>
      <c r="B476" s="45"/>
      <c r="C476" s="325" t="s">
        <v>993</v>
      </c>
      <c r="D476" s="325" t="s">
        <v>4484</v>
      </c>
      <c r="E476" s="18" t="s">
        <v>215</v>
      </c>
      <c r="F476" s="326">
        <v>263.08999999999997</v>
      </c>
      <c r="G476" s="39"/>
      <c r="H476" s="45"/>
    </row>
    <row r="477" s="2" customFormat="1" ht="16.8" customHeight="1">
      <c r="A477" s="39"/>
      <c r="B477" s="45"/>
      <c r="C477" s="325" t="s">
        <v>1010</v>
      </c>
      <c r="D477" s="325" t="s">
        <v>4485</v>
      </c>
      <c r="E477" s="18" t="s">
        <v>215</v>
      </c>
      <c r="F477" s="326">
        <v>274.72000000000003</v>
      </c>
      <c r="G477" s="39"/>
      <c r="H477" s="45"/>
    </row>
    <row r="478" s="2" customFormat="1" ht="16.8" customHeight="1">
      <c r="A478" s="39"/>
      <c r="B478" s="45"/>
      <c r="C478" s="325" t="s">
        <v>1116</v>
      </c>
      <c r="D478" s="325" t="s">
        <v>4486</v>
      </c>
      <c r="E478" s="18" t="s">
        <v>215</v>
      </c>
      <c r="F478" s="326">
        <v>626.29999999999995</v>
      </c>
      <c r="G478" s="39"/>
      <c r="H478" s="45"/>
    </row>
    <row r="479" s="2" customFormat="1" ht="16.8" customHeight="1">
      <c r="A479" s="39"/>
      <c r="B479" s="45"/>
      <c r="C479" s="325" t="s">
        <v>1211</v>
      </c>
      <c r="D479" s="325" t="s">
        <v>1212</v>
      </c>
      <c r="E479" s="18" t="s">
        <v>215</v>
      </c>
      <c r="F479" s="326">
        <v>254.19999999999999</v>
      </c>
      <c r="G479" s="39"/>
      <c r="H479" s="45"/>
    </row>
    <row r="480" s="2" customFormat="1" ht="16.8" customHeight="1">
      <c r="A480" s="39"/>
      <c r="B480" s="45"/>
      <c r="C480" s="325" t="s">
        <v>979</v>
      </c>
      <c r="D480" s="325" t="s">
        <v>980</v>
      </c>
      <c r="E480" s="18" t="s">
        <v>981</v>
      </c>
      <c r="F480" s="326">
        <v>109.88800000000001</v>
      </c>
      <c r="G480" s="39"/>
      <c r="H480" s="45"/>
    </row>
    <row r="481" s="2" customFormat="1" ht="16.8" customHeight="1">
      <c r="A481" s="39"/>
      <c r="B481" s="45"/>
      <c r="C481" s="325" t="s">
        <v>1166</v>
      </c>
      <c r="D481" s="325" t="s">
        <v>1167</v>
      </c>
      <c r="E481" s="18" t="s">
        <v>215</v>
      </c>
      <c r="F481" s="326">
        <v>166.12100000000001</v>
      </c>
      <c r="G481" s="39"/>
      <c r="H481" s="45"/>
    </row>
    <row r="482" s="2" customFormat="1" ht="16.8" customHeight="1">
      <c r="A482" s="39"/>
      <c r="B482" s="45"/>
      <c r="C482" s="325" t="s">
        <v>1014</v>
      </c>
      <c r="D482" s="325" t="s">
        <v>1015</v>
      </c>
      <c r="E482" s="18" t="s">
        <v>215</v>
      </c>
      <c r="F482" s="326">
        <v>320.18599999999998</v>
      </c>
      <c r="G482" s="39"/>
      <c r="H482" s="45"/>
    </row>
    <row r="483" s="2" customFormat="1" ht="16.8" customHeight="1">
      <c r="A483" s="39"/>
      <c r="B483" s="45"/>
      <c r="C483" s="325" t="s">
        <v>1005</v>
      </c>
      <c r="D483" s="325" t="s">
        <v>1006</v>
      </c>
      <c r="E483" s="18" t="s">
        <v>215</v>
      </c>
      <c r="F483" s="326">
        <v>306.63099999999997</v>
      </c>
      <c r="G483" s="39"/>
      <c r="H483" s="45"/>
    </row>
    <row r="484" s="2" customFormat="1">
      <c r="A484" s="39"/>
      <c r="B484" s="45"/>
      <c r="C484" s="325" t="s">
        <v>1152</v>
      </c>
      <c r="D484" s="325" t="s">
        <v>1153</v>
      </c>
      <c r="E484" s="18" t="s">
        <v>215</v>
      </c>
      <c r="F484" s="326">
        <v>271.64600000000002</v>
      </c>
      <c r="G484" s="39"/>
      <c r="H484" s="45"/>
    </row>
    <row r="485" s="2" customFormat="1" ht="16.8" customHeight="1">
      <c r="A485" s="39"/>
      <c r="B485" s="45"/>
      <c r="C485" s="321" t="s">
        <v>374</v>
      </c>
      <c r="D485" s="322" t="s">
        <v>375</v>
      </c>
      <c r="E485" s="323" t="s">
        <v>215</v>
      </c>
      <c r="F485" s="324">
        <v>19.510000000000002</v>
      </c>
      <c r="G485" s="39"/>
      <c r="H485" s="45"/>
    </row>
    <row r="486" s="2" customFormat="1" ht="16.8" customHeight="1">
      <c r="A486" s="39"/>
      <c r="B486" s="45"/>
      <c r="C486" s="325" t="s">
        <v>1</v>
      </c>
      <c r="D486" s="325" t="s">
        <v>4526</v>
      </c>
      <c r="E486" s="18" t="s">
        <v>1</v>
      </c>
      <c r="F486" s="326">
        <v>0</v>
      </c>
      <c r="G486" s="39"/>
      <c r="H486" s="45"/>
    </row>
    <row r="487" s="2" customFormat="1" ht="16.8" customHeight="1">
      <c r="A487" s="39"/>
      <c r="B487" s="45"/>
      <c r="C487" s="325" t="s">
        <v>1</v>
      </c>
      <c r="D487" s="325" t="s">
        <v>376</v>
      </c>
      <c r="E487" s="18" t="s">
        <v>1</v>
      </c>
      <c r="F487" s="326">
        <v>19.510000000000002</v>
      </c>
      <c r="G487" s="39"/>
      <c r="H487" s="45"/>
    </row>
    <row r="488" s="2" customFormat="1" ht="16.8" customHeight="1">
      <c r="A488" s="39"/>
      <c r="B488" s="45"/>
      <c r="C488" s="327" t="s">
        <v>4420</v>
      </c>
      <c r="D488" s="39"/>
      <c r="E488" s="39"/>
      <c r="F488" s="39"/>
      <c r="G488" s="39"/>
      <c r="H488" s="45"/>
    </row>
    <row r="489" s="2" customFormat="1" ht="16.8" customHeight="1">
      <c r="A489" s="39"/>
      <c r="B489" s="45"/>
      <c r="C489" s="325" t="s">
        <v>743</v>
      </c>
      <c r="D489" s="325" t="s">
        <v>744</v>
      </c>
      <c r="E489" s="18" t="s">
        <v>215</v>
      </c>
      <c r="F489" s="326">
        <v>387.93000000000001</v>
      </c>
      <c r="G489" s="39"/>
      <c r="H489" s="45"/>
    </row>
    <row r="490" s="2" customFormat="1">
      <c r="A490" s="39"/>
      <c r="B490" s="45"/>
      <c r="C490" s="325" t="s">
        <v>763</v>
      </c>
      <c r="D490" s="325" t="s">
        <v>764</v>
      </c>
      <c r="E490" s="18" t="s">
        <v>215</v>
      </c>
      <c r="F490" s="326">
        <v>2753.0700000000002</v>
      </c>
      <c r="G490" s="39"/>
      <c r="H490" s="45"/>
    </row>
    <row r="491" s="2" customFormat="1" ht="16.8" customHeight="1">
      <c r="A491" s="39"/>
      <c r="B491" s="45"/>
      <c r="C491" s="325" t="s">
        <v>993</v>
      </c>
      <c r="D491" s="325" t="s">
        <v>4484</v>
      </c>
      <c r="E491" s="18" t="s">
        <v>215</v>
      </c>
      <c r="F491" s="326">
        <v>326.12</v>
      </c>
      <c r="G491" s="39"/>
      <c r="H491" s="45"/>
    </row>
    <row r="492" s="2" customFormat="1" ht="16.8" customHeight="1">
      <c r="A492" s="39"/>
      <c r="B492" s="45"/>
      <c r="C492" s="325" t="s">
        <v>1116</v>
      </c>
      <c r="D492" s="325" t="s">
        <v>4486</v>
      </c>
      <c r="E492" s="18" t="s">
        <v>215</v>
      </c>
      <c r="F492" s="326">
        <v>626.29999999999995</v>
      </c>
      <c r="G492" s="39"/>
      <c r="H492" s="45"/>
    </row>
    <row r="493" s="2" customFormat="1" ht="16.8" customHeight="1">
      <c r="A493" s="39"/>
      <c r="B493" s="45"/>
      <c r="C493" s="325" t="s">
        <v>1211</v>
      </c>
      <c r="D493" s="325" t="s">
        <v>1212</v>
      </c>
      <c r="E493" s="18" t="s">
        <v>215</v>
      </c>
      <c r="F493" s="326">
        <v>254.19999999999999</v>
      </c>
      <c r="G493" s="39"/>
      <c r="H493" s="45"/>
    </row>
    <row r="494" s="2" customFormat="1" ht="16.8" customHeight="1">
      <c r="A494" s="39"/>
      <c r="B494" s="45"/>
      <c r="C494" s="325" t="s">
        <v>1166</v>
      </c>
      <c r="D494" s="325" t="s">
        <v>1167</v>
      </c>
      <c r="E494" s="18" t="s">
        <v>215</v>
      </c>
      <c r="F494" s="326">
        <v>166.12100000000001</v>
      </c>
      <c r="G494" s="39"/>
      <c r="H494" s="45"/>
    </row>
    <row r="495" s="2" customFormat="1" ht="16.8" customHeight="1">
      <c r="A495" s="39"/>
      <c r="B495" s="45"/>
      <c r="C495" s="325" t="s">
        <v>997</v>
      </c>
      <c r="D495" s="325" t="s">
        <v>998</v>
      </c>
      <c r="E495" s="18" t="s">
        <v>215</v>
      </c>
      <c r="F495" s="326">
        <v>380.09300000000002</v>
      </c>
      <c r="G495" s="39"/>
      <c r="H495" s="45"/>
    </row>
    <row r="496" s="2" customFormat="1">
      <c r="A496" s="39"/>
      <c r="B496" s="45"/>
      <c r="C496" s="325" t="s">
        <v>1152</v>
      </c>
      <c r="D496" s="325" t="s">
        <v>1153</v>
      </c>
      <c r="E496" s="18" t="s">
        <v>215</v>
      </c>
      <c r="F496" s="326">
        <v>271.64600000000002</v>
      </c>
      <c r="G496" s="39"/>
      <c r="H496" s="45"/>
    </row>
    <row r="497" s="2" customFormat="1" ht="16.8" customHeight="1">
      <c r="A497" s="39"/>
      <c r="B497" s="45"/>
      <c r="C497" s="321" t="s">
        <v>377</v>
      </c>
      <c r="D497" s="322" t="s">
        <v>378</v>
      </c>
      <c r="E497" s="323" t="s">
        <v>215</v>
      </c>
      <c r="F497" s="324">
        <v>19.510000000000002</v>
      </c>
      <c r="G497" s="39"/>
      <c r="H497" s="45"/>
    </row>
    <row r="498" s="2" customFormat="1" ht="16.8" customHeight="1">
      <c r="A498" s="39"/>
      <c r="B498" s="45"/>
      <c r="C498" s="325" t="s">
        <v>1</v>
      </c>
      <c r="D498" s="325" t="s">
        <v>4527</v>
      </c>
      <c r="E498" s="18" t="s">
        <v>1</v>
      </c>
      <c r="F498" s="326">
        <v>0</v>
      </c>
      <c r="G498" s="39"/>
      <c r="H498" s="45"/>
    </row>
    <row r="499" s="2" customFormat="1" ht="16.8" customHeight="1">
      <c r="A499" s="39"/>
      <c r="B499" s="45"/>
      <c r="C499" s="325" t="s">
        <v>1</v>
      </c>
      <c r="D499" s="325" t="s">
        <v>376</v>
      </c>
      <c r="E499" s="18" t="s">
        <v>1</v>
      </c>
      <c r="F499" s="326">
        <v>19.510000000000002</v>
      </c>
      <c r="G499" s="39"/>
      <c r="H499" s="45"/>
    </row>
    <row r="500" s="2" customFormat="1" ht="16.8" customHeight="1">
      <c r="A500" s="39"/>
      <c r="B500" s="45"/>
      <c r="C500" s="327" t="s">
        <v>4420</v>
      </c>
      <c r="D500" s="39"/>
      <c r="E500" s="39"/>
      <c r="F500" s="39"/>
      <c r="G500" s="39"/>
      <c r="H500" s="45"/>
    </row>
    <row r="501" s="2" customFormat="1" ht="16.8" customHeight="1">
      <c r="A501" s="39"/>
      <c r="B501" s="45"/>
      <c r="C501" s="325" t="s">
        <v>743</v>
      </c>
      <c r="D501" s="325" t="s">
        <v>744</v>
      </c>
      <c r="E501" s="18" t="s">
        <v>215</v>
      </c>
      <c r="F501" s="326">
        <v>387.93000000000001</v>
      </c>
      <c r="G501" s="39"/>
      <c r="H501" s="45"/>
    </row>
    <row r="502" s="2" customFormat="1">
      <c r="A502" s="39"/>
      <c r="B502" s="45"/>
      <c r="C502" s="325" t="s">
        <v>763</v>
      </c>
      <c r="D502" s="325" t="s">
        <v>764</v>
      </c>
      <c r="E502" s="18" t="s">
        <v>215</v>
      </c>
      <c r="F502" s="326">
        <v>2753.0700000000002</v>
      </c>
      <c r="G502" s="39"/>
      <c r="H502" s="45"/>
    </row>
    <row r="503" s="2" customFormat="1" ht="16.8" customHeight="1">
      <c r="A503" s="39"/>
      <c r="B503" s="45"/>
      <c r="C503" s="325" t="s">
        <v>993</v>
      </c>
      <c r="D503" s="325" t="s">
        <v>4484</v>
      </c>
      <c r="E503" s="18" t="s">
        <v>215</v>
      </c>
      <c r="F503" s="326">
        <v>326.12</v>
      </c>
      <c r="G503" s="39"/>
      <c r="H503" s="45"/>
    </row>
    <row r="504" s="2" customFormat="1" ht="16.8" customHeight="1">
      <c r="A504" s="39"/>
      <c r="B504" s="45"/>
      <c r="C504" s="325" t="s">
        <v>1116</v>
      </c>
      <c r="D504" s="325" t="s">
        <v>4486</v>
      </c>
      <c r="E504" s="18" t="s">
        <v>215</v>
      </c>
      <c r="F504" s="326">
        <v>626.29999999999995</v>
      </c>
      <c r="G504" s="39"/>
      <c r="H504" s="45"/>
    </row>
    <row r="505" s="2" customFormat="1" ht="16.8" customHeight="1">
      <c r="A505" s="39"/>
      <c r="B505" s="45"/>
      <c r="C505" s="325" t="s">
        <v>1211</v>
      </c>
      <c r="D505" s="325" t="s">
        <v>1212</v>
      </c>
      <c r="E505" s="18" t="s">
        <v>215</v>
      </c>
      <c r="F505" s="326">
        <v>254.19999999999999</v>
      </c>
      <c r="G505" s="39"/>
      <c r="H505" s="45"/>
    </row>
    <row r="506" s="2" customFormat="1" ht="16.8" customHeight="1">
      <c r="A506" s="39"/>
      <c r="B506" s="45"/>
      <c r="C506" s="325" t="s">
        <v>1166</v>
      </c>
      <c r="D506" s="325" t="s">
        <v>1167</v>
      </c>
      <c r="E506" s="18" t="s">
        <v>215</v>
      </c>
      <c r="F506" s="326">
        <v>166.12100000000001</v>
      </c>
      <c r="G506" s="39"/>
      <c r="H506" s="45"/>
    </row>
    <row r="507" s="2" customFormat="1" ht="16.8" customHeight="1">
      <c r="A507" s="39"/>
      <c r="B507" s="45"/>
      <c r="C507" s="325" t="s">
        <v>997</v>
      </c>
      <c r="D507" s="325" t="s">
        <v>998</v>
      </c>
      <c r="E507" s="18" t="s">
        <v>215</v>
      </c>
      <c r="F507" s="326">
        <v>380.09300000000002</v>
      </c>
      <c r="G507" s="39"/>
      <c r="H507" s="45"/>
    </row>
    <row r="508" s="2" customFormat="1">
      <c r="A508" s="39"/>
      <c r="B508" s="45"/>
      <c r="C508" s="325" t="s">
        <v>1152</v>
      </c>
      <c r="D508" s="325" t="s">
        <v>1153</v>
      </c>
      <c r="E508" s="18" t="s">
        <v>215</v>
      </c>
      <c r="F508" s="326">
        <v>271.64600000000002</v>
      </c>
      <c r="G508" s="39"/>
      <c r="H508" s="45"/>
    </row>
    <row r="509" s="2" customFormat="1" ht="16.8" customHeight="1">
      <c r="A509" s="39"/>
      <c r="B509" s="45"/>
      <c r="C509" s="321" t="s">
        <v>379</v>
      </c>
      <c r="D509" s="322" t="s">
        <v>380</v>
      </c>
      <c r="E509" s="323" t="s">
        <v>215</v>
      </c>
      <c r="F509" s="324">
        <v>39.020000000000003</v>
      </c>
      <c r="G509" s="39"/>
      <c r="H509" s="45"/>
    </row>
    <row r="510" s="2" customFormat="1" ht="16.8" customHeight="1">
      <c r="A510" s="39"/>
      <c r="B510" s="45"/>
      <c r="C510" s="325" t="s">
        <v>1</v>
      </c>
      <c r="D510" s="325" t="s">
        <v>4528</v>
      </c>
      <c r="E510" s="18" t="s">
        <v>1</v>
      </c>
      <c r="F510" s="326">
        <v>0</v>
      </c>
      <c r="G510" s="39"/>
      <c r="H510" s="45"/>
    </row>
    <row r="511" s="2" customFormat="1" ht="16.8" customHeight="1">
      <c r="A511" s="39"/>
      <c r="B511" s="45"/>
      <c r="C511" s="325" t="s">
        <v>1</v>
      </c>
      <c r="D511" s="325" t="s">
        <v>376</v>
      </c>
      <c r="E511" s="18" t="s">
        <v>1</v>
      </c>
      <c r="F511" s="326">
        <v>19.510000000000002</v>
      </c>
      <c r="G511" s="39"/>
      <c r="H511" s="45"/>
    </row>
    <row r="512" s="2" customFormat="1" ht="16.8" customHeight="1">
      <c r="A512" s="39"/>
      <c r="B512" s="45"/>
      <c r="C512" s="325" t="s">
        <v>1</v>
      </c>
      <c r="D512" s="325" t="s">
        <v>4529</v>
      </c>
      <c r="E512" s="18" t="s">
        <v>1</v>
      </c>
      <c r="F512" s="326">
        <v>0</v>
      </c>
      <c r="G512" s="39"/>
      <c r="H512" s="45"/>
    </row>
    <row r="513" s="2" customFormat="1" ht="16.8" customHeight="1">
      <c r="A513" s="39"/>
      <c r="B513" s="45"/>
      <c r="C513" s="325" t="s">
        <v>1</v>
      </c>
      <c r="D513" s="325" t="s">
        <v>376</v>
      </c>
      <c r="E513" s="18" t="s">
        <v>1</v>
      </c>
      <c r="F513" s="326">
        <v>19.510000000000002</v>
      </c>
      <c r="G513" s="39"/>
      <c r="H513" s="45"/>
    </row>
    <row r="514" s="2" customFormat="1" ht="16.8" customHeight="1">
      <c r="A514" s="39"/>
      <c r="B514" s="45"/>
      <c r="C514" s="325" t="s">
        <v>1</v>
      </c>
      <c r="D514" s="325" t="s">
        <v>212</v>
      </c>
      <c r="E514" s="18" t="s">
        <v>1</v>
      </c>
      <c r="F514" s="326">
        <v>39.020000000000003</v>
      </c>
      <c r="G514" s="39"/>
      <c r="H514" s="45"/>
    </row>
    <row r="515" s="2" customFormat="1" ht="16.8" customHeight="1">
      <c r="A515" s="39"/>
      <c r="B515" s="45"/>
      <c r="C515" s="327" t="s">
        <v>4420</v>
      </c>
      <c r="D515" s="39"/>
      <c r="E515" s="39"/>
      <c r="F515" s="39"/>
      <c r="G515" s="39"/>
      <c r="H515" s="45"/>
    </row>
    <row r="516" s="2" customFormat="1" ht="16.8" customHeight="1">
      <c r="A516" s="39"/>
      <c r="B516" s="45"/>
      <c r="C516" s="325" t="s">
        <v>743</v>
      </c>
      <c r="D516" s="325" t="s">
        <v>744</v>
      </c>
      <c r="E516" s="18" t="s">
        <v>215</v>
      </c>
      <c r="F516" s="326">
        <v>387.93000000000001</v>
      </c>
      <c r="G516" s="39"/>
      <c r="H516" s="45"/>
    </row>
    <row r="517" s="2" customFormat="1">
      <c r="A517" s="39"/>
      <c r="B517" s="45"/>
      <c r="C517" s="325" t="s">
        <v>763</v>
      </c>
      <c r="D517" s="325" t="s">
        <v>764</v>
      </c>
      <c r="E517" s="18" t="s">
        <v>215</v>
      </c>
      <c r="F517" s="326">
        <v>2753.0700000000002</v>
      </c>
      <c r="G517" s="39"/>
      <c r="H517" s="45"/>
    </row>
    <row r="518" s="2" customFormat="1" ht="16.8" customHeight="1">
      <c r="A518" s="39"/>
      <c r="B518" s="45"/>
      <c r="C518" s="325" t="s">
        <v>993</v>
      </c>
      <c r="D518" s="325" t="s">
        <v>4484</v>
      </c>
      <c r="E518" s="18" t="s">
        <v>215</v>
      </c>
      <c r="F518" s="326">
        <v>326.12</v>
      </c>
      <c r="G518" s="39"/>
      <c r="H518" s="45"/>
    </row>
    <row r="519" s="2" customFormat="1" ht="16.8" customHeight="1">
      <c r="A519" s="39"/>
      <c r="B519" s="45"/>
      <c r="C519" s="325" t="s">
        <v>1116</v>
      </c>
      <c r="D519" s="325" t="s">
        <v>4486</v>
      </c>
      <c r="E519" s="18" t="s">
        <v>215</v>
      </c>
      <c r="F519" s="326">
        <v>626.29999999999995</v>
      </c>
      <c r="G519" s="39"/>
      <c r="H519" s="45"/>
    </row>
    <row r="520" s="2" customFormat="1" ht="16.8" customHeight="1">
      <c r="A520" s="39"/>
      <c r="B520" s="45"/>
      <c r="C520" s="325" t="s">
        <v>1166</v>
      </c>
      <c r="D520" s="325" t="s">
        <v>1167</v>
      </c>
      <c r="E520" s="18" t="s">
        <v>215</v>
      </c>
      <c r="F520" s="326">
        <v>166.12100000000001</v>
      </c>
      <c r="G520" s="39"/>
      <c r="H520" s="45"/>
    </row>
    <row r="521" s="2" customFormat="1" ht="16.8" customHeight="1">
      <c r="A521" s="39"/>
      <c r="B521" s="45"/>
      <c r="C521" s="325" t="s">
        <v>997</v>
      </c>
      <c r="D521" s="325" t="s">
        <v>998</v>
      </c>
      <c r="E521" s="18" t="s">
        <v>215</v>
      </c>
      <c r="F521" s="326">
        <v>380.09300000000002</v>
      </c>
      <c r="G521" s="39"/>
      <c r="H521" s="45"/>
    </row>
    <row r="522" s="2" customFormat="1">
      <c r="A522" s="39"/>
      <c r="B522" s="45"/>
      <c r="C522" s="325" t="s">
        <v>1152</v>
      </c>
      <c r="D522" s="325" t="s">
        <v>1153</v>
      </c>
      <c r="E522" s="18" t="s">
        <v>215</v>
      </c>
      <c r="F522" s="326">
        <v>271.64600000000002</v>
      </c>
      <c r="G522" s="39"/>
      <c r="H522" s="45"/>
    </row>
    <row r="523" s="2" customFormat="1" ht="16.8" customHeight="1">
      <c r="A523" s="39"/>
      <c r="B523" s="45"/>
      <c r="C523" s="321" t="s">
        <v>382</v>
      </c>
      <c r="D523" s="322" t="s">
        <v>383</v>
      </c>
      <c r="E523" s="323" t="s">
        <v>215</v>
      </c>
      <c r="F523" s="324">
        <v>24.300000000000001</v>
      </c>
      <c r="G523" s="39"/>
      <c r="H523" s="45"/>
    </row>
    <row r="524" s="2" customFormat="1" ht="16.8" customHeight="1">
      <c r="A524" s="39"/>
      <c r="B524" s="45"/>
      <c r="C524" s="325" t="s">
        <v>1</v>
      </c>
      <c r="D524" s="325" t="s">
        <v>4530</v>
      </c>
      <c r="E524" s="18" t="s">
        <v>1</v>
      </c>
      <c r="F524" s="326">
        <v>0</v>
      </c>
      <c r="G524" s="39"/>
      <c r="H524" s="45"/>
    </row>
    <row r="525" s="2" customFormat="1" ht="16.8" customHeight="1">
      <c r="A525" s="39"/>
      <c r="B525" s="45"/>
      <c r="C525" s="325" t="s">
        <v>1</v>
      </c>
      <c r="D525" s="325" t="s">
        <v>4531</v>
      </c>
      <c r="E525" s="18" t="s">
        <v>1</v>
      </c>
      <c r="F525" s="326">
        <v>24.300000000000001</v>
      </c>
      <c r="G525" s="39"/>
      <c r="H525" s="45"/>
    </row>
    <row r="526" s="2" customFormat="1" ht="16.8" customHeight="1">
      <c r="A526" s="39"/>
      <c r="B526" s="45"/>
      <c r="C526" s="327" t="s">
        <v>4420</v>
      </c>
      <c r="D526" s="39"/>
      <c r="E526" s="39"/>
      <c r="F526" s="39"/>
      <c r="G526" s="39"/>
      <c r="H526" s="45"/>
    </row>
    <row r="527" s="2" customFormat="1" ht="16.8" customHeight="1">
      <c r="A527" s="39"/>
      <c r="B527" s="45"/>
      <c r="C527" s="325" t="s">
        <v>743</v>
      </c>
      <c r="D527" s="325" t="s">
        <v>744</v>
      </c>
      <c r="E527" s="18" t="s">
        <v>215</v>
      </c>
      <c r="F527" s="326">
        <v>387.93000000000001</v>
      </c>
      <c r="G527" s="39"/>
      <c r="H527" s="45"/>
    </row>
    <row r="528" s="2" customFormat="1">
      <c r="A528" s="39"/>
      <c r="B528" s="45"/>
      <c r="C528" s="325" t="s">
        <v>763</v>
      </c>
      <c r="D528" s="325" t="s">
        <v>764</v>
      </c>
      <c r="E528" s="18" t="s">
        <v>215</v>
      </c>
      <c r="F528" s="326">
        <v>2753.0700000000002</v>
      </c>
      <c r="G528" s="39"/>
      <c r="H528" s="45"/>
    </row>
    <row r="529" s="2" customFormat="1" ht="16.8" customHeight="1">
      <c r="A529" s="39"/>
      <c r="B529" s="45"/>
      <c r="C529" s="325" t="s">
        <v>975</v>
      </c>
      <c r="D529" s="325" t="s">
        <v>4483</v>
      </c>
      <c r="E529" s="18" t="s">
        <v>215</v>
      </c>
      <c r="F529" s="326">
        <v>274.72000000000003</v>
      </c>
      <c r="G529" s="39"/>
      <c r="H529" s="45"/>
    </row>
    <row r="530" s="2" customFormat="1" ht="16.8" customHeight="1">
      <c r="A530" s="39"/>
      <c r="B530" s="45"/>
      <c r="C530" s="325" t="s">
        <v>993</v>
      </c>
      <c r="D530" s="325" t="s">
        <v>4484</v>
      </c>
      <c r="E530" s="18" t="s">
        <v>215</v>
      </c>
      <c r="F530" s="326">
        <v>326.12</v>
      </c>
      <c r="G530" s="39"/>
      <c r="H530" s="45"/>
    </row>
    <row r="531" s="2" customFormat="1" ht="16.8" customHeight="1">
      <c r="A531" s="39"/>
      <c r="B531" s="45"/>
      <c r="C531" s="325" t="s">
        <v>1010</v>
      </c>
      <c r="D531" s="325" t="s">
        <v>4485</v>
      </c>
      <c r="E531" s="18" t="s">
        <v>215</v>
      </c>
      <c r="F531" s="326">
        <v>274.72000000000003</v>
      </c>
      <c r="G531" s="39"/>
      <c r="H531" s="45"/>
    </row>
    <row r="532" s="2" customFormat="1" ht="16.8" customHeight="1">
      <c r="A532" s="39"/>
      <c r="B532" s="45"/>
      <c r="C532" s="325" t="s">
        <v>1116</v>
      </c>
      <c r="D532" s="325" t="s">
        <v>4486</v>
      </c>
      <c r="E532" s="18" t="s">
        <v>215</v>
      </c>
      <c r="F532" s="326">
        <v>274.38999999999999</v>
      </c>
      <c r="G532" s="39"/>
      <c r="H532" s="45"/>
    </row>
    <row r="533" s="2" customFormat="1" ht="16.8" customHeight="1">
      <c r="A533" s="39"/>
      <c r="B533" s="45"/>
      <c r="C533" s="325" t="s">
        <v>1530</v>
      </c>
      <c r="D533" s="325" t="s">
        <v>4481</v>
      </c>
      <c r="E533" s="18" t="s">
        <v>215</v>
      </c>
      <c r="F533" s="326">
        <v>74.379999999999995</v>
      </c>
      <c r="G533" s="39"/>
      <c r="H533" s="45"/>
    </row>
    <row r="534" s="2" customFormat="1" ht="16.8" customHeight="1">
      <c r="A534" s="39"/>
      <c r="B534" s="45"/>
      <c r="C534" s="325" t="s">
        <v>979</v>
      </c>
      <c r="D534" s="325" t="s">
        <v>980</v>
      </c>
      <c r="E534" s="18" t="s">
        <v>981</v>
      </c>
      <c r="F534" s="326">
        <v>109.88800000000001</v>
      </c>
      <c r="G534" s="39"/>
      <c r="H534" s="45"/>
    </row>
    <row r="535" s="2" customFormat="1" ht="16.8" customHeight="1">
      <c r="A535" s="39"/>
      <c r="B535" s="45"/>
      <c r="C535" s="325" t="s">
        <v>1133</v>
      </c>
      <c r="D535" s="325" t="s">
        <v>1134</v>
      </c>
      <c r="E535" s="18" t="s">
        <v>215</v>
      </c>
      <c r="F535" s="326">
        <v>24.300000000000001</v>
      </c>
      <c r="G535" s="39"/>
      <c r="H535" s="45"/>
    </row>
    <row r="536" s="2" customFormat="1" ht="16.8" customHeight="1">
      <c r="A536" s="39"/>
      <c r="B536" s="45"/>
      <c r="C536" s="325" t="s">
        <v>997</v>
      </c>
      <c r="D536" s="325" t="s">
        <v>998</v>
      </c>
      <c r="E536" s="18" t="s">
        <v>215</v>
      </c>
      <c r="F536" s="326">
        <v>380.09300000000002</v>
      </c>
      <c r="G536" s="39"/>
      <c r="H536" s="45"/>
    </row>
    <row r="537" s="2" customFormat="1" ht="16.8" customHeight="1">
      <c r="A537" s="39"/>
      <c r="B537" s="45"/>
      <c r="C537" s="325" t="s">
        <v>1014</v>
      </c>
      <c r="D537" s="325" t="s">
        <v>1015</v>
      </c>
      <c r="E537" s="18" t="s">
        <v>215</v>
      </c>
      <c r="F537" s="326">
        <v>320.18599999999998</v>
      </c>
      <c r="G537" s="39"/>
      <c r="H537" s="45"/>
    </row>
    <row r="538" s="2" customFormat="1" ht="16.8" customHeight="1">
      <c r="A538" s="39"/>
      <c r="B538" s="45"/>
      <c r="C538" s="321" t="s">
        <v>385</v>
      </c>
      <c r="D538" s="322" t="s">
        <v>386</v>
      </c>
      <c r="E538" s="323" t="s">
        <v>215</v>
      </c>
      <c r="F538" s="324">
        <v>26.600000000000001</v>
      </c>
      <c r="G538" s="39"/>
      <c r="H538" s="45"/>
    </row>
    <row r="539" s="2" customFormat="1" ht="16.8" customHeight="1">
      <c r="A539" s="39"/>
      <c r="B539" s="45"/>
      <c r="C539" s="325" t="s">
        <v>1</v>
      </c>
      <c r="D539" s="325" t="s">
        <v>4532</v>
      </c>
      <c r="E539" s="18" t="s">
        <v>1</v>
      </c>
      <c r="F539" s="326">
        <v>0</v>
      </c>
      <c r="G539" s="39"/>
      <c r="H539" s="45"/>
    </row>
    <row r="540" s="2" customFormat="1" ht="16.8" customHeight="1">
      <c r="A540" s="39"/>
      <c r="B540" s="45"/>
      <c r="C540" s="325" t="s">
        <v>1</v>
      </c>
      <c r="D540" s="325" t="s">
        <v>4533</v>
      </c>
      <c r="E540" s="18" t="s">
        <v>1</v>
      </c>
      <c r="F540" s="326">
        <v>26.600000000000001</v>
      </c>
      <c r="G540" s="39"/>
      <c r="H540" s="45"/>
    </row>
    <row r="541" s="2" customFormat="1" ht="16.8" customHeight="1">
      <c r="A541" s="39"/>
      <c r="B541" s="45"/>
      <c r="C541" s="327" t="s">
        <v>4420</v>
      </c>
      <c r="D541" s="39"/>
      <c r="E541" s="39"/>
      <c r="F541" s="39"/>
      <c r="G541" s="39"/>
      <c r="H541" s="45"/>
    </row>
    <row r="542" s="2" customFormat="1" ht="16.8" customHeight="1">
      <c r="A542" s="39"/>
      <c r="B542" s="45"/>
      <c r="C542" s="325" t="s">
        <v>733</v>
      </c>
      <c r="D542" s="325" t="s">
        <v>4534</v>
      </c>
      <c r="E542" s="18" t="s">
        <v>223</v>
      </c>
      <c r="F542" s="326">
        <v>0.125</v>
      </c>
      <c r="G542" s="39"/>
      <c r="H542" s="45"/>
    </row>
    <row r="543" s="2" customFormat="1" ht="16.8" customHeight="1">
      <c r="A543" s="39"/>
      <c r="B543" s="45"/>
      <c r="C543" s="325" t="s">
        <v>739</v>
      </c>
      <c r="D543" s="325" t="s">
        <v>4489</v>
      </c>
      <c r="E543" s="18" t="s">
        <v>215</v>
      </c>
      <c r="F543" s="326">
        <v>201.28</v>
      </c>
      <c r="G543" s="39"/>
      <c r="H543" s="45"/>
    </row>
    <row r="544" s="2" customFormat="1" ht="16.8" customHeight="1">
      <c r="A544" s="39"/>
      <c r="B544" s="45"/>
      <c r="C544" s="325" t="s">
        <v>750</v>
      </c>
      <c r="D544" s="325" t="s">
        <v>4490</v>
      </c>
      <c r="E544" s="18" t="s">
        <v>215</v>
      </c>
      <c r="F544" s="326">
        <v>983.13999999999999</v>
      </c>
      <c r="G544" s="39"/>
      <c r="H544" s="45"/>
    </row>
    <row r="545" s="2" customFormat="1" ht="16.8" customHeight="1">
      <c r="A545" s="39"/>
      <c r="B545" s="45"/>
      <c r="C545" s="325" t="s">
        <v>993</v>
      </c>
      <c r="D545" s="325" t="s">
        <v>4484</v>
      </c>
      <c r="E545" s="18" t="s">
        <v>215</v>
      </c>
      <c r="F545" s="326">
        <v>263.08999999999997</v>
      </c>
      <c r="G545" s="39"/>
      <c r="H545" s="45"/>
    </row>
    <row r="546" s="2" customFormat="1" ht="16.8" customHeight="1">
      <c r="A546" s="39"/>
      <c r="B546" s="45"/>
      <c r="C546" s="325" t="s">
        <v>1019</v>
      </c>
      <c r="D546" s="325" t="s">
        <v>4479</v>
      </c>
      <c r="E546" s="18" t="s">
        <v>215</v>
      </c>
      <c r="F546" s="326">
        <v>50.079999999999998</v>
      </c>
      <c r="G546" s="39"/>
      <c r="H546" s="45"/>
    </row>
    <row r="547" s="2" customFormat="1" ht="16.8" customHeight="1">
      <c r="A547" s="39"/>
      <c r="B547" s="45"/>
      <c r="C547" s="325" t="s">
        <v>1116</v>
      </c>
      <c r="D547" s="325" t="s">
        <v>4486</v>
      </c>
      <c r="E547" s="18" t="s">
        <v>215</v>
      </c>
      <c r="F547" s="326">
        <v>274.38999999999999</v>
      </c>
      <c r="G547" s="39"/>
      <c r="H547" s="45"/>
    </row>
    <row r="548" s="2" customFormat="1" ht="16.8" customHeight="1">
      <c r="A548" s="39"/>
      <c r="B548" s="45"/>
      <c r="C548" s="325" t="s">
        <v>1526</v>
      </c>
      <c r="D548" s="325" t="s">
        <v>4480</v>
      </c>
      <c r="E548" s="18" t="s">
        <v>215</v>
      </c>
      <c r="F548" s="326">
        <v>48.409999999999997</v>
      </c>
      <c r="G548" s="39"/>
      <c r="H548" s="45"/>
    </row>
    <row r="549" s="2" customFormat="1" ht="16.8" customHeight="1">
      <c r="A549" s="39"/>
      <c r="B549" s="45"/>
      <c r="C549" s="325" t="s">
        <v>1530</v>
      </c>
      <c r="D549" s="325" t="s">
        <v>4481</v>
      </c>
      <c r="E549" s="18" t="s">
        <v>215</v>
      </c>
      <c r="F549" s="326">
        <v>74.379999999999995</v>
      </c>
      <c r="G549" s="39"/>
      <c r="H549" s="45"/>
    </row>
    <row r="550" s="2" customFormat="1" ht="16.8" customHeight="1">
      <c r="A550" s="39"/>
      <c r="B550" s="45"/>
      <c r="C550" s="325" t="s">
        <v>1125</v>
      </c>
      <c r="D550" s="325" t="s">
        <v>1126</v>
      </c>
      <c r="E550" s="18" t="s">
        <v>215</v>
      </c>
      <c r="F550" s="326">
        <v>32.969999999999999</v>
      </c>
      <c r="G550" s="39"/>
      <c r="H550" s="45"/>
    </row>
    <row r="551" s="2" customFormat="1" ht="16.8" customHeight="1">
      <c r="A551" s="39"/>
      <c r="B551" s="45"/>
      <c r="C551" s="325" t="s">
        <v>1023</v>
      </c>
      <c r="D551" s="325" t="s">
        <v>1024</v>
      </c>
      <c r="E551" s="18" t="s">
        <v>1025</v>
      </c>
      <c r="F551" s="326">
        <v>300.48000000000002</v>
      </c>
      <c r="G551" s="39"/>
      <c r="H551" s="45"/>
    </row>
    <row r="552" s="2" customFormat="1" ht="16.8" customHeight="1">
      <c r="A552" s="39"/>
      <c r="B552" s="45"/>
      <c r="C552" s="325" t="s">
        <v>1005</v>
      </c>
      <c r="D552" s="325" t="s">
        <v>1006</v>
      </c>
      <c r="E552" s="18" t="s">
        <v>215</v>
      </c>
      <c r="F552" s="326">
        <v>306.63099999999997</v>
      </c>
      <c r="G552" s="39"/>
      <c r="H552" s="45"/>
    </row>
    <row r="553" s="2" customFormat="1" ht="16.8" customHeight="1">
      <c r="A553" s="39"/>
      <c r="B553" s="45"/>
      <c r="C553" s="321" t="s">
        <v>388</v>
      </c>
      <c r="D553" s="322" t="s">
        <v>386</v>
      </c>
      <c r="E553" s="323" t="s">
        <v>215</v>
      </c>
      <c r="F553" s="324">
        <v>1.6699999999999999</v>
      </c>
      <c r="G553" s="39"/>
      <c r="H553" s="45"/>
    </row>
    <row r="554" s="2" customFormat="1" ht="16.8" customHeight="1">
      <c r="A554" s="39"/>
      <c r="B554" s="45"/>
      <c r="C554" s="325" t="s">
        <v>1</v>
      </c>
      <c r="D554" s="325" t="s">
        <v>4535</v>
      </c>
      <c r="E554" s="18" t="s">
        <v>1</v>
      </c>
      <c r="F554" s="326">
        <v>0</v>
      </c>
      <c r="G554" s="39"/>
      <c r="H554" s="45"/>
    </row>
    <row r="555" s="2" customFormat="1" ht="16.8" customHeight="1">
      <c r="A555" s="39"/>
      <c r="B555" s="45"/>
      <c r="C555" s="325" t="s">
        <v>1</v>
      </c>
      <c r="D555" s="325" t="s">
        <v>389</v>
      </c>
      <c r="E555" s="18" t="s">
        <v>1</v>
      </c>
      <c r="F555" s="326">
        <v>1.6699999999999999</v>
      </c>
      <c r="G555" s="39"/>
      <c r="H555" s="45"/>
    </row>
    <row r="556" s="2" customFormat="1" ht="16.8" customHeight="1">
      <c r="A556" s="39"/>
      <c r="B556" s="45"/>
      <c r="C556" s="327" t="s">
        <v>4420</v>
      </c>
      <c r="D556" s="39"/>
      <c r="E556" s="39"/>
      <c r="F556" s="39"/>
      <c r="G556" s="39"/>
      <c r="H556" s="45"/>
    </row>
    <row r="557" s="2" customFormat="1" ht="16.8" customHeight="1">
      <c r="A557" s="39"/>
      <c r="B557" s="45"/>
      <c r="C557" s="325" t="s">
        <v>733</v>
      </c>
      <c r="D557" s="325" t="s">
        <v>4534</v>
      </c>
      <c r="E557" s="18" t="s">
        <v>223</v>
      </c>
      <c r="F557" s="326">
        <v>0.125</v>
      </c>
      <c r="G557" s="39"/>
      <c r="H557" s="45"/>
    </row>
    <row r="558" s="2" customFormat="1" ht="16.8" customHeight="1">
      <c r="A558" s="39"/>
      <c r="B558" s="45"/>
      <c r="C558" s="325" t="s">
        <v>739</v>
      </c>
      <c r="D558" s="325" t="s">
        <v>4489</v>
      </c>
      <c r="E558" s="18" t="s">
        <v>215</v>
      </c>
      <c r="F558" s="326">
        <v>201.28</v>
      </c>
      <c r="G558" s="39"/>
      <c r="H558" s="45"/>
    </row>
    <row r="559" s="2" customFormat="1" ht="16.8" customHeight="1">
      <c r="A559" s="39"/>
      <c r="B559" s="45"/>
      <c r="C559" s="325" t="s">
        <v>750</v>
      </c>
      <c r="D559" s="325" t="s">
        <v>4490</v>
      </c>
      <c r="E559" s="18" t="s">
        <v>215</v>
      </c>
      <c r="F559" s="326">
        <v>983.13999999999999</v>
      </c>
      <c r="G559" s="39"/>
      <c r="H559" s="45"/>
    </row>
    <row r="560" s="2" customFormat="1">
      <c r="A560" s="39"/>
      <c r="B560" s="45"/>
      <c r="C560" s="325" t="s">
        <v>985</v>
      </c>
      <c r="D560" s="325" t="s">
        <v>986</v>
      </c>
      <c r="E560" s="18" t="s">
        <v>215</v>
      </c>
      <c r="F560" s="326">
        <v>82.293999999999997</v>
      </c>
      <c r="G560" s="39"/>
      <c r="H560" s="45"/>
    </row>
    <row r="561" s="2" customFormat="1" ht="16.8" customHeight="1">
      <c r="A561" s="39"/>
      <c r="B561" s="45"/>
      <c r="C561" s="325" t="s">
        <v>993</v>
      </c>
      <c r="D561" s="325" t="s">
        <v>4484</v>
      </c>
      <c r="E561" s="18" t="s">
        <v>215</v>
      </c>
      <c r="F561" s="326">
        <v>263.08999999999997</v>
      </c>
      <c r="G561" s="39"/>
      <c r="H561" s="45"/>
    </row>
    <row r="562" s="2" customFormat="1" ht="16.8" customHeight="1">
      <c r="A562" s="39"/>
      <c r="B562" s="45"/>
      <c r="C562" s="325" t="s">
        <v>1019</v>
      </c>
      <c r="D562" s="325" t="s">
        <v>4479</v>
      </c>
      <c r="E562" s="18" t="s">
        <v>215</v>
      </c>
      <c r="F562" s="326">
        <v>50.079999999999998</v>
      </c>
      <c r="G562" s="39"/>
      <c r="H562" s="45"/>
    </row>
    <row r="563" s="2" customFormat="1" ht="16.8" customHeight="1">
      <c r="A563" s="39"/>
      <c r="B563" s="45"/>
      <c r="C563" s="325" t="s">
        <v>1530</v>
      </c>
      <c r="D563" s="325" t="s">
        <v>4481</v>
      </c>
      <c r="E563" s="18" t="s">
        <v>215</v>
      </c>
      <c r="F563" s="326">
        <v>74.379999999999995</v>
      </c>
      <c r="G563" s="39"/>
      <c r="H563" s="45"/>
    </row>
    <row r="564" s="2" customFormat="1" ht="16.8" customHeight="1">
      <c r="A564" s="39"/>
      <c r="B564" s="45"/>
      <c r="C564" s="325" t="s">
        <v>1023</v>
      </c>
      <c r="D564" s="325" t="s">
        <v>1024</v>
      </c>
      <c r="E564" s="18" t="s">
        <v>1025</v>
      </c>
      <c r="F564" s="326">
        <v>300.48000000000002</v>
      </c>
      <c r="G564" s="39"/>
      <c r="H564" s="45"/>
    </row>
    <row r="565" s="2" customFormat="1" ht="16.8" customHeight="1">
      <c r="A565" s="39"/>
      <c r="B565" s="45"/>
      <c r="C565" s="325" t="s">
        <v>1005</v>
      </c>
      <c r="D565" s="325" t="s">
        <v>1006</v>
      </c>
      <c r="E565" s="18" t="s">
        <v>215</v>
      </c>
      <c r="F565" s="326">
        <v>306.63099999999997</v>
      </c>
      <c r="G565" s="39"/>
      <c r="H565" s="45"/>
    </row>
    <row r="566" s="2" customFormat="1" ht="16.8" customHeight="1">
      <c r="A566" s="39"/>
      <c r="B566" s="45"/>
      <c r="C566" s="321" t="s">
        <v>390</v>
      </c>
      <c r="D566" s="322" t="s">
        <v>391</v>
      </c>
      <c r="E566" s="323" t="s">
        <v>215</v>
      </c>
      <c r="F566" s="324">
        <v>55.119999999999997</v>
      </c>
      <c r="G566" s="39"/>
      <c r="H566" s="45"/>
    </row>
    <row r="567" s="2" customFormat="1" ht="16.8" customHeight="1">
      <c r="A567" s="39"/>
      <c r="B567" s="45"/>
      <c r="C567" s="325" t="s">
        <v>1</v>
      </c>
      <c r="D567" s="325" t="s">
        <v>4468</v>
      </c>
      <c r="E567" s="18" t="s">
        <v>1</v>
      </c>
      <c r="F567" s="326">
        <v>0</v>
      </c>
      <c r="G567" s="39"/>
      <c r="H567" s="45"/>
    </row>
    <row r="568" s="2" customFormat="1" ht="16.8" customHeight="1">
      <c r="A568" s="39"/>
      <c r="B568" s="45"/>
      <c r="C568" s="325" t="s">
        <v>1</v>
      </c>
      <c r="D568" s="325" t="s">
        <v>4536</v>
      </c>
      <c r="E568" s="18" t="s">
        <v>1</v>
      </c>
      <c r="F568" s="326">
        <v>53.340000000000003</v>
      </c>
      <c r="G568" s="39"/>
      <c r="H568" s="45"/>
    </row>
    <row r="569" s="2" customFormat="1" ht="16.8" customHeight="1">
      <c r="A569" s="39"/>
      <c r="B569" s="45"/>
      <c r="C569" s="325" t="s">
        <v>1</v>
      </c>
      <c r="D569" s="325" t="s">
        <v>4451</v>
      </c>
      <c r="E569" s="18" t="s">
        <v>1</v>
      </c>
      <c r="F569" s="326">
        <v>0</v>
      </c>
      <c r="G569" s="39"/>
      <c r="H569" s="45"/>
    </row>
    <row r="570" s="2" customFormat="1" ht="16.8" customHeight="1">
      <c r="A570" s="39"/>
      <c r="B570" s="45"/>
      <c r="C570" s="325" t="s">
        <v>1</v>
      </c>
      <c r="D570" s="325" t="s">
        <v>4537</v>
      </c>
      <c r="E570" s="18" t="s">
        <v>1</v>
      </c>
      <c r="F570" s="326">
        <v>1.78</v>
      </c>
      <c r="G570" s="39"/>
      <c r="H570" s="45"/>
    </row>
    <row r="571" s="2" customFormat="1" ht="16.8" customHeight="1">
      <c r="A571" s="39"/>
      <c r="B571" s="45"/>
      <c r="C571" s="325" t="s">
        <v>1</v>
      </c>
      <c r="D571" s="325" t="s">
        <v>212</v>
      </c>
      <c r="E571" s="18" t="s">
        <v>1</v>
      </c>
      <c r="F571" s="326">
        <v>55.119999999999997</v>
      </c>
      <c r="G571" s="39"/>
      <c r="H571" s="45"/>
    </row>
    <row r="572" s="2" customFormat="1" ht="16.8" customHeight="1">
      <c r="A572" s="39"/>
      <c r="B572" s="45"/>
      <c r="C572" s="327" t="s">
        <v>4420</v>
      </c>
      <c r="D572" s="39"/>
      <c r="E572" s="39"/>
      <c r="F572" s="39"/>
      <c r="G572" s="39"/>
      <c r="H572" s="45"/>
    </row>
    <row r="573" s="2" customFormat="1">
      <c r="A573" s="39"/>
      <c r="B573" s="45"/>
      <c r="C573" s="325" t="s">
        <v>1497</v>
      </c>
      <c r="D573" s="325" t="s">
        <v>4472</v>
      </c>
      <c r="E573" s="18" t="s">
        <v>215</v>
      </c>
      <c r="F573" s="326">
        <v>86.301000000000002</v>
      </c>
      <c r="G573" s="39"/>
      <c r="H573" s="45"/>
    </row>
    <row r="574" s="2" customFormat="1">
      <c r="A574" s="39"/>
      <c r="B574" s="45"/>
      <c r="C574" s="325" t="s">
        <v>1502</v>
      </c>
      <c r="D574" s="325" t="s">
        <v>1503</v>
      </c>
      <c r="E574" s="18" t="s">
        <v>215</v>
      </c>
      <c r="F574" s="326">
        <v>99.245999999999995</v>
      </c>
      <c r="G574" s="39"/>
      <c r="H574" s="45"/>
    </row>
    <row r="575" s="2" customFormat="1" ht="16.8" customHeight="1">
      <c r="A575" s="39"/>
      <c r="B575" s="45"/>
      <c r="C575" s="321" t="s">
        <v>450</v>
      </c>
      <c r="D575" s="322" t="s">
        <v>451</v>
      </c>
      <c r="E575" s="323" t="s">
        <v>215</v>
      </c>
      <c r="F575" s="324">
        <v>12.140000000000001</v>
      </c>
      <c r="G575" s="39"/>
      <c r="H575" s="45"/>
    </row>
    <row r="576" s="2" customFormat="1" ht="16.8" customHeight="1">
      <c r="A576" s="39"/>
      <c r="B576" s="45"/>
      <c r="C576" s="325" t="s">
        <v>1</v>
      </c>
      <c r="D576" s="325" t="s">
        <v>4404</v>
      </c>
      <c r="E576" s="18" t="s">
        <v>1</v>
      </c>
      <c r="F576" s="326">
        <v>0</v>
      </c>
      <c r="G576" s="39"/>
      <c r="H576" s="45"/>
    </row>
    <row r="577" s="2" customFormat="1" ht="16.8" customHeight="1">
      <c r="A577" s="39"/>
      <c r="B577" s="45"/>
      <c r="C577" s="325" t="s">
        <v>1</v>
      </c>
      <c r="D577" s="325" t="s">
        <v>350</v>
      </c>
      <c r="E577" s="18" t="s">
        <v>1</v>
      </c>
      <c r="F577" s="326">
        <v>7.8799999999999999</v>
      </c>
      <c r="G577" s="39"/>
      <c r="H577" s="45"/>
    </row>
    <row r="578" s="2" customFormat="1" ht="16.8" customHeight="1">
      <c r="A578" s="39"/>
      <c r="B578" s="45"/>
      <c r="C578" s="325" t="s">
        <v>1</v>
      </c>
      <c r="D578" s="325" t="s">
        <v>4451</v>
      </c>
      <c r="E578" s="18" t="s">
        <v>1</v>
      </c>
      <c r="F578" s="326">
        <v>0</v>
      </c>
      <c r="G578" s="39"/>
      <c r="H578" s="45"/>
    </row>
    <row r="579" s="2" customFormat="1" ht="16.8" customHeight="1">
      <c r="A579" s="39"/>
      <c r="B579" s="45"/>
      <c r="C579" s="325" t="s">
        <v>1</v>
      </c>
      <c r="D579" s="325" t="s">
        <v>4537</v>
      </c>
      <c r="E579" s="18" t="s">
        <v>1</v>
      </c>
      <c r="F579" s="326">
        <v>1.78</v>
      </c>
      <c r="G579" s="39"/>
      <c r="H579" s="45"/>
    </row>
    <row r="580" s="2" customFormat="1" ht="16.8" customHeight="1">
      <c r="A580" s="39"/>
      <c r="B580" s="45"/>
      <c r="C580" s="325" t="s">
        <v>1</v>
      </c>
      <c r="D580" s="325" t="s">
        <v>4494</v>
      </c>
      <c r="E580" s="18" t="s">
        <v>1</v>
      </c>
      <c r="F580" s="326">
        <v>0</v>
      </c>
      <c r="G580" s="39"/>
      <c r="H580" s="45"/>
    </row>
    <row r="581" s="2" customFormat="1" ht="16.8" customHeight="1">
      <c r="A581" s="39"/>
      <c r="B581" s="45"/>
      <c r="C581" s="325" t="s">
        <v>1</v>
      </c>
      <c r="D581" s="325" t="s">
        <v>4538</v>
      </c>
      <c r="E581" s="18" t="s">
        <v>1</v>
      </c>
      <c r="F581" s="326">
        <v>2.48</v>
      </c>
      <c r="G581" s="39"/>
      <c r="H581" s="45"/>
    </row>
    <row r="582" s="2" customFormat="1" ht="16.8" customHeight="1">
      <c r="A582" s="39"/>
      <c r="B582" s="45"/>
      <c r="C582" s="325" t="s">
        <v>1</v>
      </c>
      <c r="D582" s="325" t="s">
        <v>212</v>
      </c>
      <c r="E582" s="18" t="s">
        <v>1</v>
      </c>
      <c r="F582" s="326">
        <v>12.140000000000001</v>
      </c>
      <c r="G582" s="39"/>
      <c r="H582" s="45"/>
    </row>
    <row r="583" s="2" customFormat="1" ht="16.8" customHeight="1">
      <c r="A583" s="39"/>
      <c r="B583" s="45"/>
      <c r="C583" s="327" t="s">
        <v>4420</v>
      </c>
      <c r="D583" s="39"/>
      <c r="E583" s="39"/>
      <c r="F583" s="39"/>
      <c r="G583" s="39"/>
      <c r="H583" s="45"/>
    </row>
    <row r="584" s="2" customFormat="1" ht="16.8" customHeight="1">
      <c r="A584" s="39"/>
      <c r="B584" s="45"/>
      <c r="C584" s="325" t="s">
        <v>1232</v>
      </c>
      <c r="D584" s="325" t="s">
        <v>4539</v>
      </c>
      <c r="E584" s="18" t="s">
        <v>215</v>
      </c>
      <c r="F584" s="326">
        <v>12.140000000000001</v>
      </c>
      <c r="G584" s="39"/>
      <c r="H584" s="45"/>
    </row>
    <row r="585" s="2" customFormat="1" ht="16.8" customHeight="1">
      <c r="A585" s="39"/>
      <c r="B585" s="45"/>
      <c r="C585" s="325" t="s">
        <v>1236</v>
      </c>
      <c r="D585" s="325" t="s">
        <v>4540</v>
      </c>
      <c r="E585" s="18" t="s">
        <v>215</v>
      </c>
      <c r="F585" s="326">
        <v>12.140000000000001</v>
      </c>
      <c r="G585" s="39"/>
      <c r="H585" s="45"/>
    </row>
    <row r="586" s="2" customFormat="1" ht="16.8" customHeight="1">
      <c r="A586" s="39"/>
      <c r="B586" s="45"/>
      <c r="C586" s="321" t="s">
        <v>412</v>
      </c>
      <c r="D586" s="322" t="s">
        <v>413</v>
      </c>
      <c r="E586" s="323" t="s">
        <v>215</v>
      </c>
      <c r="F586" s="324">
        <v>115.95099999999999</v>
      </c>
      <c r="G586" s="39"/>
      <c r="H586" s="45"/>
    </row>
    <row r="587" s="2" customFormat="1">
      <c r="A587" s="39"/>
      <c r="B587" s="45"/>
      <c r="C587" s="325" t="s">
        <v>1</v>
      </c>
      <c r="D587" s="325" t="s">
        <v>862</v>
      </c>
      <c r="E587" s="18" t="s">
        <v>1</v>
      </c>
      <c r="F587" s="326">
        <v>0</v>
      </c>
      <c r="G587" s="39"/>
      <c r="H587" s="45"/>
    </row>
    <row r="588" s="2" customFormat="1" ht="16.8" customHeight="1">
      <c r="A588" s="39"/>
      <c r="B588" s="45"/>
      <c r="C588" s="325" t="s">
        <v>1</v>
      </c>
      <c r="D588" s="325" t="s">
        <v>1075</v>
      </c>
      <c r="E588" s="18" t="s">
        <v>1</v>
      </c>
      <c r="F588" s="326">
        <v>93.390000000000001</v>
      </c>
      <c r="G588" s="39"/>
      <c r="H588" s="45"/>
    </row>
    <row r="589" s="2" customFormat="1" ht="16.8" customHeight="1">
      <c r="A589" s="39"/>
      <c r="B589" s="45"/>
      <c r="C589" s="325" t="s">
        <v>1</v>
      </c>
      <c r="D589" s="325" t="s">
        <v>864</v>
      </c>
      <c r="E589" s="18" t="s">
        <v>1</v>
      </c>
      <c r="F589" s="326">
        <v>0</v>
      </c>
      <c r="G589" s="39"/>
      <c r="H589" s="45"/>
    </row>
    <row r="590" s="2" customFormat="1" ht="16.8" customHeight="1">
      <c r="A590" s="39"/>
      <c r="B590" s="45"/>
      <c r="C590" s="325" t="s">
        <v>1</v>
      </c>
      <c r="D590" s="325" t="s">
        <v>1076</v>
      </c>
      <c r="E590" s="18" t="s">
        <v>1</v>
      </c>
      <c r="F590" s="326">
        <v>-3.4620000000000002</v>
      </c>
      <c r="G590" s="39"/>
      <c r="H590" s="45"/>
    </row>
    <row r="591" s="2" customFormat="1" ht="16.8" customHeight="1">
      <c r="A591" s="39"/>
      <c r="B591" s="45"/>
      <c r="C591" s="325" t="s">
        <v>1</v>
      </c>
      <c r="D591" s="325" t="s">
        <v>866</v>
      </c>
      <c r="E591" s="18" t="s">
        <v>1</v>
      </c>
      <c r="F591" s="326">
        <v>0</v>
      </c>
      <c r="G591" s="39"/>
      <c r="H591" s="45"/>
    </row>
    <row r="592" s="2" customFormat="1" ht="16.8" customHeight="1">
      <c r="A592" s="39"/>
      <c r="B592" s="45"/>
      <c r="C592" s="325" t="s">
        <v>1</v>
      </c>
      <c r="D592" s="325" t="s">
        <v>1077</v>
      </c>
      <c r="E592" s="18" t="s">
        <v>1</v>
      </c>
      <c r="F592" s="326">
        <v>26.023</v>
      </c>
      <c r="G592" s="39"/>
      <c r="H592" s="45"/>
    </row>
    <row r="593" s="2" customFormat="1" ht="16.8" customHeight="1">
      <c r="A593" s="39"/>
      <c r="B593" s="45"/>
      <c r="C593" s="325" t="s">
        <v>1</v>
      </c>
      <c r="D593" s="325" t="s">
        <v>212</v>
      </c>
      <c r="E593" s="18" t="s">
        <v>1</v>
      </c>
      <c r="F593" s="326">
        <v>115.95099999999999</v>
      </c>
      <c r="G593" s="39"/>
      <c r="H593" s="45"/>
    </row>
    <row r="594" s="2" customFormat="1" ht="16.8" customHeight="1">
      <c r="A594" s="39"/>
      <c r="B594" s="45"/>
      <c r="C594" s="327" t="s">
        <v>4420</v>
      </c>
      <c r="D594" s="39"/>
      <c r="E594" s="39"/>
      <c r="F594" s="39"/>
      <c r="G594" s="39"/>
      <c r="H594" s="45"/>
    </row>
    <row r="595" s="2" customFormat="1" ht="16.8" customHeight="1">
      <c r="A595" s="39"/>
      <c r="B595" s="45"/>
      <c r="C595" s="325" t="s">
        <v>595</v>
      </c>
      <c r="D595" s="325" t="s">
        <v>4541</v>
      </c>
      <c r="E595" s="18" t="s">
        <v>205</v>
      </c>
      <c r="F595" s="326">
        <v>9.2759999999999998</v>
      </c>
      <c r="G595" s="39"/>
      <c r="H595" s="45"/>
    </row>
    <row r="596" s="2" customFormat="1" ht="16.8" customHeight="1">
      <c r="A596" s="39"/>
      <c r="B596" s="45"/>
      <c r="C596" s="325" t="s">
        <v>324</v>
      </c>
      <c r="D596" s="325" t="s">
        <v>4542</v>
      </c>
      <c r="E596" s="18" t="s">
        <v>223</v>
      </c>
      <c r="F596" s="326">
        <v>0.503</v>
      </c>
      <c r="G596" s="39"/>
      <c r="H596" s="45"/>
    </row>
    <row r="597" s="2" customFormat="1" ht="16.8" customHeight="1">
      <c r="A597" s="39"/>
      <c r="B597" s="45"/>
      <c r="C597" s="325" t="s">
        <v>1037</v>
      </c>
      <c r="D597" s="325" t="s">
        <v>4543</v>
      </c>
      <c r="E597" s="18" t="s">
        <v>215</v>
      </c>
      <c r="F597" s="326">
        <v>238.82599999999999</v>
      </c>
      <c r="G597" s="39"/>
      <c r="H597" s="45"/>
    </row>
    <row r="598" s="2" customFormat="1">
      <c r="A598" s="39"/>
      <c r="B598" s="45"/>
      <c r="C598" s="325" t="s">
        <v>1050</v>
      </c>
      <c r="D598" s="325" t="s">
        <v>4544</v>
      </c>
      <c r="E598" s="18" t="s">
        <v>215</v>
      </c>
      <c r="F598" s="326">
        <v>83.588999999999999</v>
      </c>
      <c r="G598" s="39"/>
      <c r="H598" s="45"/>
    </row>
    <row r="599" s="2" customFormat="1">
      <c r="A599" s="39"/>
      <c r="B599" s="45"/>
      <c r="C599" s="325" t="s">
        <v>1056</v>
      </c>
      <c r="D599" s="325" t="s">
        <v>4545</v>
      </c>
      <c r="E599" s="18" t="s">
        <v>215</v>
      </c>
      <c r="F599" s="326">
        <v>23.882000000000001</v>
      </c>
      <c r="G599" s="39"/>
      <c r="H599" s="45"/>
    </row>
    <row r="600" s="2" customFormat="1">
      <c r="A600" s="39"/>
      <c r="B600" s="45"/>
      <c r="C600" s="325" t="s">
        <v>1062</v>
      </c>
      <c r="D600" s="325" t="s">
        <v>4546</v>
      </c>
      <c r="E600" s="18" t="s">
        <v>215</v>
      </c>
      <c r="F600" s="326">
        <v>11.941000000000001</v>
      </c>
      <c r="G600" s="39"/>
      <c r="H600" s="45"/>
    </row>
    <row r="601" s="2" customFormat="1" ht="16.8" customHeight="1">
      <c r="A601" s="39"/>
      <c r="B601" s="45"/>
      <c r="C601" s="325" t="s">
        <v>1079</v>
      </c>
      <c r="D601" s="325" t="s">
        <v>4547</v>
      </c>
      <c r="E601" s="18" t="s">
        <v>215</v>
      </c>
      <c r="F601" s="326">
        <v>119.413</v>
      </c>
      <c r="G601" s="39"/>
      <c r="H601" s="45"/>
    </row>
    <row r="602" s="2" customFormat="1">
      <c r="A602" s="39"/>
      <c r="B602" s="45"/>
      <c r="C602" s="325" t="s">
        <v>1184</v>
      </c>
      <c r="D602" s="325" t="s">
        <v>4548</v>
      </c>
      <c r="E602" s="18" t="s">
        <v>215</v>
      </c>
      <c r="F602" s="326">
        <v>119.413</v>
      </c>
      <c r="G602" s="39"/>
      <c r="H602" s="45"/>
    </row>
    <row r="603" s="2" customFormat="1" ht="16.8" customHeight="1">
      <c r="A603" s="39"/>
      <c r="B603" s="45"/>
      <c r="C603" s="325" t="s">
        <v>1014</v>
      </c>
      <c r="D603" s="325" t="s">
        <v>1015</v>
      </c>
      <c r="E603" s="18" t="s">
        <v>215</v>
      </c>
      <c r="F603" s="326">
        <v>139.17599999999999</v>
      </c>
      <c r="G603" s="39"/>
      <c r="H603" s="45"/>
    </row>
    <row r="604" s="2" customFormat="1" ht="16.8" customHeight="1">
      <c r="A604" s="39"/>
      <c r="B604" s="45"/>
      <c r="C604" s="325" t="s">
        <v>1046</v>
      </c>
      <c r="D604" s="325" t="s">
        <v>1047</v>
      </c>
      <c r="E604" s="18" t="s">
        <v>215</v>
      </c>
      <c r="F604" s="326">
        <v>139.17599999999999</v>
      </c>
      <c r="G604" s="39"/>
      <c r="H604" s="45"/>
    </row>
    <row r="605" s="2" customFormat="1" ht="16.8" customHeight="1">
      <c r="A605" s="39"/>
      <c r="B605" s="45"/>
      <c r="C605" s="325" t="s">
        <v>1068</v>
      </c>
      <c r="D605" s="325" t="s">
        <v>1069</v>
      </c>
      <c r="E605" s="18" t="s">
        <v>215</v>
      </c>
      <c r="F605" s="326">
        <v>139.17599999999999</v>
      </c>
      <c r="G605" s="39"/>
      <c r="H605" s="45"/>
    </row>
    <row r="606" s="2" customFormat="1">
      <c r="A606" s="39"/>
      <c r="B606" s="45"/>
      <c r="C606" s="325" t="s">
        <v>1194</v>
      </c>
      <c r="D606" s="325" t="s">
        <v>1195</v>
      </c>
      <c r="E606" s="18" t="s">
        <v>215</v>
      </c>
      <c r="F606" s="326">
        <v>125.384</v>
      </c>
      <c r="G606" s="39"/>
      <c r="H606" s="45"/>
    </row>
    <row r="607" s="2" customFormat="1">
      <c r="A607" s="39"/>
      <c r="B607" s="45"/>
      <c r="C607" s="325" t="s">
        <v>1188</v>
      </c>
      <c r="D607" s="325" t="s">
        <v>1189</v>
      </c>
      <c r="E607" s="18" t="s">
        <v>215</v>
      </c>
      <c r="F607" s="326">
        <v>125.384</v>
      </c>
      <c r="G607" s="39"/>
      <c r="H607" s="45"/>
    </row>
    <row r="608" s="2" customFormat="1" ht="16.8" customHeight="1">
      <c r="A608" s="39"/>
      <c r="B608" s="45"/>
      <c r="C608" s="321" t="s">
        <v>415</v>
      </c>
      <c r="D608" s="322" t="s">
        <v>416</v>
      </c>
      <c r="E608" s="323" t="s">
        <v>215</v>
      </c>
      <c r="F608" s="324">
        <v>3.4620000000000002</v>
      </c>
      <c r="G608" s="39"/>
      <c r="H608" s="45"/>
    </row>
    <row r="609" s="2" customFormat="1" ht="16.8" customHeight="1">
      <c r="A609" s="39"/>
      <c r="B609" s="45"/>
      <c r="C609" s="325" t="s">
        <v>1</v>
      </c>
      <c r="D609" s="325" t="s">
        <v>4549</v>
      </c>
      <c r="E609" s="18" t="s">
        <v>1</v>
      </c>
      <c r="F609" s="326">
        <v>3.4620000000000002</v>
      </c>
      <c r="G609" s="39"/>
      <c r="H609" s="45"/>
    </row>
    <row r="610" s="2" customFormat="1" ht="16.8" customHeight="1">
      <c r="A610" s="39"/>
      <c r="B610" s="45"/>
      <c r="C610" s="327" t="s">
        <v>4420</v>
      </c>
      <c r="D610" s="39"/>
      <c r="E610" s="39"/>
      <c r="F610" s="39"/>
      <c r="G610" s="39"/>
      <c r="H610" s="45"/>
    </row>
    <row r="611" s="2" customFormat="1" ht="16.8" customHeight="1">
      <c r="A611" s="39"/>
      <c r="B611" s="45"/>
      <c r="C611" s="325" t="s">
        <v>1037</v>
      </c>
      <c r="D611" s="325" t="s">
        <v>4543</v>
      </c>
      <c r="E611" s="18" t="s">
        <v>215</v>
      </c>
      <c r="F611" s="326">
        <v>238.82599999999999</v>
      </c>
      <c r="G611" s="39"/>
      <c r="H611" s="45"/>
    </row>
    <row r="612" s="2" customFormat="1">
      <c r="A612" s="39"/>
      <c r="B612" s="45"/>
      <c r="C612" s="325" t="s">
        <v>1050</v>
      </c>
      <c r="D612" s="325" t="s">
        <v>4544</v>
      </c>
      <c r="E612" s="18" t="s">
        <v>215</v>
      </c>
      <c r="F612" s="326">
        <v>83.588999999999999</v>
      </c>
      <c r="G612" s="39"/>
      <c r="H612" s="45"/>
    </row>
    <row r="613" s="2" customFormat="1">
      <c r="A613" s="39"/>
      <c r="B613" s="45"/>
      <c r="C613" s="325" t="s">
        <v>1056</v>
      </c>
      <c r="D613" s="325" t="s">
        <v>4545</v>
      </c>
      <c r="E613" s="18" t="s">
        <v>215</v>
      </c>
      <c r="F613" s="326">
        <v>23.882000000000001</v>
      </c>
      <c r="G613" s="39"/>
      <c r="H613" s="45"/>
    </row>
    <row r="614" s="2" customFormat="1">
      <c r="A614" s="39"/>
      <c r="B614" s="45"/>
      <c r="C614" s="325" t="s">
        <v>1062</v>
      </c>
      <c r="D614" s="325" t="s">
        <v>4546</v>
      </c>
      <c r="E614" s="18" t="s">
        <v>215</v>
      </c>
      <c r="F614" s="326">
        <v>11.941000000000001</v>
      </c>
      <c r="G614" s="39"/>
      <c r="H614" s="45"/>
    </row>
    <row r="615" s="2" customFormat="1" ht="16.8" customHeight="1">
      <c r="A615" s="39"/>
      <c r="B615" s="45"/>
      <c r="C615" s="325" t="s">
        <v>1079</v>
      </c>
      <c r="D615" s="325" t="s">
        <v>4547</v>
      </c>
      <c r="E615" s="18" t="s">
        <v>215</v>
      </c>
      <c r="F615" s="326">
        <v>119.413</v>
      </c>
      <c r="G615" s="39"/>
      <c r="H615" s="45"/>
    </row>
    <row r="616" s="2" customFormat="1">
      <c r="A616" s="39"/>
      <c r="B616" s="45"/>
      <c r="C616" s="325" t="s">
        <v>1184</v>
      </c>
      <c r="D616" s="325" t="s">
        <v>4548</v>
      </c>
      <c r="E616" s="18" t="s">
        <v>215</v>
      </c>
      <c r="F616" s="326">
        <v>119.413</v>
      </c>
      <c r="G616" s="39"/>
      <c r="H616" s="45"/>
    </row>
    <row r="617" s="2" customFormat="1" ht="16.8" customHeight="1">
      <c r="A617" s="39"/>
      <c r="B617" s="45"/>
      <c r="C617" s="325" t="s">
        <v>1014</v>
      </c>
      <c r="D617" s="325" t="s">
        <v>1015</v>
      </c>
      <c r="E617" s="18" t="s">
        <v>215</v>
      </c>
      <c r="F617" s="326">
        <v>139.17599999999999</v>
      </c>
      <c r="G617" s="39"/>
      <c r="H617" s="45"/>
    </row>
    <row r="618" s="2" customFormat="1" ht="16.8" customHeight="1">
      <c r="A618" s="39"/>
      <c r="B618" s="45"/>
      <c r="C618" s="325" t="s">
        <v>1046</v>
      </c>
      <c r="D618" s="325" t="s">
        <v>1047</v>
      </c>
      <c r="E618" s="18" t="s">
        <v>215</v>
      </c>
      <c r="F618" s="326">
        <v>139.17599999999999</v>
      </c>
      <c r="G618" s="39"/>
      <c r="H618" s="45"/>
    </row>
    <row r="619" s="2" customFormat="1" ht="16.8" customHeight="1">
      <c r="A619" s="39"/>
      <c r="B619" s="45"/>
      <c r="C619" s="325" t="s">
        <v>1068</v>
      </c>
      <c r="D619" s="325" t="s">
        <v>1069</v>
      </c>
      <c r="E619" s="18" t="s">
        <v>215</v>
      </c>
      <c r="F619" s="326">
        <v>139.17599999999999</v>
      </c>
      <c r="G619" s="39"/>
      <c r="H619" s="45"/>
    </row>
    <row r="620" s="2" customFormat="1">
      <c r="A620" s="39"/>
      <c r="B620" s="45"/>
      <c r="C620" s="325" t="s">
        <v>1194</v>
      </c>
      <c r="D620" s="325" t="s">
        <v>1195</v>
      </c>
      <c r="E620" s="18" t="s">
        <v>215</v>
      </c>
      <c r="F620" s="326">
        <v>125.384</v>
      </c>
      <c r="G620" s="39"/>
      <c r="H620" s="45"/>
    </row>
    <row r="621" s="2" customFormat="1">
      <c r="A621" s="39"/>
      <c r="B621" s="45"/>
      <c r="C621" s="325" t="s">
        <v>1188</v>
      </c>
      <c r="D621" s="325" t="s">
        <v>1189</v>
      </c>
      <c r="E621" s="18" t="s">
        <v>215</v>
      </c>
      <c r="F621" s="326">
        <v>125.384</v>
      </c>
      <c r="G621" s="39"/>
      <c r="H621" s="45"/>
    </row>
    <row r="622" s="2" customFormat="1" ht="16.8" customHeight="1">
      <c r="A622" s="39"/>
      <c r="B622" s="45"/>
      <c r="C622" s="321" t="s">
        <v>471</v>
      </c>
      <c r="D622" s="322" t="s">
        <v>472</v>
      </c>
      <c r="E622" s="323" t="s">
        <v>215</v>
      </c>
      <c r="F622" s="324">
        <v>8.8260000000000005</v>
      </c>
      <c r="G622" s="39"/>
      <c r="H622" s="45"/>
    </row>
    <row r="623" s="2" customFormat="1" ht="16.8" customHeight="1">
      <c r="A623" s="39"/>
      <c r="B623" s="45"/>
      <c r="C623" s="325" t="s">
        <v>1</v>
      </c>
      <c r="D623" s="325" t="s">
        <v>4550</v>
      </c>
      <c r="E623" s="18" t="s">
        <v>1</v>
      </c>
      <c r="F623" s="326">
        <v>8.8260000000000005</v>
      </c>
      <c r="G623" s="39"/>
      <c r="H623" s="45"/>
    </row>
    <row r="624" s="2" customFormat="1" ht="16.8" customHeight="1">
      <c r="A624" s="39"/>
      <c r="B624" s="45"/>
      <c r="C624" s="327" t="s">
        <v>4420</v>
      </c>
      <c r="D624" s="39"/>
      <c r="E624" s="39"/>
      <c r="F624" s="39"/>
      <c r="G624" s="39"/>
      <c r="H624" s="45"/>
    </row>
    <row r="625" s="2" customFormat="1">
      <c r="A625" s="39"/>
      <c r="B625" s="45"/>
      <c r="C625" s="325" t="s">
        <v>989</v>
      </c>
      <c r="D625" s="325" t="s">
        <v>990</v>
      </c>
      <c r="E625" s="18" t="s">
        <v>215</v>
      </c>
      <c r="F625" s="326">
        <v>8.8260000000000005</v>
      </c>
      <c r="G625" s="39"/>
      <c r="H625" s="45"/>
    </row>
    <row r="626" s="2" customFormat="1">
      <c r="A626" s="39"/>
      <c r="B626" s="45"/>
      <c r="C626" s="325" t="s">
        <v>1553</v>
      </c>
      <c r="D626" s="325" t="s">
        <v>4551</v>
      </c>
      <c r="E626" s="18" t="s">
        <v>215</v>
      </c>
      <c r="F626" s="326">
        <v>8.8260000000000005</v>
      </c>
      <c r="G626" s="39"/>
      <c r="H626" s="45"/>
    </row>
    <row r="627" s="2" customFormat="1" ht="16.8" customHeight="1">
      <c r="A627" s="39"/>
      <c r="B627" s="45"/>
      <c r="C627" s="325" t="s">
        <v>1560</v>
      </c>
      <c r="D627" s="325" t="s">
        <v>4552</v>
      </c>
      <c r="E627" s="18" t="s">
        <v>215</v>
      </c>
      <c r="F627" s="326">
        <v>8.8260000000000005</v>
      </c>
      <c r="G627" s="39"/>
      <c r="H627" s="45"/>
    </row>
    <row r="628" s="2" customFormat="1" ht="16.8" customHeight="1">
      <c r="A628" s="39"/>
      <c r="B628" s="45"/>
      <c r="C628" s="325" t="s">
        <v>1564</v>
      </c>
      <c r="D628" s="325" t="s">
        <v>4553</v>
      </c>
      <c r="E628" s="18" t="s">
        <v>215</v>
      </c>
      <c r="F628" s="326">
        <v>8.8260000000000005</v>
      </c>
      <c r="G628" s="39"/>
      <c r="H628" s="45"/>
    </row>
    <row r="629" s="2" customFormat="1" ht="16.8" customHeight="1">
      <c r="A629" s="39"/>
      <c r="B629" s="45"/>
      <c r="C629" s="325" t="s">
        <v>920</v>
      </c>
      <c r="D629" s="325" t="s">
        <v>4432</v>
      </c>
      <c r="E629" s="18" t="s">
        <v>215</v>
      </c>
      <c r="F629" s="326">
        <v>51.840000000000003</v>
      </c>
      <c r="G629" s="39"/>
      <c r="H629" s="45"/>
    </row>
    <row r="630" s="2" customFormat="1" ht="16.8" customHeight="1">
      <c r="A630" s="39"/>
      <c r="B630" s="45"/>
      <c r="C630" s="325" t="s">
        <v>924</v>
      </c>
      <c r="D630" s="325" t="s">
        <v>4554</v>
      </c>
      <c r="E630" s="18" t="s">
        <v>215</v>
      </c>
      <c r="F630" s="326">
        <v>8.8260000000000005</v>
      </c>
      <c r="G630" s="39"/>
      <c r="H630" s="45"/>
    </row>
    <row r="631" s="2" customFormat="1">
      <c r="A631" s="39"/>
      <c r="B631" s="45"/>
      <c r="C631" s="325" t="s">
        <v>1511</v>
      </c>
      <c r="D631" s="325" t="s">
        <v>1512</v>
      </c>
      <c r="E631" s="18" t="s">
        <v>215</v>
      </c>
      <c r="F631" s="326">
        <v>9.7089999999999996</v>
      </c>
      <c r="G631" s="39"/>
      <c r="H631" s="45"/>
    </row>
    <row r="632" s="2" customFormat="1" ht="16.8" customHeight="1">
      <c r="A632" s="39"/>
      <c r="B632" s="45"/>
      <c r="C632" s="321" t="s">
        <v>432</v>
      </c>
      <c r="D632" s="322" t="s">
        <v>433</v>
      </c>
      <c r="E632" s="323" t="s">
        <v>215</v>
      </c>
      <c r="F632" s="324">
        <v>574.245</v>
      </c>
      <c r="G632" s="39"/>
      <c r="H632" s="45"/>
    </row>
    <row r="633" s="2" customFormat="1" ht="16.8" customHeight="1">
      <c r="A633" s="39"/>
      <c r="B633" s="45"/>
      <c r="C633" s="325" t="s">
        <v>1</v>
      </c>
      <c r="D633" s="325" t="s">
        <v>4555</v>
      </c>
      <c r="E633" s="18" t="s">
        <v>1</v>
      </c>
      <c r="F633" s="326">
        <v>0</v>
      </c>
      <c r="G633" s="39"/>
      <c r="H633" s="45"/>
    </row>
    <row r="634" s="2" customFormat="1" ht="16.8" customHeight="1">
      <c r="A634" s="39"/>
      <c r="B634" s="45"/>
      <c r="C634" s="325" t="s">
        <v>1</v>
      </c>
      <c r="D634" s="325" t="s">
        <v>4556</v>
      </c>
      <c r="E634" s="18" t="s">
        <v>1</v>
      </c>
      <c r="F634" s="326">
        <v>0</v>
      </c>
      <c r="G634" s="39"/>
      <c r="H634" s="45"/>
    </row>
    <row r="635" s="2" customFormat="1" ht="16.8" customHeight="1">
      <c r="A635" s="39"/>
      <c r="B635" s="45"/>
      <c r="C635" s="325" t="s">
        <v>1</v>
      </c>
      <c r="D635" s="325" t="s">
        <v>1</v>
      </c>
      <c r="E635" s="18" t="s">
        <v>1</v>
      </c>
      <c r="F635" s="326">
        <v>0</v>
      </c>
      <c r="G635" s="39"/>
      <c r="H635" s="45"/>
    </row>
    <row r="636" s="2" customFormat="1" ht="16.8" customHeight="1">
      <c r="A636" s="39"/>
      <c r="B636" s="45"/>
      <c r="C636" s="325" t="s">
        <v>1</v>
      </c>
      <c r="D636" s="325" t="s">
        <v>1</v>
      </c>
      <c r="E636" s="18" t="s">
        <v>1</v>
      </c>
      <c r="F636" s="326">
        <v>0</v>
      </c>
      <c r="G636" s="39"/>
      <c r="H636" s="45"/>
    </row>
    <row r="637" s="2" customFormat="1" ht="16.8" customHeight="1">
      <c r="A637" s="39"/>
      <c r="B637" s="45"/>
      <c r="C637" s="325" t="s">
        <v>1</v>
      </c>
      <c r="D637" s="325" t="s">
        <v>4515</v>
      </c>
      <c r="E637" s="18" t="s">
        <v>1</v>
      </c>
      <c r="F637" s="326">
        <v>0</v>
      </c>
      <c r="G637" s="39"/>
      <c r="H637" s="45"/>
    </row>
    <row r="638" s="2" customFormat="1" ht="16.8" customHeight="1">
      <c r="A638" s="39"/>
      <c r="B638" s="45"/>
      <c r="C638" s="325" t="s">
        <v>1</v>
      </c>
      <c r="D638" s="325" t="s">
        <v>4409</v>
      </c>
      <c r="E638" s="18" t="s">
        <v>1</v>
      </c>
      <c r="F638" s="326">
        <v>0</v>
      </c>
      <c r="G638" s="39"/>
      <c r="H638" s="45"/>
    </row>
    <row r="639" s="2" customFormat="1" ht="16.8" customHeight="1">
      <c r="A639" s="39"/>
      <c r="B639" s="45"/>
      <c r="C639" s="325" t="s">
        <v>1</v>
      </c>
      <c r="D639" s="325" t="s">
        <v>4557</v>
      </c>
      <c r="E639" s="18" t="s">
        <v>1</v>
      </c>
      <c r="F639" s="326">
        <v>3.4409999999999998</v>
      </c>
      <c r="G639" s="39"/>
      <c r="H639" s="45"/>
    </row>
    <row r="640" s="2" customFormat="1" ht="16.8" customHeight="1">
      <c r="A640" s="39"/>
      <c r="B640" s="45"/>
      <c r="C640" s="325" t="s">
        <v>1</v>
      </c>
      <c r="D640" s="325" t="s">
        <v>4558</v>
      </c>
      <c r="E640" s="18" t="s">
        <v>1</v>
      </c>
      <c r="F640" s="326">
        <v>-2.0499999999999998</v>
      </c>
      <c r="G640" s="39"/>
      <c r="H640" s="45"/>
    </row>
    <row r="641" s="2" customFormat="1" ht="16.8" customHeight="1">
      <c r="A641" s="39"/>
      <c r="B641" s="45"/>
      <c r="C641" s="325" t="s">
        <v>1</v>
      </c>
      <c r="D641" s="325" t="s">
        <v>4412</v>
      </c>
      <c r="E641" s="18" t="s">
        <v>1</v>
      </c>
      <c r="F641" s="326">
        <v>0</v>
      </c>
      <c r="G641" s="39"/>
      <c r="H641" s="45"/>
    </row>
    <row r="642" s="2" customFormat="1" ht="16.8" customHeight="1">
      <c r="A642" s="39"/>
      <c r="B642" s="45"/>
      <c r="C642" s="325" t="s">
        <v>1</v>
      </c>
      <c r="D642" s="325" t="s">
        <v>4559</v>
      </c>
      <c r="E642" s="18" t="s">
        <v>1</v>
      </c>
      <c r="F642" s="326">
        <v>18.600000000000001</v>
      </c>
      <c r="G642" s="39"/>
      <c r="H642" s="45"/>
    </row>
    <row r="643" s="2" customFormat="1" ht="16.8" customHeight="1">
      <c r="A643" s="39"/>
      <c r="B643" s="45"/>
      <c r="C643" s="325" t="s">
        <v>1</v>
      </c>
      <c r="D643" s="325" t="s">
        <v>4558</v>
      </c>
      <c r="E643" s="18" t="s">
        <v>1</v>
      </c>
      <c r="F643" s="326">
        <v>-2.0499999999999998</v>
      </c>
      <c r="G643" s="39"/>
      <c r="H643" s="45"/>
    </row>
    <row r="644" s="2" customFormat="1" ht="16.8" customHeight="1">
      <c r="A644" s="39"/>
      <c r="B644" s="45"/>
      <c r="C644" s="325" t="s">
        <v>1</v>
      </c>
      <c r="D644" s="325" t="s">
        <v>1583</v>
      </c>
      <c r="E644" s="18" t="s">
        <v>1</v>
      </c>
      <c r="F644" s="326">
        <v>-2.3330000000000002</v>
      </c>
      <c r="G644" s="39"/>
      <c r="H644" s="45"/>
    </row>
    <row r="645" s="2" customFormat="1" ht="16.8" customHeight="1">
      <c r="A645" s="39"/>
      <c r="B645" s="45"/>
      <c r="C645" s="325" t="s">
        <v>1</v>
      </c>
      <c r="D645" s="325" t="s">
        <v>515</v>
      </c>
      <c r="E645" s="18" t="s">
        <v>1</v>
      </c>
      <c r="F645" s="326">
        <v>-1.5760000000000001</v>
      </c>
      <c r="G645" s="39"/>
      <c r="H645" s="45"/>
    </row>
    <row r="646" s="2" customFormat="1" ht="16.8" customHeight="1">
      <c r="A646" s="39"/>
      <c r="B646" s="45"/>
      <c r="C646" s="325" t="s">
        <v>1</v>
      </c>
      <c r="D646" s="325" t="s">
        <v>585</v>
      </c>
      <c r="E646" s="18" t="s">
        <v>1</v>
      </c>
      <c r="F646" s="326">
        <v>-1.379</v>
      </c>
      <c r="G646" s="39"/>
      <c r="H646" s="45"/>
    </row>
    <row r="647" s="2" customFormat="1" ht="16.8" customHeight="1">
      <c r="A647" s="39"/>
      <c r="B647" s="45"/>
      <c r="C647" s="325" t="s">
        <v>1</v>
      </c>
      <c r="D647" s="325" t="s">
        <v>1</v>
      </c>
      <c r="E647" s="18" t="s">
        <v>1</v>
      </c>
      <c r="F647" s="326">
        <v>0</v>
      </c>
      <c r="G647" s="39"/>
      <c r="H647" s="45"/>
    </row>
    <row r="648" s="2" customFormat="1" ht="16.8" customHeight="1">
      <c r="A648" s="39"/>
      <c r="B648" s="45"/>
      <c r="C648" s="325" t="s">
        <v>1</v>
      </c>
      <c r="D648" s="325" t="s">
        <v>4516</v>
      </c>
      <c r="E648" s="18" t="s">
        <v>1</v>
      </c>
      <c r="F648" s="326">
        <v>0</v>
      </c>
      <c r="G648" s="39"/>
      <c r="H648" s="45"/>
    </row>
    <row r="649" s="2" customFormat="1" ht="16.8" customHeight="1">
      <c r="A649" s="39"/>
      <c r="B649" s="45"/>
      <c r="C649" s="325" t="s">
        <v>1</v>
      </c>
      <c r="D649" s="325" t="s">
        <v>4409</v>
      </c>
      <c r="E649" s="18" t="s">
        <v>1</v>
      </c>
      <c r="F649" s="326">
        <v>0</v>
      </c>
      <c r="G649" s="39"/>
      <c r="H649" s="45"/>
    </row>
    <row r="650" s="2" customFormat="1" ht="16.8" customHeight="1">
      <c r="A650" s="39"/>
      <c r="B650" s="45"/>
      <c r="C650" s="325" t="s">
        <v>1</v>
      </c>
      <c r="D650" s="325" t="s">
        <v>4560</v>
      </c>
      <c r="E650" s="18" t="s">
        <v>1</v>
      </c>
      <c r="F650" s="326">
        <v>43.308</v>
      </c>
      <c r="G650" s="39"/>
      <c r="H650" s="45"/>
    </row>
    <row r="651" s="2" customFormat="1" ht="16.8" customHeight="1">
      <c r="A651" s="39"/>
      <c r="B651" s="45"/>
      <c r="C651" s="325" t="s">
        <v>1</v>
      </c>
      <c r="D651" s="325" t="s">
        <v>4561</v>
      </c>
      <c r="E651" s="18" t="s">
        <v>1</v>
      </c>
      <c r="F651" s="326">
        <v>-2.653</v>
      </c>
      <c r="G651" s="39"/>
      <c r="H651" s="45"/>
    </row>
    <row r="652" s="2" customFormat="1" ht="16.8" customHeight="1">
      <c r="A652" s="39"/>
      <c r="B652" s="45"/>
      <c r="C652" s="325" t="s">
        <v>1</v>
      </c>
      <c r="D652" s="325" t="s">
        <v>4562</v>
      </c>
      <c r="E652" s="18" t="s">
        <v>1</v>
      </c>
      <c r="F652" s="326">
        <v>-2.4990000000000001</v>
      </c>
      <c r="G652" s="39"/>
      <c r="H652" s="45"/>
    </row>
    <row r="653" s="2" customFormat="1" ht="16.8" customHeight="1">
      <c r="A653" s="39"/>
      <c r="B653" s="45"/>
      <c r="C653" s="325" t="s">
        <v>1</v>
      </c>
      <c r="D653" s="325" t="s">
        <v>4412</v>
      </c>
      <c r="E653" s="18" t="s">
        <v>1</v>
      </c>
      <c r="F653" s="326">
        <v>0</v>
      </c>
      <c r="G653" s="39"/>
      <c r="H653" s="45"/>
    </row>
    <row r="654" s="2" customFormat="1" ht="16.8" customHeight="1">
      <c r="A654" s="39"/>
      <c r="B654" s="45"/>
      <c r="C654" s="325" t="s">
        <v>1</v>
      </c>
      <c r="D654" s="325" t="s">
        <v>4563</v>
      </c>
      <c r="E654" s="18" t="s">
        <v>1</v>
      </c>
      <c r="F654" s="326">
        <v>26.579999999999998</v>
      </c>
      <c r="G654" s="39"/>
      <c r="H654" s="45"/>
    </row>
    <row r="655" s="2" customFormat="1" ht="16.8" customHeight="1">
      <c r="A655" s="39"/>
      <c r="B655" s="45"/>
      <c r="C655" s="325" t="s">
        <v>1</v>
      </c>
      <c r="D655" s="325" t="s">
        <v>515</v>
      </c>
      <c r="E655" s="18" t="s">
        <v>1</v>
      </c>
      <c r="F655" s="326">
        <v>-1.5760000000000001</v>
      </c>
      <c r="G655" s="39"/>
      <c r="H655" s="45"/>
    </row>
    <row r="656" s="2" customFormat="1" ht="16.8" customHeight="1">
      <c r="A656" s="39"/>
      <c r="B656" s="45"/>
      <c r="C656" s="325" t="s">
        <v>1</v>
      </c>
      <c r="D656" s="325" t="s">
        <v>1</v>
      </c>
      <c r="E656" s="18" t="s">
        <v>1</v>
      </c>
      <c r="F656" s="326">
        <v>0</v>
      </c>
      <c r="G656" s="39"/>
      <c r="H656" s="45"/>
    </row>
    <row r="657" s="2" customFormat="1" ht="16.8" customHeight="1">
      <c r="A657" s="39"/>
      <c r="B657" s="45"/>
      <c r="C657" s="325" t="s">
        <v>1</v>
      </c>
      <c r="D657" s="325" t="s">
        <v>4526</v>
      </c>
      <c r="E657" s="18" t="s">
        <v>1</v>
      </c>
      <c r="F657" s="326">
        <v>0</v>
      </c>
      <c r="G657" s="39"/>
      <c r="H657" s="45"/>
    </row>
    <row r="658" s="2" customFormat="1" ht="16.8" customHeight="1">
      <c r="A658" s="39"/>
      <c r="B658" s="45"/>
      <c r="C658" s="325" t="s">
        <v>1</v>
      </c>
      <c r="D658" s="325" t="s">
        <v>4409</v>
      </c>
      <c r="E658" s="18" t="s">
        <v>1</v>
      </c>
      <c r="F658" s="326">
        <v>0</v>
      </c>
      <c r="G658" s="39"/>
      <c r="H658" s="45"/>
    </row>
    <row r="659" s="2" customFormat="1" ht="16.8" customHeight="1">
      <c r="A659" s="39"/>
      <c r="B659" s="45"/>
      <c r="C659" s="325" t="s">
        <v>1</v>
      </c>
      <c r="D659" s="325" t="s">
        <v>4564</v>
      </c>
      <c r="E659" s="18" t="s">
        <v>1</v>
      </c>
      <c r="F659" s="326">
        <v>38.850000000000001</v>
      </c>
      <c r="G659" s="39"/>
      <c r="H659" s="45"/>
    </row>
    <row r="660" s="2" customFormat="1" ht="16.8" customHeight="1">
      <c r="A660" s="39"/>
      <c r="B660" s="45"/>
      <c r="C660" s="325" t="s">
        <v>1</v>
      </c>
      <c r="D660" s="325" t="s">
        <v>4561</v>
      </c>
      <c r="E660" s="18" t="s">
        <v>1</v>
      </c>
      <c r="F660" s="326">
        <v>-2.653</v>
      </c>
      <c r="G660" s="39"/>
      <c r="H660" s="45"/>
    </row>
    <row r="661" s="2" customFormat="1" ht="16.8" customHeight="1">
      <c r="A661" s="39"/>
      <c r="B661" s="45"/>
      <c r="C661" s="325" t="s">
        <v>1</v>
      </c>
      <c r="D661" s="325" t="s">
        <v>4562</v>
      </c>
      <c r="E661" s="18" t="s">
        <v>1</v>
      </c>
      <c r="F661" s="326">
        <v>-2.4990000000000001</v>
      </c>
      <c r="G661" s="39"/>
      <c r="H661" s="45"/>
    </row>
    <row r="662" s="2" customFormat="1" ht="16.8" customHeight="1">
      <c r="A662" s="39"/>
      <c r="B662" s="45"/>
      <c r="C662" s="325" t="s">
        <v>1</v>
      </c>
      <c r="D662" s="325" t="s">
        <v>4412</v>
      </c>
      <c r="E662" s="18" t="s">
        <v>1</v>
      </c>
      <c r="F662" s="326">
        <v>0</v>
      </c>
      <c r="G662" s="39"/>
      <c r="H662" s="45"/>
    </row>
    <row r="663" s="2" customFormat="1" ht="16.8" customHeight="1">
      <c r="A663" s="39"/>
      <c r="B663" s="45"/>
      <c r="C663" s="325" t="s">
        <v>1</v>
      </c>
      <c r="D663" s="325" t="s">
        <v>4565</v>
      </c>
      <c r="E663" s="18" t="s">
        <v>1</v>
      </c>
      <c r="F663" s="326">
        <v>24.481000000000002</v>
      </c>
      <c r="G663" s="39"/>
      <c r="H663" s="45"/>
    </row>
    <row r="664" s="2" customFormat="1" ht="16.8" customHeight="1">
      <c r="A664" s="39"/>
      <c r="B664" s="45"/>
      <c r="C664" s="325" t="s">
        <v>1</v>
      </c>
      <c r="D664" s="325" t="s">
        <v>515</v>
      </c>
      <c r="E664" s="18" t="s">
        <v>1</v>
      </c>
      <c r="F664" s="326">
        <v>-1.5760000000000001</v>
      </c>
      <c r="G664" s="39"/>
      <c r="H664" s="45"/>
    </row>
    <row r="665" s="2" customFormat="1" ht="16.8" customHeight="1">
      <c r="A665" s="39"/>
      <c r="B665" s="45"/>
      <c r="C665" s="325" t="s">
        <v>1</v>
      </c>
      <c r="D665" s="325" t="s">
        <v>1</v>
      </c>
      <c r="E665" s="18" t="s">
        <v>1</v>
      </c>
      <c r="F665" s="326">
        <v>0</v>
      </c>
      <c r="G665" s="39"/>
      <c r="H665" s="45"/>
    </row>
    <row r="666" s="2" customFormat="1" ht="16.8" customHeight="1">
      <c r="A666" s="39"/>
      <c r="B666" s="45"/>
      <c r="C666" s="325" t="s">
        <v>1</v>
      </c>
      <c r="D666" s="325" t="s">
        <v>4518</v>
      </c>
      <c r="E666" s="18" t="s">
        <v>1</v>
      </c>
      <c r="F666" s="326">
        <v>0</v>
      </c>
      <c r="G666" s="39"/>
      <c r="H666" s="45"/>
    </row>
    <row r="667" s="2" customFormat="1" ht="16.8" customHeight="1">
      <c r="A667" s="39"/>
      <c r="B667" s="45"/>
      <c r="C667" s="325" t="s">
        <v>1</v>
      </c>
      <c r="D667" s="325" t="s">
        <v>4409</v>
      </c>
      <c r="E667" s="18" t="s">
        <v>1</v>
      </c>
      <c r="F667" s="326">
        <v>0</v>
      </c>
      <c r="G667" s="39"/>
      <c r="H667" s="45"/>
    </row>
    <row r="668" s="2" customFormat="1" ht="16.8" customHeight="1">
      <c r="A668" s="39"/>
      <c r="B668" s="45"/>
      <c r="C668" s="325" t="s">
        <v>1</v>
      </c>
      <c r="D668" s="325" t="s">
        <v>4566</v>
      </c>
      <c r="E668" s="18" t="s">
        <v>1</v>
      </c>
      <c r="F668" s="326">
        <v>3.2949999999999999</v>
      </c>
      <c r="G668" s="39"/>
      <c r="H668" s="45"/>
    </row>
    <row r="669" s="2" customFormat="1" ht="16.8" customHeight="1">
      <c r="A669" s="39"/>
      <c r="B669" s="45"/>
      <c r="C669" s="325" t="s">
        <v>1</v>
      </c>
      <c r="D669" s="325" t="s">
        <v>4562</v>
      </c>
      <c r="E669" s="18" t="s">
        <v>1</v>
      </c>
      <c r="F669" s="326">
        <v>-2.4990000000000001</v>
      </c>
      <c r="G669" s="39"/>
      <c r="H669" s="45"/>
    </row>
    <row r="670" s="2" customFormat="1" ht="16.8" customHeight="1">
      <c r="A670" s="39"/>
      <c r="B670" s="45"/>
      <c r="C670" s="325" t="s">
        <v>1</v>
      </c>
      <c r="D670" s="325" t="s">
        <v>4412</v>
      </c>
      <c r="E670" s="18" t="s">
        <v>1</v>
      </c>
      <c r="F670" s="326">
        <v>0</v>
      </c>
      <c r="G670" s="39"/>
      <c r="H670" s="45"/>
    </row>
    <row r="671" s="2" customFormat="1" ht="16.8" customHeight="1">
      <c r="A671" s="39"/>
      <c r="B671" s="45"/>
      <c r="C671" s="325" t="s">
        <v>1</v>
      </c>
      <c r="D671" s="325" t="s">
        <v>4567</v>
      </c>
      <c r="E671" s="18" t="s">
        <v>1</v>
      </c>
      <c r="F671" s="326">
        <v>17.346</v>
      </c>
      <c r="G671" s="39"/>
      <c r="H671" s="45"/>
    </row>
    <row r="672" s="2" customFormat="1" ht="16.8" customHeight="1">
      <c r="A672" s="39"/>
      <c r="B672" s="45"/>
      <c r="C672" s="325" t="s">
        <v>1</v>
      </c>
      <c r="D672" s="325" t="s">
        <v>531</v>
      </c>
      <c r="E672" s="18" t="s">
        <v>1</v>
      </c>
      <c r="F672" s="326">
        <v>-3.1520000000000001</v>
      </c>
      <c r="G672" s="39"/>
      <c r="H672" s="45"/>
    </row>
    <row r="673" s="2" customFormat="1" ht="16.8" customHeight="1">
      <c r="A673" s="39"/>
      <c r="B673" s="45"/>
      <c r="C673" s="325" t="s">
        <v>1</v>
      </c>
      <c r="D673" s="325" t="s">
        <v>1583</v>
      </c>
      <c r="E673" s="18" t="s">
        <v>1</v>
      </c>
      <c r="F673" s="326">
        <v>-2.3330000000000002</v>
      </c>
      <c r="G673" s="39"/>
      <c r="H673" s="45"/>
    </row>
    <row r="674" s="2" customFormat="1" ht="16.8" customHeight="1">
      <c r="A674" s="39"/>
      <c r="B674" s="45"/>
      <c r="C674" s="325" t="s">
        <v>1</v>
      </c>
      <c r="D674" s="325" t="s">
        <v>585</v>
      </c>
      <c r="E674" s="18" t="s">
        <v>1</v>
      </c>
      <c r="F674" s="326">
        <v>-1.379</v>
      </c>
      <c r="G674" s="39"/>
      <c r="H674" s="45"/>
    </row>
    <row r="675" s="2" customFormat="1" ht="16.8" customHeight="1">
      <c r="A675" s="39"/>
      <c r="B675" s="45"/>
      <c r="C675" s="325" t="s">
        <v>1</v>
      </c>
      <c r="D675" s="325" t="s">
        <v>4558</v>
      </c>
      <c r="E675" s="18" t="s">
        <v>1</v>
      </c>
      <c r="F675" s="326">
        <v>-2.0499999999999998</v>
      </c>
      <c r="G675" s="39"/>
      <c r="H675" s="45"/>
    </row>
    <row r="676" s="2" customFormat="1" ht="16.8" customHeight="1">
      <c r="A676" s="39"/>
      <c r="B676" s="45"/>
      <c r="C676" s="325" t="s">
        <v>1</v>
      </c>
      <c r="D676" s="325" t="s">
        <v>1</v>
      </c>
      <c r="E676" s="18" t="s">
        <v>1</v>
      </c>
      <c r="F676" s="326">
        <v>0</v>
      </c>
      <c r="G676" s="39"/>
      <c r="H676" s="45"/>
    </row>
    <row r="677" s="2" customFormat="1" ht="16.8" customHeight="1">
      <c r="A677" s="39"/>
      <c r="B677" s="45"/>
      <c r="C677" s="325" t="s">
        <v>1</v>
      </c>
      <c r="D677" s="325" t="s">
        <v>4521</v>
      </c>
      <c r="E677" s="18" t="s">
        <v>1</v>
      </c>
      <c r="F677" s="326">
        <v>0</v>
      </c>
      <c r="G677" s="39"/>
      <c r="H677" s="45"/>
    </row>
    <row r="678" s="2" customFormat="1" ht="16.8" customHeight="1">
      <c r="A678" s="39"/>
      <c r="B678" s="45"/>
      <c r="C678" s="325" t="s">
        <v>1</v>
      </c>
      <c r="D678" s="325" t="s">
        <v>4409</v>
      </c>
      <c r="E678" s="18" t="s">
        <v>1</v>
      </c>
      <c r="F678" s="326">
        <v>0</v>
      </c>
      <c r="G678" s="39"/>
      <c r="H678" s="45"/>
    </row>
    <row r="679" s="2" customFormat="1" ht="16.8" customHeight="1">
      <c r="A679" s="39"/>
      <c r="B679" s="45"/>
      <c r="C679" s="325" t="s">
        <v>1</v>
      </c>
      <c r="D679" s="325" t="s">
        <v>4568</v>
      </c>
      <c r="E679" s="18" t="s">
        <v>1</v>
      </c>
      <c r="F679" s="326">
        <v>54.652000000000001</v>
      </c>
      <c r="G679" s="39"/>
      <c r="H679" s="45"/>
    </row>
    <row r="680" s="2" customFormat="1" ht="16.8" customHeight="1">
      <c r="A680" s="39"/>
      <c r="B680" s="45"/>
      <c r="C680" s="325" t="s">
        <v>1</v>
      </c>
      <c r="D680" s="325" t="s">
        <v>4569</v>
      </c>
      <c r="E680" s="18" t="s">
        <v>1</v>
      </c>
      <c r="F680" s="326">
        <v>-17.216000000000001</v>
      </c>
      <c r="G680" s="39"/>
      <c r="H680" s="45"/>
    </row>
    <row r="681" s="2" customFormat="1" ht="16.8" customHeight="1">
      <c r="A681" s="39"/>
      <c r="B681" s="45"/>
      <c r="C681" s="325" t="s">
        <v>1</v>
      </c>
      <c r="D681" s="325" t="s">
        <v>4570</v>
      </c>
      <c r="E681" s="18" t="s">
        <v>1</v>
      </c>
      <c r="F681" s="326">
        <v>-4.9980000000000002</v>
      </c>
      <c r="G681" s="39"/>
      <c r="H681" s="45"/>
    </row>
    <row r="682" s="2" customFormat="1" ht="16.8" customHeight="1">
      <c r="A682" s="39"/>
      <c r="B682" s="45"/>
      <c r="C682" s="325" t="s">
        <v>1</v>
      </c>
      <c r="D682" s="325" t="s">
        <v>4571</v>
      </c>
      <c r="E682" s="18" t="s">
        <v>1</v>
      </c>
      <c r="F682" s="326">
        <v>-1.3220000000000001</v>
      </c>
      <c r="G682" s="39"/>
      <c r="H682" s="45"/>
    </row>
    <row r="683" s="2" customFormat="1" ht="16.8" customHeight="1">
      <c r="A683" s="39"/>
      <c r="B683" s="45"/>
      <c r="C683" s="325" t="s">
        <v>1</v>
      </c>
      <c r="D683" s="325" t="s">
        <v>4412</v>
      </c>
      <c r="E683" s="18" t="s">
        <v>1</v>
      </c>
      <c r="F683" s="326">
        <v>0</v>
      </c>
      <c r="G683" s="39"/>
      <c r="H683" s="45"/>
    </row>
    <row r="684" s="2" customFormat="1" ht="16.8" customHeight="1">
      <c r="A684" s="39"/>
      <c r="B684" s="45"/>
      <c r="C684" s="325" t="s">
        <v>1</v>
      </c>
      <c r="D684" s="325" t="s">
        <v>4572</v>
      </c>
      <c r="E684" s="18" t="s">
        <v>1</v>
      </c>
      <c r="F684" s="326">
        <v>20.414000000000001</v>
      </c>
      <c r="G684" s="39"/>
      <c r="H684" s="45"/>
    </row>
    <row r="685" s="2" customFormat="1" ht="16.8" customHeight="1">
      <c r="A685" s="39"/>
      <c r="B685" s="45"/>
      <c r="C685" s="325" t="s">
        <v>1</v>
      </c>
      <c r="D685" s="325" t="s">
        <v>508</v>
      </c>
      <c r="E685" s="18" t="s">
        <v>1</v>
      </c>
      <c r="F685" s="326">
        <v>-1.7729999999999999</v>
      </c>
      <c r="G685" s="39"/>
      <c r="H685" s="45"/>
    </row>
    <row r="686" s="2" customFormat="1" ht="16.8" customHeight="1">
      <c r="A686" s="39"/>
      <c r="B686" s="45"/>
      <c r="C686" s="325" t="s">
        <v>1</v>
      </c>
      <c r="D686" s="325" t="s">
        <v>1</v>
      </c>
      <c r="E686" s="18" t="s">
        <v>1</v>
      </c>
      <c r="F686" s="326">
        <v>0</v>
      </c>
      <c r="G686" s="39"/>
      <c r="H686" s="45"/>
    </row>
    <row r="687" s="2" customFormat="1" ht="16.8" customHeight="1">
      <c r="A687" s="39"/>
      <c r="B687" s="45"/>
      <c r="C687" s="325" t="s">
        <v>1</v>
      </c>
      <c r="D687" s="325" t="s">
        <v>4527</v>
      </c>
      <c r="E687" s="18" t="s">
        <v>1</v>
      </c>
      <c r="F687" s="326">
        <v>0</v>
      </c>
      <c r="G687" s="39"/>
      <c r="H687" s="45"/>
    </row>
    <row r="688" s="2" customFormat="1" ht="16.8" customHeight="1">
      <c r="A688" s="39"/>
      <c r="B688" s="45"/>
      <c r="C688" s="325" t="s">
        <v>1</v>
      </c>
      <c r="D688" s="325" t="s">
        <v>4409</v>
      </c>
      <c r="E688" s="18" t="s">
        <v>1</v>
      </c>
      <c r="F688" s="326">
        <v>0</v>
      </c>
      <c r="G688" s="39"/>
      <c r="H688" s="45"/>
    </row>
    <row r="689" s="2" customFormat="1" ht="16.8" customHeight="1">
      <c r="A689" s="39"/>
      <c r="B689" s="45"/>
      <c r="C689" s="325" t="s">
        <v>1</v>
      </c>
      <c r="D689" s="325" t="s">
        <v>4573</v>
      </c>
      <c r="E689" s="18" t="s">
        <v>1</v>
      </c>
      <c r="F689" s="326">
        <v>51.502000000000002</v>
      </c>
      <c r="G689" s="39"/>
      <c r="H689" s="45"/>
    </row>
    <row r="690" s="2" customFormat="1" ht="16.8" customHeight="1">
      <c r="A690" s="39"/>
      <c r="B690" s="45"/>
      <c r="C690" s="325" t="s">
        <v>1</v>
      </c>
      <c r="D690" s="325" t="s">
        <v>4574</v>
      </c>
      <c r="E690" s="18" t="s">
        <v>1</v>
      </c>
      <c r="F690" s="326">
        <v>-12.772</v>
      </c>
      <c r="G690" s="39"/>
      <c r="H690" s="45"/>
    </row>
    <row r="691" s="2" customFormat="1" ht="16.8" customHeight="1">
      <c r="A691" s="39"/>
      <c r="B691" s="45"/>
      <c r="C691" s="325" t="s">
        <v>1</v>
      </c>
      <c r="D691" s="325" t="s">
        <v>4575</v>
      </c>
      <c r="E691" s="18" t="s">
        <v>1</v>
      </c>
      <c r="F691" s="326">
        <v>-2.653</v>
      </c>
      <c r="G691" s="39"/>
      <c r="H691" s="45"/>
    </row>
    <row r="692" s="2" customFormat="1" ht="16.8" customHeight="1">
      <c r="A692" s="39"/>
      <c r="B692" s="45"/>
      <c r="C692" s="325" t="s">
        <v>1</v>
      </c>
      <c r="D692" s="325" t="s">
        <v>4562</v>
      </c>
      <c r="E692" s="18" t="s">
        <v>1</v>
      </c>
      <c r="F692" s="326">
        <v>-2.4990000000000001</v>
      </c>
      <c r="G692" s="39"/>
      <c r="H692" s="45"/>
    </row>
    <row r="693" s="2" customFormat="1" ht="16.8" customHeight="1">
      <c r="A693" s="39"/>
      <c r="B693" s="45"/>
      <c r="C693" s="325" t="s">
        <v>1</v>
      </c>
      <c r="D693" s="325" t="s">
        <v>4412</v>
      </c>
      <c r="E693" s="18" t="s">
        <v>1</v>
      </c>
      <c r="F693" s="326">
        <v>0</v>
      </c>
      <c r="G693" s="39"/>
      <c r="H693" s="45"/>
    </row>
    <row r="694" s="2" customFormat="1" ht="16.8" customHeight="1">
      <c r="A694" s="39"/>
      <c r="B694" s="45"/>
      <c r="C694" s="325" t="s">
        <v>1</v>
      </c>
      <c r="D694" s="325" t="s">
        <v>4576</v>
      </c>
      <c r="E694" s="18" t="s">
        <v>1</v>
      </c>
      <c r="F694" s="326">
        <v>24.686</v>
      </c>
      <c r="G694" s="39"/>
      <c r="H694" s="45"/>
    </row>
    <row r="695" s="2" customFormat="1" ht="16.8" customHeight="1">
      <c r="A695" s="39"/>
      <c r="B695" s="45"/>
      <c r="C695" s="325" t="s">
        <v>1</v>
      </c>
      <c r="D695" s="325" t="s">
        <v>515</v>
      </c>
      <c r="E695" s="18" t="s">
        <v>1</v>
      </c>
      <c r="F695" s="326">
        <v>-1.5760000000000001</v>
      </c>
      <c r="G695" s="39"/>
      <c r="H695" s="45"/>
    </row>
    <row r="696" s="2" customFormat="1" ht="16.8" customHeight="1">
      <c r="A696" s="39"/>
      <c r="B696" s="45"/>
      <c r="C696" s="325" t="s">
        <v>1</v>
      </c>
      <c r="D696" s="325" t="s">
        <v>1</v>
      </c>
      <c r="E696" s="18" t="s">
        <v>1</v>
      </c>
      <c r="F696" s="326">
        <v>0</v>
      </c>
      <c r="G696" s="39"/>
      <c r="H696" s="45"/>
    </row>
    <row r="697" s="2" customFormat="1" ht="16.8" customHeight="1">
      <c r="A697" s="39"/>
      <c r="B697" s="45"/>
      <c r="C697" s="325" t="s">
        <v>1</v>
      </c>
      <c r="D697" s="325" t="s">
        <v>4528</v>
      </c>
      <c r="E697" s="18" t="s">
        <v>1</v>
      </c>
      <c r="F697" s="326">
        <v>0</v>
      </c>
      <c r="G697" s="39"/>
      <c r="H697" s="45"/>
    </row>
    <row r="698" s="2" customFormat="1" ht="16.8" customHeight="1">
      <c r="A698" s="39"/>
      <c r="B698" s="45"/>
      <c r="C698" s="325" t="s">
        <v>1</v>
      </c>
      <c r="D698" s="325" t="s">
        <v>4409</v>
      </c>
      <c r="E698" s="18" t="s">
        <v>1</v>
      </c>
      <c r="F698" s="326">
        <v>0</v>
      </c>
      <c r="G698" s="39"/>
      <c r="H698" s="45"/>
    </row>
    <row r="699" s="2" customFormat="1" ht="16.8" customHeight="1">
      <c r="A699" s="39"/>
      <c r="B699" s="45"/>
      <c r="C699" s="325" t="s">
        <v>1</v>
      </c>
      <c r="D699" s="325" t="s">
        <v>4573</v>
      </c>
      <c r="E699" s="18" t="s">
        <v>1</v>
      </c>
      <c r="F699" s="326">
        <v>51.502000000000002</v>
      </c>
      <c r="G699" s="39"/>
      <c r="H699" s="45"/>
    </row>
    <row r="700" s="2" customFormat="1" ht="16.8" customHeight="1">
      <c r="A700" s="39"/>
      <c r="B700" s="45"/>
      <c r="C700" s="325" t="s">
        <v>1</v>
      </c>
      <c r="D700" s="325" t="s">
        <v>4574</v>
      </c>
      <c r="E700" s="18" t="s">
        <v>1</v>
      </c>
      <c r="F700" s="326">
        <v>-12.772</v>
      </c>
      <c r="G700" s="39"/>
      <c r="H700" s="45"/>
    </row>
    <row r="701" s="2" customFormat="1" ht="16.8" customHeight="1">
      <c r="A701" s="39"/>
      <c r="B701" s="45"/>
      <c r="C701" s="325" t="s">
        <v>1</v>
      </c>
      <c r="D701" s="325" t="s">
        <v>4575</v>
      </c>
      <c r="E701" s="18" t="s">
        <v>1</v>
      </c>
      <c r="F701" s="326">
        <v>-2.653</v>
      </c>
      <c r="G701" s="39"/>
      <c r="H701" s="45"/>
    </row>
    <row r="702" s="2" customFormat="1" ht="16.8" customHeight="1">
      <c r="A702" s="39"/>
      <c r="B702" s="45"/>
      <c r="C702" s="325" t="s">
        <v>1</v>
      </c>
      <c r="D702" s="325" t="s">
        <v>4562</v>
      </c>
      <c r="E702" s="18" t="s">
        <v>1</v>
      </c>
      <c r="F702" s="326">
        <v>-2.4990000000000001</v>
      </c>
      <c r="G702" s="39"/>
      <c r="H702" s="45"/>
    </row>
    <row r="703" s="2" customFormat="1" ht="16.8" customHeight="1">
      <c r="A703" s="39"/>
      <c r="B703" s="45"/>
      <c r="C703" s="325" t="s">
        <v>1</v>
      </c>
      <c r="D703" s="325" t="s">
        <v>4412</v>
      </c>
      <c r="E703" s="18" t="s">
        <v>1</v>
      </c>
      <c r="F703" s="326">
        <v>0</v>
      </c>
      <c r="G703" s="39"/>
      <c r="H703" s="45"/>
    </row>
    <row r="704" s="2" customFormat="1" ht="16.8" customHeight="1">
      <c r="A704" s="39"/>
      <c r="B704" s="45"/>
      <c r="C704" s="325" t="s">
        <v>1</v>
      </c>
      <c r="D704" s="325" t="s">
        <v>4576</v>
      </c>
      <c r="E704" s="18" t="s">
        <v>1</v>
      </c>
      <c r="F704" s="326">
        <v>24.686</v>
      </c>
      <c r="G704" s="39"/>
      <c r="H704" s="45"/>
    </row>
    <row r="705" s="2" customFormat="1" ht="16.8" customHeight="1">
      <c r="A705" s="39"/>
      <c r="B705" s="45"/>
      <c r="C705" s="325" t="s">
        <v>1</v>
      </c>
      <c r="D705" s="325" t="s">
        <v>515</v>
      </c>
      <c r="E705" s="18" t="s">
        <v>1</v>
      </c>
      <c r="F705" s="326">
        <v>-1.5760000000000001</v>
      </c>
      <c r="G705" s="39"/>
      <c r="H705" s="45"/>
    </row>
    <row r="706" s="2" customFormat="1" ht="16.8" customHeight="1">
      <c r="A706" s="39"/>
      <c r="B706" s="45"/>
      <c r="C706" s="325" t="s">
        <v>1</v>
      </c>
      <c r="D706" s="325" t="s">
        <v>1</v>
      </c>
      <c r="E706" s="18" t="s">
        <v>1</v>
      </c>
      <c r="F706" s="326">
        <v>0</v>
      </c>
      <c r="G706" s="39"/>
      <c r="H706" s="45"/>
    </row>
    <row r="707" s="2" customFormat="1" ht="16.8" customHeight="1">
      <c r="A707" s="39"/>
      <c r="B707" s="45"/>
      <c r="C707" s="325" t="s">
        <v>1</v>
      </c>
      <c r="D707" s="325" t="s">
        <v>4523</v>
      </c>
      <c r="E707" s="18" t="s">
        <v>1</v>
      </c>
      <c r="F707" s="326">
        <v>0</v>
      </c>
      <c r="G707" s="39"/>
      <c r="H707" s="45"/>
    </row>
    <row r="708" s="2" customFormat="1" ht="16.8" customHeight="1">
      <c r="A708" s="39"/>
      <c r="B708" s="45"/>
      <c r="C708" s="325" t="s">
        <v>1</v>
      </c>
      <c r="D708" s="325" t="s">
        <v>4409</v>
      </c>
      <c r="E708" s="18" t="s">
        <v>1</v>
      </c>
      <c r="F708" s="326">
        <v>0</v>
      </c>
      <c r="G708" s="39"/>
      <c r="H708" s="45"/>
    </row>
    <row r="709" s="2" customFormat="1" ht="16.8" customHeight="1">
      <c r="A709" s="39"/>
      <c r="B709" s="45"/>
      <c r="C709" s="325" t="s">
        <v>1</v>
      </c>
      <c r="D709" s="325" t="s">
        <v>4577</v>
      </c>
      <c r="E709" s="18" t="s">
        <v>1</v>
      </c>
      <c r="F709" s="326">
        <v>3.0939999999999999</v>
      </c>
      <c r="G709" s="39"/>
      <c r="H709" s="45"/>
    </row>
    <row r="710" s="2" customFormat="1" ht="16.8" customHeight="1">
      <c r="A710" s="39"/>
      <c r="B710" s="45"/>
      <c r="C710" s="325" t="s">
        <v>1</v>
      </c>
      <c r="D710" s="325" t="s">
        <v>4562</v>
      </c>
      <c r="E710" s="18" t="s">
        <v>1</v>
      </c>
      <c r="F710" s="326">
        <v>-2.4990000000000001</v>
      </c>
      <c r="G710" s="39"/>
      <c r="H710" s="45"/>
    </row>
    <row r="711" s="2" customFormat="1" ht="16.8" customHeight="1">
      <c r="A711" s="39"/>
      <c r="B711" s="45"/>
      <c r="C711" s="325" t="s">
        <v>1</v>
      </c>
      <c r="D711" s="325" t="s">
        <v>4412</v>
      </c>
      <c r="E711" s="18" t="s">
        <v>1</v>
      </c>
      <c r="F711" s="326">
        <v>0</v>
      </c>
      <c r="G711" s="39"/>
      <c r="H711" s="45"/>
    </row>
    <row r="712" s="2" customFormat="1" ht="16.8" customHeight="1">
      <c r="A712" s="39"/>
      <c r="B712" s="45"/>
      <c r="C712" s="325" t="s">
        <v>1</v>
      </c>
      <c r="D712" s="325" t="s">
        <v>4578</v>
      </c>
      <c r="E712" s="18" t="s">
        <v>1</v>
      </c>
      <c r="F712" s="326">
        <v>16.481999999999999</v>
      </c>
      <c r="G712" s="39"/>
      <c r="H712" s="45"/>
    </row>
    <row r="713" s="2" customFormat="1" ht="16.8" customHeight="1">
      <c r="A713" s="39"/>
      <c r="B713" s="45"/>
      <c r="C713" s="325" t="s">
        <v>1</v>
      </c>
      <c r="D713" s="325" t="s">
        <v>531</v>
      </c>
      <c r="E713" s="18" t="s">
        <v>1</v>
      </c>
      <c r="F713" s="326">
        <v>-3.1520000000000001</v>
      </c>
      <c r="G713" s="39"/>
      <c r="H713" s="45"/>
    </row>
    <row r="714" s="2" customFormat="1" ht="16.8" customHeight="1">
      <c r="A714" s="39"/>
      <c r="B714" s="45"/>
      <c r="C714" s="325" t="s">
        <v>1</v>
      </c>
      <c r="D714" s="325" t="s">
        <v>585</v>
      </c>
      <c r="E714" s="18" t="s">
        <v>1</v>
      </c>
      <c r="F714" s="326">
        <v>-1.379</v>
      </c>
      <c r="G714" s="39"/>
      <c r="H714" s="45"/>
    </row>
    <row r="715" s="2" customFormat="1" ht="16.8" customHeight="1">
      <c r="A715" s="39"/>
      <c r="B715" s="45"/>
      <c r="C715" s="325" t="s">
        <v>1</v>
      </c>
      <c r="D715" s="325" t="s">
        <v>1583</v>
      </c>
      <c r="E715" s="18" t="s">
        <v>1</v>
      </c>
      <c r="F715" s="326">
        <v>-2.3330000000000002</v>
      </c>
      <c r="G715" s="39"/>
      <c r="H715" s="45"/>
    </row>
    <row r="716" s="2" customFormat="1" ht="16.8" customHeight="1">
      <c r="A716" s="39"/>
      <c r="B716" s="45"/>
      <c r="C716" s="325" t="s">
        <v>1</v>
      </c>
      <c r="D716" s="325" t="s">
        <v>4558</v>
      </c>
      <c r="E716" s="18" t="s">
        <v>1</v>
      </c>
      <c r="F716" s="326">
        <v>-2.0499999999999998</v>
      </c>
      <c r="G716" s="39"/>
      <c r="H716" s="45"/>
    </row>
    <row r="717" s="2" customFormat="1" ht="16.8" customHeight="1">
      <c r="A717" s="39"/>
      <c r="B717" s="45"/>
      <c r="C717" s="325" t="s">
        <v>1</v>
      </c>
      <c r="D717" s="325" t="s">
        <v>1</v>
      </c>
      <c r="E717" s="18" t="s">
        <v>1</v>
      </c>
      <c r="F717" s="326">
        <v>0</v>
      </c>
      <c r="G717" s="39"/>
      <c r="H717" s="45"/>
    </row>
    <row r="718" s="2" customFormat="1" ht="16.8" customHeight="1">
      <c r="A718" s="39"/>
      <c r="B718" s="45"/>
      <c r="C718" s="325" t="s">
        <v>1</v>
      </c>
      <c r="D718" s="325" t="s">
        <v>4525</v>
      </c>
      <c r="E718" s="18" t="s">
        <v>1</v>
      </c>
      <c r="F718" s="326">
        <v>0</v>
      </c>
      <c r="G718" s="39"/>
      <c r="H718" s="45"/>
    </row>
    <row r="719" s="2" customFormat="1" ht="16.8" customHeight="1">
      <c r="A719" s="39"/>
      <c r="B719" s="45"/>
      <c r="C719" s="325" t="s">
        <v>1</v>
      </c>
      <c r="D719" s="325" t="s">
        <v>4409</v>
      </c>
      <c r="E719" s="18" t="s">
        <v>1</v>
      </c>
      <c r="F719" s="326">
        <v>0</v>
      </c>
      <c r="G719" s="39"/>
      <c r="H719" s="45"/>
    </row>
    <row r="720" s="2" customFormat="1" ht="16.8" customHeight="1">
      <c r="A720" s="39"/>
      <c r="B720" s="45"/>
      <c r="C720" s="325" t="s">
        <v>1</v>
      </c>
      <c r="D720" s="325" t="s">
        <v>4579</v>
      </c>
      <c r="E720" s="18" t="s">
        <v>1</v>
      </c>
      <c r="F720" s="326">
        <v>51.317</v>
      </c>
      <c r="G720" s="39"/>
      <c r="H720" s="45"/>
    </row>
    <row r="721" s="2" customFormat="1" ht="16.8" customHeight="1">
      <c r="A721" s="39"/>
      <c r="B721" s="45"/>
      <c r="C721" s="325" t="s">
        <v>1</v>
      </c>
      <c r="D721" s="325" t="s">
        <v>4570</v>
      </c>
      <c r="E721" s="18" t="s">
        <v>1</v>
      </c>
      <c r="F721" s="326">
        <v>-4.9980000000000002</v>
      </c>
      <c r="G721" s="39"/>
      <c r="H721" s="45"/>
    </row>
    <row r="722" s="2" customFormat="1" ht="16.8" customHeight="1">
      <c r="A722" s="39"/>
      <c r="B722" s="45"/>
      <c r="C722" s="325" t="s">
        <v>1</v>
      </c>
      <c r="D722" s="325" t="s">
        <v>4580</v>
      </c>
      <c r="E722" s="18" t="s">
        <v>1</v>
      </c>
      <c r="F722" s="326">
        <v>-1.327</v>
      </c>
      <c r="G722" s="39"/>
      <c r="H722" s="45"/>
    </row>
    <row r="723" s="2" customFormat="1" ht="16.8" customHeight="1">
      <c r="A723" s="39"/>
      <c r="B723" s="45"/>
      <c r="C723" s="325" t="s">
        <v>1</v>
      </c>
      <c r="D723" s="325" t="s">
        <v>4412</v>
      </c>
      <c r="E723" s="18" t="s">
        <v>1</v>
      </c>
      <c r="F723" s="326">
        <v>0</v>
      </c>
      <c r="G723" s="39"/>
      <c r="H723" s="45"/>
    </row>
    <row r="724" s="2" customFormat="1" ht="16.8" customHeight="1">
      <c r="A724" s="39"/>
      <c r="B724" s="45"/>
      <c r="C724" s="325" t="s">
        <v>1</v>
      </c>
      <c r="D724" s="325" t="s">
        <v>4581</v>
      </c>
      <c r="E724" s="18" t="s">
        <v>1</v>
      </c>
      <c r="F724" s="326">
        <v>19.167999999999999</v>
      </c>
      <c r="G724" s="39"/>
      <c r="H724" s="45"/>
    </row>
    <row r="725" s="2" customFormat="1" ht="16.8" customHeight="1">
      <c r="A725" s="39"/>
      <c r="B725" s="45"/>
      <c r="C725" s="325" t="s">
        <v>1</v>
      </c>
      <c r="D725" s="325" t="s">
        <v>515</v>
      </c>
      <c r="E725" s="18" t="s">
        <v>1</v>
      </c>
      <c r="F725" s="326">
        <v>-1.5760000000000001</v>
      </c>
      <c r="G725" s="39"/>
      <c r="H725" s="45"/>
    </row>
    <row r="726" s="2" customFormat="1" ht="16.8" customHeight="1">
      <c r="A726" s="39"/>
      <c r="B726" s="45"/>
      <c r="C726" s="325" t="s">
        <v>1</v>
      </c>
      <c r="D726" s="325" t="s">
        <v>1</v>
      </c>
      <c r="E726" s="18" t="s">
        <v>1</v>
      </c>
      <c r="F726" s="326">
        <v>0</v>
      </c>
      <c r="G726" s="39"/>
      <c r="H726" s="45"/>
    </row>
    <row r="727" s="2" customFormat="1" ht="16.8" customHeight="1">
      <c r="A727" s="39"/>
      <c r="B727" s="45"/>
      <c r="C727" s="325" t="s">
        <v>1</v>
      </c>
      <c r="D727" s="325" t="s">
        <v>4529</v>
      </c>
      <c r="E727" s="18" t="s">
        <v>1</v>
      </c>
      <c r="F727" s="326">
        <v>0</v>
      </c>
      <c r="G727" s="39"/>
      <c r="H727" s="45"/>
    </row>
    <row r="728" s="2" customFormat="1" ht="16.8" customHeight="1">
      <c r="A728" s="39"/>
      <c r="B728" s="45"/>
      <c r="C728" s="325" t="s">
        <v>1</v>
      </c>
      <c r="D728" s="325" t="s">
        <v>4409</v>
      </c>
      <c r="E728" s="18" t="s">
        <v>1</v>
      </c>
      <c r="F728" s="326">
        <v>0</v>
      </c>
      <c r="G728" s="39"/>
      <c r="H728" s="45"/>
    </row>
    <row r="729" s="2" customFormat="1" ht="16.8" customHeight="1">
      <c r="A729" s="39"/>
      <c r="B729" s="45"/>
      <c r="C729" s="325" t="s">
        <v>1</v>
      </c>
      <c r="D729" s="325" t="s">
        <v>4573</v>
      </c>
      <c r="E729" s="18" t="s">
        <v>1</v>
      </c>
      <c r="F729" s="326">
        <v>51.502000000000002</v>
      </c>
      <c r="G729" s="39"/>
      <c r="H729" s="45"/>
    </row>
    <row r="730" s="2" customFormat="1" ht="16.8" customHeight="1">
      <c r="A730" s="39"/>
      <c r="B730" s="45"/>
      <c r="C730" s="325" t="s">
        <v>1</v>
      </c>
      <c r="D730" s="325" t="s">
        <v>4574</v>
      </c>
      <c r="E730" s="18" t="s">
        <v>1</v>
      </c>
      <c r="F730" s="326">
        <v>-12.772</v>
      </c>
      <c r="G730" s="39"/>
      <c r="H730" s="45"/>
    </row>
    <row r="731" s="2" customFormat="1" ht="16.8" customHeight="1">
      <c r="A731" s="39"/>
      <c r="B731" s="45"/>
      <c r="C731" s="325" t="s">
        <v>1</v>
      </c>
      <c r="D731" s="325" t="s">
        <v>4575</v>
      </c>
      <c r="E731" s="18" t="s">
        <v>1</v>
      </c>
      <c r="F731" s="326">
        <v>-2.653</v>
      </c>
      <c r="G731" s="39"/>
      <c r="H731" s="45"/>
    </row>
    <row r="732" s="2" customFormat="1" ht="16.8" customHeight="1">
      <c r="A732" s="39"/>
      <c r="B732" s="45"/>
      <c r="C732" s="325" t="s">
        <v>1</v>
      </c>
      <c r="D732" s="325" t="s">
        <v>4562</v>
      </c>
      <c r="E732" s="18" t="s">
        <v>1</v>
      </c>
      <c r="F732" s="326">
        <v>-2.4990000000000001</v>
      </c>
      <c r="G732" s="39"/>
      <c r="H732" s="45"/>
    </row>
    <row r="733" s="2" customFormat="1" ht="16.8" customHeight="1">
      <c r="A733" s="39"/>
      <c r="B733" s="45"/>
      <c r="C733" s="325" t="s">
        <v>1</v>
      </c>
      <c r="D733" s="325" t="s">
        <v>4412</v>
      </c>
      <c r="E733" s="18" t="s">
        <v>1</v>
      </c>
      <c r="F733" s="326">
        <v>0</v>
      </c>
      <c r="G733" s="39"/>
      <c r="H733" s="45"/>
    </row>
    <row r="734" s="2" customFormat="1" ht="16.8" customHeight="1">
      <c r="A734" s="39"/>
      <c r="B734" s="45"/>
      <c r="C734" s="325" t="s">
        <v>1</v>
      </c>
      <c r="D734" s="325" t="s">
        <v>4576</v>
      </c>
      <c r="E734" s="18" t="s">
        <v>1</v>
      </c>
      <c r="F734" s="326">
        <v>24.686</v>
      </c>
      <c r="G734" s="39"/>
      <c r="H734" s="45"/>
    </row>
    <row r="735" s="2" customFormat="1" ht="16.8" customHeight="1">
      <c r="A735" s="39"/>
      <c r="B735" s="45"/>
      <c r="C735" s="325" t="s">
        <v>1</v>
      </c>
      <c r="D735" s="325" t="s">
        <v>515</v>
      </c>
      <c r="E735" s="18" t="s">
        <v>1</v>
      </c>
      <c r="F735" s="326">
        <v>-1.5760000000000001</v>
      </c>
      <c r="G735" s="39"/>
      <c r="H735" s="45"/>
    </row>
    <row r="736" s="2" customFormat="1" ht="16.8" customHeight="1">
      <c r="A736" s="39"/>
      <c r="B736" s="45"/>
      <c r="C736" s="325" t="s">
        <v>1</v>
      </c>
      <c r="D736" s="325" t="s">
        <v>1</v>
      </c>
      <c r="E736" s="18" t="s">
        <v>1</v>
      </c>
      <c r="F736" s="326">
        <v>0</v>
      </c>
      <c r="G736" s="39"/>
      <c r="H736" s="45"/>
    </row>
    <row r="737" s="2" customFormat="1" ht="16.8" customHeight="1">
      <c r="A737" s="39"/>
      <c r="B737" s="45"/>
      <c r="C737" s="325" t="s">
        <v>1</v>
      </c>
      <c r="D737" s="325" t="s">
        <v>4494</v>
      </c>
      <c r="E737" s="18" t="s">
        <v>1</v>
      </c>
      <c r="F737" s="326">
        <v>0</v>
      </c>
      <c r="G737" s="39"/>
      <c r="H737" s="45"/>
    </row>
    <row r="738" s="2" customFormat="1" ht="16.8" customHeight="1">
      <c r="A738" s="39"/>
      <c r="B738" s="45"/>
      <c r="C738" s="325" t="s">
        <v>1</v>
      </c>
      <c r="D738" s="325" t="s">
        <v>4582</v>
      </c>
      <c r="E738" s="18" t="s">
        <v>1</v>
      </c>
      <c r="F738" s="326">
        <v>3.8999999999999999</v>
      </c>
      <c r="G738" s="39"/>
      <c r="H738" s="45"/>
    </row>
    <row r="739" s="2" customFormat="1" ht="16.8" customHeight="1">
      <c r="A739" s="39"/>
      <c r="B739" s="45"/>
      <c r="C739" s="325" t="s">
        <v>1</v>
      </c>
      <c r="D739" s="325" t="s">
        <v>4583</v>
      </c>
      <c r="E739" s="18" t="s">
        <v>1</v>
      </c>
      <c r="F739" s="326">
        <v>4.0300000000000002</v>
      </c>
      <c r="G739" s="39"/>
      <c r="H739" s="45"/>
    </row>
    <row r="740" s="2" customFormat="1" ht="16.8" customHeight="1">
      <c r="A740" s="39"/>
      <c r="B740" s="45"/>
      <c r="C740" s="325" t="s">
        <v>1</v>
      </c>
      <c r="D740" s="325" t="s">
        <v>4584</v>
      </c>
      <c r="E740" s="18" t="s">
        <v>1</v>
      </c>
      <c r="F740" s="326">
        <v>9.4049999999999994</v>
      </c>
      <c r="G740" s="39"/>
      <c r="H740" s="45"/>
    </row>
    <row r="741" s="2" customFormat="1" ht="16.8" customHeight="1">
      <c r="A741" s="39"/>
      <c r="B741" s="45"/>
      <c r="C741" s="325" t="s">
        <v>1</v>
      </c>
      <c r="D741" s="325" t="s">
        <v>515</v>
      </c>
      <c r="E741" s="18" t="s">
        <v>1</v>
      </c>
      <c r="F741" s="326">
        <v>-1.5760000000000001</v>
      </c>
      <c r="G741" s="39"/>
      <c r="H741" s="45"/>
    </row>
    <row r="742" s="2" customFormat="1" ht="16.8" customHeight="1">
      <c r="A742" s="39"/>
      <c r="B742" s="45"/>
      <c r="C742" s="325" t="s">
        <v>1</v>
      </c>
      <c r="D742" s="325" t="s">
        <v>1</v>
      </c>
      <c r="E742" s="18" t="s">
        <v>1</v>
      </c>
      <c r="F742" s="326">
        <v>0</v>
      </c>
      <c r="G742" s="39"/>
      <c r="H742" s="45"/>
    </row>
    <row r="743" s="2" customFormat="1" ht="16.8" customHeight="1">
      <c r="A743" s="39"/>
      <c r="B743" s="45"/>
      <c r="C743" s="325" t="s">
        <v>1</v>
      </c>
      <c r="D743" s="325" t="s">
        <v>4496</v>
      </c>
      <c r="E743" s="18" t="s">
        <v>1</v>
      </c>
      <c r="F743" s="326">
        <v>0</v>
      </c>
      <c r="G743" s="39"/>
      <c r="H743" s="45"/>
    </row>
    <row r="744" s="2" customFormat="1" ht="16.8" customHeight="1">
      <c r="A744" s="39"/>
      <c r="B744" s="45"/>
      <c r="C744" s="325" t="s">
        <v>1</v>
      </c>
      <c r="D744" s="325" t="s">
        <v>4585</v>
      </c>
      <c r="E744" s="18" t="s">
        <v>1</v>
      </c>
      <c r="F744" s="326">
        <v>11.44</v>
      </c>
      <c r="G744" s="39"/>
      <c r="H744" s="45"/>
    </row>
    <row r="745" s="2" customFormat="1" ht="16.8" customHeight="1">
      <c r="A745" s="39"/>
      <c r="B745" s="45"/>
      <c r="C745" s="325" t="s">
        <v>1</v>
      </c>
      <c r="D745" s="325" t="s">
        <v>508</v>
      </c>
      <c r="E745" s="18" t="s">
        <v>1</v>
      </c>
      <c r="F745" s="326">
        <v>-1.7729999999999999</v>
      </c>
      <c r="G745" s="39"/>
      <c r="H745" s="45"/>
    </row>
    <row r="746" s="2" customFormat="1" ht="16.8" customHeight="1">
      <c r="A746" s="39"/>
      <c r="B746" s="45"/>
      <c r="C746" s="325" t="s">
        <v>1</v>
      </c>
      <c r="D746" s="325" t="s">
        <v>1</v>
      </c>
      <c r="E746" s="18" t="s">
        <v>1</v>
      </c>
      <c r="F746" s="326">
        <v>0</v>
      </c>
      <c r="G746" s="39"/>
      <c r="H746" s="45"/>
    </row>
    <row r="747" s="2" customFormat="1" ht="16.8" customHeight="1">
      <c r="A747" s="39"/>
      <c r="B747" s="45"/>
      <c r="C747" s="325" t="s">
        <v>1</v>
      </c>
      <c r="D747" s="325" t="s">
        <v>4498</v>
      </c>
      <c r="E747" s="18" t="s">
        <v>1</v>
      </c>
      <c r="F747" s="326">
        <v>0</v>
      </c>
      <c r="G747" s="39"/>
      <c r="H747" s="45"/>
    </row>
    <row r="748" s="2" customFormat="1" ht="16.8" customHeight="1">
      <c r="A748" s="39"/>
      <c r="B748" s="45"/>
      <c r="C748" s="325" t="s">
        <v>1</v>
      </c>
      <c r="D748" s="325" t="s">
        <v>4586</v>
      </c>
      <c r="E748" s="18" t="s">
        <v>1</v>
      </c>
      <c r="F748" s="326">
        <v>20.696000000000002</v>
      </c>
      <c r="G748" s="39"/>
      <c r="H748" s="45"/>
    </row>
    <row r="749" s="2" customFormat="1" ht="16.8" customHeight="1">
      <c r="A749" s="39"/>
      <c r="B749" s="45"/>
      <c r="C749" s="325" t="s">
        <v>1</v>
      </c>
      <c r="D749" s="325" t="s">
        <v>1</v>
      </c>
      <c r="E749" s="18" t="s">
        <v>1</v>
      </c>
      <c r="F749" s="326">
        <v>0</v>
      </c>
      <c r="G749" s="39"/>
      <c r="H749" s="45"/>
    </row>
    <row r="750" s="2" customFormat="1" ht="16.8" customHeight="1">
      <c r="A750" s="39"/>
      <c r="B750" s="45"/>
      <c r="C750" s="325" t="s">
        <v>1</v>
      </c>
      <c r="D750" s="325" t="s">
        <v>4503</v>
      </c>
      <c r="E750" s="18" t="s">
        <v>1</v>
      </c>
      <c r="F750" s="326">
        <v>0</v>
      </c>
      <c r="G750" s="39"/>
      <c r="H750" s="45"/>
    </row>
    <row r="751" s="2" customFormat="1" ht="16.8" customHeight="1">
      <c r="A751" s="39"/>
      <c r="B751" s="45"/>
      <c r="C751" s="325" t="s">
        <v>1</v>
      </c>
      <c r="D751" s="325" t="s">
        <v>4587</v>
      </c>
      <c r="E751" s="18" t="s">
        <v>1</v>
      </c>
      <c r="F751" s="326">
        <v>40.799999999999997</v>
      </c>
      <c r="G751" s="39"/>
      <c r="H751" s="45"/>
    </row>
    <row r="752" s="2" customFormat="1" ht="16.8" customHeight="1">
      <c r="A752" s="39"/>
      <c r="B752" s="45"/>
      <c r="C752" s="325" t="s">
        <v>1</v>
      </c>
      <c r="D752" s="325" t="s">
        <v>531</v>
      </c>
      <c r="E752" s="18" t="s">
        <v>1</v>
      </c>
      <c r="F752" s="326">
        <v>-3.1520000000000001</v>
      </c>
      <c r="G752" s="39"/>
      <c r="H752" s="45"/>
    </row>
    <row r="753" s="2" customFormat="1" ht="16.8" customHeight="1">
      <c r="A753" s="39"/>
      <c r="B753" s="45"/>
      <c r="C753" s="325" t="s">
        <v>1</v>
      </c>
      <c r="D753" s="325" t="s">
        <v>1</v>
      </c>
      <c r="E753" s="18" t="s">
        <v>1</v>
      </c>
      <c r="F753" s="326">
        <v>0</v>
      </c>
      <c r="G753" s="39"/>
      <c r="H753" s="45"/>
    </row>
    <row r="754" s="2" customFormat="1" ht="16.8" customHeight="1">
      <c r="A754" s="39"/>
      <c r="B754" s="45"/>
      <c r="C754" s="325" t="s">
        <v>1</v>
      </c>
      <c r="D754" s="325" t="s">
        <v>4456</v>
      </c>
      <c r="E754" s="18" t="s">
        <v>1</v>
      </c>
      <c r="F754" s="326">
        <v>0</v>
      </c>
      <c r="G754" s="39"/>
      <c r="H754" s="45"/>
    </row>
    <row r="755" s="2" customFormat="1" ht="16.8" customHeight="1">
      <c r="A755" s="39"/>
      <c r="B755" s="45"/>
      <c r="C755" s="325" t="s">
        <v>1</v>
      </c>
      <c r="D755" s="325" t="s">
        <v>4588</v>
      </c>
      <c r="E755" s="18" t="s">
        <v>1</v>
      </c>
      <c r="F755" s="326">
        <v>18.428000000000001</v>
      </c>
      <c r="G755" s="39"/>
      <c r="H755" s="45"/>
    </row>
    <row r="756" s="2" customFormat="1" ht="16.8" customHeight="1">
      <c r="A756" s="39"/>
      <c r="B756" s="45"/>
      <c r="C756" s="325" t="s">
        <v>1</v>
      </c>
      <c r="D756" s="325" t="s">
        <v>515</v>
      </c>
      <c r="E756" s="18" t="s">
        <v>1</v>
      </c>
      <c r="F756" s="326">
        <v>-1.5760000000000001</v>
      </c>
      <c r="G756" s="39"/>
      <c r="H756" s="45"/>
    </row>
    <row r="757" s="2" customFormat="1" ht="16.8" customHeight="1">
      <c r="A757" s="39"/>
      <c r="B757" s="45"/>
      <c r="C757" s="325" t="s">
        <v>1</v>
      </c>
      <c r="D757" s="325" t="s">
        <v>1</v>
      </c>
      <c r="E757" s="18" t="s">
        <v>1</v>
      </c>
      <c r="F757" s="326">
        <v>0</v>
      </c>
      <c r="G757" s="39"/>
      <c r="H757" s="45"/>
    </row>
    <row r="758" s="2" customFormat="1" ht="16.8" customHeight="1">
      <c r="A758" s="39"/>
      <c r="B758" s="45"/>
      <c r="C758" s="325" t="s">
        <v>1</v>
      </c>
      <c r="D758" s="325" t="s">
        <v>4460</v>
      </c>
      <c r="E758" s="18" t="s">
        <v>1</v>
      </c>
      <c r="F758" s="326">
        <v>0</v>
      </c>
      <c r="G758" s="39"/>
      <c r="H758" s="45"/>
    </row>
    <row r="759" s="2" customFormat="1" ht="16.8" customHeight="1">
      <c r="A759" s="39"/>
      <c r="B759" s="45"/>
      <c r="C759" s="325" t="s">
        <v>1</v>
      </c>
      <c r="D759" s="325" t="s">
        <v>4589</v>
      </c>
      <c r="E759" s="18" t="s">
        <v>1</v>
      </c>
      <c r="F759" s="326">
        <v>17.510000000000002</v>
      </c>
      <c r="G759" s="39"/>
      <c r="H759" s="45"/>
    </row>
    <row r="760" s="2" customFormat="1" ht="16.8" customHeight="1">
      <c r="A760" s="39"/>
      <c r="B760" s="45"/>
      <c r="C760" s="325" t="s">
        <v>1</v>
      </c>
      <c r="D760" s="325" t="s">
        <v>515</v>
      </c>
      <c r="E760" s="18" t="s">
        <v>1</v>
      </c>
      <c r="F760" s="326">
        <v>-1.5760000000000001</v>
      </c>
      <c r="G760" s="39"/>
      <c r="H760" s="45"/>
    </row>
    <row r="761" s="2" customFormat="1" ht="16.8" customHeight="1">
      <c r="A761" s="39"/>
      <c r="B761" s="45"/>
      <c r="C761" s="325" t="s">
        <v>1</v>
      </c>
      <c r="D761" s="325" t="s">
        <v>1</v>
      </c>
      <c r="E761" s="18" t="s">
        <v>1</v>
      </c>
      <c r="F761" s="326">
        <v>0</v>
      </c>
      <c r="G761" s="39"/>
      <c r="H761" s="45"/>
    </row>
    <row r="762" s="2" customFormat="1" ht="16.8" customHeight="1">
      <c r="A762" s="39"/>
      <c r="B762" s="45"/>
      <c r="C762" s="325" t="s">
        <v>1</v>
      </c>
      <c r="D762" s="325" t="s">
        <v>4507</v>
      </c>
      <c r="E762" s="18" t="s">
        <v>1</v>
      </c>
      <c r="F762" s="326">
        <v>0</v>
      </c>
      <c r="G762" s="39"/>
      <c r="H762" s="45"/>
    </row>
    <row r="763" s="2" customFormat="1" ht="16.8" customHeight="1">
      <c r="A763" s="39"/>
      <c r="B763" s="45"/>
      <c r="C763" s="325" t="s">
        <v>1</v>
      </c>
      <c r="D763" s="325" t="s">
        <v>4590</v>
      </c>
      <c r="E763" s="18" t="s">
        <v>1</v>
      </c>
      <c r="F763" s="326">
        <v>11.050000000000001</v>
      </c>
      <c r="G763" s="39"/>
      <c r="H763" s="45"/>
    </row>
    <row r="764" s="2" customFormat="1" ht="16.8" customHeight="1">
      <c r="A764" s="39"/>
      <c r="B764" s="45"/>
      <c r="C764" s="325" t="s">
        <v>1</v>
      </c>
      <c r="D764" s="325" t="s">
        <v>515</v>
      </c>
      <c r="E764" s="18" t="s">
        <v>1</v>
      </c>
      <c r="F764" s="326">
        <v>-1.5760000000000001</v>
      </c>
      <c r="G764" s="39"/>
      <c r="H764" s="45"/>
    </row>
    <row r="765" s="2" customFormat="1" ht="16.8" customHeight="1">
      <c r="A765" s="39"/>
      <c r="B765" s="45"/>
      <c r="C765" s="325" t="s">
        <v>1</v>
      </c>
      <c r="D765" s="325" t="s">
        <v>508</v>
      </c>
      <c r="E765" s="18" t="s">
        <v>1</v>
      </c>
      <c r="F765" s="326">
        <v>-1.7729999999999999</v>
      </c>
      <c r="G765" s="39"/>
      <c r="H765" s="45"/>
    </row>
    <row r="766" s="2" customFormat="1" ht="16.8" customHeight="1">
      <c r="A766" s="39"/>
      <c r="B766" s="45"/>
      <c r="C766" s="325" t="s">
        <v>1</v>
      </c>
      <c r="D766" s="325" t="s">
        <v>274</v>
      </c>
      <c r="E766" s="18" t="s">
        <v>1</v>
      </c>
      <c r="F766" s="326">
        <v>556.46899999999903</v>
      </c>
      <c r="G766" s="39"/>
      <c r="H766" s="45"/>
    </row>
    <row r="767" s="2" customFormat="1" ht="16.8" customHeight="1">
      <c r="A767" s="39"/>
      <c r="B767" s="45"/>
      <c r="C767" s="325" t="s">
        <v>1</v>
      </c>
      <c r="D767" s="325" t="s">
        <v>4591</v>
      </c>
      <c r="E767" s="18" t="s">
        <v>1</v>
      </c>
      <c r="F767" s="326">
        <v>0</v>
      </c>
      <c r="G767" s="39"/>
      <c r="H767" s="45"/>
    </row>
    <row r="768" s="2" customFormat="1" ht="16.8" customHeight="1">
      <c r="A768" s="39"/>
      <c r="B768" s="45"/>
      <c r="C768" s="325" t="s">
        <v>1</v>
      </c>
      <c r="D768" s="325" t="s">
        <v>4592</v>
      </c>
      <c r="E768" s="18" t="s">
        <v>1</v>
      </c>
      <c r="F768" s="326">
        <v>17.776</v>
      </c>
      <c r="G768" s="39"/>
      <c r="H768" s="45"/>
    </row>
    <row r="769" s="2" customFormat="1" ht="16.8" customHeight="1">
      <c r="A769" s="39"/>
      <c r="B769" s="45"/>
      <c r="C769" s="325" t="s">
        <v>1</v>
      </c>
      <c r="D769" s="325" t="s">
        <v>212</v>
      </c>
      <c r="E769" s="18" t="s">
        <v>1</v>
      </c>
      <c r="F769" s="326">
        <v>574.24499999999898</v>
      </c>
      <c r="G769" s="39"/>
      <c r="H769" s="45"/>
    </row>
    <row r="770" s="2" customFormat="1" ht="16.8" customHeight="1">
      <c r="A770" s="39"/>
      <c r="B770" s="45"/>
      <c r="C770" s="327" t="s">
        <v>4420</v>
      </c>
      <c r="D770" s="39"/>
      <c r="E770" s="39"/>
      <c r="F770" s="39"/>
      <c r="G770" s="39"/>
      <c r="H770" s="45"/>
    </row>
    <row r="771" s="2" customFormat="1" ht="16.8" customHeight="1">
      <c r="A771" s="39"/>
      <c r="B771" s="45"/>
      <c r="C771" s="325" t="s">
        <v>603</v>
      </c>
      <c r="D771" s="325" t="s">
        <v>4421</v>
      </c>
      <c r="E771" s="18" t="s">
        <v>215</v>
      </c>
      <c r="F771" s="326">
        <v>888.00699999999995</v>
      </c>
      <c r="G771" s="39"/>
      <c r="H771" s="45"/>
    </row>
    <row r="772" s="2" customFormat="1" ht="16.8" customHeight="1">
      <c r="A772" s="39"/>
      <c r="B772" s="45"/>
      <c r="C772" s="325" t="s">
        <v>609</v>
      </c>
      <c r="D772" s="325" t="s">
        <v>4593</v>
      </c>
      <c r="E772" s="18" t="s">
        <v>215</v>
      </c>
      <c r="F772" s="326">
        <v>574.245</v>
      </c>
      <c r="G772" s="39"/>
      <c r="H772" s="45"/>
    </row>
    <row r="773" s="2" customFormat="1" ht="16.8" customHeight="1">
      <c r="A773" s="39"/>
      <c r="B773" s="45"/>
      <c r="C773" s="321" t="s">
        <v>4594</v>
      </c>
      <c r="D773" s="322" t="s">
        <v>4595</v>
      </c>
      <c r="E773" s="323" t="s">
        <v>215</v>
      </c>
      <c r="F773" s="324">
        <v>0</v>
      </c>
      <c r="G773" s="39"/>
      <c r="H773" s="45"/>
    </row>
    <row r="774" s="2" customFormat="1" ht="16.8" customHeight="1">
      <c r="A774" s="39"/>
      <c r="B774" s="45"/>
      <c r="C774" s="321" t="s">
        <v>4596</v>
      </c>
      <c r="D774" s="322" t="s">
        <v>457</v>
      </c>
      <c r="E774" s="323" t="s">
        <v>215</v>
      </c>
      <c r="F774" s="324">
        <v>0</v>
      </c>
      <c r="G774" s="39"/>
      <c r="H774" s="45"/>
    </row>
    <row r="775" s="2" customFormat="1" ht="16.8" customHeight="1">
      <c r="A775" s="39"/>
      <c r="B775" s="45"/>
      <c r="C775" s="321" t="s">
        <v>447</v>
      </c>
      <c r="D775" s="322" t="s">
        <v>448</v>
      </c>
      <c r="E775" s="323" t="s">
        <v>215</v>
      </c>
      <c r="F775" s="324">
        <v>139.63499999999999</v>
      </c>
      <c r="G775" s="39"/>
      <c r="H775" s="45"/>
    </row>
    <row r="776" s="2" customFormat="1" ht="16.8" customHeight="1">
      <c r="A776" s="39"/>
      <c r="B776" s="45"/>
      <c r="C776" s="325" t="s">
        <v>1</v>
      </c>
      <c r="D776" s="325" t="s">
        <v>4597</v>
      </c>
      <c r="E776" s="18" t="s">
        <v>1</v>
      </c>
      <c r="F776" s="326">
        <v>0</v>
      </c>
      <c r="G776" s="39"/>
      <c r="H776" s="45"/>
    </row>
    <row r="777" s="2" customFormat="1" ht="16.8" customHeight="1">
      <c r="A777" s="39"/>
      <c r="B777" s="45"/>
      <c r="C777" s="325" t="s">
        <v>1</v>
      </c>
      <c r="D777" s="325" t="s">
        <v>4598</v>
      </c>
      <c r="E777" s="18" t="s">
        <v>1</v>
      </c>
      <c r="F777" s="326">
        <v>0</v>
      </c>
      <c r="G777" s="39"/>
      <c r="H777" s="45"/>
    </row>
    <row r="778" s="2" customFormat="1" ht="16.8" customHeight="1">
      <c r="A778" s="39"/>
      <c r="B778" s="45"/>
      <c r="C778" s="325" t="s">
        <v>1</v>
      </c>
      <c r="D778" s="325" t="s">
        <v>4599</v>
      </c>
      <c r="E778" s="18" t="s">
        <v>1</v>
      </c>
      <c r="F778" s="326">
        <v>45.880000000000003</v>
      </c>
      <c r="G778" s="39"/>
      <c r="H778" s="45"/>
    </row>
    <row r="779" s="2" customFormat="1" ht="16.8" customHeight="1">
      <c r="A779" s="39"/>
      <c r="B779" s="45"/>
      <c r="C779" s="325" t="s">
        <v>1</v>
      </c>
      <c r="D779" s="325" t="s">
        <v>4600</v>
      </c>
      <c r="E779" s="18" t="s">
        <v>1</v>
      </c>
      <c r="F779" s="326">
        <v>0</v>
      </c>
      <c r="G779" s="39"/>
      <c r="H779" s="45"/>
    </row>
    <row r="780" s="2" customFormat="1" ht="16.8" customHeight="1">
      <c r="A780" s="39"/>
      <c r="B780" s="45"/>
      <c r="C780" s="325" t="s">
        <v>1</v>
      </c>
      <c r="D780" s="325" t="s">
        <v>4473</v>
      </c>
      <c r="E780" s="18" t="s">
        <v>1</v>
      </c>
      <c r="F780" s="326">
        <v>0</v>
      </c>
      <c r="G780" s="39"/>
      <c r="H780" s="45"/>
    </row>
    <row r="781" s="2" customFormat="1" ht="16.8" customHeight="1">
      <c r="A781" s="39"/>
      <c r="B781" s="45"/>
      <c r="C781" s="325" t="s">
        <v>1</v>
      </c>
      <c r="D781" s="325" t="s">
        <v>4601</v>
      </c>
      <c r="E781" s="18" t="s">
        <v>1</v>
      </c>
      <c r="F781" s="326">
        <v>22.109000000000002</v>
      </c>
      <c r="G781" s="39"/>
      <c r="H781" s="45"/>
    </row>
    <row r="782" s="2" customFormat="1" ht="16.8" customHeight="1">
      <c r="A782" s="39"/>
      <c r="B782" s="45"/>
      <c r="C782" s="325" t="s">
        <v>1</v>
      </c>
      <c r="D782" s="325" t="s">
        <v>508</v>
      </c>
      <c r="E782" s="18" t="s">
        <v>1</v>
      </c>
      <c r="F782" s="326">
        <v>-1.7729999999999999</v>
      </c>
      <c r="G782" s="39"/>
      <c r="H782" s="45"/>
    </row>
    <row r="783" s="2" customFormat="1" ht="16.8" customHeight="1">
      <c r="A783" s="39"/>
      <c r="B783" s="45"/>
      <c r="C783" s="325" t="s">
        <v>1</v>
      </c>
      <c r="D783" s="325" t="s">
        <v>567</v>
      </c>
      <c r="E783" s="18" t="s">
        <v>1</v>
      </c>
      <c r="F783" s="326">
        <v>10.353</v>
      </c>
      <c r="G783" s="39"/>
      <c r="H783" s="45"/>
    </row>
    <row r="784" s="2" customFormat="1" ht="16.8" customHeight="1">
      <c r="A784" s="39"/>
      <c r="B784" s="45"/>
      <c r="C784" s="325" t="s">
        <v>1</v>
      </c>
      <c r="D784" s="325" t="s">
        <v>515</v>
      </c>
      <c r="E784" s="18" t="s">
        <v>1</v>
      </c>
      <c r="F784" s="326">
        <v>-1.5760000000000001</v>
      </c>
      <c r="G784" s="39"/>
      <c r="H784" s="45"/>
    </row>
    <row r="785" s="2" customFormat="1" ht="16.8" customHeight="1">
      <c r="A785" s="39"/>
      <c r="B785" s="45"/>
      <c r="C785" s="325" t="s">
        <v>1</v>
      </c>
      <c r="D785" s="325" t="s">
        <v>274</v>
      </c>
      <c r="E785" s="18" t="s">
        <v>1</v>
      </c>
      <c r="F785" s="326">
        <v>74.992999999999995</v>
      </c>
      <c r="G785" s="39"/>
      <c r="H785" s="45"/>
    </row>
    <row r="786" s="2" customFormat="1" ht="16.8" customHeight="1">
      <c r="A786" s="39"/>
      <c r="B786" s="45"/>
      <c r="C786" s="325" t="s">
        <v>1</v>
      </c>
      <c r="D786" s="325" t="s">
        <v>4475</v>
      </c>
      <c r="E786" s="18" t="s">
        <v>1</v>
      </c>
      <c r="F786" s="326">
        <v>0</v>
      </c>
      <c r="G786" s="39"/>
      <c r="H786" s="45"/>
    </row>
    <row r="787" s="2" customFormat="1" ht="16.8" customHeight="1">
      <c r="A787" s="39"/>
      <c r="B787" s="45"/>
      <c r="C787" s="325" t="s">
        <v>1</v>
      </c>
      <c r="D787" s="325" t="s">
        <v>4602</v>
      </c>
      <c r="E787" s="18" t="s">
        <v>1</v>
      </c>
      <c r="F787" s="326">
        <v>11.475</v>
      </c>
      <c r="G787" s="39"/>
      <c r="H787" s="45"/>
    </row>
    <row r="788" s="2" customFormat="1" ht="16.8" customHeight="1">
      <c r="A788" s="39"/>
      <c r="B788" s="45"/>
      <c r="C788" s="325" t="s">
        <v>1</v>
      </c>
      <c r="D788" s="325" t="s">
        <v>508</v>
      </c>
      <c r="E788" s="18" t="s">
        <v>1</v>
      </c>
      <c r="F788" s="326">
        <v>-1.7729999999999999</v>
      </c>
      <c r="G788" s="39"/>
      <c r="H788" s="45"/>
    </row>
    <row r="789" s="2" customFormat="1" ht="16.8" customHeight="1">
      <c r="A789" s="39"/>
      <c r="B789" s="45"/>
      <c r="C789" s="325" t="s">
        <v>1</v>
      </c>
      <c r="D789" s="325" t="s">
        <v>274</v>
      </c>
      <c r="E789" s="18" t="s">
        <v>1</v>
      </c>
      <c r="F789" s="326">
        <v>9.702</v>
      </c>
      <c r="G789" s="39"/>
      <c r="H789" s="45"/>
    </row>
    <row r="790" s="2" customFormat="1" ht="16.8" customHeight="1">
      <c r="A790" s="39"/>
      <c r="B790" s="45"/>
      <c r="C790" s="325" t="s">
        <v>1</v>
      </c>
      <c r="D790" s="325" t="s">
        <v>4477</v>
      </c>
      <c r="E790" s="18" t="s">
        <v>1</v>
      </c>
      <c r="F790" s="326">
        <v>0</v>
      </c>
      <c r="G790" s="39"/>
      <c r="H790" s="45"/>
    </row>
    <row r="791" s="2" customFormat="1" ht="16.8" customHeight="1">
      <c r="A791" s="39"/>
      <c r="B791" s="45"/>
      <c r="C791" s="325" t="s">
        <v>1</v>
      </c>
      <c r="D791" s="325" t="s">
        <v>4603</v>
      </c>
      <c r="E791" s="18" t="s">
        <v>1</v>
      </c>
      <c r="F791" s="326">
        <v>8.798</v>
      </c>
      <c r="G791" s="39"/>
      <c r="H791" s="45"/>
    </row>
    <row r="792" s="2" customFormat="1" ht="16.8" customHeight="1">
      <c r="A792" s="39"/>
      <c r="B792" s="45"/>
      <c r="C792" s="325" t="s">
        <v>1</v>
      </c>
      <c r="D792" s="325" t="s">
        <v>515</v>
      </c>
      <c r="E792" s="18" t="s">
        <v>1</v>
      </c>
      <c r="F792" s="326">
        <v>-1.5760000000000001</v>
      </c>
      <c r="G792" s="39"/>
      <c r="H792" s="45"/>
    </row>
    <row r="793" s="2" customFormat="1" ht="16.8" customHeight="1">
      <c r="A793" s="39"/>
      <c r="B793" s="45"/>
      <c r="C793" s="325" t="s">
        <v>1</v>
      </c>
      <c r="D793" s="325" t="s">
        <v>274</v>
      </c>
      <c r="E793" s="18" t="s">
        <v>1</v>
      </c>
      <c r="F793" s="326">
        <v>7.2220000000000004</v>
      </c>
      <c r="G793" s="39"/>
      <c r="H793" s="45"/>
    </row>
    <row r="794" s="2" customFormat="1" ht="16.8" customHeight="1">
      <c r="A794" s="39"/>
      <c r="B794" s="45"/>
      <c r="C794" s="325" t="s">
        <v>1</v>
      </c>
      <c r="D794" s="325" t="s">
        <v>1</v>
      </c>
      <c r="E794" s="18" t="s">
        <v>1</v>
      </c>
      <c r="F794" s="326">
        <v>0</v>
      </c>
      <c r="G794" s="39"/>
      <c r="H794" s="45"/>
    </row>
    <row r="795" s="2" customFormat="1" ht="16.8" customHeight="1">
      <c r="A795" s="39"/>
      <c r="B795" s="45"/>
      <c r="C795" s="325" t="s">
        <v>1</v>
      </c>
      <c r="D795" s="325" t="s">
        <v>4604</v>
      </c>
      <c r="E795" s="18" t="s">
        <v>1</v>
      </c>
      <c r="F795" s="326">
        <v>0</v>
      </c>
      <c r="G795" s="39"/>
      <c r="H795" s="45"/>
    </row>
    <row r="796" s="2" customFormat="1" ht="16.8" customHeight="1">
      <c r="A796" s="39"/>
      <c r="B796" s="45"/>
      <c r="C796" s="325" t="s">
        <v>1</v>
      </c>
      <c r="D796" s="325" t="s">
        <v>4511</v>
      </c>
      <c r="E796" s="18" t="s">
        <v>1</v>
      </c>
      <c r="F796" s="326">
        <v>0</v>
      </c>
      <c r="G796" s="39"/>
      <c r="H796" s="45"/>
    </row>
    <row r="797" s="2" customFormat="1" ht="16.8" customHeight="1">
      <c r="A797" s="39"/>
      <c r="B797" s="45"/>
      <c r="C797" s="325" t="s">
        <v>1</v>
      </c>
      <c r="D797" s="325" t="s">
        <v>4605</v>
      </c>
      <c r="E797" s="18" t="s">
        <v>1</v>
      </c>
      <c r="F797" s="326">
        <v>20.300000000000001</v>
      </c>
      <c r="G797" s="39"/>
      <c r="H797" s="45"/>
    </row>
    <row r="798" s="2" customFormat="1" ht="16.8" customHeight="1">
      <c r="A798" s="39"/>
      <c r="B798" s="45"/>
      <c r="C798" s="325" t="s">
        <v>1</v>
      </c>
      <c r="D798" s="325" t="s">
        <v>508</v>
      </c>
      <c r="E798" s="18" t="s">
        <v>1</v>
      </c>
      <c r="F798" s="326">
        <v>-1.7729999999999999</v>
      </c>
      <c r="G798" s="39"/>
      <c r="H798" s="45"/>
    </row>
    <row r="799" s="2" customFormat="1" ht="16.8" customHeight="1">
      <c r="A799" s="39"/>
      <c r="B799" s="45"/>
      <c r="C799" s="325" t="s">
        <v>1</v>
      </c>
      <c r="D799" s="325" t="s">
        <v>4606</v>
      </c>
      <c r="E799" s="18" t="s">
        <v>1</v>
      </c>
      <c r="F799" s="326">
        <v>-0.107</v>
      </c>
      <c r="G799" s="39"/>
      <c r="H799" s="45"/>
    </row>
    <row r="800" s="2" customFormat="1" ht="16.8" customHeight="1">
      <c r="A800" s="39"/>
      <c r="B800" s="45"/>
      <c r="C800" s="325" t="s">
        <v>1</v>
      </c>
      <c r="D800" s="325" t="s">
        <v>274</v>
      </c>
      <c r="E800" s="18" t="s">
        <v>1</v>
      </c>
      <c r="F800" s="326">
        <v>18.420000000000002</v>
      </c>
      <c r="G800" s="39"/>
      <c r="H800" s="45"/>
    </row>
    <row r="801" s="2" customFormat="1" ht="16.8" customHeight="1">
      <c r="A801" s="39"/>
      <c r="B801" s="45"/>
      <c r="C801" s="325" t="s">
        <v>1</v>
      </c>
      <c r="D801" s="325" t="s">
        <v>1</v>
      </c>
      <c r="E801" s="18" t="s">
        <v>1</v>
      </c>
      <c r="F801" s="326">
        <v>0</v>
      </c>
      <c r="G801" s="39"/>
      <c r="H801" s="45"/>
    </row>
    <row r="802" s="2" customFormat="1" ht="16.8" customHeight="1">
      <c r="A802" s="39"/>
      <c r="B802" s="45"/>
      <c r="C802" s="325" t="s">
        <v>1</v>
      </c>
      <c r="D802" s="325" t="s">
        <v>694</v>
      </c>
      <c r="E802" s="18" t="s">
        <v>1</v>
      </c>
      <c r="F802" s="326">
        <v>0</v>
      </c>
      <c r="G802" s="39"/>
      <c r="H802" s="45"/>
    </row>
    <row r="803" s="2" customFormat="1" ht="16.8" customHeight="1">
      <c r="A803" s="39"/>
      <c r="B803" s="45"/>
      <c r="C803" s="325" t="s">
        <v>1</v>
      </c>
      <c r="D803" s="325" t="s">
        <v>4519</v>
      </c>
      <c r="E803" s="18" t="s">
        <v>1</v>
      </c>
      <c r="F803" s="326">
        <v>0</v>
      </c>
      <c r="G803" s="39"/>
      <c r="H803" s="45"/>
    </row>
    <row r="804" s="2" customFormat="1" ht="16.8" customHeight="1">
      <c r="A804" s="39"/>
      <c r="B804" s="45"/>
      <c r="C804" s="325" t="s">
        <v>1</v>
      </c>
      <c r="D804" s="325" t="s">
        <v>4607</v>
      </c>
      <c r="E804" s="18" t="s">
        <v>1</v>
      </c>
      <c r="F804" s="326">
        <v>16.225000000000001</v>
      </c>
      <c r="G804" s="39"/>
      <c r="H804" s="45"/>
    </row>
    <row r="805" s="2" customFormat="1" ht="16.8" customHeight="1">
      <c r="A805" s="39"/>
      <c r="B805" s="45"/>
      <c r="C805" s="325" t="s">
        <v>1</v>
      </c>
      <c r="D805" s="325" t="s">
        <v>515</v>
      </c>
      <c r="E805" s="18" t="s">
        <v>1</v>
      </c>
      <c r="F805" s="326">
        <v>-1.5760000000000001</v>
      </c>
      <c r="G805" s="39"/>
      <c r="H805" s="45"/>
    </row>
    <row r="806" s="2" customFormat="1" ht="16.8" customHeight="1">
      <c r="A806" s="39"/>
      <c r="B806" s="45"/>
      <c r="C806" s="325" t="s">
        <v>1</v>
      </c>
      <c r="D806" s="325" t="s">
        <v>274</v>
      </c>
      <c r="E806" s="18" t="s">
        <v>1</v>
      </c>
      <c r="F806" s="326">
        <v>14.648999999999999</v>
      </c>
      <c r="G806" s="39"/>
      <c r="H806" s="45"/>
    </row>
    <row r="807" s="2" customFormat="1" ht="16.8" customHeight="1">
      <c r="A807" s="39"/>
      <c r="B807" s="45"/>
      <c r="C807" s="325" t="s">
        <v>1</v>
      </c>
      <c r="D807" s="325" t="s">
        <v>1</v>
      </c>
      <c r="E807" s="18" t="s">
        <v>1</v>
      </c>
      <c r="F807" s="326">
        <v>0</v>
      </c>
      <c r="G807" s="39"/>
      <c r="H807" s="45"/>
    </row>
    <row r="808" s="2" customFormat="1" ht="16.8" customHeight="1">
      <c r="A808" s="39"/>
      <c r="B808" s="45"/>
      <c r="C808" s="325" t="s">
        <v>1</v>
      </c>
      <c r="D808" s="325" t="s">
        <v>562</v>
      </c>
      <c r="E808" s="18" t="s">
        <v>1</v>
      </c>
      <c r="F808" s="326">
        <v>0</v>
      </c>
      <c r="G808" s="39"/>
      <c r="H808" s="45"/>
    </row>
    <row r="809" s="2" customFormat="1" ht="16.8" customHeight="1">
      <c r="A809" s="39"/>
      <c r="B809" s="45"/>
      <c r="C809" s="325" t="s">
        <v>1</v>
      </c>
      <c r="D809" s="325" t="s">
        <v>4524</v>
      </c>
      <c r="E809" s="18" t="s">
        <v>1</v>
      </c>
      <c r="F809" s="326">
        <v>0</v>
      </c>
      <c r="G809" s="39"/>
      <c r="H809" s="45"/>
    </row>
    <row r="810" s="2" customFormat="1" ht="16.8" customHeight="1">
      <c r="A810" s="39"/>
      <c r="B810" s="45"/>
      <c r="C810" s="325" t="s">
        <v>1</v>
      </c>
      <c r="D810" s="325" t="s">
        <v>4607</v>
      </c>
      <c r="E810" s="18" t="s">
        <v>1</v>
      </c>
      <c r="F810" s="326">
        <v>16.225000000000001</v>
      </c>
      <c r="G810" s="39"/>
      <c r="H810" s="45"/>
    </row>
    <row r="811" s="2" customFormat="1" ht="16.8" customHeight="1">
      <c r="A811" s="39"/>
      <c r="B811" s="45"/>
      <c r="C811" s="325" t="s">
        <v>1</v>
      </c>
      <c r="D811" s="325" t="s">
        <v>515</v>
      </c>
      <c r="E811" s="18" t="s">
        <v>1</v>
      </c>
      <c r="F811" s="326">
        <v>-1.5760000000000001</v>
      </c>
      <c r="G811" s="39"/>
      <c r="H811" s="45"/>
    </row>
    <row r="812" s="2" customFormat="1" ht="16.8" customHeight="1">
      <c r="A812" s="39"/>
      <c r="B812" s="45"/>
      <c r="C812" s="325" t="s">
        <v>1</v>
      </c>
      <c r="D812" s="325" t="s">
        <v>274</v>
      </c>
      <c r="E812" s="18" t="s">
        <v>1</v>
      </c>
      <c r="F812" s="326">
        <v>14.648999999999999</v>
      </c>
      <c r="G812" s="39"/>
      <c r="H812" s="45"/>
    </row>
    <row r="813" s="2" customFormat="1" ht="16.8" customHeight="1">
      <c r="A813" s="39"/>
      <c r="B813" s="45"/>
      <c r="C813" s="325" t="s">
        <v>1</v>
      </c>
      <c r="D813" s="325" t="s">
        <v>212</v>
      </c>
      <c r="E813" s="18" t="s">
        <v>1</v>
      </c>
      <c r="F813" s="326">
        <v>139.63499999999999</v>
      </c>
      <c r="G813" s="39"/>
      <c r="H813" s="45"/>
    </row>
    <row r="814" s="2" customFormat="1" ht="16.8" customHeight="1">
      <c r="A814" s="39"/>
      <c r="B814" s="45"/>
      <c r="C814" s="327" t="s">
        <v>4420</v>
      </c>
      <c r="D814" s="39"/>
      <c r="E814" s="39"/>
      <c r="F814" s="39"/>
      <c r="G814" s="39"/>
      <c r="H814" s="45"/>
    </row>
    <row r="815" s="2" customFormat="1" ht="16.8" customHeight="1">
      <c r="A815" s="39"/>
      <c r="B815" s="45"/>
      <c r="C815" s="325" t="s">
        <v>606</v>
      </c>
      <c r="D815" s="325" t="s">
        <v>4608</v>
      </c>
      <c r="E815" s="18" t="s">
        <v>215</v>
      </c>
      <c r="F815" s="326">
        <v>139.63499999999999</v>
      </c>
      <c r="G815" s="39"/>
      <c r="H815" s="45"/>
    </row>
    <row r="816" s="2" customFormat="1">
      <c r="A816" s="39"/>
      <c r="B816" s="45"/>
      <c r="C816" s="325" t="s">
        <v>1595</v>
      </c>
      <c r="D816" s="325" t="s">
        <v>4609</v>
      </c>
      <c r="E816" s="18" t="s">
        <v>215</v>
      </c>
      <c r="F816" s="326">
        <v>139.63499999999999</v>
      </c>
      <c r="G816" s="39"/>
      <c r="H816" s="45"/>
    </row>
    <row r="817" s="2" customFormat="1" ht="16.8" customHeight="1">
      <c r="A817" s="39"/>
      <c r="B817" s="45"/>
      <c r="C817" s="321" t="s">
        <v>456</v>
      </c>
      <c r="D817" s="322" t="s">
        <v>457</v>
      </c>
      <c r="E817" s="323" t="s">
        <v>215</v>
      </c>
      <c r="F817" s="324">
        <v>39.280999999999999</v>
      </c>
      <c r="G817" s="39"/>
      <c r="H817" s="45"/>
    </row>
    <row r="818" s="2" customFormat="1" ht="16.8" customHeight="1">
      <c r="A818" s="39"/>
      <c r="B818" s="45"/>
      <c r="C818" s="325" t="s">
        <v>1</v>
      </c>
      <c r="D818" s="325" t="s">
        <v>4610</v>
      </c>
      <c r="E818" s="18" t="s">
        <v>1</v>
      </c>
      <c r="F818" s="326">
        <v>0</v>
      </c>
      <c r="G818" s="39"/>
      <c r="H818" s="45"/>
    </row>
    <row r="819" s="2" customFormat="1" ht="16.8" customHeight="1">
      <c r="A819" s="39"/>
      <c r="B819" s="45"/>
      <c r="C819" s="325" t="s">
        <v>1</v>
      </c>
      <c r="D819" s="325" t="s">
        <v>4611</v>
      </c>
      <c r="E819" s="18" t="s">
        <v>1</v>
      </c>
      <c r="F819" s="326">
        <v>15.542999999999999</v>
      </c>
      <c r="G819" s="39"/>
      <c r="H819" s="45"/>
    </row>
    <row r="820" s="2" customFormat="1" ht="16.8" customHeight="1">
      <c r="A820" s="39"/>
      <c r="B820" s="45"/>
      <c r="C820" s="325" t="s">
        <v>1</v>
      </c>
      <c r="D820" s="325" t="s">
        <v>4612</v>
      </c>
      <c r="E820" s="18" t="s">
        <v>1</v>
      </c>
      <c r="F820" s="326">
        <v>0</v>
      </c>
      <c r="G820" s="39"/>
      <c r="H820" s="45"/>
    </row>
    <row r="821" s="2" customFormat="1" ht="16.8" customHeight="1">
      <c r="A821" s="39"/>
      <c r="B821" s="45"/>
      <c r="C821" s="325" t="s">
        <v>1</v>
      </c>
      <c r="D821" s="325" t="s">
        <v>4613</v>
      </c>
      <c r="E821" s="18" t="s">
        <v>1</v>
      </c>
      <c r="F821" s="326">
        <v>23.738</v>
      </c>
      <c r="G821" s="39"/>
      <c r="H821" s="45"/>
    </row>
    <row r="822" s="2" customFormat="1" ht="16.8" customHeight="1">
      <c r="A822" s="39"/>
      <c r="B822" s="45"/>
      <c r="C822" s="325" t="s">
        <v>1</v>
      </c>
      <c r="D822" s="325" t="s">
        <v>212</v>
      </c>
      <c r="E822" s="18" t="s">
        <v>1</v>
      </c>
      <c r="F822" s="326">
        <v>39.280999999999999</v>
      </c>
      <c r="G822" s="39"/>
      <c r="H822" s="45"/>
    </row>
    <row r="823" s="2" customFormat="1" ht="16.8" customHeight="1">
      <c r="A823" s="39"/>
      <c r="B823" s="45"/>
      <c r="C823" s="327" t="s">
        <v>4420</v>
      </c>
      <c r="D823" s="39"/>
      <c r="E823" s="39"/>
      <c r="F823" s="39"/>
      <c r="G823" s="39"/>
      <c r="H823" s="45"/>
    </row>
    <row r="824" s="2" customFormat="1">
      <c r="A824" s="39"/>
      <c r="B824" s="45"/>
      <c r="C824" s="325" t="s">
        <v>651</v>
      </c>
      <c r="D824" s="325" t="s">
        <v>4614</v>
      </c>
      <c r="E824" s="18" t="s">
        <v>215</v>
      </c>
      <c r="F824" s="326">
        <v>39.280999999999999</v>
      </c>
      <c r="G824" s="39"/>
      <c r="H824" s="45"/>
    </row>
    <row r="825" s="2" customFormat="1" ht="16.8" customHeight="1">
      <c r="A825" s="39"/>
      <c r="B825" s="45"/>
      <c r="C825" s="325" t="s">
        <v>721</v>
      </c>
      <c r="D825" s="325" t="s">
        <v>722</v>
      </c>
      <c r="E825" s="18" t="s">
        <v>215</v>
      </c>
      <c r="F825" s="326">
        <v>775.44399999999996</v>
      </c>
      <c r="G825" s="39"/>
      <c r="H825" s="45"/>
    </row>
    <row r="826" s="2" customFormat="1" ht="16.8" customHeight="1">
      <c r="A826" s="39"/>
      <c r="B826" s="45"/>
      <c r="C826" s="325" t="s">
        <v>729</v>
      </c>
      <c r="D826" s="325" t="s">
        <v>4615</v>
      </c>
      <c r="E826" s="18" t="s">
        <v>215</v>
      </c>
      <c r="F826" s="326">
        <v>1032.233</v>
      </c>
      <c r="G826" s="39"/>
      <c r="H826" s="45"/>
    </row>
    <row r="827" s="2" customFormat="1">
      <c r="A827" s="39"/>
      <c r="B827" s="45"/>
      <c r="C827" s="325" t="s">
        <v>616</v>
      </c>
      <c r="D827" s="325" t="s">
        <v>617</v>
      </c>
      <c r="E827" s="18" t="s">
        <v>215</v>
      </c>
      <c r="F827" s="326">
        <v>41.244999999999997</v>
      </c>
      <c r="G827" s="39"/>
      <c r="H827" s="45"/>
    </row>
    <row r="828" s="2" customFormat="1" ht="16.8" customHeight="1">
      <c r="A828" s="39"/>
      <c r="B828" s="45"/>
      <c r="C828" s="321" t="s">
        <v>453</v>
      </c>
      <c r="D828" s="322" t="s">
        <v>454</v>
      </c>
      <c r="E828" s="323" t="s">
        <v>215</v>
      </c>
      <c r="F828" s="324">
        <v>127.65600000000001</v>
      </c>
      <c r="G828" s="39"/>
      <c r="H828" s="45"/>
    </row>
    <row r="829" s="2" customFormat="1" ht="16.8" customHeight="1">
      <c r="A829" s="39"/>
      <c r="B829" s="45"/>
      <c r="C829" s="325" t="s">
        <v>1</v>
      </c>
      <c r="D829" s="325" t="s">
        <v>4610</v>
      </c>
      <c r="E829" s="18" t="s">
        <v>1</v>
      </c>
      <c r="F829" s="326">
        <v>0</v>
      </c>
      <c r="G829" s="39"/>
      <c r="H829" s="45"/>
    </row>
    <row r="830" s="2" customFormat="1" ht="16.8" customHeight="1">
      <c r="A830" s="39"/>
      <c r="B830" s="45"/>
      <c r="C830" s="325" t="s">
        <v>1</v>
      </c>
      <c r="D830" s="325" t="s">
        <v>4616</v>
      </c>
      <c r="E830" s="18" t="s">
        <v>1</v>
      </c>
      <c r="F830" s="326">
        <v>213.71600000000001</v>
      </c>
      <c r="G830" s="39"/>
      <c r="H830" s="45"/>
    </row>
    <row r="831" s="2" customFormat="1" ht="16.8" customHeight="1">
      <c r="A831" s="39"/>
      <c r="B831" s="45"/>
      <c r="C831" s="325" t="s">
        <v>1</v>
      </c>
      <c r="D831" s="325" t="s">
        <v>4617</v>
      </c>
      <c r="E831" s="18" t="s">
        <v>1</v>
      </c>
      <c r="F831" s="326">
        <v>0</v>
      </c>
      <c r="G831" s="39"/>
      <c r="H831" s="45"/>
    </row>
    <row r="832" s="2" customFormat="1" ht="16.8" customHeight="1">
      <c r="A832" s="39"/>
      <c r="B832" s="45"/>
      <c r="C832" s="325" t="s">
        <v>1</v>
      </c>
      <c r="D832" s="325" t="s">
        <v>4618</v>
      </c>
      <c r="E832" s="18" t="s">
        <v>1</v>
      </c>
      <c r="F832" s="326">
        <v>-53.43</v>
      </c>
      <c r="G832" s="39"/>
      <c r="H832" s="45"/>
    </row>
    <row r="833" s="2" customFormat="1" ht="16.8" customHeight="1">
      <c r="A833" s="39"/>
      <c r="B833" s="45"/>
      <c r="C833" s="325" t="s">
        <v>1</v>
      </c>
      <c r="D833" s="325" t="s">
        <v>4619</v>
      </c>
      <c r="E833" s="18" t="s">
        <v>1</v>
      </c>
      <c r="F833" s="326">
        <v>-32.630000000000003</v>
      </c>
      <c r="G833" s="39"/>
      <c r="H833" s="45"/>
    </row>
    <row r="834" s="2" customFormat="1" ht="16.8" customHeight="1">
      <c r="A834" s="39"/>
      <c r="B834" s="45"/>
      <c r="C834" s="325" t="s">
        <v>1</v>
      </c>
      <c r="D834" s="325" t="s">
        <v>212</v>
      </c>
      <c r="E834" s="18" t="s">
        <v>1</v>
      </c>
      <c r="F834" s="326">
        <v>127.65600000000001</v>
      </c>
      <c r="G834" s="39"/>
      <c r="H834" s="45"/>
    </row>
    <row r="835" s="2" customFormat="1" ht="16.8" customHeight="1">
      <c r="A835" s="39"/>
      <c r="B835" s="45"/>
      <c r="C835" s="327" t="s">
        <v>4420</v>
      </c>
      <c r="D835" s="39"/>
      <c r="E835" s="39"/>
      <c r="F835" s="39"/>
      <c r="G835" s="39"/>
      <c r="H835" s="45"/>
    </row>
    <row r="836" s="2" customFormat="1">
      <c r="A836" s="39"/>
      <c r="B836" s="45"/>
      <c r="C836" s="325" t="s">
        <v>612</v>
      </c>
      <c r="D836" s="325" t="s">
        <v>4620</v>
      </c>
      <c r="E836" s="18" t="s">
        <v>215</v>
      </c>
      <c r="F836" s="326">
        <v>127.65600000000001</v>
      </c>
      <c r="G836" s="39"/>
      <c r="H836" s="45"/>
    </row>
    <row r="837" s="2" customFormat="1">
      <c r="A837" s="39"/>
      <c r="B837" s="45"/>
      <c r="C837" s="325" t="s">
        <v>630</v>
      </c>
      <c r="D837" s="325" t="s">
        <v>631</v>
      </c>
      <c r="E837" s="18" t="s">
        <v>215</v>
      </c>
      <c r="F837" s="326">
        <v>223.886</v>
      </c>
      <c r="G837" s="39"/>
      <c r="H837" s="45"/>
    </row>
    <row r="838" s="2" customFormat="1" ht="16.8" customHeight="1">
      <c r="A838" s="39"/>
      <c r="B838" s="45"/>
      <c r="C838" s="325" t="s">
        <v>729</v>
      </c>
      <c r="D838" s="325" t="s">
        <v>4615</v>
      </c>
      <c r="E838" s="18" t="s">
        <v>215</v>
      </c>
      <c r="F838" s="326">
        <v>1032.233</v>
      </c>
      <c r="G838" s="39"/>
      <c r="H838" s="45"/>
    </row>
    <row r="839" s="2" customFormat="1">
      <c r="A839" s="39"/>
      <c r="B839" s="45"/>
      <c r="C839" s="325" t="s">
        <v>616</v>
      </c>
      <c r="D839" s="325" t="s">
        <v>617</v>
      </c>
      <c r="E839" s="18" t="s">
        <v>215</v>
      </c>
      <c r="F839" s="326">
        <v>134.03899999999999</v>
      </c>
      <c r="G839" s="39"/>
      <c r="H839" s="45"/>
    </row>
    <row r="840" s="2" customFormat="1" ht="16.8" customHeight="1">
      <c r="A840" s="39"/>
      <c r="B840" s="45"/>
      <c r="C840" s="321" t="s">
        <v>418</v>
      </c>
      <c r="D840" s="322" t="s">
        <v>419</v>
      </c>
      <c r="E840" s="323" t="s">
        <v>215</v>
      </c>
      <c r="F840" s="324">
        <v>455.44499999999999</v>
      </c>
      <c r="G840" s="39"/>
      <c r="H840" s="45"/>
    </row>
    <row r="841" s="2" customFormat="1" ht="16.8" customHeight="1">
      <c r="A841" s="39"/>
      <c r="B841" s="45"/>
      <c r="C841" s="325" t="s">
        <v>1</v>
      </c>
      <c r="D841" s="325" t="s">
        <v>4621</v>
      </c>
      <c r="E841" s="18" t="s">
        <v>1</v>
      </c>
      <c r="F841" s="326">
        <v>0</v>
      </c>
      <c r="G841" s="39"/>
      <c r="H841" s="45"/>
    </row>
    <row r="842" s="2" customFormat="1" ht="16.8" customHeight="1">
      <c r="A842" s="39"/>
      <c r="B842" s="45"/>
      <c r="C842" s="325" t="s">
        <v>1</v>
      </c>
      <c r="D842" s="325" t="s">
        <v>4622</v>
      </c>
      <c r="E842" s="18" t="s">
        <v>1</v>
      </c>
      <c r="F842" s="326">
        <v>514.827</v>
      </c>
      <c r="G842" s="39"/>
      <c r="H842" s="45"/>
    </row>
    <row r="843" s="2" customFormat="1" ht="16.8" customHeight="1">
      <c r="A843" s="39"/>
      <c r="B843" s="45"/>
      <c r="C843" s="325" t="s">
        <v>1</v>
      </c>
      <c r="D843" s="325" t="s">
        <v>4623</v>
      </c>
      <c r="E843" s="18" t="s">
        <v>1</v>
      </c>
      <c r="F843" s="326">
        <v>0</v>
      </c>
      <c r="G843" s="39"/>
      <c r="H843" s="45"/>
    </row>
    <row r="844" s="2" customFormat="1" ht="16.8" customHeight="1">
      <c r="A844" s="39"/>
      <c r="B844" s="45"/>
      <c r="C844" s="325" t="s">
        <v>1</v>
      </c>
      <c r="D844" s="325" t="s">
        <v>509</v>
      </c>
      <c r="E844" s="18" t="s">
        <v>1</v>
      </c>
      <c r="F844" s="326">
        <v>0</v>
      </c>
      <c r="G844" s="39"/>
      <c r="H844" s="45"/>
    </row>
    <row r="845" s="2" customFormat="1" ht="16.8" customHeight="1">
      <c r="A845" s="39"/>
      <c r="B845" s="45"/>
      <c r="C845" s="325" t="s">
        <v>1</v>
      </c>
      <c r="D845" s="325" t="s">
        <v>4407</v>
      </c>
      <c r="E845" s="18" t="s">
        <v>1</v>
      </c>
      <c r="F845" s="326">
        <v>-1.948</v>
      </c>
      <c r="G845" s="39"/>
      <c r="H845" s="45"/>
    </row>
    <row r="846" s="2" customFormat="1" ht="16.8" customHeight="1">
      <c r="A846" s="39"/>
      <c r="B846" s="45"/>
      <c r="C846" s="325" t="s">
        <v>1</v>
      </c>
      <c r="D846" s="325" t="s">
        <v>1581</v>
      </c>
      <c r="E846" s="18" t="s">
        <v>1</v>
      </c>
      <c r="F846" s="326">
        <v>-1.9039999999999999</v>
      </c>
      <c r="G846" s="39"/>
      <c r="H846" s="45"/>
    </row>
    <row r="847" s="2" customFormat="1" ht="16.8" customHeight="1">
      <c r="A847" s="39"/>
      <c r="B847" s="45"/>
      <c r="C847" s="325" t="s">
        <v>1</v>
      </c>
      <c r="D847" s="325" t="s">
        <v>4624</v>
      </c>
      <c r="E847" s="18" t="s">
        <v>1</v>
      </c>
      <c r="F847" s="326">
        <v>-1.8999999999999999</v>
      </c>
      <c r="G847" s="39"/>
      <c r="H847" s="45"/>
    </row>
    <row r="848" s="2" customFormat="1" ht="16.8" customHeight="1">
      <c r="A848" s="39"/>
      <c r="B848" s="45"/>
      <c r="C848" s="325" t="s">
        <v>1</v>
      </c>
      <c r="D848" s="325" t="s">
        <v>4606</v>
      </c>
      <c r="E848" s="18" t="s">
        <v>1</v>
      </c>
      <c r="F848" s="326">
        <v>-0.107</v>
      </c>
      <c r="G848" s="39"/>
      <c r="H848" s="45"/>
    </row>
    <row r="849" s="2" customFormat="1" ht="16.8" customHeight="1">
      <c r="A849" s="39"/>
      <c r="B849" s="45"/>
      <c r="C849" s="325" t="s">
        <v>1</v>
      </c>
      <c r="D849" s="325" t="s">
        <v>512</v>
      </c>
      <c r="E849" s="18" t="s">
        <v>1</v>
      </c>
      <c r="F849" s="326">
        <v>0</v>
      </c>
      <c r="G849" s="39"/>
      <c r="H849" s="45"/>
    </row>
    <row r="850" s="2" customFormat="1" ht="16.8" customHeight="1">
      <c r="A850" s="39"/>
      <c r="B850" s="45"/>
      <c r="C850" s="325" t="s">
        <v>1</v>
      </c>
      <c r="D850" s="325" t="s">
        <v>4570</v>
      </c>
      <c r="E850" s="18" t="s">
        <v>1</v>
      </c>
      <c r="F850" s="326">
        <v>-4.9980000000000002</v>
      </c>
      <c r="G850" s="39"/>
      <c r="H850" s="45"/>
    </row>
    <row r="851" s="2" customFormat="1" ht="16.8" customHeight="1">
      <c r="A851" s="39"/>
      <c r="B851" s="45"/>
      <c r="C851" s="325" t="s">
        <v>1</v>
      </c>
      <c r="D851" s="325" t="s">
        <v>4575</v>
      </c>
      <c r="E851" s="18" t="s">
        <v>1</v>
      </c>
      <c r="F851" s="326">
        <v>-2.653</v>
      </c>
      <c r="G851" s="39"/>
      <c r="H851" s="45"/>
    </row>
    <row r="852" s="2" customFormat="1" ht="16.8" customHeight="1">
      <c r="A852" s="39"/>
      <c r="B852" s="45"/>
      <c r="C852" s="325" t="s">
        <v>1</v>
      </c>
      <c r="D852" s="325" t="s">
        <v>516</v>
      </c>
      <c r="E852" s="18" t="s">
        <v>1</v>
      </c>
      <c r="F852" s="326">
        <v>0</v>
      </c>
      <c r="G852" s="39"/>
      <c r="H852" s="45"/>
    </row>
    <row r="853" s="2" customFormat="1" ht="16.8" customHeight="1">
      <c r="A853" s="39"/>
      <c r="B853" s="45"/>
      <c r="C853" s="325" t="s">
        <v>1</v>
      </c>
      <c r="D853" s="325" t="s">
        <v>4575</v>
      </c>
      <c r="E853" s="18" t="s">
        <v>1</v>
      </c>
      <c r="F853" s="326">
        <v>-2.653</v>
      </c>
      <c r="G853" s="39"/>
      <c r="H853" s="45"/>
    </row>
    <row r="854" s="2" customFormat="1" ht="16.8" customHeight="1">
      <c r="A854" s="39"/>
      <c r="B854" s="45"/>
      <c r="C854" s="325" t="s">
        <v>1</v>
      </c>
      <c r="D854" s="325" t="s">
        <v>1581</v>
      </c>
      <c r="E854" s="18" t="s">
        <v>1</v>
      </c>
      <c r="F854" s="326">
        <v>-1.9039999999999999</v>
      </c>
      <c r="G854" s="39"/>
      <c r="H854" s="45"/>
    </row>
    <row r="855" s="2" customFormat="1" ht="16.8" customHeight="1">
      <c r="A855" s="39"/>
      <c r="B855" s="45"/>
      <c r="C855" s="325" t="s">
        <v>1</v>
      </c>
      <c r="D855" s="325" t="s">
        <v>4562</v>
      </c>
      <c r="E855" s="18" t="s">
        <v>1</v>
      </c>
      <c r="F855" s="326">
        <v>-2.4990000000000001</v>
      </c>
      <c r="G855" s="39"/>
      <c r="H855" s="45"/>
    </row>
    <row r="856" s="2" customFormat="1" ht="16.8" customHeight="1">
      <c r="A856" s="39"/>
      <c r="B856" s="45"/>
      <c r="C856" s="325" t="s">
        <v>1</v>
      </c>
      <c r="D856" s="325" t="s">
        <v>519</v>
      </c>
      <c r="E856" s="18" t="s">
        <v>1</v>
      </c>
      <c r="F856" s="326">
        <v>0</v>
      </c>
      <c r="G856" s="39"/>
      <c r="H856" s="45"/>
    </row>
    <row r="857" s="2" customFormat="1" ht="16.8" customHeight="1">
      <c r="A857" s="39"/>
      <c r="B857" s="45"/>
      <c r="C857" s="325" t="s">
        <v>1</v>
      </c>
      <c r="D857" s="325" t="s">
        <v>4580</v>
      </c>
      <c r="E857" s="18" t="s">
        <v>1</v>
      </c>
      <c r="F857" s="326">
        <v>-1.327</v>
      </c>
      <c r="G857" s="39"/>
      <c r="H857" s="45"/>
    </row>
    <row r="858" s="2" customFormat="1" ht="16.8" customHeight="1">
      <c r="A858" s="39"/>
      <c r="B858" s="45"/>
      <c r="C858" s="325" t="s">
        <v>1</v>
      </c>
      <c r="D858" s="325" t="s">
        <v>4625</v>
      </c>
      <c r="E858" s="18" t="s">
        <v>1</v>
      </c>
      <c r="F858" s="326">
        <v>-7.4969999999999999</v>
      </c>
      <c r="G858" s="39"/>
      <c r="H858" s="45"/>
    </row>
    <row r="859" s="2" customFormat="1" ht="16.8" customHeight="1">
      <c r="A859" s="39"/>
      <c r="B859" s="45"/>
      <c r="C859" s="325" t="s">
        <v>1</v>
      </c>
      <c r="D859" s="325" t="s">
        <v>521</v>
      </c>
      <c r="E859" s="18" t="s">
        <v>1</v>
      </c>
      <c r="F859" s="326">
        <v>0</v>
      </c>
      <c r="G859" s="39"/>
      <c r="H859" s="45"/>
    </row>
    <row r="860" s="2" customFormat="1" ht="16.8" customHeight="1">
      <c r="A860" s="39"/>
      <c r="B860" s="45"/>
      <c r="C860" s="325" t="s">
        <v>1</v>
      </c>
      <c r="D860" s="325" t="s">
        <v>4575</v>
      </c>
      <c r="E860" s="18" t="s">
        <v>1</v>
      </c>
      <c r="F860" s="326">
        <v>-2.653</v>
      </c>
      <c r="G860" s="39"/>
      <c r="H860" s="45"/>
    </row>
    <row r="861" s="2" customFormat="1" ht="16.8" customHeight="1">
      <c r="A861" s="39"/>
      <c r="B861" s="45"/>
      <c r="C861" s="325" t="s">
        <v>1</v>
      </c>
      <c r="D861" s="325" t="s">
        <v>1581</v>
      </c>
      <c r="E861" s="18" t="s">
        <v>1</v>
      </c>
      <c r="F861" s="326">
        <v>-1.9039999999999999</v>
      </c>
      <c r="G861" s="39"/>
      <c r="H861" s="45"/>
    </row>
    <row r="862" s="2" customFormat="1" ht="16.8" customHeight="1">
      <c r="A862" s="39"/>
      <c r="B862" s="45"/>
      <c r="C862" s="325" t="s">
        <v>1</v>
      </c>
      <c r="D862" s="325" t="s">
        <v>4562</v>
      </c>
      <c r="E862" s="18" t="s">
        <v>1</v>
      </c>
      <c r="F862" s="326">
        <v>-2.4990000000000001</v>
      </c>
      <c r="G862" s="39"/>
      <c r="H862" s="45"/>
    </row>
    <row r="863" s="2" customFormat="1" ht="16.8" customHeight="1">
      <c r="A863" s="39"/>
      <c r="B863" s="45"/>
      <c r="C863" s="325" t="s">
        <v>1</v>
      </c>
      <c r="D863" s="325" t="s">
        <v>4626</v>
      </c>
      <c r="E863" s="18" t="s">
        <v>1</v>
      </c>
      <c r="F863" s="326">
        <v>0</v>
      </c>
      <c r="G863" s="39"/>
      <c r="H863" s="45"/>
    </row>
    <row r="864" s="2" customFormat="1" ht="16.8" customHeight="1">
      <c r="A864" s="39"/>
      <c r="B864" s="45"/>
      <c r="C864" s="325" t="s">
        <v>1</v>
      </c>
      <c r="D864" s="325" t="s">
        <v>4575</v>
      </c>
      <c r="E864" s="18" t="s">
        <v>1</v>
      </c>
      <c r="F864" s="326">
        <v>-2.653</v>
      </c>
      <c r="G864" s="39"/>
      <c r="H864" s="45"/>
    </row>
    <row r="865" s="2" customFormat="1" ht="16.8" customHeight="1">
      <c r="A865" s="39"/>
      <c r="B865" s="45"/>
      <c r="C865" s="325" t="s">
        <v>1</v>
      </c>
      <c r="D865" s="325" t="s">
        <v>1581</v>
      </c>
      <c r="E865" s="18" t="s">
        <v>1</v>
      </c>
      <c r="F865" s="326">
        <v>-1.9039999999999999</v>
      </c>
      <c r="G865" s="39"/>
      <c r="H865" s="45"/>
    </row>
    <row r="866" s="2" customFormat="1" ht="16.8" customHeight="1">
      <c r="A866" s="39"/>
      <c r="B866" s="45"/>
      <c r="C866" s="325" t="s">
        <v>1</v>
      </c>
      <c r="D866" s="325" t="s">
        <v>4562</v>
      </c>
      <c r="E866" s="18" t="s">
        <v>1</v>
      </c>
      <c r="F866" s="326">
        <v>-2.4990000000000001</v>
      </c>
      <c r="G866" s="39"/>
      <c r="H866" s="45"/>
    </row>
    <row r="867" s="2" customFormat="1" ht="16.8" customHeight="1">
      <c r="A867" s="39"/>
      <c r="B867" s="45"/>
      <c r="C867" s="325" t="s">
        <v>1</v>
      </c>
      <c r="D867" s="325" t="s">
        <v>4627</v>
      </c>
      <c r="E867" s="18" t="s">
        <v>1</v>
      </c>
      <c r="F867" s="326">
        <v>0</v>
      </c>
      <c r="G867" s="39"/>
      <c r="H867" s="45"/>
    </row>
    <row r="868" s="2" customFormat="1" ht="16.8" customHeight="1">
      <c r="A868" s="39"/>
      <c r="B868" s="45"/>
      <c r="C868" s="325" t="s">
        <v>1</v>
      </c>
      <c r="D868" s="325" t="s">
        <v>4580</v>
      </c>
      <c r="E868" s="18" t="s">
        <v>1</v>
      </c>
      <c r="F868" s="326">
        <v>-1.327</v>
      </c>
      <c r="G868" s="39"/>
      <c r="H868" s="45"/>
    </row>
    <row r="869" s="2" customFormat="1" ht="16.8" customHeight="1">
      <c r="A869" s="39"/>
      <c r="B869" s="45"/>
      <c r="C869" s="325" t="s">
        <v>1</v>
      </c>
      <c r="D869" s="325" t="s">
        <v>4625</v>
      </c>
      <c r="E869" s="18" t="s">
        <v>1</v>
      </c>
      <c r="F869" s="326">
        <v>-7.4969999999999999</v>
      </c>
      <c r="G869" s="39"/>
      <c r="H869" s="45"/>
    </row>
    <row r="870" s="2" customFormat="1" ht="16.8" customHeight="1">
      <c r="A870" s="39"/>
      <c r="B870" s="45"/>
      <c r="C870" s="325" t="s">
        <v>1</v>
      </c>
      <c r="D870" s="325" t="s">
        <v>524</v>
      </c>
      <c r="E870" s="18" t="s">
        <v>1</v>
      </c>
      <c r="F870" s="326">
        <v>0</v>
      </c>
      <c r="G870" s="39"/>
      <c r="H870" s="45"/>
    </row>
    <row r="871" s="2" customFormat="1" ht="16.8" customHeight="1">
      <c r="A871" s="39"/>
      <c r="B871" s="45"/>
      <c r="C871" s="325" t="s">
        <v>1</v>
      </c>
      <c r="D871" s="325" t="s">
        <v>4575</v>
      </c>
      <c r="E871" s="18" t="s">
        <v>1</v>
      </c>
      <c r="F871" s="326">
        <v>-2.653</v>
      </c>
      <c r="G871" s="39"/>
      <c r="H871" s="45"/>
    </row>
    <row r="872" s="2" customFormat="1" ht="16.8" customHeight="1">
      <c r="A872" s="39"/>
      <c r="B872" s="45"/>
      <c r="C872" s="325" t="s">
        <v>1</v>
      </c>
      <c r="D872" s="325" t="s">
        <v>1581</v>
      </c>
      <c r="E872" s="18" t="s">
        <v>1</v>
      </c>
      <c r="F872" s="326">
        <v>-1.9039999999999999</v>
      </c>
      <c r="G872" s="39"/>
      <c r="H872" s="45"/>
    </row>
    <row r="873" s="2" customFormat="1" ht="16.8" customHeight="1">
      <c r="A873" s="39"/>
      <c r="B873" s="45"/>
      <c r="C873" s="325" t="s">
        <v>1</v>
      </c>
      <c r="D873" s="325" t="s">
        <v>4562</v>
      </c>
      <c r="E873" s="18" t="s">
        <v>1</v>
      </c>
      <c r="F873" s="326">
        <v>-2.4990000000000001</v>
      </c>
      <c r="G873" s="39"/>
      <c r="H873" s="45"/>
    </row>
    <row r="874" s="2" customFormat="1" ht="16.8" customHeight="1">
      <c r="A874" s="39"/>
      <c r="B874" s="45"/>
      <c r="C874" s="325" t="s">
        <v>1</v>
      </c>
      <c r="D874" s="325" t="s">
        <v>212</v>
      </c>
      <c r="E874" s="18" t="s">
        <v>1</v>
      </c>
      <c r="F874" s="326">
        <v>455.44499999999999</v>
      </c>
      <c r="G874" s="39"/>
      <c r="H874" s="45"/>
    </row>
    <row r="875" s="2" customFormat="1" ht="16.8" customHeight="1">
      <c r="A875" s="39"/>
      <c r="B875" s="45"/>
      <c r="C875" s="327" t="s">
        <v>4420</v>
      </c>
      <c r="D875" s="39"/>
      <c r="E875" s="39"/>
      <c r="F875" s="39"/>
      <c r="G875" s="39"/>
      <c r="H875" s="45"/>
    </row>
    <row r="876" s="2" customFormat="1">
      <c r="A876" s="39"/>
      <c r="B876" s="45"/>
      <c r="C876" s="325" t="s">
        <v>658</v>
      </c>
      <c r="D876" s="325" t="s">
        <v>4628</v>
      </c>
      <c r="E876" s="18" t="s">
        <v>215</v>
      </c>
      <c r="F876" s="326">
        <v>611.54499999999996</v>
      </c>
      <c r="G876" s="39"/>
      <c r="H876" s="45"/>
    </row>
    <row r="877" s="2" customFormat="1">
      <c r="A877" s="39"/>
      <c r="B877" s="45"/>
      <c r="C877" s="325" t="s">
        <v>665</v>
      </c>
      <c r="D877" s="325" t="s">
        <v>4629</v>
      </c>
      <c r="E877" s="18" t="s">
        <v>215</v>
      </c>
      <c r="F877" s="326">
        <v>611.54499999999996</v>
      </c>
      <c r="G877" s="39"/>
      <c r="H877" s="45"/>
    </row>
    <row r="878" s="2" customFormat="1" ht="16.8" customHeight="1">
      <c r="A878" s="39"/>
      <c r="B878" s="45"/>
      <c r="C878" s="325" t="s">
        <v>721</v>
      </c>
      <c r="D878" s="325" t="s">
        <v>722</v>
      </c>
      <c r="E878" s="18" t="s">
        <v>215</v>
      </c>
      <c r="F878" s="326">
        <v>775.44399999999996</v>
      </c>
      <c r="G878" s="39"/>
      <c r="H878" s="45"/>
    </row>
    <row r="879" s="2" customFormat="1" ht="16.8" customHeight="1">
      <c r="A879" s="39"/>
      <c r="B879" s="45"/>
      <c r="C879" s="325" t="s">
        <v>729</v>
      </c>
      <c r="D879" s="325" t="s">
        <v>4615</v>
      </c>
      <c r="E879" s="18" t="s">
        <v>215</v>
      </c>
      <c r="F879" s="326">
        <v>1032.233</v>
      </c>
      <c r="G879" s="39"/>
      <c r="H879" s="45"/>
    </row>
    <row r="880" s="2" customFormat="1">
      <c r="A880" s="39"/>
      <c r="B880" s="45"/>
      <c r="C880" s="325" t="s">
        <v>625</v>
      </c>
      <c r="D880" s="325" t="s">
        <v>626</v>
      </c>
      <c r="E880" s="18" t="s">
        <v>215</v>
      </c>
      <c r="F880" s="326">
        <v>642.12199999999996</v>
      </c>
      <c r="G880" s="39"/>
      <c r="H880" s="45"/>
    </row>
    <row r="881" s="2" customFormat="1" ht="16.8" customHeight="1">
      <c r="A881" s="39"/>
      <c r="B881" s="45"/>
      <c r="C881" s="321" t="s">
        <v>421</v>
      </c>
      <c r="D881" s="322" t="s">
        <v>422</v>
      </c>
      <c r="E881" s="323" t="s">
        <v>215</v>
      </c>
      <c r="F881" s="324">
        <v>66.411000000000001</v>
      </c>
      <c r="G881" s="39"/>
      <c r="H881" s="45"/>
    </row>
    <row r="882" s="2" customFormat="1" ht="16.8" customHeight="1">
      <c r="A882" s="39"/>
      <c r="B882" s="45"/>
      <c r="C882" s="325" t="s">
        <v>1</v>
      </c>
      <c r="D882" s="325" t="s">
        <v>4630</v>
      </c>
      <c r="E882" s="18" t="s">
        <v>1</v>
      </c>
      <c r="F882" s="326">
        <v>66.411000000000001</v>
      </c>
      <c r="G882" s="39"/>
      <c r="H882" s="45"/>
    </row>
    <row r="883" s="2" customFormat="1" ht="16.8" customHeight="1">
      <c r="A883" s="39"/>
      <c r="B883" s="45"/>
      <c r="C883" s="327" t="s">
        <v>4420</v>
      </c>
      <c r="D883" s="39"/>
      <c r="E883" s="39"/>
      <c r="F883" s="39"/>
      <c r="G883" s="39"/>
      <c r="H883" s="45"/>
    </row>
    <row r="884" s="2" customFormat="1">
      <c r="A884" s="39"/>
      <c r="B884" s="45"/>
      <c r="C884" s="325" t="s">
        <v>658</v>
      </c>
      <c r="D884" s="325" t="s">
        <v>4628</v>
      </c>
      <c r="E884" s="18" t="s">
        <v>215</v>
      </c>
      <c r="F884" s="326">
        <v>611.54499999999996</v>
      </c>
      <c r="G884" s="39"/>
      <c r="H884" s="45"/>
    </row>
    <row r="885" s="2" customFormat="1">
      <c r="A885" s="39"/>
      <c r="B885" s="45"/>
      <c r="C885" s="325" t="s">
        <v>665</v>
      </c>
      <c r="D885" s="325" t="s">
        <v>4629</v>
      </c>
      <c r="E885" s="18" t="s">
        <v>215</v>
      </c>
      <c r="F885" s="326">
        <v>611.54499999999996</v>
      </c>
      <c r="G885" s="39"/>
      <c r="H885" s="45"/>
    </row>
    <row r="886" s="2" customFormat="1" ht="16.8" customHeight="1">
      <c r="A886" s="39"/>
      <c r="B886" s="45"/>
      <c r="C886" s="325" t="s">
        <v>721</v>
      </c>
      <c r="D886" s="325" t="s">
        <v>722</v>
      </c>
      <c r="E886" s="18" t="s">
        <v>215</v>
      </c>
      <c r="F886" s="326">
        <v>775.44399999999996</v>
      </c>
      <c r="G886" s="39"/>
      <c r="H886" s="45"/>
    </row>
    <row r="887" s="2" customFormat="1" ht="16.8" customHeight="1">
      <c r="A887" s="39"/>
      <c r="B887" s="45"/>
      <c r="C887" s="325" t="s">
        <v>729</v>
      </c>
      <c r="D887" s="325" t="s">
        <v>4615</v>
      </c>
      <c r="E887" s="18" t="s">
        <v>215</v>
      </c>
      <c r="F887" s="326">
        <v>1032.233</v>
      </c>
      <c r="G887" s="39"/>
      <c r="H887" s="45"/>
    </row>
    <row r="888" s="2" customFormat="1">
      <c r="A888" s="39"/>
      <c r="B888" s="45"/>
      <c r="C888" s="325" t="s">
        <v>625</v>
      </c>
      <c r="D888" s="325" t="s">
        <v>626</v>
      </c>
      <c r="E888" s="18" t="s">
        <v>215</v>
      </c>
      <c r="F888" s="326">
        <v>642.12199999999996</v>
      </c>
      <c r="G888" s="39"/>
      <c r="H888" s="45"/>
    </row>
    <row r="889" s="2" customFormat="1" ht="16.8" customHeight="1">
      <c r="A889" s="39"/>
      <c r="B889" s="45"/>
      <c r="C889" s="321" t="s">
        <v>424</v>
      </c>
      <c r="D889" s="322" t="s">
        <v>425</v>
      </c>
      <c r="E889" s="323" t="s">
        <v>215</v>
      </c>
      <c r="F889" s="324">
        <v>89.688999999999993</v>
      </c>
      <c r="G889" s="39"/>
      <c r="H889" s="45"/>
    </row>
    <row r="890" s="2" customFormat="1" ht="16.8" customHeight="1">
      <c r="A890" s="39"/>
      <c r="B890" s="45"/>
      <c r="C890" s="325" t="s">
        <v>1</v>
      </c>
      <c r="D890" s="325" t="s">
        <v>4631</v>
      </c>
      <c r="E890" s="18" t="s">
        <v>1</v>
      </c>
      <c r="F890" s="326">
        <v>106.075</v>
      </c>
      <c r="G890" s="39"/>
      <c r="H890" s="45"/>
    </row>
    <row r="891" s="2" customFormat="1" ht="16.8" customHeight="1">
      <c r="A891" s="39"/>
      <c r="B891" s="45"/>
      <c r="C891" s="325" t="s">
        <v>1</v>
      </c>
      <c r="D891" s="325" t="s">
        <v>4632</v>
      </c>
      <c r="E891" s="18" t="s">
        <v>1</v>
      </c>
      <c r="F891" s="326">
        <v>-5.5860000000000003</v>
      </c>
      <c r="G891" s="39"/>
      <c r="H891" s="45"/>
    </row>
    <row r="892" s="2" customFormat="1" ht="16.8" customHeight="1">
      <c r="A892" s="39"/>
      <c r="B892" s="45"/>
      <c r="C892" s="325" t="s">
        <v>1</v>
      </c>
      <c r="D892" s="325" t="s">
        <v>4633</v>
      </c>
      <c r="E892" s="18" t="s">
        <v>1</v>
      </c>
      <c r="F892" s="326">
        <v>-10.800000000000001</v>
      </c>
      <c r="G892" s="39"/>
      <c r="H892" s="45"/>
    </row>
    <row r="893" s="2" customFormat="1" ht="16.8" customHeight="1">
      <c r="A893" s="39"/>
      <c r="B893" s="45"/>
      <c r="C893" s="325" t="s">
        <v>1</v>
      </c>
      <c r="D893" s="325" t="s">
        <v>212</v>
      </c>
      <c r="E893" s="18" t="s">
        <v>1</v>
      </c>
      <c r="F893" s="326">
        <v>89.688999999999993</v>
      </c>
      <c r="G893" s="39"/>
      <c r="H893" s="45"/>
    </row>
    <row r="894" s="2" customFormat="1" ht="16.8" customHeight="1">
      <c r="A894" s="39"/>
      <c r="B894" s="45"/>
      <c r="C894" s="327" t="s">
        <v>4420</v>
      </c>
      <c r="D894" s="39"/>
      <c r="E894" s="39"/>
      <c r="F894" s="39"/>
      <c r="G894" s="39"/>
      <c r="H894" s="45"/>
    </row>
    <row r="895" s="2" customFormat="1">
      <c r="A895" s="39"/>
      <c r="B895" s="45"/>
      <c r="C895" s="325" t="s">
        <v>658</v>
      </c>
      <c r="D895" s="325" t="s">
        <v>4628</v>
      </c>
      <c r="E895" s="18" t="s">
        <v>215</v>
      </c>
      <c r="F895" s="326">
        <v>611.54499999999996</v>
      </c>
      <c r="G895" s="39"/>
      <c r="H895" s="45"/>
    </row>
    <row r="896" s="2" customFormat="1">
      <c r="A896" s="39"/>
      <c r="B896" s="45"/>
      <c r="C896" s="325" t="s">
        <v>665</v>
      </c>
      <c r="D896" s="325" t="s">
        <v>4629</v>
      </c>
      <c r="E896" s="18" t="s">
        <v>215</v>
      </c>
      <c r="F896" s="326">
        <v>611.54499999999996</v>
      </c>
      <c r="G896" s="39"/>
      <c r="H896" s="45"/>
    </row>
    <row r="897" s="2" customFormat="1" ht="16.8" customHeight="1">
      <c r="A897" s="39"/>
      <c r="B897" s="45"/>
      <c r="C897" s="325" t="s">
        <v>721</v>
      </c>
      <c r="D897" s="325" t="s">
        <v>722</v>
      </c>
      <c r="E897" s="18" t="s">
        <v>215</v>
      </c>
      <c r="F897" s="326">
        <v>775.44399999999996</v>
      </c>
      <c r="G897" s="39"/>
      <c r="H897" s="45"/>
    </row>
    <row r="898" s="2" customFormat="1" ht="16.8" customHeight="1">
      <c r="A898" s="39"/>
      <c r="B898" s="45"/>
      <c r="C898" s="325" t="s">
        <v>729</v>
      </c>
      <c r="D898" s="325" t="s">
        <v>4615</v>
      </c>
      <c r="E898" s="18" t="s">
        <v>215</v>
      </c>
      <c r="F898" s="326">
        <v>1032.233</v>
      </c>
      <c r="G898" s="39"/>
      <c r="H898" s="45"/>
    </row>
    <row r="899" s="2" customFormat="1">
      <c r="A899" s="39"/>
      <c r="B899" s="45"/>
      <c r="C899" s="325" t="s">
        <v>625</v>
      </c>
      <c r="D899" s="325" t="s">
        <v>626</v>
      </c>
      <c r="E899" s="18" t="s">
        <v>215</v>
      </c>
      <c r="F899" s="326">
        <v>642.12199999999996</v>
      </c>
      <c r="G899" s="39"/>
      <c r="H899" s="45"/>
    </row>
    <row r="900" s="2" customFormat="1" ht="16.8" customHeight="1">
      <c r="A900" s="39"/>
      <c r="B900" s="45"/>
      <c r="C900" s="321" t="s">
        <v>427</v>
      </c>
      <c r="D900" s="322" t="s">
        <v>428</v>
      </c>
      <c r="E900" s="323" t="s">
        <v>215</v>
      </c>
      <c r="F900" s="324">
        <v>94.239999999999995</v>
      </c>
      <c r="G900" s="39"/>
      <c r="H900" s="45"/>
    </row>
    <row r="901" s="2" customFormat="1" ht="16.8" customHeight="1">
      <c r="A901" s="39"/>
      <c r="B901" s="45"/>
      <c r="C901" s="325" t="s">
        <v>1</v>
      </c>
      <c r="D901" s="325" t="s">
        <v>393</v>
      </c>
      <c r="E901" s="18" t="s">
        <v>1</v>
      </c>
      <c r="F901" s="326">
        <v>94.239999999999995</v>
      </c>
      <c r="G901" s="39"/>
      <c r="H901" s="45"/>
    </row>
    <row r="902" s="2" customFormat="1" ht="16.8" customHeight="1">
      <c r="A902" s="39"/>
      <c r="B902" s="45"/>
      <c r="C902" s="327" t="s">
        <v>4420</v>
      </c>
      <c r="D902" s="39"/>
      <c r="E902" s="39"/>
      <c r="F902" s="39"/>
      <c r="G902" s="39"/>
      <c r="H902" s="45"/>
    </row>
    <row r="903" s="2" customFormat="1">
      <c r="A903" s="39"/>
      <c r="B903" s="45"/>
      <c r="C903" s="325" t="s">
        <v>621</v>
      </c>
      <c r="D903" s="325" t="s">
        <v>4634</v>
      </c>
      <c r="E903" s="18" t="s">
        <v>215</v>
      </c>
      <c r="F903" s="326">
        <v>94.239999999999995</v>
      </c>
      <c r="G903" s="39"/>
      <c r="H903" s="45"/>
    </row>
    <row r="904" s="2" customFormat="1">
      <c r="A904" s="39"/>
      <c r="B904" s="45"/>
      <c r="C904" s="325" t="s">
        <v>630</v>
      </c>
      <c r="D904" s="325" t="s">
        <v>631</v>
      </c>
      <c r="E904" s="18" t="s">
        <v>215</v>
      </c>
      <c r="F904" s="326">
        <v>223.886</v>
      </c>
      <c r="G904" s="39"/>
      <c r="H904" s="45"/>
    </row>
    <row r="905" s="2" customFormat="1" ht="16.8" customHeight="1">
      <c r="A905" s="39"/>
      <c r="B905" s="45"/>
      <c r="C905" s="325" t="s">
        <v>729</v>
      </c>
      <c r="D905" s="325" t="s">
        <v>4615</v>
      </c>
      <c r="E905" s="18" t="s">
        <v>215</v>
      </c>
      <c r="F905" s="326">
        <v>1032.233</v>
      </c>
      <c r="G905" s="39"/>
      <c r="H905" s="45"/>
    </row>
    <row r="906" s="2" customFormat="1">
      <c r="A906" s="39"/>
      <c r="B906" s="45"/>
      <c r="C906" s="325" t="s">
        <v>625</v>
      </c>
      <c r="D906" s="325" t="s">
        <v>626</v>
      </c>
      <c r="E906" s="18" t="s">
        <v>215</v>
      </c>
      <c r="F906" s="326">
        <v>98.951999999999998</v>
      </c>
      <c r="G906" s="39"/>
      <c r="H906" s="45"/>
    </row>
    <row r="907" s="2" customFormat="1" ht="16.8" customHeight="1">
      <c r="A907" s="39"/>
      <c r="B907" s="45"/>
      <c r="C907" s="321" t="s">
        <v>462</v>
      </c>
      <c r="D907" s="322" t="s">
        <v>463</v>
      </c>
      <c r="E907" s="323" t="s">
        <v>215</v>
      </c>
      <c r="F907" s="324">
        <v>124.618</v>
      </c>
      <c r="G907" s="39"/>
      <c r="H907" s="45"/>
    </row>
    <row r="908" s="2" customFormat="1" ht="16.8" customHeight="1">
      <c r="A908" s="39"/>
      <c r="B908" s="45"/>
      <c r="C908" s="325" t="s">
        <v>1</v>
      </c>
      <c r="D908" s="325" t="s">
        <v>4635</v>
      </c>
      <c r="E908" s="18" t="s">
        <v>1</v>
      </c>
      <c r="F908" s="326">
        <v>0</v>
      </c>
      <c r="G908" s="39"/>
      <c r="H908" s="45"/>
    </row>
    <row r="909" s="2" customFormat="1" ht="16.8" customHeight="1">
      <c r="A909" s="39"/>
      <c r="B909" s="45"/>
      <c r="C909" s="325" t="s">
        <v>1</v>
      </c>
      <c r="D909" s="325" t="s">
        <v>4636</v>
      </c>
      <c r="E909" s="18" t="s">
        <v>1</v>
      </c>
      <c r="F909" s="326">
        <v>3.6400000000000001</v>
      </c>
      <c r="G909" s="39"/>
      <c r="H909" s="45"/>
    </row>
    <row r="910" s="2" customFormat="1" ht="16.8" customHeight="1">
      <c r="A910" s="39"/>
      <c r="B910" s="45"/>
      <c r="C910" s="325" t="s">
        <v>1</v>
      </c>
      <c r="D910" s="325" t="s">
        <v>4637</v>
      </c>
      <c r="E910" s="18" t="s">
        <v>1</v>
      </c>
      <c r="F910" s="326">
        <v>0.20200000000000001</v>
      </c>
      <c r="G910" s="39"/>
      <c r="H910" s="45"/>
    </row>
    <row r="911" s="2" customFormat="1" ht="16.8" customHeight="1">
      <c r="A911" s="39"/>
      <c r="B911" s="45"/>
      <c r="C911" s="325" t="s">
        <v>1</v>
      </c>
      <c r="D911" s="325" t="s">
        <v>1</v>
      </c>
      <c r="E911" s="18" t="s">
        <v>1</v>
      </c>
      <c r="F911" s="326">
        <v>0</v>
      </c>
      <c r="G911" s="39"/>
      <c r="H911" s="45"/>
    </row>
    <row r="912" s="2" customFormat="1" ht="16.8" customHeight="1">
      <c r="A912" s="39"/>
      <c r="B912" s="45"/>
      <c r="C912" s="325" t="s">
        <v>1</v>
      </c>
      <c r="D912" s="325" t="s">
        <v>4638</v>
      </c>
      <c r="E912" s="18" t="s">
        <v>1</v>
      </c>
      <c r="F912" s="326">
        <v>0</v>
      </c>
      <c r="G912" s="39"/>
      <c r="H912" s="45"/>
    </row>
    <row r="913" s="2" customFormat="1" ht="16.8" customHeight="1">
      <c r="A913" s="39"/>
      <c r="B913" s="45"/>
      <c r="C913" s="325" t="s">
        <v>1</v>
      </c>
      <c r="D913" s="325" t="s">
        <v>4639</v>
      </c>
      <c r="E913" s="18" t="s">
        <v>1</v>
      </c>
      <c r="F913" s="326">
        <v>106.176</v>
      </c>
      <c r="G913" s="39"/>
      <c r="H913" s="45"/>
    </row>
    <row r="914" s="2" customFormat="1" ht="16.8" customHeight="1">
      <c r="A914" s="39"/>
      <c r="B914" s="45"/>
      <c r="C914" s="325" t="s">
        <v>1</v>
      </c>
      <c r="D914" s="325" t="s">
        <v>4640</v>
      </c>
      <c r="E914" s="18" t="s">
        <v>1</v>
      </c>
      <c r="F914" s="326">
        <v>14.6</v>
      </c>
      <c r="G914" s="39"/>
      <c r="H914" s="45"/>
    </row>
    <row r="915" s="2" customFormat="1" ht="16.8" customHeight="1">
      <c r="A915" s="39"/>
      <c r="B915" s="45"/>
      <c r="C915" s="325" t="s">
        <v>1</v>
      </c>
      <c r="D915" s="325" t="s">
        <v>212</v>
      </c>
      <c r="E915" s="18" t="s">
        <v>1</v>
      </c>
      <c r="F915" s="326">
        <v>124.618</v>
      </c>
      <c r="G915" s="39"/>
      <c r="H915" s="45"/>
    </row>
    <row r="916" s="2" customFormat="1" ht="16.8" customHeight="1">
      <c r="A916" s="39"/>
      <c r="B916" s="45"/>
      <c r="C916" s="327" t="s">
        <v>4420</v>
      </c>
      <c r="D916" s="39"/>
      <c r="E916" s="39"/>
      <c r="F916" s="39"/>
      <c r="G916" s="39"/>
      <c r="H916" s="45"/>
    </row>
    <row r="917" s="2" customFormat="1">
      <c r="A917" s="39"/>
      <c r="B917" s="45"/>
      <c r="C917" s="325" t="s">
        <v>634</v>
      </c>
      <c r="D917" s="325" t="s">
        <v>4641</v>
      </c>
      <c r="E917" s="18" t="s">
        <v>215</v>
      </c>
      <c r="F917" s="326">
        <v>124.618</v>
      </c>
      <c r="G917" s="39"/>
      <c r="H917" s="45"/>
    </row>
    <row r="918" s="2" customFormat="1" ht="16.8" customHeight="1">
      <c r="A918" s="39"/>
      <c r="B918" s="45"/>
      <c r="C918" s="325" t="s">
        <v>721</v>
      </c>
      <c r="D918" s="325" t="s">
        <v>722</v>
      </c>
      <c r="E918" s="18" t="s">
        <v>215</v>
      </c>
      <c r="F918" s="326">
        <v>775.44399999999996</v>
      </c>
      <c r="G918" s="39"/>
      <c r="H918" s="45"/>
    </row>
    <row r="919" s="2" customFormat="1" ht="16.8" customHeight="1">
      <c r="A919" s="39"/>
      <c r="B919" s="45"/>
      <c r="C919" s="325" t="s">
        <v>729</v>
      </c>
      <c r="D919" s="325" t="s">
        <v>4615</v>
      </c>
      <c r="E919" s="18" t="s">
        <v>215</v>
      </c>
      <c r="F919" s="326">
        <v>1032.233</v>
      </c>
      <c r="G919" s="39"/>
      <c r="H919" s="45"/>
    </row>
    <row r="920" s="2" customFormat="1" ht="16.8" customHeight="1">
      <c r="A920" s="39"/>
      <c r="B920" s="45"/>
      <c r="C920" s="325" t="s">
        <v>637</v>
      </c>
      <c r="D920" s="325" t="s">
        <v>638</v>
      </c>
      <c r="E920" s="18" t="s">
        <v>215</v>
      </c>
      <c r="F920" s="326">
        <v>130.84899999999999</v>
      </c>
      <c r="G920" s="39"/>
      <c r="H920" s="45"/>
    </row>
    <row r="921" s="2" customFormat="1" ht="16.8" customHeight="1">
      <c r="A921" s="39"/>
      <c r="B921" s="45"/>
      <c r="C921" s="321" t="s">
        <v>459</v>
      </c>
      <c r="D921" s="322" t="s">
        <v>460</v>
      </c>
      <c r="E921" s="323" t="s">
        <v>215</v>
      </c>
      <c r="F921" s="324">
        <v>34.893000000000001</v>
      </c>
      <c r="G921" s="39"/>
      <c r="H921" s="45"/>
    </row>
    <row r="922" s="2" customFormat="1" ht="16.8" customHeight="1">
      <c r="A922" s="39"/>
      <c r="B922" s="45"/>
      <c r="C922" s="325" t="s">
        <v>1</v>
      </c>
      <c r="D922" s="325" t="s">
        <v>4642</v>
      </c>
      <c r="E922" s="18" t="s">
        <v>1</v>
      </c>
      <c r="F922" s="326">
        <v>34.893000000000001</v>
      </c>
      <c r="G922" s="39"/>
      <c r="H922" s="45"/>
    </row>
    <row r="923" s="2" customFormat="1" ht="16.8" customHeight="1">
      <c r="A923" s="39"/>
      <c r="B923" s="45"/>
      <c r="C923" s="327" t="s">
        <v>4420</v>
      </c>
      <c r="D923" s="39"/>
      <c r="E923" s="39"/>
      <c r="F923" s="39"/>
      <c r="G923" s="39"/>
      <c r="H923" s="45"/>
    </row>
    <row r="924" s="2" customFormat="1">
      <c r="A924" s="39"/>
      <c r="B924" s="45"/>
      <c r="C924" s="325" t="s">
        <v>642</v>
      </c>
      <c r="D924" s="325" t="s">
        <v>4643</v>
      </c>
      <c r="E924" s="18" t="s">
        <v>215</v>
      </c>
      <c r="F924" s="326">
        <v>34.893000000000001</v>
      </c>
      <c r="G924" s="39"/>
      <c r="H924" s="45"/>
    </row>
    <row r="925" s="2" customFormat="1" ht="16.8" customHeight="1">
      <c r="A925" s="39"/>
      <c r="B925" s="45"/>
      <c r="C925" s="325" t="s">
        <v>725</v>
      </c>
      <c r="D925" s="325" t="s">
        <v>4644</v>
      </c>
      <c r="E925" s="18" t="s">
        <v>215</v>
      </c>
      <c r="F925" s="326">
        <v>34.893000000000001</v>
      </c>
      <c r="G925" s="39"/>
      <c r="H925" s="45"/>
    </row>
    <row r="926" s="2" customFormat="1" ht="16.8" customHeight="1">
      <c r="A926" s="39"/>
      <c r="B926" s="45"/>
      <c r="C926" s="325" t="s">
        <v>729</v>
      </c>
      <c r="D926" s="325" t="s">
        <v>4615</v>
      </c>
      <c r="E926" s="18" t="s">
        <v>215</v>
      </c>
      <c r="F926" s="326">
        <v>1032.233</v>
      </c>
      <c r="G926" s="39"/>
      <c r="H926" s="45"/>
    </row>
    <row r="927" s="2" customFormat="1" ht="16.8" customHeight="1">
      <c r="A927" s="39"/>
      <c r="B927" s="45"/>
      <c r="C927" s="325" t="s">
        <v>646</v>
      </c>
      <c r="D927" s="325" t="s">
        <v>647</v>
      </c>
      <c r="E927" s="18" t="s">
        <v>215</v>
      </c>
      <c r="F927" s="326">
        <v>36.637999999999998</v>
      </c>
      <c r="G927" s="39"/>
      <c r="H927" s="45"/>
    </row>
    <row r="928" s="2" customFormat="1" ht="16.8" customHeight="1">
      <c r="A928" s="39"/>
      <c r="B928" s="45"/>
      <c r="C928" s="321" t="s">
        <v>465</v>
      </c>
      <c r="D928" s="322" t="s">
        <v>466</v>
      </c>
      <c r="E928" s="323" t="s">
        <v>215</v>
      </c>
      <c r="F928" s="324">
        <v>1.99</v>
      </c>
      <c r="G928" s="39"/>
      <c r="H928" s="45"/>
    </row>
    <row r="929" s="2" customFormat="1" ht="16.8" customHeight="1">
      <c r="A929" s="39"/>
      <c r="B929" s="45"/>
      <c r="C929" s="325" t="s">
        <v>1</v>
      </c>
      <c r="D929" s="325" t="s">
        <v>467</v>
      </c>
      <c r="E929" s="18" t="s">
        <v>1</v>
      </c>
      <c r="F929" s="326">
        <v>1.99</v>
      </c>
      <c r="G929" s="39"/>
      <c r="H929" s="45"/>
    </row>
    <row r="930" s="2" customFormat="1" ht="16.8" customHeight="1">
      <c r="A930" s="39"/>
      <c r="B930" s="45"/>
      <c r="C930" s="327" t="s">
        <v>4420</v>
      </c>
      <c r="D930" s="39"/>
      <c r="E930" s="39"/>
      <c r="F930" s="39"/>
      <c r="G930" s="39"/>
      <c r="H930" s="45"/>
    </row>
    <row r="931" s="2" customFormat="1">
      <c r="A931" s="39"/>
      <c r="B931" s="45"/>
      <c r="C931" s="325" t="s">
        <v>630</v>
      </c>
      <c r="D931" s="325" t="s">
        <v>631</v>
      </c>
      <c r="E931" s="18" t="s">
        <v>215</v>
      </c>
      <c r="F931" s="326">
        <v>223.886</v>
      </c>
      <c r="G931" s="39"/>
      <c r="H931" s="45"/>
    </row>
    <row r="932" s="2" customFormat="1">
      <c r="A932" s="39"/>
      <c r="B932" s="45"/>
      <c r="C932" s="325" t="s">
        <v>1112</v>
      </c>
      <c r="D932" s="325" t="s">
        <v>4645</v>
      </c>
      <c r="E932" s="18" t="s">
        <v>215</v>
      </c>
      <c r="F932" s="326">
        <v>1.99</v>
      </c>
      <c r="G932" s="39"/>
      <c r="H932" s="45"/>
    </row>
    <row r="933" s="2" customFormat="1" ht="16.8" customHeight="1">
      <c r="A933" s="39"/>
      <c r="B933" s="45"/>
      <c r="C933" s="321" t="s">
        <v>444</v>
      </c>
      <c r="D933" s="322" t="s">
        <v>445</v>
      </c>
      <c r="E933" s="323" t="s">
        <v>215</v>
      </c>
      <c r="F933" s="324">
        <v>1.23</v>
      </c>
      <c r="G933" s="39"/>
      <c r="H933" s="45"/>
    </row>
    <row r="934" s="2" customFormat="1" ht="16.8" customHeight="1">
      <c r="A934" s="39"/>
      <c r="B934" s="45"/>
      <c r="C934" s="325" t="s">
        <v>1</v>
      </c>
      <c r="D934" s="325" t="s">
        <v>4507</v>
      </c>
      <c r="E934" s="18" t="s">
        <v>1</v>
      </c>
      <c r="F934" s="326">
        <v>0</v>
      </c>
      <c r="G934" s="39"/>
      <c r="H934" s="45"/>
    </row>
    <row r="935" s="2" customFormat="1" ht="16.8" customHeight="1">
      <c r="A935" s="39"/>
      <c r="B935" s="45"/>
      <c r="C935" s="325" t="s">
        <v>1</v>
      </c>
      <c r="D935" s="325" t="s">
        <v>446</v>
      </c>
      <c r="E935" s="18" t="s">
        <v>1</v>
      </c>
      <c r="F935" s="326">
        <v>1.23</v>
      </c>
      <c r="G935" s="39"/>
      <c r="H935" s="45"/>
    </row>
    <row r="936" s="2" customFormat="1" ht="16.8" customHeight="1">
      <c r="A936" s="39"/>
      <c r="B936" s="45"/>
      <c r="C936" s="327" t="s">
        <v>4420</v>
      </c>
      <c r="D936" s="39"/>
      <c r="E936" s="39"/>
      <c r="F936" s="39"/>
      <c r="G936" s="39"/>
      <c r="H936" s="45"/>
    </row>
    <row r="937" s="2" customFormat="1" ht="16.8" customHeight="1">
      <c r="A937" s="39"/>
      <c r="B937" s="45"/>
      <c r="C937" s="325" t="s">
        <v>1605</v>
      </c>
      <c r="D937" s="325" t="s">
        <v>445</v>
      </c>
      <c r="E937" s="18" t="s">
        <v>215</v>
      </c>
      <c r="F937" s="326">
        <v>1.23</v>
      </c>
      <c r="G937" s="39"/>
      <c r="H937" s="45"/>
    </row>
    <row r="938" s="2" customFormat="1" ht="26.4" customHeight="1">
      <c r="A938" s="39"/>
      <c r="B938" s="45"/>
      <c r="C938" s="320" t="s">
        <v>4646</v>
      </c>
      <c r="D938" s="320" t="s">
        <v>101</v>
      </c>
      <c r="E938" s="39"/>
      <c r="F938" s="39"/>
      <c r="G938" s="39"/>
      <c r="H938" s="45"/>
    </row>
    <row r="939" s="2" customFormat="1" ht="16.8" customHeight="1">
      <c r="A939" s="39"/>
      <c r="B939" s="45"/>
      <c r="C939" s="321" t="s">
        <v>409</v>
      </c>
      <c r="D939" s="322" t="s">
        <v>410</v>
      </c>
      <c r="E939" s="323" t="s">
        <v>215</v>
      </c>
      <c r="F939" s="324">
        <v>21.809999999999999</v>
      </c>
      <c r="G939" s="39"/>
      <c r="H939" s="45"/>
    </row>
    <row r="940" s="2" customFormat="1" ht="16.8" customHeight="1">
      <c r="A940" s="39"/>
      <c r="B940" s="45"/>
      <c r="C940" s="325" t="s">
        <v>1</v>
      </c>
      <c r="D940" s="325" t="s">
        <v>4473</v>
      </c>
      <c r="E940" s="18" t="s">
        <v>1</v>
      </c>
      <c r="F940" s="326">
        <v>0</v>
      </c>
      <c r="G940" s="39"/>
      <c r="H940" s="45"/>
    </row>
    <row r="941" s="2" customFormat="1" ht="16.8" customHeight="1">
      <c r="A941" s="39"/>
      <c r="B941" s="45"/>
      <c r="C941" s="325" t="s">
        <v>1</v>
      </c>
      <c r="D941" s="325" t="s">
        <v>4474</v>
      </c>
      <c r="E941" s="18" t="s">
        <v>1</v>
      </c>
      <c r="F941" s="326">
        <v>16.399999999999999</v>
      </c>
      <c r="G941" s="39"/>
      <c r="H941" s="45"/>
    </row>
    <row r="942" s="2" customFormat="1" ht="16.8" customHeight="1">
      <c r="A942" s="39"/>
      <c r="B942" s="45"/>
      <c r="C942" s="325" t="s">
        <v>1</v>
      </c>
      <c r="D942" s="325" t="s">
        <v>4475</v>
      </c>
      <c r="E942" s="18" t="s">
        <v>1</v>
      </c>
      <c r="F942" s="326">
        <v>0</v>
      </c>
      <c r="G942" s="39"/>
      <c r="H942" s="45"/>
    </row>
    <row r="943" s="2" customFormat="1" ht="16.8" customHeight="1">
      <c r="A943" s="39"/>
      <c r="B943" s="45"/>
      <c r="C943" s="325" t="s">
        <v>1</v>
      </c>
      <c r="D943" s="325" t="s">
        <v>4476</v>
      </c>
      <c r="E943" s="18" t="s">
        <v>1</v>
      </c>
      <c r="F943" s="326">
        <v>3.5099999999999998</v>
      </c>
      <c r="G943" s="39"/>
      <c r="H943" s="45"/>
    </row>
    <row r="944" s="2" customFormat="1" ht="16.8" customHeight="1">
      <c r="A944" s="39"/>
      <c r="B944" s="45"/>
      <c r="C944" s="325" t="s">
        <v>1</v>
      </c>
      <c r="D944" s="325" t="s">
        <v>4477</v>
      </c>
      <c r="E944" s="18" t="s">
        <v>1</v>
      </c>
      <c r="F944" s="326">
        <v>0</v>
      </c>
      <c r="G944" s="39"/>
      <c r="H944" s="45"/>
    </row>
    <row r="945" s="2" customFormat="1" ht="16.8" customHeight="1">
      <c r="A945" s="39"/>
      <c r="B945" s="45"/>
      <c r="C945" s="325" t="s">
        <v>1</v>
      </c>
      <c r="D945" s="325" t="s">
        <v>4478</v>
      </c>
      <c r="E945" s="18" t="s">
        <v>1</v>
      </c>
      <c r="F945" s="326">
        <v>1.8999999999999999</v>
      </c>
      <c r="G945" s="39"/>
      <c r="H945" s="45"/>
    </row>
    <row r="946" s="2" customFormat="1" ht="16.8" customHeight="1">
      <c r="A946" s="39"/>
      <c r="B946" s="45"/>
      <c r="C946" s="325" t="s">
        <v>1</v>
      </c>
      <c r="D946" s="325" t="s">
        <v>212</v>
      </c>
      <c r="E946" s="18" t="s">
        <v>1</v>
      </c>
      <c r="F946" s="326">
        <v>21.809999999999999</v>
      </c>
      <c r="G946" s="39"/>
      <c r="H946" s="45"/>
    </row>
    <row r="947" s="2" customFormat="1" ht="16.8" customHeight="1">
      <c r="A947" s="39"/>
      <c r="B947" s="45"/>
      <c r="C947" s="327" t="s">
        <v>4420</v>
      </c>
      <c r="D947" s="39"/>
      <c r="E947" s="39"/>
      <c r="F947" s="39"/>
      <c r="G947" s="39"/>
      <c r="H947" s="45"/>
    </row>
    <row r="948" s="2" customFormat="1" ht="16.8" customHeight="1">
      <c r="A948" s="39"/>
      <c r="B948" s="45"/>
      <c r="C948" s="325" t="s">
        <v>920</v>
      </c>
      <c r="D948" s="325" t="s">
        <v>4432</v>
      </c>
      <c r="E948" s="18" t="s">
        <v>215</v>
      </c>
      <c r="F948" s="326">
        <v>94.760000000000005</v>
      </c>
      <c r="G948" s="39"/>
      <c r="H948" s="45"/>
    </row>
    <row r="949" s="2" customFormat="1" ht="16.8" customHeight="1">
      <c r="A949" s="39"/>
      <c r="B949" s="45"/>
      <c r="C949" s="325" t="s">
        <v>1750</v>
      </c>
      <c r="D949" s="325" t="s">
        <v>4647</v>
      </c>
      <c r="E949" s="18" t="s">
        <v>215</v>
      </c>
      <c r="F949" s="326">
        <v>94.760000000000005</v>
      </c>
      <c r="G949" s="39"/>
      <c r="H949" s="45"/>
    </row>
    <row r="950" s="2" customFormat="1" ht="16.8" customHeight="1">
      <c r="A950" s="39"/>
      <c r="B950" s="45"/>
      <c r="C950" s="321" t="s">
        <v>393</v>
      </c>
      <c r="D950" s="322" t="s">
        <v>394</v>
      </c>
      <c r="E950" s="323" t="s">
        <v>215</v>
      </c>
      <c r="F950" s="324">
        <v>94.239999999999995</v>
      </c>
      <c r="G950" s="39"/>
      <c r="H950" s="45"/>
    </row>
    <row r="951" s="2" customFormat="1" ht="16.8" customHeight="1">
      <c r="A951" s="39"/>
      <c r="B951" s="45"/>
      <c r="C951" s="325" t="s">
        <v>1</v>
      </c>
      <c r="D951" s="325" t="s">
        <v>4482</v>
      </c>
      <c r="E951" s="18" t="s">
        <v>1</v>
      </c>
      <c r="F951" s="326">
        <v>0</v>
      </c>
      <c r="G951" s="39"/>
      <c r="H951" s="45"/>
    </row>
    <row r="952" s="2" customFormat="1" ht="16.8" customHeight="1">
      <c r="A952" s="39"/>
      <c r="B952" s="45"/>
      <c r="C952" s="325" t="s">
        <v>1</v>
      </c>
      <c r="D952" s="325" t="s">
        <v>395</v>
      </c>
      <c r="E952" s="18" t="s">
        <v>1</v>
      </c>
      <c r="F952" s="326">
        <v>94.239999999999995</v>
      </c>
      <c r="G952" s="39"/>
      <c r="H952" s="45"/>
    </row>
    <row r="953" s="2" customFormat="1" ht="16.8" customHeight="1">
      <c r="A953" s="39"/>
      <c r="B953" s="45"/>
      <c r="C953" s="327" t="s">
        <v>4420</v>
      </c>
      <c r="D953" s="39"/>
      <c r="E953" s="39"/>
      <c r="F953" s="39"/>
      <c r="G953" s="39"/>
      <c r="H953" s="45"/>
    </row>
    <row r="954" s="2" customFormat="1" ht="16.8" customHeight="1">
      <c r="A954" s="39"/>
      <c r="B954" s="45"/>
      <c r="C954" s="325" t="s">
        <v>1826</v>
      </c>
      <c r="D954" s="325" t="s">
        <v>1827</v>
      </c>
      <c r="E954" s="18" t="s">
        <v>215</v>
      </c>
      <c r="F954" s="326">
        <v>416.19999999999999</v>
      </c>
      <c r="G954" s="39"/>
      <c r="H954" s="45"/>
    </row>
    <row r="955" s="2" customFormat="1" ht="16.8" customHeight="1">
      <c r="A955" s="39"/>
      <c r="B955" s="45"/>
      <c r="C955" s="321" t="s">
        <v>396</v>
      </c>
      <c r="D955" s="322" t="s">
        <v>397</v>
      </c>
      <c r="E955" s="323" t="s">
        <v>215</v>
      </c>
      <c r="F955" s="324">
        <v>102.5</v>
      </c>
      <c r="G955" s="39"/>
      <c r="H955" s="45"/>
    </row>
    <row r="956" s="2" customFormat="1" ht="16.8" customHeight="1">
      <c r="A956" s="39"/>
      <c r="B956" s="45"/>
      <c r="C956" s="325" t="s">
        <v>1</v>
      </c>
      <c r="D956" s="325" t="s">
        <v>4487</v>
      </c>
      <c r="E956" s="18" t="s">
        <v>1</v>
      </c>
      <c r="F956" s="326">
        <v>0</v>
      </c>
      <c r="G956" s="39"/>
      <c r="H956" s="45"/>
    </row>
    <row r="957" s="2" customFormat="1" ht="16.8" customHeight="1">
      <c r="A957" s="39"/>
      <c r="B957" s="45"/>
      <c r="C957" s="325" t="s">
        <v>1</v>
      </c>
      <c r="D957" s="325" t="s">
        <v>4488</v>
      </c>
      <c r="E957" s="18" t="s">
        <v>1</v>
      </c>
      <c r="F957" s="326">
        <v>102.5</v>
      </c>
      <c r="G957" s="39"/>
      <c r="H957" s="45"/>
    </row>
    <row r="958" s="2" customFormat="1" ht="16.8" customHeight="1">
      <c r="A958" s="39"/>
      <c r="B958" s="45"/>
      <c r="C958" s="327" t="s">
        <v>4420</v>
      </c>
      <c r="D958" s="39"/>
      <c r="E958" s="39"/>
      <c r="F958" s="39"/>
      <c r="G958" s="39"/>
      <c r="H958" s="45"/>
    </row>
    <row r="959" s="2" customFormat="1" ht="16.8" customHeight="1">
      <c r="A959" s="39"/>
      <c r="B959" s="45"/>
      <c r="C959" s="325" t="s">
        <v>1826</v>
      </c>
      <c r="D959" s="325" t="s">
        <v>1827</v>
      </c>
      <c r="E959" s="18" t="s">
        <v>215</v>
      </c>
      <c r="F959" s="326">
        <v>416.19999999999999</v>
      </c>
      <c r="G959" s="39"/>
      <c r="H959" s="45"/>
    </row>
    <row r="960" s="2" customFormat="1" ht="16.8" customHeight="1">
      <c r="A960" s="39"/>
      <c r="B960" s="45"/>
      <c r="C960" s="321" t="s">
        <v>348</v>
      </c>
      <c r="D960" s="322" t="s">
        <v>349</v>
      </c>
      <c r="E960" s="323" t="s">
        <v>215</v>
      </c>
      <c r="F960" s="324">
        <v>7.8799999999999999</v>
      </c>
      <c r="G960" s="39"/>
      <c r="H960" s="45"/>
    </row>
    <row r="961" s="2" customFormat="1" ht="16.8" customHeight="1">
      <c r="A961" s="39"/>
      <c r="B961" s="45"/>
      <c r="C961" s="325" t="s">
        <v>1</v>
      </c>
      <c r="D961" s="325" t="s">
        <v>4404</v>
      </c>
      <c r="E961" s="18" t="s">
        <v>1</v>
      </c>
      <c r="F961" s="326">
        <v>0</v>
      </c>
      <c r="G961" s="39"/>
      <c r="H961" s="45"/>
    </row>
    <row r="962" s="2" customFormat="1" ht="16.8" customHeight="1">
      <c r="A962" s="39"/>
      <c r="B962" s="45"/>
      <c r="C962" s="325" t="s">
        <v>1</v>
      </c>
      <c r="D962" s="325" t="s">
        <v>350</v>
      </c>
      <c r="E962" s="18" t="s">
        <v>1</v>
      </c>
      <c r="F962" s="326">
        <v>7.8799999999999999</v>
      </c>
      <c r="G962" s="39"/>
      <c r="H962" s="45"/>
    </row>
    <row r="963" s="2" customFormat="1" ht="16.8" customHeight="1">
      <c r="A963" s="39"/>
      <c r="B963" s="45"/>
      <c r="C963" s="327" t="s">
        <v>4420</v>
      </c>
      <c r="D963" s="39"/>
      <c r="E963" s="39"/>
      <c r="F963" s="39"/>
      <c r="G963" s="39"/>
      <c r="H963" s="45"/>
    </row>
    <row r="964" s="2" customFormat="1" ht="16.8" customHeight="1">
      <c r="A964" s="39"/>
      <c r="B964" s="45"/>
      <c r="C964" s="325" t="s">
        <v>920</v>
      </c>
      <c r="D964" s="325" t="s">
        <v>4432</v>
      </c>
      <c r="E964" s="18" t="s">
        <v>215</v>
      </c>
      <c r="F964" s="326">
        <v>94.760000000000005</v>
      </c>
      <c r="G964" s="39"/>
      <c r="H964" s="45"/>
    </row>
    <row r="965" s="2" customFormat="1" ht="16.8" customHeight="1">
      <c r="A965" s="39"/>
      <c r="B965" s="45"/>
      <c r="C965" s="325" t="s">
        <v>1750</v>
      </c>
      <c r="D965" s="325" t="s">
        <v>4647</v>
      </c>
      <c r="E965" s="18" t="s">
        <v>215</v>
      </c>
      <c r="F965" s="326">
        <v>94.760000000000005</v>
      </c>
      <c r="G965" s="39"/>
      <c r="H965" s="45"/>
    </row>
    <row r="966" s="2" customFormat="1" ht="16.8" customHeight="1">
      <c r="A966" s="39"/>
      <c r="B966" s="45"/>
      <c r="C966" s="325" t="s">
        <v>1826</v>
      </c>
      <c r="D966" s="325" t="s">
        <v>1827</v>
      </c>
      <c r="E966" s="18" t="s">
        <v>215</v>
      </c>
      <c r="F966" s="326">
        <v>416.19999999999999</v>
      </c>
      <c r="G966" s="39"/>
      <c r="H966" s="45"/>
    </row>
    <row r="967" s="2" customFormat="1" ht="16.8" customHeight="1">
      <c r="A967" s="39"/>
      <c r="B967" s="45"/>
      <c r="C967" s="321" t="s">
        <v>351</v>
      </c>
      <c r="D967" s="322" t="s">
        <v>352</v>
      </c>
      <c r="E967" s="323" t="s">
        <v>215</v>
      </c>
      <c r="F967" s="324">
        <v>12.5</v>
      </c>
      <c r="G967" s="39"/>
      <c r="H967" s="45"/>
    </row>
    <row r="968" s="2" customFormat="1" ht="16.8" customHeight="1">
      <c r="A968" s="39"/>
      <c r="B968" s="45"/>
      <c r="C968" s="325" t="s">
        <v>1</v>
      </c>
      <c r="D968" s="325" t="s">
        <v>1577</v>
      </c>
      <c r="E968" s="18" t="s">
        <v>1</v>
      </c>
      <c r="F968" s="326">
        <v>0</v>
      </c>
      <c r="G968" s="39"/>
      <c r="H968" s="45"/>
    </row>
    <row r="969" s="2" customFormat="1" ht="16.8" customHeight="1">
      <c r="A969" s="39"/>
      <c r="B969" s="45"/>
      <c r="C969" s="325" t="s">
        <v>1</v>
      </c>
      <c r="D969" s="325" t="s">
        <v>4510</v>
      </c>
      <c r="E969" s="18" t="s">
        <v>1</v>
      </c>
      <c r="F969" s="326">
        <v>8.6899999999999995</v>
      </c>
      <c r="G969" s="39"/>
      <c r="H969" s="45"/>
    </row>
    <row r="970" s="2" customFormat="1" ht="16.8" customHeight="1">
      <c r="A970" s="39"/>
      <c r="B970" s="45"/>
      <c r="C970" s="325" t="s">
        <v>1</v>
      </c>
      <c r="D970" s="325" t="s">
        <v>4511</v>
      </c>
      <c r="E970" s="18" t="s">
        <v>1</v>
      </c>
      <c r="F970" s="326">
        <v>0</v>
      </c>
      <c r="G970" s="39"/>
      <c r="H970" s="45"/>
    </row>
    <row r="971" s="2" customFormat="1" ht="16.8" customHeight="1">
      <c r="A971" s="39"/>
      <c r="B971" s="45"/>
      <c r="C971" s="325" t="s">
        <v>1</v>
      </c>
      <c r="D971" s="325" t="s">
        <v>4512</v>
      </c>
      <c r="E971" s="18" t="s">
        <v>1</v>
      </c>
      <c r="F971" s="326">
        <v>1.95</v>
      </c>
      <c r="G971" s="39"/>
      <c r="H971" s="45"/>
    </row>
    <row r="972" s="2" customFormat="1" ht="16.8" customHeight="1">
      <c r="A972" s="39"/>
      <c r="B972" s="45"/>
      <c r="C972" s="325" t="s">
        <v>1</v>
      </c>
      <c r="D972" s="325" t="s">
        <v>4439</v>
      </c>
      <c r="E972" s="18" t="s">
        <v>1</v>
      </c>
      <c r="F972" s="326">
        <v>0</v>
      </c>
      <c r="G972" s="39"/>
      <c r="H972" s="45"/>
    </row>
    <row r="973" s="2" customFormat="1" ht="16.8" customHeight="1">
      <c r="A973" s="39"/>
      <c r="B973" s="45"/>
      <c r="C973" s="325" t="s">
        <v>1</v>
      </c>
      <c r="D973" s="325" t="s">
        <v>4513</v>
      </c>
      <c r="E973" s="18" t="s">
        <v>1</v>
      </c>
      <c r="F973" s="326">
        <v>1.8600000000000001</v>
      </c>
      <c r="G973" s="39"/>
      <c r="H973" s="45"/>
    </row>
    <row r="974" s="2" customFormat="1" ht="16.8" customHeight="1">
      <c r="A974" s="39"/>
      <c r="B974" s="45"/>
      <c r="C974" s="325" t="s">
        <v>1</v>
      </c>
      <c r="D974" s="325" t="s">
        <v>212</v>
      </c>
      <c r="E974" s="18" t="s">
        <v>1</v>
      </c>
      <c r="F974" s="326">
        <v>12.5</v>
      </c>
      <c r="G974" s="39"/>
      <c r="H974" s="45"/>
    </row>
    <row r="975" s="2" customFormat="1" ht="16.8" customHeight="1">
      <c r="A975" s="39"/>
      <c r="B975" s="45"/>
      <c r="C975" s="327" t="s">
        <v>4420</v>
      </c>
      <c r="D975" s="39"/>
      <c r="E975" s="39"/>
      <c r="F975" s="39"/>
      <c r="G975" s="39"/>
      <c r="H975" s="45"/>
    </row>
    <row r="976" s="2" customFormat="1" ht="16.8" customHeight="1">
      <c r="A976" s="39"/>
      <c r="B976" s="45"/>
      <c r="C976" s="325" t="s">
        <v>920</v>
      </c>
      <c r="D976" s="325" t="s">
        <v>4432</v>
      </c>
      <c r="E976" s="18" t="s">
        <v>215</v>
      </c>
      <c r="F976" s="326">
        <v>94.760000000000005</v>
      </c>
      <c r="G976" s="39"/>
      <c r="H976" s="45"/>
    </row>
    <row r="977" s="2" customFormat="1" ht="16.8" customHeight="1">
      <c r="A977" s="39"/>
      <c r="B977" s="45"/>
      <c r="C977" s="325" t="s">
        <v>1750</v>
      </c>
      <c r="D977" s="325" t="s">
        <v>4647</v>
      </c>
      <c r="E977" s="18" t="s">
        <v>215</v>
      </c>
      <c r="F977" s="326">
        <v>94.760000000000005</v>
      </c>
      <c r="G977" s="39"/>
      <c r="H977" s="45"/>
    </row>
    <row r="978" s="2" customFormat="1" ht="16.8" customHeight="1">
      <c r="A978" s="39"/>
      <c r="B978" s="45"/>
      <c r="C978" s="325" t="s">
        <v>1826</v>
      </c>
      <c r="D978" s="325" t="s">
        <v>1827</v>
      </c>
      <c r="E978" s="18" t="s">
        <v>215</v>
      </c>
      <c r="F978" s="326">
        <v>416.19999999999999</v>
      </c>
      <c r="G978" s="39"/>
      <c r="H978" s="45"/>
    </row>
    <row r="979" s="2" customFormat="1" ht="16.8" customHeight="1">
      <c r="A979" s="39"/>
      <c r="B979" s="45"/>
      <c r="C979" s="321" t="s">
        <v>362</v>
      </c>
      <c r="D979" s="322" t="s">
        <v>363</v>
      </c>
      <c r="E979" s="323" t="s">
        <v>215</v>
      </c>
      <c r="F979" s="324">
        <v>43.280000000000001</v>
      </c>
      <c r="G979" s="39"/>
      <c r="H979" s="45"/>
    </row>
    <row r="980" s="2" customFormat="1" ht="16.8" customHeight="1">
      <c r="A980" s="39"/>
      <c r="B980" s="45"/>
      <c r="C980" s="325" t="s">
        <v>1</v>
      </c>
      <c r="D980" s="325" t="s">
        <v>4515</v>
      </c>
      <c r="E980" s="18" t="s">
        <v>1</v>
      </c>
      <c r="F980" s="326">
        <v>0</v>
      </c>
      <c r="G980" s="39"/>
      <c r="H980" s="45"/>
    </row>
    <row r="981" s="2" customFormat="1" ht="16.8" customHeight="1">
      <c r="A981" s="39"/>
      <c r="B981" s="45"/>
      <c r="C981" s="325" t="s">
        <v>1</v>
      </c>
      <c r="D981" s="325" t="s">
        <v>370</v>
      </c>
      <c r="E981" s="18" t="s">
        <v>1</v>
      </c>
      <c r="F981" s="326">
        <v>2.3799999999999999</v>
      </c>
      <c r="G981" s="39"/>
      <c r="H981" s="45"/>
    </row>
    <row r="982" s="2" customFormat="1" ht="16.8" customHeight="1">
      <c r="A982" s="39"/>
      <c r="B982" s="45"/>
      <c r="C982" s="325" t="s">
        <v>1</v>
      </c>
      <c r="D982" s="325" t="s">
        <v>4516</v>
      </c>
      <c r="E982" s="18" t="s">
        <v>1</v>
      </c>
      <c r="F982" s="326">
        <v>0</v>
      </c>
      <c r="G982" s="39"/>
      <c r="H982" s="45"/>
    </row>
    <row r="983" s="2" customFormat="1" ht="16.8" customHeight="1">
      <c r="A983" s="39"/>
      <c r="B983" s="45"/>
      <c r="C983" s="325" t="s">
        <v>1</v>
      </c>
      <c r="D983" s="325" t="s">
        <v>4517</v>
      </c>
      <c r="E983" s="18" t="s">
        <v>1</v>
      </c>
      <c r="F983" s="326">
        <v>19.280000000000001</v>
      </c>
      <c r="G983" s="39"/>
      <c r="H983" s="45"/>
    </row>
    <row r="984" s="2" customFormat="1" ht="16.8" customHeight="1">
      <c r="A984" s="39"/>
      <c r="B984" s="45"/>
      <c r="C984" s="325" t="s">
        <v>1</v>
      </c>
      <c r="D984" s="325" t="s">
        <v>4518</v>
      </c>
      <c r="E984" s="18" t="s">
        <v>1</v>
      </c>
      <c r="F984" s="326">
        <v>0</v>
      </c>
      <c r="G984" s="39"/>
      <c r="H984" s="45"/>
    </row>
    <row r="985" s="2" customFormat="1" ht="16.8" customHeight="1">
      <c r="A985" s="39"/>
      <c r="B985" s="45"/>
      <c r="C985" s="325" t="s">
        <v>1</v>
      </c>
      <c r="D985" s="325" t="s">
        <v>370</v>
      </c>
      <c r="E985" s="18" t="s">
        <v>1</v>
      </c>
      <c r="F985" s="326">
        <v>2.3799999999999999</v>
      </c>
      <c r="G985" s="39"/>
      <c r="H985" s="45"/>
    </row>
    <row r="986" s="2" customFormat="1" ht="16.8" customHeight="1">
      <c r="A986" s="39"/>
      <c r="B986" s="45"/>
      <c r="C986" s="325" t="s">
        <v>1</v>
      </c>
      <c r="D986" s="325" t="s">
        <v>4519</v>
      </c>
      <c r="E986" s="18" t="s">
        <v>1</v>
      </c>
      <c r="F986" s="326">
        <v>0</v>
      </c>
      <c r="G986" s="39"/>
      <c r="H986" s="45"/>
    </row>
    <row r="987" s="2" customFormat="1" ht="16.8" customHeight="1">
      <c r="A987" s="39"/>
      <c r="B987" s="45"/>
      <c r="C987" s="325" t="s">
        <v>1</v>
      </c>
      <c r="D987" s="325" t="s">
        <v>4520</v>
      </c>
      <c r="E987" s="18" t="s">
        <v>1</v>
      </c>
      <c r="F987" s="326">
        <v>2</v>
      </c>
      <c r="G987" s="39"/>
      <c r="H987" s="45"/>
    </row>
    <row r="988" s="2" customFormat="1" ht="16.8" customHeight="1">
      <c r="A988" s="39"/>
      <c r="B988" s="45"/>
      <c r="C988" s="325" t="s">
        <v>1</v>
      </c>
      <c r="D988" s="325" t="s">
        <v>4521</v>
      </c>
      <c r="E988" s="18" t="s">
        <v>1</v>
      </c>
      <c r="F988" s="326">
        <v>0</v>
      </c>
      <c r="G988" s="39"/>
      <c r="H988" s="45"/>
    </row>
    <row r="989" s="2" customFormat="1" ht="16.8" customHeight="1">
      <c r="A989" s="39"/>
      <c r="B989" s="45"/>
      <c r="C989" s="325" t="s">
        <v>1</v>
      </c>
      <c r="D989" s="325" t="s">
        <v>4522</v>
      </c>
      <c r="E989" s="18" t="s">
        <v>1</v>
      </c>
      <c r="F989" s="326">
        <v>17.239999999999998</v>
      </c>
      <c r="G989" s="39"/>
      <c r="H989" s="45"/>
    </row>
    <row r="990" s="2" customFormat="1" ht="16.8" customHeight="1">
      <c r="A990" s="39"/>
      <c r="B990" s="45"/>
      <c r="C990" s="325" t="s">
        <v>1</v>
      </c>
      <c r="D990" s="325" t="s">
        <v>212</v>
      </c>
      <c r="E990" s="18" t="s">
        <v>1</v>
      </c>
      <c r="F990" s="326">
        <v>43.280000000000001</v>
      </c>
      <c r="G990" s="39"/>
      <c r="H990" s="45"/>
    </row>
    <row r="991" s="2" customFormat="1" ht="16.8" customHeight="1">
      <c r="A991" s="39"/>
      <c r="B991" s="45"/>
      <c r="C991" s="327" t="s">
        <v>4420</v>
      </c>
      <c r="D991" s="39"/>
      <c r="E991" s="39"/>
      <c r="F991" s="39"/>
      <c r="G991" s="39"/>
      <c r="H991" s="45"/>
    </row>
    <row r="992" s="2" customFormat="1" ht="16.8" customHeight="1">
      <c r="A992" s="39"/>
      <c r="B992" s="45"/>
      <c r="C992" s="325" t="s">
        <v>1826</v>
      </c>
      <c r="D992" s="325" t="s">
        <v>1827</v>
      </c>
      <c r="E992" s="18" t="s">
        <v>215</v>
      </c>
      <c r="F992" s="326">
        <v>416.19999999999999</v>
      </c>
      <c r="G992" s="39"/>
      <c r="H992" s="45"/>
    </row>
    <row r="993" s="2" customFormat="1" ht="16.8" customHeight="1">
      <c r="A993" s="39"/>
      <c r="B993" s="45"/>
      <c r="C993" s="321" t="s">
        <v>365</v>
      </c>
      <c r="D993" s="322" t="s">
        <v>366</v>
      </c>
      <c r="E993" s="323" t="s">
        <v>215</v>
      </c>
      <c r="F993" s="324">
        <v>21.620000000000001</v>
      </c>
      <c r="G993" s="39"/>
      <c r="H993" s="45"/>
    </row>
    <row r="994" s="2" customFormat="1" ht="16.8" customHeight="1">
      <c r="A994" s="39"/>
      <c r="B994" s="45"/>
      <c r="C994" s="325" t="s">
        <v>1</v>
      </c>
      <c r="D994" s="325" t="s">
        <v>4523</v>
      </c>
      <c r="E994" s="18" t="s">
        <v>1</v>
      </c>
      <c r="F994" s="326">
        <v>0</v>
      </c>
      <c r="G994" s="39"/>
      <c r="H994" s="45"/>
    </row>
    <row r="995" s="2" customFormat="1" ht="16.8" customHeight="1">
      <c r="A995" s="39"/>
      <c r="B995" s="45"/>
      <c r="C995" s="325" t="s">
        <v>1</v>
      </c>
      <c r="D995" s="325" t="s">
        <v>370</v>
      </c>
      <c r="E995" s="18" t="s">
        <v>1</v>
      </c>
      <c r="F995" s="326">
        <v>2.3799999999999999</v>
      </c>
      <c r="G995" s="39"/>
      <c r="H995" s="45"/>
    </row>
    <row r="996" s="2" customFormat="1" ht="16.8" customHeight="1">
      <c r="A996" s="39"/>
      <c r="B996" s="45"/>
      <c r="C996" s="325" t="s">
        <v>1</v>
      </c>
      <c r="D996" s="325" t="s">
        <v>4524</v>
      </c>
      <c r="E996" s="18" t="s">
        <v>1</v>
      </c>
      <c r="F996" s="326">
        <v>0</v>
      </c>
      <c r="G996" s="39"/>
      <c r="H996" s="45"/>
    </row>
    <row r="997" s="2" customFormat="1" ht="16.8" customHeight="1">
      <c r="A997" s="39"/>
      <c r="B997" s="45"/>
      <c r="C997" s="325" t="s">
        <v>1</v>
      </c>
      <c r="D997" s="325" t="s">
        <v>4520</v>
      </c>
      <c r="E997" s="18" t="s">
        <v>1</v>
      </c>
      <c r="F997" s="326">
        <v>2</v>
      </c>
      <c r="G997" s="39"/>
      <c r="H997" s="45"/>
    </row>
    <row r="998" s="2" customFormat="1" ht="16.8" customHeight="1">
      <c r="A998" s="39"/>
      <c r="B998" s="45"/>
      <c r="C998" s="325" t="s">
        <v>1</v>
      </c>
      <c r="D998" s="325" t="s">
        <v>4525</v>
      </c>
      <c r="E998" s="18" t="s">
        <v>1</v>
      </c>
      <c r="F998" s="326">
        <v>0</v>
      </c>
      <c r="G998" s="39"/>
      <c r="H998" s="45"/>
    </row>
    <row r="999" s="2" customFormat="1" ht="16.8" customHeight="1">
      <c r="A999" s="39"/>
      <c r="B999" s="45"/>
      <c r="C999" s="325" t="s">
        <v>1</v>
      </c>
      <c r="D999" s="325" t="s">
        <v>4522</v>
      </c>
      <c r="E999" s="18" t="s">
        <v>1</v>
      </c>
      <c r="F999" s="326">
        <v>17.239999999999998</v>
      </c>
      <c r="G999" s="39"/>
      <c r="H999" s="45"/>
    </row>
    <row r="1000" s="2" customFormat="1" ht="16.8" customHeight="1">
      <c r="A1000" s="39"/>
      <c r="B1000" s="45"/>
      <c r="C1000" s="325" t="s">
        <v>1</v>
      </c>
      <c r="D1000" s="325" t="s">
        <v>212</v>
      </c>
      <c r="E1000" s="18" t="s">
        <v>1</v>
      </c>
      <c r="F1000" s="326">
        <v>21.620000000000001</v>
      </c>
      <c r="G1000" s="39"/>
      <c r="H1000" s="45"/>
    </row>
    <row r="1001" s="2" customFormat="1" ht="16.8" customHeight="1">
      <c r="A1001" s="39"/>
      <c r="B1001" s="45"/>
      <c r="C1001" s="327" t="s">
        <v>4420</v>
      </c>
      <c r="D1001" s="39"/>
      <c r="E1001" s="39"/>
      <c r="F1001" s="39"/>
      <c r="G1001" s="39"/>
      <c r="H1001" s="45"/>
    </row>
    <row r="1002" s="2" customFormat="1" ht="16.8" customHeight="1">
      <c r="A1002" s="39"/>
      <c r="B1002" s="45"/>
      <c r="C1002" s="325" t="s">
        <v>1826</v>
      </c>
      <c r="D1002" s="325" t="s">
        <v>1827</v>
      </c>
      <c r="E1002" s="18" t="s">
        <v>215</v>
      </c>
      <c r="F1002" s="326">
        <v>416.19999999999999</v>
      </c>
      <c r="G1002" s="39"/>
      <c r="H1002" s="45"/>
    </row>
    <row r="1003" s="2" customFormat="1" ht="16.8" customHeight="1">
      <c r="A1003" s="39"/>
      <c r="B1003" s="45"/>
      <c r="C1003" s="321" t="s">
        <v>369</v>
      </c>
      <c r="D1003" s="322" t="s">
        <v>363</v>
      </c>
      <c r="E1003" s="323" t="s">
        <v>215</v>
      </c>
      <c r="F1003" s="324">
        <v>2.3799999999999999</v>
      </c>
      <c r="G1003" s="39"/>
      <c r="H1003" s="45"/>
    </row>
    <row r="1004" s="2" customFormat="1" ht="16.8" customHeight="1">
      <c r="A1004" s="39"/>
      <c r="B1004" s="45"/>
      <c r="C1004" s="325" t="s">
        <v>1</v>
      </c>
      <c r="D1004" s="325" t="s">
        <v>4408</v>
      </c>
      <c r="E1004" s="18" t="s">
        <v>1</v>
      </c>
      <c r="F1004" s="326">
        <v>0</v>
      </c>
      <c r="G1004" s="39"/>
      <c r="H1004" s="45"/>
    </row>
    <row r="1005" s="2" customFormat="1" ht="16.8" customHeight="1">
      <c r="A1005" s="39"/>
      <c r="B1005" s="45"/>
      <c r="C1005" s="325" t="s">
        <v>1</v>
      </c>
      <c r="D1005" s="325" t="s">
        <v>372</v>
      </c>
      <c r="E1005" s="18" t="s">
        <v>1</v>
      </c>
      <c r="F1005" s="326">
        <v>1.19</v>
      </c>
      <c r="G1005" s="39"/>
      <c r="H1005" s="45"/>
    </row>
    <row r="1006" s="2" customFormat="1" ht="16.8" customHeight="1">
      <c r="A1006" s="39"/>
      <c r="B1006" s="45"/>
      <c r="C1006" s="325" t="s">
        <v>1</v>
      </c>
      <c r="D1006" s="325" t="s">
        <v>4414</v>
      </c>
      <c r="E1006" s="18" t="s">
        <v>1</v>
      </c>
      <c r="F1006" s="326">
        <v>0</v>
      </c>
      <c r="G1006" s="39"/>
      <c r="H1006" s="45"/>
    </row>
    <row r="1007" s="2" customFormat="1" ht="16.8" customHeight="1">
      <c r="A1007" s="39"/>
      <c r="B1007" s="45"/>
      <c r="C1007" s="325" t="s">
        <v>1</v>
      </c>
      <c r="D1007" s="325" t="s">
        <v>372</v>
      </c>
      <c r="E1007" s="18" t="s">
        <v>1</v>
      </c>
      <c r="F1007" s="326">
        <v>1.19</v>
      </c>
      <c r="G1007" s="39"/>
      <c r="H1007" s="45"/>
    </row>
    <row r="1008" s="2" customFormat="1" ht="16.8" customHeight="1">
      <c r="A1008" s="39"/>
      <c r="B1008" s="45"/>
      <c r="C1008" s="325" t="s">
        <v>1</v>
      </c>
      <c r="D1008" s="325" t="s">
        <v>212</v>
      </c>
      <c r="E1008" s="18" t="s">
        <v>1</v>
      </c>
      <c r="F1008" s="326">
        <v>2.3799999999999999</v>
      </c>
      <c r="G1008" s="39"/>
      <c r="H1008" s="45"/>
    </row>
    <row r="1009" s="2" customFormat="1" ht="16.8" customHeight="1">
      <c r="A1009" s="39"/>
      <c r="B1009" s="45"/>
      <c r="C1009" s="327" t="s">
        <v>4420</v>
      </c>
      <c r="D1009" s="39"/>
      <c r="E1009" s="39"/>
      <c r="F1009" s="39"/>
      <c r="G1009" s="39"/>
      <c r="H1009" s="45"/>
    </row>
    <row r="1010" s="2" customFormat="1" ht="16.8" customHeight="1">
      <c r="A1010" s="39"/>
      <c r="B1010" s="45"/>
      <c r="C1010" s="325" t="s">
        <v>1826</v>
      </c>
      <c r="D1010" s="325" t="s">
        <v>1827</v>
      </c>
      <c r="E1010" s="18" t="s">
        <v>215</v>
      </c>
      <c r="F1010" s="326">
        <v>416.19999999999999</v>
      </c>
      <c r="G1010" s="39"/>
      <c r="H1010" s="45"/>
    </row>
    <row r="1011" s="2" customFormat="1" ht="16.8" customHeight="1">
      <c r="A1011" s="39"/>
      <c r="B1011" s="45"/>
      <c r="C1011" s="321" t="s">
        <v>371</v>
      </c>
      <c r="D1011" s="322" t="s">
        <v>366</v>
      </c>
      <c r="E1011" s="323" t="s">
        <v>215</v>
      </c>
      <c r="F1011" s="324">
        <v>1.19</v>
      </c>
      <c r="G1011" s="39"/>
      <c r="H1011" s="45"/>
    </row>
    <row r="1012" s="2" customFormat="1" ht="16.8" customHeight="1">
      <c r="A1012" s="39"/>
      <c r="B1012" s="45"/>
      <c r="C1012" s="325" t="s">
        <v>1</v>
      </c>
      <c r="D1012" s="325" t="s">
        <v>4417</v>
      </c>
      <c r="E1012" s="18" t="s">
        <v>1</v>
      </c>
      <c r="F1012" s="326">
        <v>0</v>
      </c>
      <c r="G1012" s="39"/>
      <c r="H1012" s="45"/>
    </row>
    <row r="1013" s="2" customFormat="1" ht="16.8" customHeight="1">
      <c r="A1013" s="39"/>
      <c r="B1013" s="45"/>
      <c r="C1013" s="325" t="s">
        <v>1</v>
      </c>
      <c r="D1013" s="325" t="s">
        <v>372</v>
      </c>
      <c r="E1013" s="18" t="s">
        <v>1</v>
      </c>
      <c r="F1013" s="326">
        <v>1.19</v>
      </c>
      <c r="G1013" s="39"/>
      <c r="H1013" s="45"/>
    </row>
    <row r="1014" s="2" customFormat="1" ht="16.8" customHeight="1">
      <c r="A1014" s="39"/>
      <c r="B1014" s="45"/>
      <c r="C1014" s="327" t="s">
        <v>4420</v>
      </c>
      <c r="D1014" s="39"/>
      <c r="E1014" s="39"/>
      <c r="F1014" s="39"/>
      <c r="G1014" s="39"/>
      <c r="H1014" s="45"/>
    </row>
    <row r="1015" s="2" customFormat="1" ht="16.8" customHeight="1">
      <c r="A1015" s="39"/>
      <c r="B1015" s="45"/>
      <c r="C1015" s="325" t="s">
        <v>1826</v>
      </c>
      <c r="D1015" s="325" t="s">
        <v>1827</v>
      </c>
      <c r="E1015" s="18" t="s">
        <v>215</v>
      </c>
      <c r="F1015" s="326">
        <v>416.19999999999999</v>
      </c>
      <c r="G1015" s="39"/>
      <c r="H1015" s="45"/>
    </row>
    <row r="1016" s="2" customFormat="1" ht="16.8" customHeight="1">
      <c r="A1016" s="39"/>
      <c r="B1016" s="45"/>
      <c r="C1016" s="321" t="s">
        <v>374</v>
      </c>
      <c r="D1016" s="322" t="s">
        <v>375</v>
      </c>
      <c r="E1016" s="323" t="s">
        <v>215</v>
      </c>
      <c r="F1016" s="324">
        <v>19.510000000000002</v>
      </c>
      <c r="G1016" s="39"/>
      <c r="H1016" s="45"/>
    </row>
    <row r="1017" s="2" customFormat="1" ht="16.8" customHeight="1">
      <c r="A1017" s="39"/>
      <c r="B1017" s="45"/>
      <c r="C1017" s="325" t="s">
        <v>1</v>
      </c>
      <c r="D1017" s="325" t="s">
        <v>4526</v>
      </c>
      <c r="E1017" s="18" t="s">
        <v>1</v>
      </c>
      <c r="F1017" s="326">
        <v>0</v>
      </c>
      <c r="G1017" s="39"/>
      <c r="H1017" s="45"/>
    </row>
    <row r="1018" s="2" customFormat="1" ht="16.8" customHeight="1">
      <c r="A1018" s="39"/>
      <c r="B1018" s="45"/>
      <c r="C1018" s="325" t="s">
        <v>1</v>
      </c>
      <c r="D1018" s="325" t="s">
        <v>376</v>
      </c>
      <c r="E1018" s="18" t="s">
        <v>1</v>
      </c>
      <c r="F1018" s="326">
        <v>19.510000000000002</v>
      </c>
      <c r="G1018" s="39"/>
      <c r="H1018" s="45"/>
    </row>
    <row r="1019" s="2" customFormat="1" ht="16.8" customHeight="1">
      <c r="A1019" s="39"/>
      <c r="B1019" s="45"/>
      <c r="C1019" s="327" t="s">
        <v>4420</v>
      </c>
      <c r="D1019" s="39"/>
      <c r="E1019" s="39"/>
      <c r="F1019" s="39"/>
      <c r="G1019" s="39"/>
      <c r="H1019" s="45"/>
    </row>
    <row r="1020" s="2" customFormat="1" ht="16.8" customHeight="1">
      <c r="A1020" s="39"/>
      <c r="B1020" s="45"/>
      <c r="C1020" s="325" t="s">
        <v>1826</v>
      </c>
      <c r="D1020" s="325" t="s">
        <v>1827</v>
      </c>
      <c r="E1020" s="18" t="s">
        <v>215</v>
      </c>
      <c r="F1020" s="326">
        <v>416.19999999999999</v>
      </c>
      <c r="G1020" s="39"/>
      <c r="H1020" s="45"/>
    </row>
    <row r="1021" s="2" customFormat="1" ht="16.8" customHeight="1">
      <c r="A1021" s="39"/>
      <c r="B1021" s="45"/>
      <c r="C1021" s="321" t="s">
        <v>377</v>
      </c>
      <c r="D1021" s="322" t="s">
        <v>378</v>
      </c>
      <c r="E1021" s="323" t="s">
        <v>215</v>
      </c>
      <c r="F1021" s="324">
        <v>19.510000000000002</v>
      </c>
      <c r="G1021" s="39"/>
      <c r="H1021" s="45"/>
    </row>
    <row r="1022" s="2" customFormat="1" ht="16.8" customHeight="1">
      <c r="A1022" s="39"/>
      <c r="B1022" s="45"/>
      <c r="C1022" s="325" t="s">
        <v>1</v>
      </c>
      <c r="D1022" s="325" t="s">
        <v>4527</v>
      </c>
      <c r="E1022" s="18" t="s">
        <v>1</v>
      </c>
      <c r="F1022" s="326">
        <v>0</v>
      </c>
      <c r="G1022" s="39"/>
      <c r="H1022" s="45"/>
    </row>
    <row r="1023" s="2" customFormat="1" ht="16.8" customHeight="1">
      <c r="A1023" s="39"/>
      <c r="B1023" s="45"/>
      <c r="C1023" s="325" t="s">
        <v>1</v>
      </c>
      <c r="D1023" s="325" t="s">
        <v>376</v>
      </c>
      <c r="E1023" s="18" t="s">
        <v>1</v>
      </c>
      <c r="F1023" s="326">
        <v>19.510000000000002</v>
      </c>
      <c r="G1023" s="39"/>
      <c r="H1023" s="45"/>
    </row>
    <row r="1024" s="2" customFormat="1" ht="16.8" customHeight="1">
      <c r="A1024" s="39"/>
      <c r="B1024" s="45"/>
      <c r="C1024" s="327" t="s">
        <v>4420</v>
      </c>
      <c r="D1024" s="39"/>
      <c r="E1024" s="39"/>
      <c r="F1024" s="39"/>
      <c r="G1024" s="39"/>
      <c r="H1024" s="45"/>
    </row>
    <row r="1025" s="2" customFormat="1" ht="16.8" customHeight="1">
      <c r="A1025" s="39"/>
      <c r="B1025" s="45"/>
      <c r="C1025" s="325" t="s">
        <v>1826</v>
      </c>
      <c r="D1025" s="325" t="s">
        <v>1827</v>
      </c>
      <c r="E1025" s="18" t="s">
        <v>215</v>
      </c>
      <c r="F1025" s="326">
        <v>416.19999999999999</v>
      </c>
      <c r="G1025" s="39"/>
      <c r="H1025" s="45"/>
    </row>
    <row r="1026" s="2" customFormat="1" ht="16.8" customHeight="1">
      <c r="A1026" s="39"/>
      <c r="B1026" s="45"/>
      <c r="C1026" s="321" t="s">
        <v>379</v>
      </c>
      <c r="D1026" s="322" t="s">
        <v>380</v>
      </c>
      <c r="E1026" s="323" t="s">
        <v>215</v>
      </c>
      <c r="F1026" s="324">
        <v>39.020000000000003</v>
      </c>
      <c r="G1026" s="39"/>
      <c r="H1026" s="45"/>
    </row>
    <row r="1027" s="2" customFormat="1" ht="16.8" customHeight="1">
      <c r="A1027" s="39"/>
      <c r="B1027" s="45"/>
      <c r="C1027" s="325" t="s">
        <v>1</v>
      </c>
      <c r="D1027" s="325" t="s">
        <v>4528</v>
      </c>
      <c r="E1027" s="18" t="s">
        <v>1</v>
      </c>
      <c r="F1027" s="326">
        <v>0</v>
      </c>
      <c r="G1027" s="39"/>
      <c r="H1027" s="45"/>
    </row>
    <row r="1028" s="2" customFormat="1" ht="16.8" customHeight="1">
      <c r="A1028" s="39"/>
      <c r="B1028" s="45"/>
      <c r="C1028" s="325" t="s">
        <v>1</v>
      </c>
      <c r="D1028" s="325" t="s">
        <v>376</v>
      </c>
      <c r="E1028" s="18" t="s">
        <v>1</v>
      </c>
      <c r="F1028" s="326">
        <v>19.510000000000002</v>
      </c>
      <c r="G1028" s="39"/>
      <c r="H1028" s="45"/>
    </row>
    <row r="1029" s="2" customFormat="1" ht="16.8" customHeight="1">
      <c r="A1029" s="39"/>
      <c r="B1029" s="45"/>
      <c r="C1029" s="325" t="s">
        <v>1</v>
      </c>
      <c r="D1029" s="325" t="s">
        <v>4529</v>
      </c>
      <c r="E1029" s="18" t="s">
        <v>1</v>
      </c>
      <c r="F1029" s="326">
        <v>0</v>
      </c>
      <c r="G1029" s="39"/>
      <c r="H1029" s="45"/>
    </row>
    <row r="1030" s="2" customFormat="1" ht="16.8" customHeight="1">
      <c r="A1030" s="39"/>
      <c r="B1030" s="45"/>
      <c r="C1030" s="325" t="s">
        <v>1</v>
      </c>
      <c r="D1030" s="325" t="s">
        <v>376</v>
      </c>
      <c r="E1030" s="18" t="s">
        <v>1</v>
      </c>
      <c r="F1030" s="326">
        <v>19.510000000000002</v>
      </c>
      <c r="G1030" s="39"/>
      <c r="H1030" s="45"/>
    </row>
    <row r="1031" s="2" customFormat="1" ht="16.8" customHeight="1">
      <c r="A1031" s="39"/>
      <c r="B1031" s="45"/>
      <c r="C1031" s="325" t="s">
        <v>1</v>
      </c>
      <c r="D1031" s="325" t="s">
        <v>212</v>
      </c>
      <c r="E1031" s="18" t="s">
        <v>1</v>
      </c>
      <c r="F1031" s="326">
        <v>39.020000000000003</v>
      </c>
      <c r="G1031" s="39"/>
      <c r="H1031" s="45"/>
    </row>
    <row r="1032" s="2" customFormat="1" ht="16.8" customHeight="1">
      <c r="A1032" s="39"/>
      <c r="B1032" s="45"/>
      <c r="C1032" s="327" t="s">
        <v>4420</v>
      </c>
      <c r="D1032" s="39"/>
      <c r="E1032" s="39"/>
      <c r="F1032" s="39"/>
      <c r="G1032" s="39"/>
      <c r="H1032" s="45"/>
    </row>
    <row r="1033" s="2" customFormat="1" ht="16.8" customHeight="1">
      <c r="A1033" s="39"/>
      <c r="B1033" s="45"/>
      <c r="C1033" s="325" t="s">
        <v>1826</v>
      </c>
      <c r="D1033" s="325" t="s">
        <v>1827</v>
      </c>
      <c r="E1033" s="18" t="s">
        <v>215</v>
      </c>
      <c r="F1033" s="326">
        <v>416.19999999999999</v>
      </c>
      <c r="G1033" s="39"/>
      <c r="H1033" s="45"/>
    </row>
    <row r="1034" s="2" customFormat="1" ht="16.8" customHeight="1">
      <c r="A1034" s="39"/>
      <c r="B1034" s="45"/>
      <c r="C1034" s="321" t="s">
        <v>382</v>
      </c>
      <c r="D1034" s="322" t="s">
        <v>383</v>
      </c>
      <c r="E1034" s="323" t="s">
        <v>215</v>
      </c>
      <c r="F1034" s="324">
        <v>24.300000000000001</v>
      </c>
      <c r="G1034" s="39"/>
      <c r="H1034" s="45"/>
    </row>
    <row r="1035" s="2" customFormat="1" ht="16.8" customHeight="1">
      <c r="A1035" s="39"/>
      <c r="B1035" s="45"/>
      <c r="C1035" s="325" t="s">
        <v>1</v>
      </c>
      <c r="D1035" s="325" t="s">
        <v>4530</v>
      </c>
      <c r="E1035" s="18" t="s">
        <v>1</v>
      </c>
      <c r="F1035" s="326">
        <v>0</v>
      </c>
      <c r="G1035" s="39"/>
      <c r="H1035" s="45"/>
    </row>
    <row r="1036" s="2" customFormat="1" ht="16.8" customHeight="1">
      <c r="A1036" s="39"/>
      <c r="B1036" s="45"/>
      <c r="C1036" s="325" t="s">
        <v>1</v>
      </c>
      <c r="D1036" s="325" t="s">
        <v>4531</v>
      </c>
      <c r="E1036" s="18" t="s">
        <v>1</v>
      </c>
      <c r="F1036" s="326">
        <v>24.300000000000001</v>
      </c>
      <c r="G1036" s="39"/>
      <c r="H1036" s="45"/>
    </row>
    <row r="1037" s="2" customFormat="1" ht="16.8" customHeight="1">
      <c r="A1037" s="39"/>
      <c r="B1037" s="45"/>
      <c r="C1037" s="327" t="s">
        <v>4420</v>
      </c>
      <c r="D1037" s="39"/>
      <c r="E1037" s="39"/>
      <c r="F1037" s="39"/>
      <c r="G1037" s="39"/>
      <c r="H1037" s="45"/>
    </row>
    <row r="1038" s="2" customFormat="1" ht="16.8" customHeight="1">
      <c r="A1038" s="39"/>
      <c r="B1038" s="45"/>
      <c r="C1038" s="325" t="s">
        <v>920</v>
      </c>
      <c r="D1038" s="325" t="s">
        <v>4432</v>
      </c>
      <c r="E1038" s="18" t="s">
        <v>215</v>
      </c>
      <c r="F1038" s="326">
        <v>94.760000000000005</v>
      </c>
      <c r="G1038" s="39"/>
      <c r="H1038" s="45"/>
    </row>
    <row r="1039" s="2" customFormat="1" ht="16.8" customHeight="1">
      <c r="A1039" s="39"/>
      <c r="B1039" s="45"/>
      <c r="C1039" s="325" t="s">
        <v>1750</v>
      </c>
      <c r="D1039" s="325" t="s">
        <v>4647</v>
      </c>
      <c r="E1039" s="18" t="s">
        <v>215</v>
      </c>
      <c r="F1039" s="326">
        <v>94.760000000000005</v>
      </c>
      <c r="G1039" s="39"/>
      <c r="H1039" s="45"/>
    </row>
    <row r="1040" s="2" customFormat="1" ht="16.8" customHeight="1">
      <c r="A1040" s="39"/>
      <c r="B1040" s="45"/>
      <c r="C1040" s="325" t="s">
        <v>1826</v>
      </c>
      <c r="D1040" s="325" t="s">
        <v>1827</v>
      </c>
      <c r="E1040" s="18" t="s">
        <v>215</v>
      </c>
      <c r="F1040" s="326">
        <v>416.19999999999999</v>
      </c>
      <c r="G1040" s="39"/>
      <c r="H1040" s="45"/>
    </row>
    <row r="1041" s="2" customFormat="1" ht="16.8" customHeight="1">
      <c r="A1041" s="39"/>
      <c r="B1041" s="45"/>
      <c r="C1041" s="321" t="s">
        <v>385</v>
      </c>
      <c r="D1041" s="322" t="s">
        <v>386</v>
      </c>
      <c r="E1041" s="323" t="s">
        <v>215</v>
      </c>
      <c r="F1041" s="324">
        <v>26.600000000000001</v>
      </c>
      <c r="G1041" s="39"/>
      <c r="H1041" s="45"/>
    </row>
    <row r="1042" s="2" customFormat="1" ht="16.8" customHeight="1">
      <c r="A1042" s="39"/>
      <c r="B1042" s="45"/>
      <c r="C1042" s="325" t="s">
        <v>1</v>
      </c>
      <c r="D1042" s="325" t="s">
        <v>4532</v>
      </c>
      <c r="E1042" s="18" t="s">
        <v>1</v>
      </c>
      <c r="F1042" s="326">
        <v>0</v>
      </c>
      <c r="G1042" s="39"/>
      <c r="H1042" s="45"/>
    </row>
    <row r="1043" s="2" customFormat="1" ht="16.8" customHeight="1">
      <c r="A1043" s="39"/>
      <c r="B1043" s="45"/>
      <c r="C1043" s="325" t="s">
        <v>1</v>
      </c>
      <c r="D1043" s="325" t="s">
        <v>4533</v>
      </c>
      <c r="E1043" s="18" t="s">
        <v>1</v>
      </c>
      <c r="F1043" s="326">
        <v>26.600000000000001</v>
      </c>
      <c r="G1043" s="39"/>
      <c r="H1043" s="45"/>
    </row>
    <row r="1044" s="2" customFormat="1" ht="16.8" customHeight="1">
      <c r="A1044" s="39"/>
      <c r="B1044" s="45"/>
      <c r="C1044" s="327" t="s">
        <v>4420</v>
      </c>
      <c r="D1044" s="39"/>
      <c r="E1044" s="39"/>
      <c r="F1044" s="39"/>
      <c r="G1044" s="39"/>
      <c r="H1044" s="45"/>
    </row>
    <row r="1045" s="2" customFormat="1" ht="16.8" customHeight="1">
      <c r="A1045" s="39"/>
      <c r="B1045" s="45"/>
      <c r="C1045" s="325" t="s">
        <v>920</v>
      </c>
      <c r="D1045" s="325" t="s">
        <v>4432</v>
      </c>
      <c r="E1045" s="18" t="s">
        <v>215</v>
      </c>
      <c r="F1045" s="326">
        <v>94.760000000000005</v>
      </c>
      <c r="G1045" s="39"/>
      <c r="H1045" s="45"/>
    </row>
    <row r="1046" s="2" customFormat="1" ht="16.8" customHeight="1">
      <c r="A1046" s="39"/>
      <c r="B1046" s="45"/>
      <c r="C1046" s="325" t="s">
        <v>1750</v>
      </c>
      <c r="D1046" s="325" t="s">
        <v>4647</v>
      </c>
      <c r="E1046" s="18" t="s">
        <v>215</v>
      </c>
      <c r="F1046" s="326">
        <v>94.760000000000005</v>
      </c>
      <c r="G1046" s="39"/>
      <c r="H1046" s="45"/>
    </row>
    <row r="1047" s="2" customFormat="1" ht="16.8" customHeight="1">
      <c r="A1047" s="39"/>
      <c r="B1047" s="45"/>
      <c r="C1047" s="325" t="s">
        <v>1826</v>
      </c>
      <c r="D1047" s="325" t="s">
        <v>1827</v>
      </c>
      <c r="E1047" s="18" t="s">
        <v>215</v>
      </c>
      <c r="F1047" s="326">
        <v>416.19999999999999</v>
      </c>
      <c r="G1047" s="39"/>
      <c r="H1047" s="45"/>
    </row>
    <row r="1048" s="2" customFormat="1" ht="16.8" customHeight="1">
      <c r="A1048" s="39"/>
      <c r="B1048" s="45"/>
      <c r="C1048" s="321" t="s">
        <v>388</v>
      </c>
      <c r="D1048" s="322" t="s">
        <v>386</v>
      </c>
      <c r="E1048" s="323" t="s">
        <v>215</v>
      </c>
      <c r="F1048" s="324">
        <v>1.6699999999999999</v>
      </c>
      <c r="G1048" s="39"/>
      <c r="H1048" s="45"/>
    </row>
    <row r="1049" s="2" customFormat="1" ht="16.8" customHeight="1">
      <c r="A1049" s="39"/>
      <c r="B1049" s="45"/>
      <c r="C1049" s="325" t="s">
        <v>1</v>
      </c>
      <c r="D1049" s="325" t="s">
        <v>4535</v>
      </c>
      <c r="E1049" s="18" t="s">
        <v>1</v>
      </c>
      <c r="F1049" s="326">
        <v>0</v>
      </c>
      <c r="G1049" s="39"/>
      <c r="H1049" s="45"/>
    </row>
    <row r="1050" s="2" customFormat="1" ht="16.8" customHeight="1">
      <c r="A1050" s="39"/>
      <c r="B1050" s="45"/>
      <c r="C1050" s="325" t="s">
        <v>1</v>
      </c>
      <c r="D1050" s="325" t="s">
        <v>389</v>
      </c>
      <c r="E1050" s="18" t="s">
        <v>1</v>
      </c>
      <c r="F1050" s="326">
        <v>1.6699999999999999</v>
      </c>
      <c r="G1050" s="39"/>
      <c r="H1050" s="45"/>
    </row>
    <row r="1051" s="2" customFormat="1" ht="16.8" customHeight="1">
      <c r="A1051" s="39"/>
      <c r="B1051" s="45"/>
      <c r="C1051" s="327" t="s">
        <v>4420</v>
      </c>
      <c r="D1051" s="39"/>
      <c r="E1051" s="39"/>
      <c r="F1051" s="39"/>
      <c r="G1051" s="39"/>
      <c r="H1051" s="45"/>
    </row>
    <row r="1052" s="2" customFormat="1" ht="16.8" customHeight="1">
      <c r="A1052" s="39"/>
      <c r="B1052" s="45"/>
      <c r="C1052" s="325" t="s">
        <v>920</v>
      </c>
      <c r="D1052" s="325" t="s">
        <v>4432</v>
      </c>
      <c r="E1052" s="18" t="s">
        <v>215</v>
      </c>
      <c r="F1052" s="326">
        <v>94.760000000000005</v>
      </c>
      <c r="G1052" s="39"/>
      <c r="H1052" s="45"/>
    </row>
    <row r="1053" s="2" customFormat="1" ht="16.8" customHeight="1">
      <c r="A1053" s="39"/>
      <c r="B1053" s="45"/>
      <c r="C1053" s="325" t="s">
        <v>1750</v>
      </c>
      <c r="D1053" s="325" t="s">
        <v>4647</v>
      </c>
      <c r="E1053" s="18" t="s">
        <v>215</v>
      </c>
      <c r="F1053" s="326">
        <v>94.760000000000005</v>
      </c>
      <c r="G1053" s="39"/>
      <c r="H1053" s="45"/>
    </row>
    <row r="1054" s="2" customFormat="1" ht="16.8" customHeight="1">
      <c r="A1054" s="39"/>
      <c r="B1054" s="45"/>
      <c r="C1054" s="325" t="s">
        <v>1826</v>
      </c>
      <c r="D1054" s="325" t="s">
        <v>1827</v>
      </c>
      <c r="E1054" s="18" t="s">
        <v>215</v>
      </c>
      <c r="F1054" s="326">
        <v>416.19999999999999</v>
      </c>
      <c r="G1054" s="39"/>
      <c r="H1054" s="45"/>
    </row>
    <row r="1055" s="2" customFormat="1" ht="26.4" customHeight="1">
      <c r="A1055" s="39"/>
      <c r="B1055" s="45"/>
      <c r="C1055" s="320" t="s">
        <v>4648</v>
      </c>
      <c r="D1055" s="320" t="s">
        <v>156</v>
      </c>
      <c r="E1055" s="39"/>
      <c r="F1055" s="39"/>
      <c r="G1055" s="39"/>
      <c r="H1055" s="45"/>
    </row>
    <row r="1056" s="2" customFormat="1" ht="16.8" customHeight="1">
      <c r="A1056" s="39"/>
      <c r="B1056" s="45"/>
      <c r="C1056" s="321" t="s">
        <v>4175</v>
      </c>
      <c r="D1056" s="322" t="s">
        <v>4176</v>
      </c>
      <c r="E1056" s="323" t="s">
        <v>205</v>
      </c>
      <c r="F1056" s="324">
        <v>7.2000000000000002</v>
      </c>
      <c r="G1056" s="39"/>
      <c r="H1056" s="45"/>
    </row>
    <row r="1057" s="2" customFormat="1" ht="16.8" customHeight="1">
      <c r="A1057" s="39"/>
      <c r="B1057" s="45"/>
      <c r="C1057" s="325" t="s">
        <v>4175</v>
      </c>
      <c r="D1057" s="325" t="s">
        <v>4196</v>
      </c>
      <c r="E1057" s="18" t="s">
        <v>1</v>
      </c>
      <c r="F1057" s="326">
        <v>7.2000000000000002</v>
      </c>
      <c r="G1057" s="39"/>
      <c r="H1057" s="45"/>
    </row>
    <row r="1058" s="2" customFormat="1" ht="16.8" customHeight="1">
      <c r="A1058" s="39"/>
      <c r="B1058" s="45"/>
      <c r="C1058" s="327" t="s">
        <v>4420</v>
      </c>
      <c r="D1058" s="39"/>
      <c r="E1058" s="39"/>
      <c r="F1058" s="39"/>
      <c r="G1058" s="39"/>
      <c r="H1058" s="45"/>
    </row>
    <row r="1059" s="2" customFormat="1" ht="16.8" customHeight="1">
      <c r="A1059" s="39"/>
      <c r="B1059" s="45"/>
      <c r="C1059" s="325" t="s">
        <v>4193</v>
      </c>
      <c r="D1059" s="325" t="s">
        <v>4649</v>
      </c>
      <c r="E1059" s="18" t="s">
        <v>205</v>
      </c>
      <c r="F1059" s="326">
        <v>7.2000000000000002</v>
      </c>
      <c r="G1059" s="39"/>
      <c r="H1059" s="45"/>
    </row>
    <row r="1060" s="2" customFormat="1">
      <c r="A1060" s="39"/>
      <c r="B1060" s="45"/>
      <c r="C1060" s="325" t="s">
        <v>3764</v>
      </c>
      <c r="D1060" s="325" t="s">
        <v>4650</v>
      </c>
      <c r="E1060" s="18" t="s">
        <v>205</v>
      </c>
      <c r="F1060" s="326">
        <v>9.5999999999999996</v>
      </c>
      <c r="G1060" s="39"/>
      <c r="H1060" s="45"/>
    </row>
    <row r="1061" s="2" customFormat="1" ht="16.8" customHeight="1">
      <c r="A1061" s="39"/>
      <c r="B1061" s="45"/>
      <c r="C1061" s="321" t="s">
        <v>4179</v>
      </c>
      <c r="D1061" s="322" t="s">
        <v>4179</v>
      </c>
      <c r="E1061" s="323" t="s">
        <v>205</v>
      </c>
      <c r="F1061" s="324">
        <v>9.5999999999999996</v>
      </c>
      <c r="G1061" s="39"/>
      <c r="H1061" s="45"/>
    </row>
    <row r="1062" s="2" customFormat="1" ht="16.8" customHeight="1">
      <c r="A1062" s="39"/>
      <c r="B1062" s="45"/>
      <c r="C1062" s="325" t="s">
        <v>1</v>
      </c>
      <c r="D1062" s="325" t="s">
        <v>4175</v>
      </c>
      <c r="E1062" s="18" t="s">
        <v>1</v>
      </c>
      <c r="F1062" s="326">
        <v>7.2000000000000002</v>
      </c>
      <c r="G1062" s="39"/>
      <c r="H1062" s="45"/>
    </row>
    <row r="1063" s="2" customFormat="1" ht="16.8" customHeight="1">
      <c r="A1063" s="39"/>
      <c r="B1063" s="45"/>
      <c r="C1063" s="325" t="s">
        <v>1</v>
      </c>
      <c r="D1063" s="325" t="s">
        <v>4173</v>
      </c>
      <c r="E1063" s="18" t="s">
        <v>1</v>
      </c>
      <c r="F1063" s="326">
        <v>2.3999999999999999</v>
      </c>
      <c r="G1063" s="39"/>
      <c r="H1063" s="45"/>
    </row>
    <row r="1064" s="2" customFormat="1" ht="16.8" customHeight="1">
      <c r="A1064" s="39"/>
      <c r="B1064" s="45"/>
      <c r="C1064" s="325" t="s">
        <v>4179</v>
      </c>
      <c r="D1064" s="325" t="s">
        <v>212</v>
      </c>
      <c r="E1064" s="18" t="s">
        <v>1</v>
      </c>
      <c r="F1064" s="326">
        <v>9.5999999999999996</v>
      </c>
      <c r="G1064" s="39"/>
      <c r="H1064" s="45"/>
    </row>
    <row r="1065" s="2" customFormat="1" ht="16.8" customHeight="1">
      <c r="A1065" s="39"/>
      <c r="B1065" s="45"/>
      <c r="C1065" s="327" t="s">
        <v>4420</v>
      </c>
      <c r="D1065" s="39"/>
      <c r="E1065" s="39"/>
      <c r="F1065" s="39"/>
      <c r="G1065" s="39"/>
      <c r="H1065" s="45"/>
    </row>
    <row r="1066" s="2" customFormat="1">
      <c r="A1066" s="39"/>
      <c r="B1066" s="45"/>
      <c r="C1066" s="325" t="s">
        <v>3764</v>
      </c>
      <c r="D1066" s="325" t="s">
        <v>4650</v>
      </c>
      <c r="E1066" s="18" t="s">
        <v>205</v>
      </c>
      <c r="F1066" s="326">
        <v>9.5999999999999996</v>
      </c>
      <c r="G1066" s="39"/>
      <c r="H1066" s="45"/>
    </row>
    <row r="1067" s="2" customFormat="1">
      <c r="A1067" s="39"/>
      <c r="B1067" s="45"/>
      <c r="C1067" s="325" t="s">
        <v>3767</v>
      </c>
      <c r="D1067" s="325" t="s">
        <v>4651</v>
      </c>
      <c r="E1067" s="18" t="s">
        <v>223</v>
      </c>
      <c r="F1067" s="326">
        <v>17.280000000000001</v>
      </c>
      <c r="G1067" s="39"/>
      <c r="H1067" s="45"/>
    </row>
    <row r="1068" s="2" customFormat="1" ht="16.8" customHeight="1">
      <c r="A1068" s="39"/>
      <c r="B1068" s="45"/>
      <c r="C1068" s="325" t="s">
        <v>3771</v>
      </c>
      <c r="D1068" s="325" t="s">
        <v>4652</v>
      </c>
      <c r="E1068" s="18" t="s">
        <v>205</v>
      </c>
      <c r="F1068" s="326">
        <v>9.5999999999999996</v>
      </c>
      <c r="G1068" s="39"/>
      <c r="H1068" s="45"/>
    </row>
    <row r="1069" s="2" customFormat="1" ht="16.8" customHeight="1">
      <c r="A1069" s="39"/>
      <c r="B1069" s="45"/>
      <c r="C1069" s="325" t="s">
        <v>4189</v>
      </c>
      <c r="D1069" s="325" t="s">
        <v>4653</v>
      </c>
      <c r="E1069" s="18" t="s">
        <v>205</v>
      </c>
      <c r="F1069" s="326">
        <v>14.4</v>
      </c>
      <c r="G1069" s="39"/>
      <c r="H1069" s="45"/>
    </row>
    <row r="1070" s="2" customFormat="1" ht="16.8" customHeight="1">
      <c r="A1070" s="39"/>
      <c r="B1070" s="45"/>
      <c r="C1070" s="321" t="s">
        <v>4173</v>
      </c>
      <c r="D1070" s="322" t="s">
        <v>4173</v>
      </c>
      <c r="E1070" s="323" t="s">
        <v>205</v>
      </c>
      <c r="F1070" s="324">
        <v>2.3999999999999999</v>
      </c>
      <c r="G1070" s="39"/>
      <c r="H1070" s="45"/>
    </row>
    <row r="1071" s="2" customFormat="1" ht="16.8" customHeight="1">
      <c r="A1071" s="39"/>
      <c r="B1071" s="45"/>
      <c r="C1071" s="325" t="s">
        <v>4173</v>
      </c>
      <c r="D1071" s="325" t="s">
        <v>4210</v>
      </c>
      <c r="E1071" s="18" t="s">
        <v>1</v>
      </c>
      <c r="F1071" s="326">
        <v>2.3999999999999999</v>
      </c>
      <c r="G1071" s="39"/>
      <c r="H1071" s="45"/>
    </row>
    <row r="1072" s="2" customFormat="1" ht="16.8" customHeight="1">
      <c r="A1072" s="39"/>
      <c r="B1072" s="45"/>
      <c r="C1072" s="327" t="s">
        <v>4420</v>
      </c>
      <c r="D1072" s="39"/>
      <c r="E1072" s="39"/>
      <c r="F1072" s="39"/>
      <c r="G1072" s="39"/>
      <c r="H1072" s="45"/>
    </row>
    <row r="1073" s="2" customFormat="1" ht="16.8" customHeight="1">
      <c r="A1073" s="39"/>
      <c r="B1073" s="45"/>
      <c r="C1073" s="325" t="s">
        <v>4207</v>
      </c>
      <c r="D1073" s="325" t="s">
        <v>4654</v>
      </c>
      <c r="E1073" s="18" t="s">
        <v>205</v>
      </c>
      <c r="F1073" s="326">
        <v>2.3999999999999999</v>
      </c>
      <c r="G1073" s="39"/>
      <c r="H1073" s="45"/>
    </row>
    <row r="1074" s="2" customFormat="1">
      <c r="A1074" s="39"/>
      <c r="B1074" s="45"/>
      <c r="C1074" s="325" t="s">
        <v>3764</v>
      </c>
      <c r="D1074" s="325" t="s">
        <v>4650</v>
      </c>
      <c r="E1074" s="18" t="s">
        <v>205</v>
      </c>
      <c r="F1074" s="326">
        <v>9.5999999999999996</v>
      </c>
      <c r="G1074" s="39"/>
      <c r="H1074" s="45"/>
    </row>
    <row r="1075" s="2" customFormat="1" ht="16.8" customHeight="1">
      <c r="A1075" s="39"/>
      <c r="B1075" s="45"/>
      <c r="C1075" s="321" t="s">
        <v>4178</v>
      </c>
      <c r="D1075" s="322" t="s">
        <v>4178</v>
      </c>
      <c r="E1075" s="323" t="s">
        <v>205</v>
      </c>
      <c r="F1075" s="324">
        <v>24</v>
      </c>
      <c r="G1075" s="39"/>
      <c r="H1075" s="45"/>
    </row>
    <row r="1076" s="2" customFormat="1" ht="16.8" customHeight="1">
      <c r="A1076" s="39"/>
      <c r="B1076" s="45"/>
      <c r="C1076" s="325" t="s">
        <v>4178</v>
      </c>
      <c r="D1076" s="325" t="s">
        <v>4184</v>
      </c>
      <c r="E1076" s="18" t="s">
        <v>1</v>
      </c>
      <c r="F1076" s="326">
        <v>24</v>
      </c>
      <c r="G1076" s="39"/>
      <c r="H1076" s="45"/>
    </row>
    <row r="1077" s="2" customFormat="1" ht="16.8" customHeight="1">
      <c r="A1077" s="39"/>
      <c r="B1077" s="45"/>
      <c r="C1077" s="327" t="s">
        <v>4420</v>
      </c>
      <c r="D1077" s="39"/>
      <c r="E1077" s="39"/>
      <c r="F1077" s="39"/>
      <c r="G1077" s="39"/>
      <c r="H1077" s="45"/>
    </row>
    <row r="1078" s="2" customFormat="1">
      <c r="A1078" s="39"/>
      <c r="B1078" s="45"/>
      <c r="C1078" s="325" t="s">
        <v>3734</v>
      </c>
      <c r="D1078" s="325" t="s">
        <v>4655</v>
      </c>
      <c r="E1078" s="18" t="s">
        <v>205</v>
      </c>
      <c r="F1078" s="326">
        <v>24</v>
      </c>
      <c r="G1078" s="39"/>
      <c r="H1078" s="45"/>
    </row>
    <row r="1079" s="2" customFormat="1" ht="16.8" customHeight="1">
      <c r="A1079" s="39"/>
      <c r="B1079" s="45"/>
      <c r="C1079" s="325" t="s">
        <v>4189</v>
      </c>
      <c r="D1079" s="325" t="s">
        <v>4653</v>
      </c>
      <c r="E1079" s="18" t="s">
        <v>205</v>
      </c>
      <c r="F1079" s="326">
        <v>14.4</v>
      </c>
      <c r="G1079" s="39"/>
      <c r="H1079" s="45"/>
    </row>
    <row r="1080" s="2" customFormat="1" ht="26.4" customHeight="1">
      <c r="A1080" s="39"/>
      <c r="B1080" s="45"/>
      <c r="C1080" s="320" t="s">
        <v>4656</v>
      </c>
      <c r="D1080" s="320" t="s">
        <v>159</v>
      </c>
      <c r="E1080" s="39"/>
      <c r="F1080" s="39"/>
      <c r="G1080" s="39"/>
      <c r="H1080" s="45"/>
    </row>
    <row r="1081" s="2" customFormat="1" ht="16.8" customHeight="1">
      <c r="A1081" s="39"/>
      <c r="B1081" s="45"/>
      <c r="C1081" s="321" t="s">
        <v>4175</v>
      </c>
      <c r="D1081" s="322" t="s">
        <v>4176</v>
      </c>
      <c r="E1081" s="323" t="s">
        <v>205</v>
      </c>
      <c r="F1081" s="324">
        <v>7.2000000000000002</v>
      </c>
      <c r="G1081" s="39"/>
      <c r="H1081" s="45"/>
    </row>
    <row r="1082" s="2" customFormat="1" ht="16.8" customHeight="1">
      <c r="A1082" s="39"/>
      <c r="B1082" s="45"/>
      <c r="C1082" s="325" t="s">
        <v>4175</v>
      </c>
      <c r="D1082" s="325" t="s">
        <v>4196</v>
      </c>
      <c r="E1082" s="18" t="s">
        <v>1</v>
      </c>
      <c r="F1082" s="326">
        <v>7.2000000000000002</v>
      </c>
      <c r="G1082" s="39"/>
      <c r="H1082" s="45"/>
    </row>
    <row r="1083" s="2" customFormat="1" ht="16.8" customHeight="1">
      <c r="A1083" s="39"/>
      <c r="B1083" s="45"/>
      <c r="C1083" s="327" t="s">
        <v>4420</v>
      </c>
      <c r="D1083" s="39"/>
      <c r="E1083" s="39"/>
      <c r="F1083" s="39"/>
      <c r="G1083" s="39"/>
      <c r="H1083" s="45"/>
    </row>
    <row r="1084" s="2" customFormat="1" ht="16.8" customHeight="1">
      <c r="A1084" s="39"/>
      <c r="B1084" s="45"/>
      <c r="C1084" s="325" t="s">
        <v>4193</v>
      </c>
      <c r="D1084" s="325" t="s">
        <v>4649</v>
      </c>
      <c r="E1084" s="18" t="s">
        <v>205</v>
      </c>
      <c r="F1084" s="326">
        <v>7.2000000000000002</v>
      </c>
      <c r="G1084" s="39"/>
      <c r="H1084" s="45"/>
    </row>
    <row r="1085" s="2" customFormat="1">
      <c r="A1085" s="39"/>
      <c r="B1085" s="45"/>
      <c r="C1085" s="325" t="s">
        <v>3764</v>
      </c>
      <c r="D1085" s="325" t="s">
        <v>4650</v>
      </c>
      <c r="E1085" s="18" t="s">
        <v>205</v>
      </c>
      <c r="F1085" s="326">
        <v>9.5999999999999996</v>
      </c>
      <c r="G1085" s="39"/>
      <c r="H1085" s="45"/>
    </row>
    <row r="1086" s="2" customFormat="1" ht="16.8" customHeight="1">
      <c r="A1086" s="39"/>
      <c r="B1086" s="45"/>
      <c r="C1086" s="321" t="s">
        <v>4179</v>
      </c>
      <c r="D1086" s="322" t="s">
        <v>4179</v>
      </c>
      <c r="E1086" s="323" t="s">
        <v>205</v>
      </c>
      <c r="F1086" s="324">
        <v>9.5999999999999996</v>
      </c>
      <c r="G1086" s="39"/>
      <c r="H1086" s="45"/>
    </row>
    <row r="1087" s="2" customFormat="1" ht="16.8" customHeight="1">
      <c r="A1087" s="39"/>
      <c r="B1087" s="45"/>
      <c r="C1087" s="325" t="s">
        <v>1</v>
      </c>
      <c r="D1087" s="325" t="s">
        <v>4175</v>
      </c>
      <c r="E1087" s="18" t="s">
        <v>1</v>
      </c>
      <c r="F1087" s="326">
        <v>7.2000000000000002</v>
      </c>
      <c r="G1087" s="39"/>
      <c r="H1087" s="45"/>
    </row>
    <row r="1088" s="2" customFormat="1" ht="16.8" customHeight="1">
      <c r="A1088" s="39"/>
      <c r="B1088" s="45"/>
      <c r="C1088" s="325" t="s">
        <v>1</v>
      </c>
      <c r="D1088" s="325" t="s">
        <v>4173</v>
      </c>
      <c r="E1088" s="18" t="s">
        <v>1</v>
      </c>
      <c r="F1088" s="326">
        <v>2.3999999999999999</v>
      </c>
      <c r="G1088" s="39"/>
      <c r="H1088" s="45"/>
    </row>
    <row r="1089" s="2" customFormat="1" ht="16.8" customHeight="1">
      <c r="A1089" s="39"/>
      <c r="B1089" s="45"/>
      <c r="C1089" s="325" t="s">
        <v>4179</v>
      </c>
      <c r="D1089" s="325" t="s">
        <v>212</v>
      </c>
      <c r="E1089" s="18" t="s">
        <v>1</v>
      </c>
      <c r="F1089" s="326">
        <v>9.5999999999999996</v>
      </c>
      <c r="G1089" s="39"/>
      <c r="H1089" s="45"/>
    </row>
    <row r="1090" s="2" customFormat="1" ht="16.8" customHeight="1">
      <c r="A1090" s="39"/>
      <c r="B1090" s="45"/>
      <c r="C1090" s="327" t="s">
        <v>4420</v>
      </c>
      <c r="D1090" s="39"/>
      <c r="E1090" s="39"/>
      <c r="F1090" s="39"/>
      <c r="G1090" s="39"/>
      <c r="H1090" s="45"/>
    </row>
    <row r="1091" s="2" customFormat="1">
      <c r="A1091" s="39"/>
      <c r="B1091" s="45"/>
      <c r="C1091" s="325" t="s">
        <v>3764</v>
      </c>
      <c r="D1091" s="325" t="s">
        <v>4650</v>
      </c>
      <c r="E1091" s="18" t="s">
        <v>205</v>
      </c>
      <c r="F1091" s="326">
        <v>9.5999999999999996</v>
      </c>
      <c r="G1091" s="39"/>
      <c r="H1091" s="45"/>
    </row>
    <row r="1092" s="2" customFormat="1">
      <c r="A1092" s="39"/>
      <c r="B1092" s="45"/>
      <c r="C1092" s="325" t="s">
        <v>3767</v>
      </c>
      <c r="D1092" s="325" t="s">
        <v>4651</v>
      </c>
      <c r="E1092" s="18" t="s">
        <v>223</v>
      </c>
      <c r="F1092" s="326">
        <v>17.280000000000001</v>
      </c>
      <c r="G1092" s="39"/>
      <c r="H1092" s="45"/>
    </row>
    <row r="1093" s="2" customFormat="1" ht="16.8" customHeight="1">
      <c r="A1093" s="39"/>
      <c r="B1093" s="45"/>
      <c r="C1093" s="325" t="s">
        <v>3771</v>
      </c>
      <c r="D1093" s="325" t="s">
        <v>4652</v>
      </c>
      <c r="E1093" s="18" t="s">
        <v>205</v>
      </c>
      <c r="F1093" s="326">
        <v>9.5999999999999996</v>
      </c>
      <c r="G1093" s="39"/>
      <c r="H1093" s="45"/>
    </row>
    <row r="1094" s="2" customFormat="1" ht="16.8" customHeight="1">
      <c r="A1094" s="39"/>
      <c r="B1094" s="45"/>
      <c r="C1094" s="325" t="s">
        <v>4189</v>
      </c>
      <c r="D1094" s="325" t="s">
        <v>4653</v>
      </c>
      <c r="E1094" s="18" t="s">
        <v>205</v>
      </c>
      <c r="F1094" s="326">
        <v>14.4</v>
      </c>
      <c r="G1094" s="39"/>
      <c r="H1094" s="45"/>
    </row>
    <row r="1095" s="2" customFormat="1" ht="16.8" customHeight="1">
      <c r="A1095" s="39"/>
      <c r="B1095" s="45"/>
      <c r="C1095" s="321" t="s">
        <v>4173</v>
      </c>
      <c r="D1095" s="322" t="s">
        <v>4173</v>
      </c>
      <c r="E1095" s="323" t="s">
        <v>205</v>
      </c>
      <c r="F1095" s="324">
        <v>2.3999999999999999</v>
      </c>
      <c r="G1095" s="39"/>
      <c r="H1095" s="45"/>
    </row>
    <row r="1096" s="2" customFormat="1" ht="16.8" customHeight="1">
      <c r="A1096" s="39"/>
      <c r="B1096" s="45"/>
      <c r="C1096" s="327" t="s">
        <v>4420</v>
      </c>
      <c r="D1096" s="39"/>
      <c r="E1096" s="39"/>
      <c r="F1096" s="39"/>
      <c r="G1096" s="39"/>
      <c r="H1096" s="45"/>
    </row>
    <row r="1097" s="2" customFormat="1">
      <c r="A1097" s="39"/>
      <c r="B1097" s="45"/>
      <c r="C1097" s="325" t="s">
        <v>3764</v>
      </c>
      <c r="D1097" s="325" t="s">
        <v>4650</v>
      </c>
      <c r="E1097" s="18" t="s">
        <v>205</v>
      </c>
      <c r="F1097" s="326">
        <v>9.5999999999999996</v>
      </c>
      <c r="G1097" s="39"/>
      <c r="H1097" s="45"/>
    </row>
    <row r="1098" s="2" customFormat="1" ht="16.8" customHeight="1">
      <c r="A1098" s="39"/>
      <c r="B1098" s="45"/>
      <c r="C1098" s="321" t="s">
        <v>4178</v>
      </c>
      <c r="D1098" s="322" t="s">
        <v>4178</v>
      </c>
      <c r="E1098" s="323" t="s">
        <v>205</v>
      </c>
      <c r="F1098" s="324">
        <v>24</v>
      </c>
      <c r="G1098" s="39"/>
      <c r="H1098" s="45"/>
    </row>
    <row r="1099" s="2" customFormat="1" ht="16.8" customHeight="1">
      <c r="A1099" s="39"/>
      <c r="B1099" s="45"/>
      <c r="C1099" s="325" t="s">
        <v>4178</v>
      </c>
      <c r="D1099" s="325" t="s">
        <v>4184</v>
      </c>
      <c r="E1099" s="18" t="s">
        <v>1</v>
      </c>
      <c r="F1099" s="326">
        <v>24</v>
      </c>
      <c r="G1099" s="39"/>
      <c r="H1099" s="45"/>
    </row>
    <row r="1100" s="2" customFormat="1" ht="16.8" customHeight="1">
      <c r="A1100" s="39"/>
      <c r="B1100" s="45"/>
      <c r="C1100" s="327" t="s">
        <v>4420</v>
      </c>
      <c r="D1100" s="39"/>
      <c r="E1100" s="39"/>
      <c r="F1100" s="39"/>
      <c r="G1100" s="39"/>
      <c r="H1100" s="45"/>
    </row>
    <row r="1101" s="2" customFormat="1">
      <c r="A1101" s="39"/>
      <c r="B1101" s="45"/>
      <c r="C1101" s="325" t="s">
        <v>3734</v>
      </c>
      <c r="D1101" s="325" t="s">
        <v>4655</v>
      </c>
      <c r="E1101" s="18" t="s">
        <v>205</v>
      </c>
      <c r="F1101" s="326">
        <v>24</v>
      </c>
      <c r="G1101" s="39"/>
      <c r="H1101" s="45"/>
    </row>
    <row r="1102" s="2" customFormat="1" ht="16.8" customHeight="1">
      <c r="A1102" s="39"/>
      <c r="B1102" s="45"/>
      <c r="C1102" s="325" t="s">
        <v>4189</v>
      </c>
      <c r="D1102" s="325" t="s">
        <v>4653</v>
      </c>
      <c r="E1102" s="18" t="s">
        <v>205</v>
      </c>
      <c r="F1102" s="326">
        <v>14.4</v>
      </c>
      <c r="G1102" s="39"/>
      <c r="H1102" s="45"/>
    </row>
    <row r="1103" s="2" customFormat="1" ht="7.44" customHeight="1">
      <c r="A1103" s="39"/>
      <c r="B1103" s="181"/>
      <c r="C1103" s="182"/>
      <c r="D1103" s="182"/>
      <c r="E1103" s="182"/>
      <c r="F1103" s="182"/>
      <c r="G1103" s="182"/>
      <c r="H1103" s="45"/>
    </row>
    <row r="1104" s="2" customFormat="1">
      <c r="A1104" s="39"/>
      <c r="B1104" s="39"/>
      <c r="C1104" s="39"/>
      <c r="D1104" s="39"/>
      <c r="E1104" s="39"/>
      <c r="F1104" s="39"/>
      <c r="G1104" s="39"/>
      <c r="H1104" s="39"/>
    </row>
  </sheetData>
  <sheetProtection sheet="1" formatColumns="0" formatRows="0" objects="1" scenarios="1" spinCount="100000" saltValue="kIMHo416K2Kg0op/Ibvjlg3glaxtfOvhkGsX81wmsNDio6YdgP6YQMmW1+xg+ymmH+lkM8vJnBvUgO/qtv+f0A==" hashValue="LoWshRBNURdC5+gzCjjjmGwpo0C3utqpmJpyMWyg7t5O0mWNmVc/ClyqaKS4nt47liy9hvgSXN5fgbCtF2yAPA==" algorithmName="SHA-512" password="CC35"/>
  <mergeCells count="2">
    <mergeCell ref="D5:F5"/>
    <mergeCell ref="D6:F6"/>
  </mergeCells>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175</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335</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ROUND(J121,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ROUND((SUM(BE121:BE125)),  2)</f>
        <v>0</v>
      </c>
      <c r="G35" s="39"/>
      <c r="H35" s="39"/>
      <c r="I35" s="166">
        <v>0.20999999999999999</v>
      </c>
      <c r="J35" s="165">
        <f>ROUND(((SUM(BE121:BE125))*I35),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ROUND((SUM(BF121:BF125)),  2)</f>
        <v>0</v>
      </c>
      <c r="G36" s="39"/>
      <c r="H36" s="39"/>
      <c r="I36" s="166">
        <v>0.12</v>
      </c>
      <c r="J36" s="165">
        <f>ROUND(((SUM(BF121:BF125))*I36),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ROUND((SUM(BG121:BG125)),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ROUND((SUM(BH121:BH125)),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ROUND((SUM(BI121:BI125)),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175</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01-07 - PS 1.02 - Vertikální komunikace - výtah</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J121</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336</v>
      </c>
      <c r="E99" s="193"/>
      <c r="F99" s="193"/>
      <c r="G99" s="193"/>
      <c r="H99" s="193"/>
      <c r="I99" s="193"/>
      <c r="J99" s="194">
        <f>J122</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187</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1" customFormat="1" ht="12" customHeight="1">
      <c r="B110" s="22"/>
      <c r="C110" s="33" t="s">
        <v>174</v>
      </c>
      <c r="D110" s="23"/>
      <c r="E110" s="23"/>
      <c r="F110" s="23"/>
      <c r="G110" s="23"/>
      <c r="H110" s="23"/>
      <c r="I110" s="23"/>
      <c r="J110" s="23"/>
      <c r="K110" s="23"/>
      <c r="L110" s="21"/>
    </row>
    <row r="111" s="2" customFormat="1" ht="16.5" customHeight="1">
      <c r="A111" s="39"/>
      <c r="B111" s="40"/>
      <c r="C111" s="41"/>
      <c r="D111" s="41"/>
      <c r="E111" s="185" t="s">
        <v>175</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176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77" t="str">
        <f>E11</f>
        <v>01-07 - PS 1.02 - Vertikální komunikace - výtah</v>
      </c>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20</v>
      </c>
      <c r="D115" s="41"/>
      <c r="E115" s="41"/>
      <c r="F115" s="28" t="str">
        <f>F14</f>
        <v xml:space="preserve"> </v>
      </c>
      <c r="G115" s="41"/>
      <c r="H115" s="41"/>
      <c r="I115" s="33" t="s">
        <v>22</v>
      </c>
      <c r="J115" s="80" t="str">
        <f>IF(J14="","",J14)</f>
        <v>6. 6. 2024</v>
      </c>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5.15" customHeight="1">
      <c r="A117" s="39"/>
      <c r="B117" s="40"/>
      <c r="C117" s="33" t="s">
        <v>24</v>
      </c>
      <c r="D117" s="41"/>
      <c r="E117" s="41"/>
      <c r="F117" s="28" t="str">
        <f>E17</f>
        <v>Ing. Vladimír Cigánek</v>
      </c>
      <c r="G117" s="41"/>
      <c r="H117" s="41"/>
      <c r="I117" s="33" t="s">
        <v>30</v>
      </c>
      <c r="J117" s="37" t="str">
        <f>E23</f>
        <v>PPS Kania s.r.o.</v>
      </c>
      <c r="K117" s="41"/>
      <c r="L117" s="64"/>
      <c r="S117" s="39"/>
      <c r="T117" s="39"/>
      <c r="U117" s="39"/>
      <c r="V117" s="39"/>
      <c r="W117" s="39"/>
      <c r="X117" s="39"/>
      <c r="Y117" s="39"/>
      <c r="Z117" s="39"/>
      <c r="AA117" s="39"/>
      <c r="AB117" s="39"/>
      <c r="AC117" s="39"/>
      <c r="AD117" s="39"/>
      <c r="AE117" s="39"/>
    </row>
    <row r="118" s="2" customFormat="1" ht="15.15" customHeight="1">
      <c r="A118" s="39"/>
      <c r="B118" s="40"/>
      <c r="C118" s="33" t="s">
        <v>28</v>
      </c>
      <c r="D118" s="41"/>
      <c r="E118" s="41"/>
      <c r="F118" s="28" t="str">
        <f>IF(E20="","",E20)</f>
        <v>Vyplň údaj</v>
      </c>
      <c r="G118" s="41"/>
      <c r="H118" s="41"/>
      <c r="I118" s="33" t="s">
        <v>33</v>
      </c>
      <c r="J118" s="37" t="str">
        <f>E26</f>
        <v>kolektiv autorů</v>
      </c>
      <c r="K118" s="41"/>
      <c r="L118" s="64"/>
      <c r="S118" s="39"/>
      <c r="T118" s="39"/>
      <c r="U118" s="39"/>
      <c r="V118" s="39"/>
      <c r="W118" s="39"/>
      <c r="X118" s="39"/>
      <c r="Y118" s="39"/>
      <c r="Z118" s="39"/>
      <c r="AA118" s="39"/>
      <c r="AB118" s="39"/>
      <c r="AC118" s="39"/>
      <c r="AD118" s="39"/>
      <c r="AE118" s="39"/>
    </row>
    <row r="119" s="2" customFormat="1" ht="10.32"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10" customFormat="1" ht="29.28" customHeight="1">
      <c r="A120" s="196"/>
      <c r="B120" s="197"/>
      <c r="C120" s="198" t="s">
        <v>188</v>
      </c>
      <c r="D120" s="199" t="s">
        <v>61</v>
      </c>
      <c r="E120" s="199" t="s">
        <v>57</v>
      </c>
      <c r="F120" s="199" t="s">
        <v>58</v>
      </c>
      <c r="G120" s="199" t="s">
        <v>189</v>
      </c>
      <c r="H120" s="199" t="s">
        <v>190</v>
      </c>
      <c r="I120" s="199" t="s">
        <v>191</v>
      </c>
      <c r="J120" s="200" t="s">
        <v>180</v>
      </c>
      <c r="K120" s="201" t="s">
        <v>192</v>
      </c>
      <c r="L120" s="202"/>
      <c r="M120" s="101" t="s">
        <v>1</v>
      </c>
      <c r="N120" s="102" t="s">
        <v>40</v>
      </c>
      <c r="O120" s="102" t="s">
        <v>193</v>
      </c>
      <c r="P120" s="102" t="s">
        <v>194</v>
      </c>
      <c r="Q120" s="102" t="s">
        <v>195</v>
      </c>
      <c r="R120" s="102" t="s">
        <v>196</v>
      </c>
      <c r="S120" s="102" t="s">
        <v>197</v>
      </c>
      <c r="T120" s="103" t="s">
        <v>198</v>
      </c>
      <c r="U120" s="196"/>
      <c r="V120" s="196"/>
      <c r="W120" s="196"/>
      <c r="X120" s="196"/>
      <c r="Y120" s="196"/>
      <c r="Z120" s="196"/>
      <c r="AA120" s="196"/>
      <c r="AB120" s="196"/>
      <c r="AC120" s="196"/>
      <c r="AD120" s="196"/>
      <c r="AE120" s="196"/>
    </row>
    <row r="121" s="2" customFormat="1" ht="22.8" customHeight="1">
      <c r="A121" s="39"/>
      <c r="B121" s="40"/>
      <c r="C121" s="108" t="s">
        <v>199</v>
      </c>
      <c r="D121" s="41"/>
      <c r="E121" s="41"/>
      <c r="F121" s="41"/>
      <c r="G121" s="41"/>
      <c r="H121" s="41"/>
      <c r="I121" s="41"/>
      <c r="J121" s="203">
        <f>BK121</f>
        <v>0</v>
      </c>
      <c r="K121" s="41"/>
      <c r="L121" s="45"/>
      <c r="M121" s="104"/>
      <c r="N121" s="204"/>
      <c r="O121" s="105"/>
      <c r="P121" s="205">
        <f>P122</f>
        <v>0</v>
      </c>
      <c r="Q121" s="105"/>
      <c r="R121" s="205">
        <f>R122</f>
        <v>0</v>
      </c>
      <c r="S121" s="105"/>
      <c r="T121" s="206">
        <f>T122</f>
        <v>0</v>
      </c>
      <c r="U121" s="39"/>
      <c r="V121" s="39"/>
      <c r="W121" s="39"/>
      <c r="X121" s="39"/>
      <c r="Y121" s="39"/>
      <c r="Z121" s="39"/>
      <c r="AA121" s="39"/>
      <c r="AB121" s="39"/>
      <c r="AC121" s="39"/>
      <c r="AD121" s="39"/>
      <c r="AE121" s="39"/>
      <c r="AT121" s="18" t="s">
        <v>75</v>
      </c>
      <c r="AU121" s="18" t="s">
        <v>182</v>
      </c>
      <c r="BK121" s="207">
        <f>BK122</f>
        <v>0</v>
      </c>
    </row>
    <row r="122" s="11" customFormat="1" ht="25.92" customHeight="1">
      <c r="A122" s="11"/>
      <c r="B122" s="208"/>
      <c r="C122" s="209"/>
      <c r="D122" s="210" t="s">
        <v>75</v>
      </c>
      <c r="E122" s="211" t="s">
        <v>337</v>
      </c>
      <c r="F122" s="211" t="s">
        <v>338</v>
      </c>
      <c r="G122" s="209"/>
      <c r="H122" s="209"/>
      <c r="I122" s="212"/>
      <c r="J122" s="213">
        <f>BK122</f>
        <v>0</v>
      </c>
      <c r="K122" s="209"/>
      <c r="L122" s="214"/>
      <c r="M122" s="215"/>
      <c r="N122" s="216"/>
      <c r="O122" s="216"/>
      <c r="P122" s="217">
        <f>SUM(P123:P125)</f>
        <v>0</v>
      </c>
      <c r="Q122" s="216"/>
      <c r="R122" s="217">
        <f>SUM(R123:R125)</f>
        <v>0</v>
      </c>
      <c r="S122" s="216"/>
      <c r="T122" s="218">
        <f>SUM(T123:T125)</f>
        <v>0</v>
      </c>
      <c r="U122" s="11"/>
      <c r="V122" s="11"/>
      <c r="W122" s="11"/>
      <c r="X122" s="11"/>
      <c r="Y122" s="11"/>
      <c r="Z122" s="11"/>
      <c r="AA122" s="11"/>
      <c r="AB122" s="11"/>
      <c r="AC122" s="11"/>
      <c r="AD122" s="11"/>
      <c r="AE122" s="11"/>
      <c r="AR122" s="219" t="s">
        <v>138</v>
      </c>
      <c r="AT122" s="220" t="s">
        <v>75</v>
      </c>
      <c r="AU122" s="220" t="s">
        <v>76</v>
      </c>
      <c r="AY122" s="219" t="s">
        <v>201</v>
      </c>
      <c r="BK122" s="221">
        <f>SUM(BK123:BK125)</f>
        <v>0</v>
      </c>
    </row>
    <row r="123" s="2" customFormat="1" ht="24.15" customHeight="1">
      <c r="A123" s="39"/>
      <c r="B123" s="40"/>
      <c r="C123" s="222" t="s">
        <v>83</v>
      </c>
      <c r="D123" s="222" t="s">
        <v>202</v>
      </c>
      <c r="E123" s="223" t="s">
        <v>339</v>
      </c>
      <c r="F123" s="224" t="s">
        <v>340</v>
      </c>
      <c r="G123" s="225" t="s">
        <v>341</v>
      </c>
      <c r="H123" s="226">
        <v>1</v>
      </c>
      <c r="I123" s="227"/>
      <c r="J123" s="228">
        <f>ROUND(I123*H123,2)</f>
        <v>0</v>
      </c>
      <c r="K123" s="229"/>
      <c r="L123" s="45"/>
      <c r="M123" s="230" t="s">
        <v>1</v>
      </c>
      <c r="N123" s="231" t="s">
        <v>41</v>
      </c>
      <c r="O123" s="92"/>
      <c r="P123" s="232">
        <f>O123*H123</f>
        <v>0</v>
      </c>
      <c r="Q123" s="232">
        <v>0</v>
      </c>
      <c r="R123" s="232">
        <f>Q123*H123</f>
        <v>0</v>
      </c>
      <c r="S123" s="232">
        <v>0</v>
      </c>
      <c r="T123" s="233">
        <f>S123*H123</f>
        <v>0</v>
      </c>
      <c r="U123" s="39"/>
      <c r="V123" s="39"/>
      <c r="W123" s="39"/>
      <c r="X123" s="39"/>
      <c r="Y123" s="39"/>
      <c r="Z123" s="39"/>
      <c r="AA123" s="39"/>
      <c r="AB123" s="39"/>
      <c r="AC123" s="39"/>
      <c r="AD123" s="39"/>
      <c r="AE123" s="39"/>
      <c r="AR123" s="234" t="s">
        <v>83</v>
      </c>
      <c r="AT123" s="234" t="s">
        <v>202</v>
      </c>
      <c r="AU123" s="234" t="s">
        <v>83</v>
      </c>
      <c r="AY123" s="18" t="s">
        <v>201</v>
      </c>
      <c r="BE123" s="235">
        <f>IF(N123="základní",J123,0)</f>
        <v>0</v>
      </c>
      <c r="BF123" s="235">
        <f>IF(N123="snížená",J123,0)</f>
        <v>0</v>
      </c>
      <c r="BG123" s="235">
        <f>IF(N123="zákl. přenesená",J123,0)</f>
        <v>0</v>
      </c>
      <c r="BH123" s="235">
        <f>IF(N123="sníž. přenesená",J123,0)</f>
        <v>0</v>
      </c>
      <c r="BI123" s="235">
        <f>IF(N123="nulová",J123,0)</f>
        <v>0</v>
      </c>
      <c r="BJ123" s="18" t="s">
        <v>83</v>
      </c>
      <c r="BK123" s="235">
        <f>ROUND(I123*H123,2)</f>
        <v>0</v>
      </c>
      <c r="BL123" s="18" t="s">
        <v>83</v>
      </c>
      <c r="BM123" s="234" t="s">
        <v>342</v>
      </c>
    </row>
    <row r="124" s="2" customFormat="1">
      <c r="A124" s="39"/>
      <c r="B124" s="40"/>
      <c r="C124" s="41"/>
      <c r="D124" s="238" t="s">
        <v>343</v>
      </c>
      <c r="E124" s="41"/>
      <c r="F124" s="285" t="s">
        <v>344</v>
      </c>
      <c r="G124" s="41"/>
      <c r="H124" s="41"/>
      <c r="I124" s="286"/>
      <c r="J124" s="41"/>
      <c r="K124" s="41"/>
      <c r="L124" s="45"/>
      <c r="M124" s="287"/>
      <c r="N124" s="288"/>
      <c r="O124" s="92"/>
      <c r="P124" s="92"/>
      <c r="Q124" s="92"/>
      <c r="R124" s="92"/>
      <c r="S124" s="92"/>
      <c r="T124" s="93"/>
      <c r="U124" s="39"/>
      <c r="V124" s="39"/>
      <c r="W124" s="39"/>
      <c r="X124" s="39"/>
      <c r="Y124" s="39"/>
      <c r="Z124" s="39"/>
      <c r="AA124" s="39"/>
      <c r="AB124" s="39"/>
      <c r="AC124" s="39"/>
      <c r="AD124" s="39"/>
      <c r="AE124" s="39"/>
      <c r="AT124" s="18" t="s">
        <v>343</v>
      </c>
      <c r="AU124" s="18" t="s">
        <v>83</v>
      </c>
    </row>
    <row r="125" s="2" customFormat="1" ht="16.5" customHeight="1">
      <c r="A125" s="39"/>
      <c r="B125" s="40"/>
      <c r="C125" s="222" t="s">
        <v>85</v>
      </c>
      <c r="D125" s="222" t="s">
        <v>202</v>
      </c>
      <c r="E125" s="223" t="s">
        <v>345</v>
      </c>
      <c r="F125" s="224" t="s">
        <v>346</v>
      </c>
      <c r="G125" s="225" t="s">
        <v>341</v>
      </c>
      <c r="H125" s="226">
        <v>1</v>
      </c>
      <c r="I125" s="227"/>
      <c r="J125" s="228">
        <f>ROUND(I125*H125,2)</f>
        <v>0</v>
      </c>
      <c r="K125" s="229"/>
      <c r="L125" s="45"/>
      <c r="M125" s="280" t="s">
        <v>1</v>
      </c>
      <c r="N125" s="281" t="s">
        <v>41</v>
      </c>
      <c r="O125" s="282"/>
      <c r="P125" s="283">
        <f>O125*H125</f>
        <v>0</v>
      </c>
      <c r="Q125" s="283">
        <v>0</v>
      </c>
      <c r="R125" s="283">
        <f>Q125*H125</f>
        <v>0</v>
      </c>
      <c r="S125" s="283">
        <v>0</v>
      </c>
      <c r="T125" s="284">
        <f>S125*H125</f>
        <v>0</v>
      </c>
      <c r="U125" s="39"/>
      <c r="V125" s="39"/>
      <c r="W125" s="39"/>
      <c r="X125" s="39"/>
      <c r="Y125" s="39"/>
      <c r="Z125" s="39"/>
      <c r="AA125" s="39"/>
      <c r="AB125" s="39"/>
      <c r="AC125" s="39"/>
      <c r="AD125" s="39"/>
      <c r="AE125" s="39"/>
      <c r="AR125" s="234" t="s">
        <v>83</v>
      </c>
      <c r="AT125" s="234" t="s">
        <v>202</v>
      </c>
      <c r="AU125" s="234" t="s">
        <v>83</v>
      </c>
      <c r="AY125" s="18" t="s">
        <v>201</v>
      </c>
      <c r="BE125" s="235">
        <f>IF(N125="základní",J125,0)</f>
        <v>0</v>
      </c>
      <c r="BF125" s="235">
        <f>IF(N125="snížená",J125,0)</f>
        <v>0</v>
      </c>
      <c r="BG125" s="235">
        <f>IF(N125="zákl. přenesená",J125,0)</f>
        <v>0</v>
      </c>
      <c r="BH125" s="235">
        <f>IF(N125="sníž. přenesená",J125,0)</f>
        <v>0</v>
      </c>
      <c r="BI125" s="235">
        <f>IF(N125="nulová",J125,0)</f>
        <v>0</v>
      </c>
      <c r="BJ125" s="18" t="s">
        <v>83</v>
      </c>
      <c r="BK125" s="235">
        <f>ROUND(I125*H125,2)</f>
        <v>0</v>
      </c>
      <c r="BL125" s="18" t="s">
        <v>83</v>
      </c>
      <c r="BM125" s="234" t="s">
        <v>347</v>
      </c>
    </row>
    <row r="126" s="2" customFormat="1" ht="6.96" customHeight="1">
      <c r="A126" s="39"/>
      <c r="B126" s="67"/>
      <c r="C126" s="68"/>
      <c r="D126" s="68"/>
      <c r="E126" s="68"/>
      <c r="F126" s="68"/>
      <c r="G126" s="68"/>
      <c r="H126" s="68"/>
      <c r="I126" s="68"/>
      <c r="J126" s="68"/>
      <c r="K126" s="68"/>
      <c r="L126" s="45"/>
      <c r="M126" s="39"/>
      <c r="O126" s="39"/>
      <c r="P126" s="39"/>
      <c r="Q126" s="39"/>
      <c r="R126" s="39"/>
      <c r="S126" s="39"/>
      <c r="T126" s="39"/>
      <c r="U126" s="39"/>
      <c r="V126" s="39"/>
      <c r="W126" s="39"/>
      <c r="X126" s="39"/>
      <c r="Y126" s="39"/>
      <c r="Z126" s="39"/>
      <c r="AA126" s="39"/>
      <c r="AB126" s="39"/>
      <c r="AC126" s="39"/>
      <c r="AD126" s="39"/>
      <c r="AE126" s="39"/>
    </row>
  </sheetData>
  <sheetProtection sheet="1" autoFilter="0" formatColumns="0" formatRows="0" objects="1" scenarios="1" spinCount="100000" saltValue="U5QmOuYs1JBVqquwt8Dp39iOGECxNIShBeszylvHtxRI7ppQ9KI328k3eZVbq9TutBTw9lW5JiNsm0DlcEK1nw==" hashValue="Y/o3Vblc7LoyWsXn1knHzo2PAX69fdJCylbG2UEPm1O/DXcHra+IXbew4Jt5HhhiTcZrAkQMQZzoVJIjW7PNug==" algorithmName="SHA-512" password="CC35"/>
  <autoFilter ref="C120:K125"/>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99</v>
      </c>
      <c r="AZ2" s="289" t="s">
        <v>348</v>
      </c>
      <c r="BA2" s="289" t="s">
        <v>349</v>
      </c>
      <c r="BB2" s="289" t="s">
        <v>215</v>
      </c>
      <c r="BC2" s="289" t="s">
        <v>350</v>
      </c>
      <c r="BD2" s="289" t="s">
        <v>138</v>
      </c>
    </row>
    <row r="3" s="1" customFormat="1" ht="6.96" customHeight="1">
      <c r="B3" s="148"/>
      <c r="C3" s="149"/>
      <c r="D3" s="149"/>
      <c r="E3" s="149"/>
      <c r="F3" s="149"/>
      <c r="G3" s="149"/>
      <c r="H3" s="149"/>
      <c r="I3" s="149"/>
      <c r="J3" s="149"/>
      <c r="K3" s="149"/>
      <c r="L3" s="21"/>
      <c r="AT3" s="18" t="s">
        <v>85</v>
      </c>
      <c r="AZ3" s="289" t="s">
        <v>351</v>
      </c>
      <c r="BA3" s="289" t="s">
        <v>352</v>
      </c>
      <c r="BB3" s="289" t="s">
        <v>215</v>
      </c>
      <c r="BC3" s="289" t="s">
        <v>353</v>
      </c>
      <c r="BD3" s="289" t="s">
        <v>138</v>
      </c>
    </row>
    <row r="4" s="1" customFormat="1" ht="24.96" customHeight="1">
      <c r="B4" s="21"/>
      <c r="D4" s="150" t="s">
        <v>173</v>
      </c>
      <c r="L4" s="21"/>
      <c r="M4" s="151" t="s">
        <v>10</v>
      </c>
      <c r="AT4" s="18" t="s">
        <v>4</v>
      </c>
      <c r="AZ4" s="289" t="s">
        <v>354</v>
      </c>
      <c r="BA4" s="289" t="s">
        <v>355</v>
      </c>
      <c r="BB4" s="289" t="s">
        <v>215</v>
      </c>
      <c r="BC4" s="289" t="s">
        <v>356</v>
      </c>
      <c r="BD4" s="289" t="s">
        <v>138</v>
      </c>
    </row>
    <row r="5" s="1" customFormat="1" ht="6.96" customHeight="1">
      <c r="B5" s="21"/>
      <c r="L5" s="21"/>
      <c r="AZ5" s="289" t="s">
        <v>357</v>
      </c>
      <c r="BA5" s="289" t="s">
        <v>358</v>
      </c>
      <c r="BB5" s="289" t="s">
        <v>215</v>
      </c>
      <c r="BC5" s="289" t="s">
        <v>359</v>
      </c>
      <c r="BD5" s="289" t="s">
        <v>138</v>
      </c>
    </row>
    <row r="6" s="1" customFormat="1" ht="12" customHeight="1">
      <c r="B6" s="21"/>
      <c r="D6" s="152" t="s">
        <v>16</v>
      </c>
      <c r="L6" s="21"/>
      <c r="AZ6" s="289" t="s">
        <v>360</v>
      </c>
      <c r="BA6" s="289" t="s">
        <v>361</v>
      </c>
      <c r="BB6" s="289" t="s">
        <v>215</v>
      </c>
      <c r="BC6" s="289" t="s">
        <v>359</v>
      </c>
      <c r="BD6" s="289" t="s">
        <v>138</v>
      </c>
    </row>
    <row r="7" s="1" customFormat="1" ht="26.25" customHeight="1">
      <c r="B7" s="21"/>
      <c r="E7" s="153" t="str">
        <f>'Rekapitulace stavby'!K6</f>
        <v>Konverze Vodárenské věže - výstavba větrné elektrárny Bohumín - Pudlov</v>
      </c>
      <c r="F7" s="152"/>
      <c r="G7" s="152"/>
      <c r="H7" s="152"/>
      <c r="L7" s="21"/>
      <c r="AZ7" s="289" t="s">
        <v>362</v>
      </c>
      <c r="BA7" s="289" t="s">
        <v>363</v>
      </c>
      <c r="BB7" s="289" t="s">
        <v>215</v>
      </c>
      <c r="BC7" s="289" t="s">
        <v>364</v>
      </c>
      <c r="BD7" s="289" t="s">
        <v>138</v>
      </c>
    </row>
    <row r="8" s="1" customFormat="1" ht="12" customHeight="1">
      <c r="B8" s="21"/>
      <c r="D8" s="152" t="s">
        <v>174</v>
      </c>
      <c r="L8" s="21"/>
      <c r="AZ8" s="289" t="s">
        <v>365</v>
      </c>
      <c r="BA8" s="289" t="s">
        <v>366</v>
      </c>
      <c r="BB8" s="289" t="s">
        <v>215</v>
      </c>
      <c r="BC8" s="289" t="s">
        <v>367</v>
      </c>
      <c r="BD8" s="289" t="s">
        <v>138</v>
      </c>
    </row>
    <row r="9" s="2" customFormat="1" ht="16.5" customHeight="1">
      <c r="A9" s="39"/>
      <c r="B9" s="45"/>
      <c r="C9" s="39"/>
      <c r="D9" s="39"/>
      <c r="E9" s="153" t="s">
        <v>368</v>
      </c>
      <c r="F9" s="39"/>
      <c r="G9" s="39"/>
      <c r="H9" s="39"/>
      <c r="I9" s="39"/>
      <c r="J9" s="39"/>
      <c r="K9" s="39"/>
      <c r="L9" s="64"/>
      <c r="S9" s="39"/>
      <c r="T9" s="39"/>
      <c r="U9" s="39"/>
      <c r="V9" s="39"/>
      <c r="W9" s="39"/>
      <c r="X9" s="39"/>
      <c r="Y9" s="39"/>
      <c r="Z9" s="39"/>
      <c r="AA9" s="39"/>
      <c r="AB9" s="39"/>
      <c r="AC9" s="39"/>
      <c r="AD9" s="39"/>
      <c r="AE9" s="39"/>
      <c r="AZ9" s="289" t="s">
        <v>369</v>
      </c>
      <c r="BA9" s="289" t="s">
        <v>363</v>
      </c>
      <c r="BB9" s="289" t="s">
        <v>215</v>
      </c>
      <c r="BC9" s="289" t="s">
        <v>370</v>
      </c>
      <c r="BD9" s="289" t="s">
        <v>138</v>
      </c>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c r="AZ10" s="289" t="s">
        <v>371</v>
      </c>
      <c r="BA10" s="289" t="s">
        <v>366</v>
      </c>
      <c r="BB10" s="289" t="s">
        <v>215</v>
      </c>
      <c r="BC10" s="289" t="s">
        <v>372</v>
      </c>
      <c r="BD10" s="289" t="s">
        <v>138</v>
      </c>
    </row>
    <row r="11" s="2" customFormat="1" ht="16.5" customHeight="1">
      <c r="A11" s="39"/>
      <c r="B11" s="45"/>
      <c r="C11" s="39"/>
      <c r="D11" s="39"/>
      <c r="E11" s="154" t="s">
        <v>373</v>
      </c>
      <c r="F11" s="39"/>
      <c r="G11" s="39"/>
      <c r="H11" s="39"/>
      <c r="I11" s="39"/>
      <c r="J11" s="39"/>
      <c r="K11" s="39"/>
      <c r="L11" s="64"/>
      <c r="S11" s="39"/>
      <c r="T11" s="39"/>
      <c r="U11" s="39"/>
      <c r="V11" s="39"/>
      <c r="W11" s="39"/>
      <c r="X11" s="39"/>
      <c r="Y11" s="39"/>
      <c r="Z11" s="39"/>
      <c r="AA11" s="39"/>
      <c r="AB11" s="39"/>
      <c r="AC11" s="39"/>
      <c r="AD11" s="39"/>
      <c r="AE11" s="39"/>
      <c r="AZ11" s="289" t="s">
        <v>374</v>
      </c>
      <c r="BA11" s="289" t="s">
        <v>375</v>
      </c>
      <c r="BB11" s="289" t="s">
        <v>215</v>
      </c>
      <c r="BC11" s="289" t="s">
        <v>376</v>
      </c>
      <c r="BD11" s="289" t="s">
        <v>138</v>
      </c>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c r="AZ12" s="289" t="s">
        <v>377</v>
      </c>
      <c r="BA12" s="289" t="s">
        <v>378</v>
      </c>
      <c r="BB12" s="289" t="s">
        <v>215</v>
      </c>
      <c r="BC12" s="289" t="s">
        <v>376</v>
      </c>
      <c r="BD12" s="289" t="s">
        <v>138</v>
      </c>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c r="AZ13" s="289" t="s">
        <v>379</v>
      </c>
      <c r="BA13" s="289" t="s">
        <v>380</v>
      </c>
      <c r="BB13" s="289" t="s">
        <v>215</v>
      </c>
      <c r="BC13" s="289" t="s">
        <v>381</v>
      </c>
      <c r="BD13" s="289" t="s">
        <v>138</v>
      </c>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c r="AZ14" s="289" t="s">
        <v>382</v>
      </c>
      <c r="BA14" s="289" t="s">
        <v>383</v>
      </c>
      <c r="BB14" s="289" t="s">
        <v>215</v>
      </c>
      <c r="BC14" s="289" t="s">
        <v>384</v>
      </c>
      <c r="BD14" s="289" t="s">
        <v>138</v>
      </c>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c r="AZ15" s="289" t="s">
        <v>385</v>
      </c>
      <c r="BA15" s="289" t="s">
        <v>386</v>
      </c>
      <c r="BB15" s="289" t="s">
        <v>215</v>
      </c>
      <c r="BC15" s="289" t="s">
        <v>387</v>
      </c>
      <c r="BD15" s="289" t="s">
        <v>138</v>
      </c>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c r="AZ16" s="289" t="s">
        <v>388</v>
      </c>
      <c r="BA16" s="289" t="s">
        <v>386</v>
      </c>
      <c r="BB16" s="289" t="s">
        <v>215</v>
      </c>
      <c r="BC16" s="289" t="s">
        <v>389</v>
      </c>
      <c r="BD16" s="289" t="s">
        <v>138</v>
      </c>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c r="AZ17" s="289" t="s">
        <v>390</v>
      </c>
      <c r="BA17" s="289" t="s">
        <v>391</v>
      </c>
      <c r="BB17" s="289" t="s">
        <v>215</v>
      </c>
      <c r="BC17" s="289" t="s">
        <v>392</v>
      </c>
      <c r="BD17" s="289" t="s">
        <v>138</v>
      </c>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c r="AZ18" s="289" t="s">
        <v>393</v>
      </c>
      <c r="BA18" s="289" t="s">
        <v>394</v>
      </c>
      <c r="BB18" s="289" t="s">
        <v>215</v>
      </c>
      <c r="BC18" s="289" t="s">
        <v>395</v>
      </c>
      <c r="BD18" s="289" t="s">
        <v>138</v>
      </c>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c r="AZ19" s="289" t="s">
        <v>396</v>
      </c>
      <c r="BA19" s="289" t="s">
        <v>397</v>
      </c>
      <c r="BB19" s="289" t="s">
        <v>215</v>
      </c>
      <c r="BC19" s="289" t="s">
        <v>398</v>
      </c>
      <c r="BD19" s="289" t="s">
        <v>138</v>
      </c>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c r="AZ20" s="289" t="s">
        <v>399</v>
      </c>
      <c r="BA20" s="289" t="s">
        <v>400</v>
      </c>
      <c r="BB20" s="289" t="s">
        <v>215</v>
      </c>
      <c r="BC20" s="289" t="s">
        <v>401</v>
      </c>
      <c r="BD20" s="289" t="s">
        <v>138</v>
      </c>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c r="AZ21" s="289" t="s">
        <v>402</v>
      </c>
      <c r="BA21" s="289" t="s">
        <v>400</v>
      </c>
      <c r="BB21" s="289" t="s">
        <v>215</v>
      </c>
      <c r="BC21" s="289" t="s">
        <v>403</v>
      </c>
      <c r="BD21" s="289" t="s">
        <v>138</v>
      </c>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c r="AZ22" s="289" t="s">
        <v>404</v>
      </c>
      <c r="BA22" s="289" t="s">
        <v>405</v>
      </c>
      <c r="BB22" s="289" t="s">
        <v>215</v>
      </c>
      <c r="BC22" s="289" t="s">
        <v>406</v>
      </c>
      <c r="BD22" s="289" t="s">
        <v>138</v>
      </c>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c r="AZ23" s="289" t="s">
        <v>407</v>
      </c>
      <c r="BA23" s="289" t="s">
        <v>405</v>
      </c>
      <c r="BB23" s="289" t="s">
        <v>215</v>
      </c>
      <c r="BC23" s="289" t="s">
        <v>408</v>
      </c>
      <c r="BD23" s="289" t="s">
        <v>138</v>
      </c>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c r="AZ24" s="289" t="s">
        <v>409</v>
      </c>
      <c r="BA24" s="289" t="s">
        <v>410</v>
      </c>
      <c r="BB24" s="289" t="s">
        <v>215</v>
      </c>
      <c r="BC24" s="289" t="s">
        <v>411</v>
      </c>
      <c r="BD24" s="289" t="s">
        <v>138</v>
      </c>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c r="AZ25" s="289" t="s">
        <v>412</v>
      </c>
      <c r="BA25" s="289" t="s">
        <v>413</v>
      </c>
      <c r="BB25" s="289" t="s">
        <v>215</v>
      </c>
      <c r="BC25" s="289" t="s">
        <v>414</v>
      </c>
      <c r="BD25" s="289" t="s">
        <v>138</v>
      </c>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c r="AZ26" s="289" t="s">
        <v>415</v>
      </c>
      <c r="BA26" s="289" t="s">
        <v>416</v>
      </c>
      <c r="BB26" s="289" t="s">
        <v>215</v>
      </c>
      <c r="BC26" s="289" t="s">
        <v>417</v>
      </c>
      <c r="BD26" s="289" t="s">
        <v>138</v>
      </c>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c r="AZ27" s="289" t="s">
        <v>418</v>
      </c>
      <c r="BA27" s="289" t="s">
        <v>419</v>
      </c>
      <c r="BB27" s="289" t="s">
        <v>215</v>
      </c>
      <c r="BC27" s="289" t="s">
        <v>420</v>
      </c>
      <c r="BD27" s="289" t="s">
        <v>138</v>
      </c>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c r="AZ28" s="289" t="s">
        <v>421</v>
      </c>
      <c r="BA28" s="289" t="s">
        <v>422</v>
      </c>
      <c r="BB28" s="289" t="s">
        <v>215</v>
      </c>
      <c r="BC28" s="289" t="s">
        <v>423</v>
      </c>
      <c r="BD28" s="289" t="s">
        <v>138</v>
      </c>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c r="AZ29" s="290" t="s">
        <v>424</v>
      </c>
      <c r="BA29" s="290" t="s">
        <v>425</v>
      </c>
      <c r="BB29" s="290" t="s">
        <v>215</v>
      </c>
      <c r="BC29" s="290" t="s">
        <v>426</v>
      </c>
      <c r="BD29" s="290" t="s">
        <v>138</v>
      </c>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c r="AZ30" s="289" t="s">
        <v>427</v>
      </c>
      <c r="BA30" s="289" t="s">
        <v>428</v>
      </c>
      <c r="BB30" s="289" t="s">
        <v>215</v>
      </c>
      <c r="BC30" s="289" t="s">
        <v>395</v>
      </c>
      <c r="BD30" s="289" t="s">
        <v>138</v>
      </c>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c r="AZ31" s="289" t="s">
        <v>429</v>
      </c>
      <c r="BA31" s="289" t="s">
        <v>430</v>
      </c>
      <c r="BB31" s="289" t="s">
        <v>215</v>
      </c>
      <c r="BC31" s="289" t="s">
        <v>431</v>
      </c>
      <c r="BD31" s="289" t="s">
        <v>85</v>
      </c>
    </row>
    <row r="32" s="2" customFormat="1" ht="25.44" customHeight="1">
      <c r="A32" s="39"/>
      <c r="B32" s="45"/>
      <c r="C32" s="39"/>
      <c r="D32" s="161" t="s">
        <v>36</v>
      </c>
      <c r="E32" s="39"/>
      <c r="F32" s="39"/>
      <c r="G32" s="39"/>
      <c r="H32" s="39"/>
      <c r="I32" s="39"/>
      <c r="J32" s="162">
        <f>ROUND(J142, 2)</f>
        <v>0</v>
      </c>
      <c r="K32" s="39"/>
      <c r="L32" s="64"/>
      <c r="S32" s="39"/>
      <c r="T32" s="39"/>
      <c r="U32" s="39"/>
      <c r="V32" s="39"/>
      <c r="W32" s="39"/>
      <c r="X32" s="39"/>
      <c r="Y32" s="39"/>
      <c r="Z32" s="39"/>
      <c r="AA32" s="39"/>
      <c r="AB32" s="39"/>
      <c r="AC32" s="39"/>
      <c r="AD32" s="39"/>
      <c r="AE32" s="39"/>
      <c r="AZ32" s="289" t="s">
        <v>432</v>
      </c>
      <c r="BA32" s="289" t="s">
        <v>433</v>
      </c>
      <c r="BB32" s="289" t="s">
        <v>215</v>
      </c>
      <c r="BC32" s="289" t="s">
        <v>434</v>
      </c>
      <c r="BD32" s="289" t="s">
        <v>138</v>
      </c>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c r="AZ33" s="289" t="s">
        <v>435</v>
      </c>
      <c r="BA33" s="289" t="s">
        <v>436</v>
      </c>
      <c r="BB33" s="289" t="s">
        <v>215</v>
      </c>
      <c r="BC33" s="289" t="s">
        <v>437</v>
      </c>
      <c r="BD33" s="289" t="s">
        <v>138</v>
      </c>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c r="AZ34" s="289" t="s">
        <v>438</v>
      </c>
      <c r="BA34" s="289" t="s">
        <v>439</v>
      </c>
      <c r="BB34" s="289" t="s">
        <v>215</v>
      </c>
      <c r="BC34" s="289" t="s">
        <v>440</v>
      </c>
      <c r="BD34" s="289" t="s">
        <v>138</v>
      </c>
    </row>
    <row r="35" s="2" customFormat="1" ht="14.4" customHeight="1">
      <c r="A35" s="39"/>
      <c r="B35" s="45"/>
      <c r="C35" s="39"/>
      <c r="D35" s="164" t="s">
        <v>40</v>
      </c>
      <c r="E35" s="152" t="s">
        <v>41</v>
      </c>
      <c r="F35" s="165">
        <f>ROUND((SUM(BE142:BE1241)),  2)</f>
        <v>0</v>
      </c>
      <c r="G35" s="39"/>
      <c r="H35" s="39"/>
      <c r="I35" s="166">
        <v>0.20999999999999999</v>
      </c>
      <c r="J35" s="165">
        <f>ROUND(((SUM(BE142:BE1241))*I35),  2)</f>
        <v>0</v>
      </c>
      <c r="K35" s="39"/>
      <c r="L35" s="64"/>
      <c r="S35" s="39"/>
      <c r="T35" s="39"/>
      <c r="U35" s="39"/>
      <c r="V35" s="39"/>
      <c r="W35" s="39"/>
      <c r="X35" s="39"/>
      <c r="Y35" s="39"/>
      <c r="Z35" s="39"/>
      <c r="AA35" s="39"/>
      <c r="AB35" s="39"/>
      <c r="AC35" s="39"/>
      <c r="AD35" s="39"/>
      <c r="AE35" s="39"/>
      <c r="AZ35" s="289" t="s">
        <v>441</v>
      </c>
      <c r="BA35" s="289" t="s">
        <v>442</v>
      </c>
      <c r="BB35" s="289" t="s">
        <v>215</v>
      </c>
      <c r="BC35" s="289" t="s">
        <v>443</v>
      </c>
      <c r="BD35" s="289" t="s">
        <v>138</v>
      </c>
    </row>
    <row r="36" s="2" customFormat="1" ht="14.4" customHeight="1">
      <c r="A36" s="39"/>
      <c r="B36" s="45"/>
      <c r="C36" s="39"/>
      <c r="D36" s="39"/>
      <c r="E36" s="152" t="s">
        <v>42</v>
      </c>
      <c r="F36" s="165">
        <f>ROUND((SUM(BF142:BF1241)),  2)</f>
        <v>0</v>
      </c>
      <c r="G36" s="39"/>
      <c r="H36" s="39"/>
      <c r="I36" s="166">
        <v>0.12</v>
      </c>
      <c r="J36" s="165">
        <f>ROUND(((SUM(BF142:BF1241))*I36),  2)</f>
        <v>0</v>
      </c>
      <c r="K36" s="39"/>
      <c r="L36" s="64"/>
      <c r="S36" s="39"/>
      <c r="T36" s="39"/>
      <c r="U36" s="39"/>
      <c r="V36" s="39"/>
      <c r="W36" s="39"/>
      <c r="X36" s="39"/>
      <c r="Y36" s="39"/>
      <c r="Z36" s="39"/>
      <c r="AA36" s="39"/>
      <c r="AB36" s="39"/>
      <c r="AC36" s="39"/>
      <c r="AD36" s="39"/>
      <c r="AE36" s="39"/>
      <c r="AZ36" s="289" t="s">
        <v>444</v>
      </c>
      <c r="BA36" s="289" t="s">
        <v>445</v>
      </c>
      <c r="BB36" s="289" t="s">
        <v>215</v>
      </c>
      <c r="BC36" s="289" t="s">
        <v>446</v>
      </c>
      <c r="BD36" s="289" t="s">
        <v>138</v>
      </c>
    </row>
    <row r="37" hidden="1" s="2" customFormat="1" ht="14.4" customHeight="1">
      <c r="A37" s="39"/>
      <c r="B37" s="45"/>
      <c r="C37" s="39"/>
      <c r="D37" s="39"/>
      <c r="E37" s="152" t="s">
        <v>43</v>
      </c>
      <c r="F37" s="165">
        <f>ROUND((SUM(BG142:BG1241)),  2)</f>
        <v>0</v>
      </c>
      <c r="G37" s="39"/>
      <c r="H37" s="39"/>
      <c r="I37" s="166">
        <v>0.20999999999999999</v>
      </c>
      <c r="J37" s="165">
        <f>0</f>
        <v>0</v>
      </c>
      <c r="K37" s="39"/>
      <c r="L37" s="64"/>
      <c r="S37" s="39"/>
      <c r="T37" s="39"/>
      <c r="U37" s="39"/>
      <c r="V37" s="39"/>
      <c r="W37" s="39"/>
      <c r="X37" s="39"/>
      <c r="Y37" s="39"/>
      <c r="Z37" s="39"/>
      <c r="AA37" s="39"/>
      <c r="AB37" s="39"/>
      <c r="AC37" s="39"/>
      <c r="AD37" s="39"/>
      <c r="AE37" s="39"/>
      <c r="AZ37" s="289" t="s">
        <v>447</v>
      </c>
      <c r="BA37" s="289" t="s">
        <v>448</v>
      </c>
      <c r="BB37" s="289" t="s">
        <v>215</v>
      </c>
      <c r="BC37" s="289" t="s">
        <v>449</v>
      </c>
      <c r="BD37" s="289" t="s">
        <v>138</v>
      </c>
    </row>
    <row r="38" hidden="1" s="2" customFormat="1" ht="14.4" customHeight="1">
      <c r="A38" s="39"/>
      <c r="B38" s="45"/>
      <c r="C38" s="39"/>
      <c r="D38" s="39"/>
      <c r="E38" s="152" t="s">
        <v>44</v>
      </c>
      <c r="F38" s="165">
        <f>ROUND((SUM(BH142:BH1241)),  2)</f>
        <v>0</v>
      </c>
      <c r="G38" s="39"/>
      <c r="H38" s="39"/>
      <c r="I38" s="166">
        <v>0.12</v>
      </c>
      <c r="J38" s="165">
        <f>0</f>
        <v>0</v>
      </c>
      <c r="K38" s="39"/>
      <c r="L38" s="64"/>
      <c r="S38" s="39"/>
      <c r="T38" s="39"/>
      <c r="U38" s="39"/>
      <c r="V38" s="39"/>
      <c r="W38" s="39"/>
      <c r="X38" s="39"/>
      <c r="Y38" s="39"/>
      <c r="Z38" s="39"/>
      <c r="AA38" s="39"/>
      <c r="AB38" s="39"/>
      <c r="AC38" s="39"/>
      <c r="AD38" s="39"/>
      <c r="AE38" s="39"/>
      <c r="AZ38" s="289" t="s">
        <v>450</v>
      </c>
      <c r="BA38" s="289" t="s">
        <v>451</v>
      </c>
      <c r="BB38" s="289" t="s">
        <v>215</v>
      </c>
      <c r="BC38" s="289" t="s">
        <v>452</v>
      </c>
      <c r="BD38" s="289" t="s">
        <v>138</v>
      </c>
    </row>
    <row r="39" hidden="1" s="2" customFormat="1" ht="14.4" customHeight="1">
      <c r="A39" s="39"/>
      <c r="B39" s="45"/>
      <c r="C39" s="39"/>
      <c r="D39" s="39"/>
      <c r="E39" s="152" t="s">
        <v>45</v>
      </c>
      <c r="F39" s="165">
        <f>ROUND((SUM(BI142:BI1241)),  2)</f>
        <v>0</v>
      </c>
      <c r="G39" s="39"/>
      <c r="H39" s="39"/>
      <c r="I39" s="166">
        <v>0</v>
      </c>
      <c r="J39" s="165">
        <f>0</f>
        <v>0</v>
      </c>
      <c r="K39" s="39"/>
      <c r="L39" s="64"/>
      <c r="S39" s="39"/>
      <c r="T39" s="39"/>
      <c r="U39" s="39"/>
      <c r="V39" s="39"/>
      <c r="W39" s="39"/>
      <c r="X39" s="39"/>
      <c r="Y39" s="39"/>
      <c r="Z39" s="39"/>
      <c r="AA39" s="39"/>
      <c r="AB39" s="39"/>
      <c r="AC39" s="39"/>
      <c r="AD39" s="39"/>
      <c r="AE39" s="39"/>
      <c r="AZ39" s="289" t="s">
        <v>453</v>
      </c>
      <c r="BA39" s="289" t="s">
        <v>454</v>
      </c>
      <c r="BB39" s="289" t="s">
        <v>215</v>
      </c>
      <c r="BC39" s="289" t="s">
        <v>455</v>
      </c>
      <c r="BD39" s="289" t="s">
        <v>138</v>
      </c>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c r="AZ40" s="289" t="s">
        <v>456</v>
      </c>
      <c r="BA40" s="289" t="s">
        <v>457</v>
      </c>
      <c r="BB40" s="289" t="s">
        <v>215</v>
      </c>
      <c r="BC40" s="289" t="s">
        <v>458</v>
      </c>
      <c r="BD40" s="289" t="s">
        <v>138</v>
      </c>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c r="AZ41" s="289" t="s">
        <v>459</v>
      </c>
      <c r="BA41" s="289" t="s">
        <v>460</v>
      </c>
      <c r="BB41" s="289" t="s">
        <v>215</v>
      </c>
      <c r="BC41" s="289" t="s">
        <v>461</v>
      </c>
      <c r="BD41" s="289" t="s">
        <v>138</v>
      </c>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c r="AZ42" s="289" t="s">
        <v>462</v>
      </c>
      <c r="BA42" s="289" t="s">
        <v>463</v>
      </c>
      <c r="BB42" s="289" t="s">
        <v>215</v>
      </c>
      <c r="BC42" s="289" t="s">
        <v>464</v>
      </c>
      <c r="BD42" s="289" t="s">
        <v>138</v>
      </c>
    </row>
    <row r="43" s="1" customFormat="1" ht="14.4" customHeight="1">
      <c r="B43" s="21"/>
      <c r="L43" s="21"/>
      <c r="AZ43" s="289" t="s">
        <v>465</v>
      </c>
      <c r="BA43" s="289" t="s">
        <v>466</v>
      </c>
      <c r="BB43" s="289" t="s">
        <v>215</v>
      </c>
      <c r="BC43" s="289" t="s">
        <v>467</v>
      </c>
      <c r="BD43" s="289" t="s">
        <v>138</v>
      </c>
    </row>
    <row r="44" s="1" customFormat="1" ht="14.4" customHeight="1">
      <c r="B44" s="21"/>
      <c r="L44" s="21"/>
      <c r="AZ44" s="289" t="s">
        <v>468</v>
      </c>
      <c r="BA44" s="289" t="s">
        <v>469</v>
      </c>
      <c r="BB44" s="289" t="s">
        <v>215</v>
      </c>
      <c r="BC44" s="289" t="s">
        <v>470</v>
      </c>
      <c r="BD44" s="289" t="s">
        <v>138</v>
      </c>
    </row>
    <row r="45" s="1" customFormat="1" ht="14.4" customHeight="1">
      <c r="B45" s="21"/>
      <c r="L45" s="21"/>
      <c r="AZ45" s="289" t="s">
        <v>471</v>
      </c>
      <c r="BA45" s="289" t="s">
        <v>472</v>
      </c>
      <c r="BB45" s="289" t="s">
        <v>215</v>
      </c>
      <c r="BC45" s="289" t="s">
        <v>473</v>
      </c>
      <c r="BD45" s="289" t="s">
        <v>138</v>
      </c>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368</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02-01 - Architektonicko stavební část</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J142</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474</v>
      </c>
      <c r="E99" s="193"/>
      <c r="F99" s="193"/>
      <c r="G99" s="193"/>
      <c r="H99" s="193"/>
      <c r="I99" s="193"/>
      <c r="J99" s="194">
        <f>J143</f>
        <v>0</v>
      </c>
      <c r="K99" s="191"/>
      <c r="L99" s="195"/>
      <c r="S99" s="9"/>
      <c r="T99" s="9"/>
      <c r="U99" s="9"/>
      <c r="V99" s="9"/>
      <c r="W99" s="9"/>
      <c r="X99" s="9"/>
      <c r="Y99" s="9"/>
      <c r="Z99" s="9"/>
      <c r="AA99" s="9"/>
      <c r="AB99" s="9"/>
      <c r="AC99" s="9"/>
      <c r="AD99" s="9"/>
      <c r="AE99" s="9"/>
    </row>
    <row r="100" s="9" customFormat="1" ht="24.96" customHeight="1">
      <c r="A100" s="9"/>
      <c r="B100" s="190"/>
      <c r="C100" s="191"/>
      <c r="D100" s="192" t="s">
        <v>184</v>
      </c>
      <c r="E100" s="193"/>
      <c r="F100" s="193"/>
      <c r="G100" s="193"/>
      <c r="H100" s="193"/>
      <c r="I100" s="193"/>
      <c r="J100" s="194">
        <f>J149</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185</v>
      </c>
      <c r="E101" s="193"/>
      <c r="F101" s="193"/>
      <c r="G101" s="193"/>
      <c r="H101" s="193"/>
      <c r="I101" s="193"/>
      <c r="J101" s="194">
        <f>J282</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475</v>
      </c>
      <c r="E102" s="193"/>
      <c r="F102" s="193"/>
      <c r="G102" s="193"/>
      <c r="H102" s="193"/>
      <c r="I102" s="193"/>
      <c r="J102" s="194">
        <f>J289</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476</v>
      </c>
      <c r="E103" s="193"/>
      <c r="F103" s="193"/>
      <c r="G103" s="193"/>
      <c r="H103" s="193"/>
      <c r="I103" s="193"/>
      <c r="J103" s="194">
        <f>J500</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477</v>
      </c>
      <c r="E104" s="193"/>
      <c r="F104" s="193"/>
      <c r="G104" s="193"/>
      <c r="H104" s="193"/>
      <c r="I104" s="193"/>
      <c r="J104" s="194">
        <f>J655</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186</v>
      </c>
      <c r="E105" s="193"/>
      <c r="F105" s="193"/>
      <c r="G105" s="193"/>
      <c r="H105" s="193"/>
      <c r="I105" s="193"/>
      <c r="J105" s="194">
        <f>J659</f>
        <v>0</v>
      </c>
      <c r="K105" s="191"/>
      <c r="L105" s="195"/>
      <c r="S105" s="9"/>
      <c r="T105" s="9"/>
      <c r="U105" s="9"/>
      <c r="V105" s="9"/>
      <c r="W105" s="9"/>
      <c r="X105" s="9"/>
      <c r="Y105" s="9"/>
      <c r="Z105" s="9"/>
      <c r="AA105" s="9"/>
      <c r="AB105" s="9"/>
      <c r="AC105" s="9"/>
      <c r="AD105" s="9"/>
      <c r="AE105" s="9"/>
    </row>
    <row r="106" s="9" customFormat="1" ht="24.96" customHeight="1">
      <c r="A106" s="9"/>
      <c r="B106" s="190"/>
      <c r="C106" s="191"/>
      <c r="D106" s="192" t="s">
        <v>478</v>
      </c>
      <c r="E106" s="193"/>
      <c r="F106" s="193"/>
      <c r="G106" s="193"/>
      <c r="H106" s="193"/>
      <c r="I106" s="193"/>
      <c r="J106" s="194">
        <f>J661</f>
        <v>0</v>
      </c>
      <c r="K106" s="191"/>
      <c r="L106" s="195"/>
      <c r="S106" s="9"/>
      <c r="T106" s="9"/>
      <c r="U106" s="9"/>
      <c r="V106" s="9"/>
      <c r="W106" s="9"/>
      <c r="X106" s="9"/>
      <c r="Y106" s="9"/>
      <c r="Z106" s="9"/>
      <c r="AA106" s="9"/>
      <c r="AB106" s="9"/>
      <c r="AC106" s="9"/>
      <c r="AD106" s="9"/>
      <c r="AE106" s="9"/>
    </row>
    <row r="107" s="9" customFormat="1" ht="24.96" customHeight="1">
      <c r="A107" s="9"/>
      <c r="B107" s="190"/>
      <c r="C107" s="191"/>
      <c r="D107" s="192" t="s">
        <v>479</v>
      </c>
      <c r="E107" s="193"/>
      <c r="F107" s="193"/>
      <c r="G107" s="193"/>
      <c r="H107" s="193"/>
      <c r="I107" s="193"/>
      <c r="J107" s="194">
        <f>J798</f>
        <v>0</v>
      </c>
      <c r="K107" s="191"/>
      <c r="L107" s="195"/>
      <c r="S107" s="9"/>
      <c r="T107" s="9"/>
      <c r="U107" s="9"/>
      <c r="V107" s="9"/>
      <c r="W107" s="9"/>
      <c r="X107" s="9"/>
      <c r="Y107" s="9"/>
      <c r="Z107" s="9"/>
      <c r="AA107" s="9"/>
      <c r="AB107" s="9"/>
      <c r="AC107" s="9"/>
      <c r="AD107" s="9"/>
      <c r="AE107" s="9"/>
    </row>
    <row r="108" s="9" customFormat="1" ht="24.96" customHeight="1">
      <c r="A108" s="9"/>
      <c r="B108" s="190"/>
      <c r="C108" s="191"/>
      <c r="D108" s="192" t="s">
        <v>480</v>
      </c>
      <c r="E108" s="193"/>
      <c r="F108" s="193"/>
      <c r="G108" s="193"/>
      <c r="H108" s="193"/>
      <c r="I108" s="193"/>
      <c r="J108" s="194">
        <f>J843</f>
        <v>0</v>
      </c>
      <c r="K108" s="191"/>
      <c r="L108" s="195"/>
      <c r="S108" s="9"/>
      <c r="T108" s="9"/>
      <c r="U108" s="9"/>
      <c r="V108" s="9"/>
      <c r="W108" s="9"/>
      <c r="X108" s="9"/>
      <c r="Y108" s="9"/>
      <c r="Z108" s="9"/>
      <c r="AA108" s="9"/>
      <c r="AB108" s="9"/>
      <c r="AC108" s="9"/>
      <c r="AD108" s="9"/>
      <c r="AE108" s="9"/>
    </row>
    <row r="109" s="9" customFormat="1" ht="24.96" customHeight="1">
      <c r="A109" s="9"/>
      <c r="B109" s="190"/>
      <c r="C109" s="191"/>
      <c r="D109" s="192" t="s">
        <v>481</v>
      </c>
      <c r="E109" s="193"/>
      <c r="F109" s="193"/>
      <c r="G109" s="193"/>
      <c r="H109" s="193"/>
      <c r="I109" s="193"/>
      <c r="J109" s="194">
        <f>J959</f>
        <v>0</v>
      </c>
      <c r="K109" s="191"/>
      <c r="L109" s="195"/>
      <c r="S109" s="9"/>
      <c r="T109" s="9"/>
      <c r="U109" s="9"/>
      <c r="V109" s="9"/>
      <c r="W109" s="9"/>
      <c r="X109" s="9"/>
      <c r="Y109" s="9"/>
      <c r="Z109" s="9"/>
      <c r="AA109" s="9"/>
      <c r="AB109" s="9"/>
      <c r="AC109" s="9"/>
      <c r="AD109" s="9"/>
      <c r="AE109" s="9"/>
    </row>
    <row r="110" s="9" customFormat="1" ht="24.96" customHeight="1">
      <c r="A110" s="9"/>
      <c r="B110" s="190"/>
      <c r="C110" s="191"/>
      <c r="D110" s="192" t="s">
        <v>482</v>
      </c>
      <c r="E110" s="193"/>
      <c r="F110" s="193"/>
      <c r="G110" s="193"/>
      <c r="H110" s="193"/>
      <c r="I110" s="193"/>
      <c r="J110" s="194">
        <f>J961</f>
        <v>0</v>
      </c>
      <c r="K110" s="191"/>
      <c r="L110" s="195"/>
      <c r="S110" s="9"/>
      <c r="T110" s="9"/>
      <c r="U110" s="9"/>
      <c r="V110" s="9"/>
      <c r="W110" s="9"/>
      <c r="X110" s="9"/>
      <c r="Y110" s="9"/>
      <c r="Z110" s="9"/>
      <c r="AA110" s="9"/>
      <c r="AB110" s="9"/>
      <c r="AC110" s="9"/>
      <c r="AD110" s="9"/>
      <c r="AE110" s="9"/>
    </row>
    <row r="111" s="9" customFormat="1" ht="24.96" customHeight="1">
      <c r="A111" s="9"/>
      <c r="B111" s="190"/>
      <c r="C111" s="191"/>
      <c r="D111" s="192" t="s">
        <v>483</v>
      </c>
      <c r="E111" s="193"/>
      <c r="F111" s="193"/>
      <c r="G111" s="193"/>
      <c r="H111" s="193"/>
      <c r="I111" s="193"/>
      <c r="J111" s="194">
        <f>J979</f>
        <v>0</v>
      </c>
      <c r="K111" s="191"/>
      <c r="L111" s="195"/>
      <c r="S111" s="9"/>
      <c r="T111" s="9"/>
      <c r="U111" s="9"/>
      <c r="V111" s="9"/>
      <c r="W111" s="9"/>
      <c r="X111" s="9"/>
      <c r="Y111" s="9"/>
      <c r="Z111" s="9"/>
      <c r="AA111" s="9"/>
      <c r="AB111" s="9"/>
      <c r="AC111" s="9"/>
      <c r="AD111" s="9"/>
      <c r="AE111" s="9"/>
    </row>
    <row r="112" s="9" customFormat="1" ht="24.96" customHeight="1">
      <c r="A112" s="9"/>
      <c r="B112" s="190"/>
      <c r="C112" s="191"/>
      <c r="D112" s="192" t="s">
        <v>484</v>
      </c>
      <c r="E112" s="193"/>
      <c r="F112" s="193"/>
      <c r="G112" s="193"/>
      <c r="H112" s="193"/>
      <c r="I112" s="193"/>
      <c r="J112" s="194">
        <f>J1013</f>
        <v>0</v>
      </c>
      <c r="K112" s="191"/>
      <c r="L112" s="195"/>
      <c r="S112" s="9"/>
      <c r="T112" s="9"/>
      <c r="U112" s="9"/>
      <c r="V112" s="9"/>
      <c r="W112" s="9"/>
      <c r="X112" s="9"/>
      <c r="Y112" s="9"/>
      <c r="Z112" s="9"/>
      <c r="AA112" s="9"/>
      <c r="AB112" s="9"/>
      <c r="AC112" s="9"/>
      <c r="AD112" s="9"/>
      <c r="AE112" s="9"/>
    </row>
    <row r="113" s="9" customFormat="1" ht="24.96" customHeight="1">
      <c r="A113" s="9"/>
      <c r="B113" s="190"/>
      <c r="C113" s="191"/>
      <c r="D113" s="192" t="s">
        <v>485</v>
      </c>
      <c r="E113" s="193"/>
      <c r="F113" s="193"/>
      <c r="G113" s="193"/>
      <c r="H113" s="193"/>
      <c r="I113" s="193"/>
      <c r="J113" s="194">
        <f>J1050</f>
        <v>0</v>
      </c>
      <c r="K113" s="191"/>
      <c r="L113" s="195"/>
      <c r="S113" s="9"/>
      <c r="T113" s="9"/>
      <c r="U113" s="9"/>
      <c r="V113" s="9"/>
      <c r="W113" s="9"/>
      <c r="X113" s="9"/>
      <c r="Y113" s="9"/>
      <c r="Z113" s="9"/>
      <c r="AA113" s="9"/>
      <c r="AB113" s="9"/>
      <c r="AC113" s="9"/>
      <c r="AD113" s="9"/>
      <c r="AE113" s="9"/>
    </row>
    <row r="114" s="9" customFormat="1" ht="24.96" customHeight="1">
      <c r="A114" s="9"/>
      <c r="B114" s="190"/>
      <c r="C114" s="191"/>
      <c r="D114" s="192" t="s">
        <v>486</v>
      </c>
      <c r="E114" s="193"/>
      <c r="F114" s="193"/>
      <c r="G114" s="193"/>
      <c r="H114" s="193"/>
      <c r="I114" s="193"/>
      <c r="J114" s="194">
        <f>J1064</f>
        <v>0</v>
      </c>
      <c r="K114" s="191"/>
      <c r="L114" s="195"/>
      <c r="S114" s="9"/>
      <c r="T114" s="9"/>
      <c r="U114" s="9"/>
      <c r="V114" s="9"/>
      <c r="W114" s="9"/>
      <c r="X114" s="9"/>
      <c r="Y114" s="9"/>
      <c r="Z114" s="9"/>
      <c r="AA114" s="9"/>
      <c r="AB114" s="9"/>
      <c r="AC114" s="9"/>
      <c r="AD114" s="9"/>
      <c r="AE114" s="9"/>
    </row>
    <row r="115" s="9" customFormat="1" ht="24.96" customHeight="1">
      <c r="A115" s="9"/>
      <c r="B115" s="190"/>
      <c r="C115" s="191"/>
      <c r="D115" s="192" t="s">
        <v>487</v>
      </c>
      <c r="E115" s="193"/>
      <c r="F115" s="193"/>
      <c r="G115" s="193"/>
      <c r="H115" s="193"/>
      <c r="I115" s="193"/>
      <c r="J115" s="194">
        <f>J1130</f>
        <v>0</v>
      </c>
      <c r="K115" s="191"/>
      <c r="L115" s="195"/>
      <c r="S115" s="9"/>
      <c r="T115" s="9"/>
      <c r="U115" s="9"/>
      <c r="V115" s="9"/>
      <c r="W115" s="9"/>
      <c r="X115" s="9"/>
      <c r="Y115" s="9"/>
      <c r="Z115" s="9"/>
      <c r="AA115" s="9"/>
      <c r="AB115" s="9"/>
      <c r="AC115" s="9"/>
      <c r="AD115" s="9"/>
      <c r="AE115" s="9"/>
    </row>
    <row r="116" s="9" customFormat="1" ht="24.96" customHeight="1">
      <c r="A116" s="9"/>
      <c r="B116" s="190"/>
      <c r="C116" s="191"/>
      <c r="D116" s="192" t="s">
        <v>488</v>
      </c>
      <c r="E116" s="193"/>
      <c r="F116" s="193"/>
      <c r="G116" s="193"/>
      <c r="H116" s="193"/>
      <c r="I116" s="193"/>
      <c r="J116" s="194">
        <f>J1173</f>
        <v>0</v>
      </c>
      <c r="K116" s="191"/>
      <c r="L116" s="195"/>
      <c r="S116" s="9"/>
      <c r="T116" s="9"/>
      <c r="U116" s="9"/>
      <c r="V116" s="9"/>
      <c r="W116" s="9"/>
      <c r="X116" s="9"/>
      <c r="Y116" s="9"/>
      <c r="Z116" s="9"/>
      <c r="AA116" s="9"/>
      <c r="AB116" s="9"/>
      <c r="AC116" s="9"/>
      <c r="AD116" s="9"/>
      <c r="AE116" s="9"/>
    </row>
    <row r="117" s="9" customFormat="1" ht="24.96" customHeight="1">
      <c r="A117" s="9"/>
      <c r="B117" s="190"/>
      <c r="C117" s="191"/>
      <c r="D117" s="192" t="s">
        <v>489</v>
      </c>
      <c r="E117" s="193"/>
      <c r="F117" s="193"/>
      <c r="G117" s="193"/>
      <c r="H117" s="193"/>
      <c r="I117" s="193"/>
      <c r="J117" s="194">
        <f>J1185</f>
        <v>0</v>
      </c>
      <c r="K117" s="191"/>
      <c r="L117" s="195"/>
      <c r="S117" s="9"/>
      <c r="T117" s="9"/>
      <c r="U117" s="9"/>
      <c r="V117" s="9"/>
      <c r="W117" s="9"/>
      <c r="X117" s="9"/>
      <c r="Y117" s="9"/>
      <c r="Z117" s="9"/>
      <c r="AA117" s="9"/>
      <c r="AB117" s="9"/>
      <c r="AC117" s="9"/>
      <c r="AD117" s="9"/>
      <c r="AE117" s="9"/>
    </row>
    <row r="118" s="9" customFormat="1" ht="24.96" customHeight="1">
      <c r="A118" s="9"/>
      <c r="B118" s="190"/>
      <c r="C118" s="191"/>
      <c r="D118" s="192" t="s">
        <v>490</v>
      </c>
      <c r="E118" s="193"/>
      <c r="F118" s="193"/>
      <c r="G118" s="193"/>
      <c r="H118" s="193"/>
      <c r="I118" s="193"/>
      <c r="J118" s="194">
        <f>J1203</f>
        <v>0</v>
      </c>
      <c r="K118" s="191"/>
      <c r="L118" s="195"/>
      <c r="S118" s="9"/>
      <c r="T118" s="9"/>
      <c r="U118" s="9"/>
      <c r="V118" s="9"/>
      <c r="W118" s="9"/>
      <c r="X118" s="9"/>
      <c r="Y118" s="9"/>
      <c r="Z118" s="9"/>
      <c r="AA118" s="9"/>
      <c r="AB118" s="9"/>
      <c r="AC118" s="9"/>
      <c r="AD118" s="9"/>
      <c r="AE118" s="9"/>
    </row>
    <row r="119" s="9" customFormat="1" ht="24.96" customHeight="1">
      <c r="A119" s="9"/>
      <c r="B119" s="190"/>
      <c r="C119" s="191"/>
      <c r="D119" s="192" t="s">
        <v>491</v>
      </c>
      <c r="E119" s="193"/>
      <c r="F119" s="193"/>
      <c r="G119" s="193"/>
      <c r="H119" s="193"/>
      <c r="I119" s="193"/>
      <c r="J119" s="194">
        <f>J1224</f>
        <v>0</v>
      </c>
      <c r="K119" s="191"/>
      <c r="L119" s="195"/>
      <c r="S119" s="9"/>
      <c r="T119" s="9"/>
      <c r="U119" s="9"/>
      <c r="V119" s="9"/>
      <c r="W119" s="9"/>
      <c r="X119" s="9"/>
      <c r="Y119" s="9"/>
      <c r="Z119" s="9"/>
      <c r="AA119" s="9"/>
      <c r="AB119" s="9"/>
      <c r="AC119" s="9"/>
      <c r="AD119" s="9"/>
      <c r="AE119" s="9"/>
    </row>
    <row r="120" s="9" customFormat="1" ht="24.96" customHeight="1">
      <c r="A120" s="9"/>
      <c r="B120" s="190"/>
      <c r="C120" s="191"/>
      <c r="D120" s="192" t="s">
        <v>492</v>
      </c>
      <c r="E120" s="193"/>
      <c r="F120" s="193"/>
      <c r="G120" s="193"/>
      <c r="H120" s="193"/>
      <c r="I120" s="193"/>
      <c r="J120" s="194">
        <f>J1229</f>
        <v>0</v>
      </c>
      <c r="K120" s="191"/>
      <c r="L120" s="195"/>
      <c r="S120" s="9"/>
      <c r="T120" s="9"/>
      <c r="U120" s="9"/>
      <c r="V120" s="9"/>
      <c r="W120" s="9"/>
      <c r="X120" s="9"/>
      <c r="Y120" s="9"/>
      <c r="Z120" s="9"/>
      <c r="AA120" s="9"/>
      <c r="AB120" s="9"/>
      <c r="AC120" s="9"/>
      <c r="AD120" s="9"/>
      <c r="AE120" s="9"/>
    </row>
    <row r="121" s="2" customFormat="1" ht="21.84"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6.96" customHeight="1">
      <c r="A122" s="39"/>
      <c r="B122" s="67"/>
      <c r="C122" s="68"/>
      <c r="D122" s="68"/>
      <c r="E122" s="68"/>
      <c r="F122" s="68"/>
      <c r="G122" s="68"/>
      <c r="H122" s="68"/>
      <c r="I122" s="68"/>
      <c r="J122" s="68"/>
      <c r="K122" s="68"/>
      <c r="L122" s="64"/>
      <c r="S122" s="39"/>
      <c r="T122" s="39"/>
      <c r="U122" s="39"/>
      <c r="V122" s="39"/>
      <c r="W122" s="39"/>
      <c r="X122" s="39"/>
      <c r="Y122" s="39"/>
      <c r="Z122" s="39"/>
      <c r="AA122" s="39"/>
      <c r="AB122" s="39"/>
      <c r="AC122" s="39"/>
      <c r="AD122" s="39"/>
      <c r="AE122" s="39"/>
    </row>
    <row r="126" s="2" customFormat="1" ht="6.96" customHeight="1">
      <c r="A126" s="39"/>
      <c r="B126" s="69"/>
      <c r="C126" s="70"/>
      <c r="D126" s="70"/>
      <c r="E126" s="70"/>
      <c r="F126" s="70"/>
      <c r="G126" s="70"/>
      <c r="H126" s="70"/>
      <c r="I126" s="70"/>
      <c r="J126" s="70"/>
      <c r="K126" s="70"/>
      <c r="L126" s="64"/>
      <c r="S126" s="39"/>
      <c r="T126" s="39"/>
      <c r="U126" s="39"/>
      <c r="V126" s="39"/>
      <c r="W126" s="39"/>
      <c r="X126" s="39"/>
      <c r="Y126" s="39"/>
      <c r="Z126" s="39"/>
      <c r="AA126" s="39"/>
      <c r="AB126" s="39"/>
      <c r="AC126" s="39"/>
      <c r="AD126" s="39"/>
      <c r="AE126" s="39"/>
    </row>
    <row r="127" s="2" customFormat="1" ht="24.96" customHeight="1">
      <c r="A127" s="39"/>
      <c r="B127" s="40"/>
      <c r="C127" s="24" t="s">
        <v>187</v>
      </c>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12" customHeight="1">
      <c r="A129" s="39"/>
      <c r="B129" s="40"/>
      <c r="C129" s="33" t="s">
        <v>16</v>
      </c>
      <c r="D129" s="41"/>
      <c r="E129" s="41"/>
      <c r="F129" s="41"/>
      <c r="G129" s="41"/>
      <c r="H129" s="41"/>
      <c r="I129" s="41"/>
      <c r="J129" s="41"/>
      <c r="K129" s="41"/>
      <c r="L129" s="64"/>
      <c r="S129" s="39"/>
      <c r="T129" s="39"/>
      <c r="U129" s="39"/>
      <c r="V129" s="39"/>
      <c r="W129" s="39"/>
      <c r="X129" s="39"/>
      <c r="Y129" s="39"/>
      <c r="Z129" s="39"/>
      <c r="AA129" s="39"/>
      <c r="AB129" s="39"/>
      <c r="AC129" s="39"/>
      <c r="AD129" s="39"/>
      <c r="AE129" s="39"/>
    </row>
    <row r="130" s="2" customFormat="1" ht="26.25" customHeight="1">
      <c r="A130" s="39"/>
      <c r="B130" s="40"/>
      <c r="C130" s="41"/>
      <c r="D130" s="41"/>
      <c r="E130" s="185" t="str">
        <f>E7</f>
        <v>Konverze Vodárenské věže - výstavba větrné elektrárny Bohumín - Pudlov</v>
      </c>
      <c r="F130" s="33"/>
      <c r="G130" s="33"/>
      <c r="H130" s="33"/>
      <c r="I130" s="41"/>
      <c r="J130" s="41"/>
      <c r="K130" s="41"/>
      <c r="L130" s="64"/>
      <c r="S130" s="39"/>
      <c r="T130" s="39"/>
      <c r="U130" s="39"/>
      <c r="V130" s="39"/>
      <c r="W130" s="39"/>
      <c r="X130" s="39"/>
      <c r="Y130" s="39"/>
      <c r="Z130" s="39"/>
      <c r="AA130" s="39"/>
      <c r="AB130" s="39"/>
      <c r="AC130" s="39"/>
      <c r="AD130" s="39"/>
      <c r="AE130" s="39"/>
    </row>
    <row r="131" s="1" customFormat="1" ht="12" customHeight="1">
      <c r="B131" s="22"/>
      <c r="C131" s="33" t="s">
        <v>174</v>
      </c>
      <c r="D131" s="23"/>
      <c r="E131" s="23"/>
      <c r="F131" s="23"/>
      <c r="G131" s="23"/>
      <c r="H131" s="23"/>
      <c r="I131" s="23"/>
      <c r="J131" s="23"/>
      <c r="K131" s="23"/>
      <c r="L131" s="21"/>
    </row>
    <row r="132" s="2" customFormat="1" ht="16.5" customHeight="1">
      <c r="A132" s="39"/>
      <c r="B132" s="40"/>
      <c r="C132" s="41"/>
      <c r="D132" s="41"/>
      <c r="E132" s="185" t="s">
        <v>368</v>
      </c>
      <c r="F132" s="41"/>
      <c r="G132" s="41"/>
      <c r="H132" s="41"/>
      <c r="I132" s="41"/>
      <c r="J132" s="41"/>
      <c r="K132" s="41"/>
      <c r="L132" s="64"/>
      <c r="S132" s="39"/>
      <c r="T132" s="39"/>
      <c r="U132" s="39"/>
      <c r="V132" s="39"/>
      <c r="W132" s="39"/>
      <c r="X132" s="39"/>
      <c r="Y132" s="39"/>
      <c r="Z132" s="39"/>
      <c r="AA132" s="39"/>
      <c r="AB132" s="39"/>
      <c r="AC132" s="39"/>
      <c r="AD132" s="39"/>
      <c r="AE132" s="39"/>
    </row>
    <row r="133" s="2" customFormat="1" ht="12" customHeight="1">
      <c r="A133" s="39"/>
      <c r="B133" s="40"/>
      <c r="C133" s="33" t="s">
        <v>176</v>
      </c>
      <c r="D133" s="41"/>
      <c r="E133" s="41"/>
      <c r="F133" s="41"/>
      <c r="G133" s="41"/>
      <c r="H133" s="41"/>
      <c r="I133" s="41"/>
      <c r="J133" s="41"/>
      <c r="K133" s="41"/>
      <c r="L133" s="64"/>
      <c r="S133" s="39"/>
      <c r="T133" s="39"/>
      <c r="U133" s="39"/>
      <c r="V133" s="39"/>
      <c r="W133" s="39"/>
      <c r="X133" s="39"/>
      <c r="Y133" s="39"/>
      <c r="Z133" s="39"/>
      <c r="AA133" s="39"/>
      <c r="AB133" s="39"/>
      <c r="AC133" s="39"/>
      <c r="AD133" s="39"/>
      <c r="AE133" s="39"/>
    </row>
    <row r="134" s="2" customFormat="1" ht="16.5" customHeight="1">
      <c r="A134" s="39"/>
      <c r="B134" s="40"/>
      <c r="C134" s="41"/>
      <c r="D134" s="41"/>
      <c r="E134" s="77" t="str">
        <f>E11</f>
        <v>02-01 - Architektonicko stavební část</v>
      </c>
      <c r="F134" s="41"/>
      <c r="G134" s="41"/>
      <c r="H134" s="41"/>
      <c r="I134" s="41"/>
      <c r="J134" s="41"/>
      <c r="K134" s="41"/>
      <c r="L134" s="64"/>
      <c r="S134" s="39"/>
      <c r="T134" s="39"/>
      <c r="U134" s="39"/>
      <c r="V134" s="39"/>
      <c r="W134" s="39"/>
      <c r="X134" s="39"/>
      <c r="Y134" s="39"/>
      <c r="Z134" s="39"/>
      <c r="AA134" s="39"/>
      <c r="AB134" s="39"/>
      <c r="AC134" s="39"/>
      <c r="AD134" s="39"/>
      <c r="AE134" s="39"/>
    </row>
    <row r="135" s="2" customFormat="1" ht="6.96" customHeight="1">
      <c r="A135" s="39"/>
      <c r="B135" s="40"/>
      <c r="C135" s="41"/>
      <c r="D135" s="41"/>
      <c r="E135" s="41"/>
      <c r="F135" s="41"/>
      <c r="G135" s="41"/>
      <c r="H135" s="41"/>
      <c r="I135" s="41"/>
      <c r="J135" s="41"/>
      <c r="K135" s="41"/>
      <c r="L135" s="64"/>
      <c r="S135" s="39"/>
      <c r="T135" s="39"/>
      <c r="U135" s="39"/>
      <c r="V135" s="39"/>
      <c r="W135" s="39"/>
      <c r="X135" s="39"/>
      <c r="Y135" s="39"/>
      <c r="Z135" s="39"/>
      <c r="AA135" s="39"/>
      <c r="AB135" s="39"/>
      <c r="AC135" s="39"/>
      <c r="AD135" s="39"/>
      <c r="AE135" s="39"/>
    </row>
    <row r="136" s="2" customFormat="1" ht="12" customHeight="1">
      <c r="A136" s="39"/>
      <c r="B136" s="40"/>
      <c r="C136" s="33" t="s">
        <v>20</v>
      </c>
      <c r="D136" s="41"/>
      <c r="E136" s="41"/>
      <c r="F136" s="28" t="str">
        <f>F14</f>
        <v xml:space="preserve"> </v>
      </c>
      <c r="G136" s="41"/>
      <c r="H136" s="41"/>
      <c r="I136" s="33" t="s">
        <v>22</v>
      </c>
      <c r="J136" s="80" t="str">
        <f>IF(J14="","",J14)</f>
        <v>6. 6. 2024</v>
      </c>
      <c r="K136" s="41"/>
      <c r="L136" s="64"/>
      <c r="S136" s="39"/>
      <c r="T136" s="39"/>
      <c r="U136" s="39"/>
      <c r="V136" s="39"/>
      <c r="W136" s="39"/>
      <c r="X136" s="39"/>
      <c r="Y136" s="39"/>
      <c r="Z136" s="39"/>
      <c r="AA136" s="39"/>
      <c r="AB136" s="39"/>
      <c r="AC136" s="39"/>
      <c r="AD136" s="39"/>
      <c r="AE136" s="39"/>
    </row>
    <row r="137" s="2" customFormat="1" ht="6.96" customHeight="1">
      <c r="A137" s="39"/>
      <c r="B137" s="40"/>
      <c r="C137" s="41"/>
      <c r="D137" s="41"/>
      <c r="E137" s="41"/>
      <c r="F137" s="41"/>
      <c r="G137" s="41"/>
      <c r="H137" s="41"/>
      <c r="I137" s="41"/>
      <c r="J137" s="41"/>
      <c r="K137" s="41"/>
      <c r="L137" s="64"/>
      <c r="S137" s="39"/>
      <c r="T137" s="39"/>
      <c r="U137" s="39"/>
      <c r="V137" s="39"/>
      <c r="W137" s="39"/>
      <c r="X137" s="39"/>
      <c r="Y137" s="39"/>
      <c r="Z137" s="39"/>
      <c r="AA137" s="39"/>
      <c r="AB137" s="39"/>
      <c r="AC137" s="39"/>
      <c r="AD137" s="39"/>
      <c r="AE137" s="39"/>
    </row>
    <row r="138" s="2" customFormat="1" ht="15.15" customHeight="1">
      <c r="A138" s="39"/>
      <c r="B138" s="40"/>
      <c r="C138" s="33" t="s">
        <v>24</v>
      </c>
      <c r="D138" s="41"/>
      <c r="E138" s="41"/>
      <c r="F138" s="28" t="str">
        <f>E17</f>
        <v>Ing. Vladimír Cigánek</v>
      </c>
      <c r="G138" s="41"/>
      <c r="H138" s="41"/>
      <c r="I138" s="33" t="s">
        <v>30</v>
      </c>
      <c r="J138" s="37" t="str">
        <f>E23</f>
        <v>PPS Kania s.r.o.</v>
      </c>
      <c r="K138" s="41"/>
      <c r="L138" s="64"/>
      <c r="S138" s="39"/>
      <c r="T138" s="39"/>
      <c r="U138" s="39"/>
      <c r="V138" s="39"/>
      <c r="W138" s="39"/>
      <c r="X138" s="39"/>
      <c r="Y138" s="39"/>
      <c r="Z138" s="39"/>
      <c r="AA138" s="39"/>
      <c r="AB138" s="39"/>
      <c r="AC138" s="39"/>
      <c r="AD138" s="39"/>
      <c r="AE138" s="39"/>
    </row>
    <row r="139" s="2" customFormat="1" ht="15.15" customHeight="1">
      <c r="A139" s="39"/>
      <c r="B139" s="40"/>
      <c r="C139" s="33" t="s">
        <v>28</v>
      </c>
      <c r="D139" s="41"/>
      <c r="E139" s="41"/>
      <c r="F139" s="28" t="str">
        <f>IF(E20="","",E20)</f>
        <v>Vyplň údaj</v>
      </c>
      <c r="G139" s="41"/>
      <c r="H139" s="41"/>
      <c r="I139" s="33" t="s">
        <v>33</v>
      </c>
      <c r="J139" s="37" t="str">
        <f>E26</f>
        <v>kolektiv autorů</v>
      </c>
      <c r="K139" s="41"/>
      <c r="L139" s="64"/>
      <c r="S139" s="39"/>
      <c r="T139" s="39"/>
      <c r="U139" s="39"/>
      <c r="V139" s="39"/>
      <c r="W139" s="39"/>
      <c r="X139" s="39"/>
      <c r="Y139" s="39"/>
      <c r="Z139" s="39"/>
      <c r="AA139" s="39"/>
      <c r="AB139" s="39"/>
      <c r="AC139" s="39"/>
      <c r="AD139" s="39"/>
      <c r="AE139" s="39"/>
    </row>
    <row r="140" s="2" customFormat="1" ht="10.32" customHeight="1">
      <c r="A140" s="39"/>
      <c r="B140" s="40"/>
      <c r="C140" s="41"/>
      <c r="D140" s="41"/>
      <c r="E140" s="41"/>
      <c r="F140" s="41"/>
      <c r="G140" s="41"/>
      <c r="H140" s="41"/>
      <c r="I140" s="41"/>
      <c r="J140" s="41"/>
      <c r="K140" s="41"/>
      <c r="L140" s="64"/>
      <c r="S140" s="39"/>
      <c r="T140" s="39"/>
      <c r="U140" s="39"/>
      <c r="V140" s="39"/>
      <c r="W140" s="39"/>
      <c r="X140" s="39"/>
      <c r="Y140" s="39"/>
      <c r="Z140" s="39"/>
      <c r="AA140" s="39"/>
      <c r="AB140" s="39"/>
      <c r="AC140" s="39"/>
      <c r="AD140" s="39"/>
      <c r="AE140" s="39"/>
    </row>
    <row r="141" s="10" customFormat="1" ht="29.28" customHeight="1">
      <c r="A141" s="196"/>
      <c r="B141" s="197"/>
      <c r="C141" s="198" t="s">
        <v>188</v>
      </c>
      <c r="D141" s="199" t="s">
        <v>61</v>
      </c>
      <c r="E141" s="199" t="s">
        <v>57</v>
      </c>
      <c r="F141" s="199" t="s">
        <v>58</v>
      </c>
      <c r="G141" s="199" t="s">
        <v>189</v>
      </c>
      <c r="H141" s="199" t="s">
        <v>190</v>
      </c>
      <c r="I141" s="199" t="s">
        <v>191</v>
      </c>
      <c r="J141" s="200" t="s">
        <v>180</v>
      </c>
      <c r="K141" s="201" t="s">
        <v>192</v>
      </c>
      <c r="L141" s="202"/>
      <c r="M141" s="101" t="s">
        <v>1</v>
      </c>
      <c r="N141" s="102" t="s">
        <v>40</v>
      </c>
      <c r="O141" s="102" t="s">
        <v>193</v>
      </c>
      <c r="P141" s="102" t="s">
        <v>194</v>
      </c>
      <c r="Q141" s="102" t="s">
        <v>195</v>
      </c>
      <c r="R141" s="102" t="s">
        <v>196</v>
      </c>
      <c r="S141" s="102" t="s">
        <v>197</v>
      </c>
      <c r="T141" s="103" t="s">
        <v>198</v>
      </c>
      <c r="U141" s="196"/>
      <c r="V141" s="196"/>
      <c r="W141" s="196"/>
      <c r="X141" s="196"/>
      <c r="Y141" s="196"/>
      <c r="Z141" s="196"/>
      <c r="AA141" s="196"/>
      <c r="AB141" s="196"/>
      <c r="AC141" s="196"/>
      <c r="AD141" s="196"/>
      <c r="AE141" s="196"/>
    </row>
    <row r="142" s="2" customFormat="1" ht="22.8" customHeight="1">
      <c r="A142" s="39"/>
      <c r="B142" s="40"/>
      <c r="C142" s="108" t="s">
        <v>199</v>
      </c>
      <c r="D142" s="41"/>
      <c r="E142" s="41"/>
      <c r="F142" s="41"/>
      <c r="G142" s="41"/>
      <c r="H142" s="41"/>
      <c r="I142" s="41"/>
      <c r="J142" s="203">
        <f>BK142</f>
        <v>0</v>
      </c>
      <c r="K142" s="41"/>
      <c r="L142" s="45"/>
      <c r="M142" s="104"/>
      <c r="N142" s="204"/>
      <c r="O142" s="105"/>
      <c r="P142" s="205">
        <f>P143+P149+P282+P289+P500+P655+P659+P661+P798+P843+P959+P961+P979+P1013+P1050+P1064+P1130+P1173+P1185+P1203+P1224+P1229</f>
        <v>0</v>
      </c>
      <c r="Q142" s="105"/>
      <c r="R142" s="205">
        <f>R143+R149+R282+R289+R500+R655+R659+R661+R798+R843+R959+R961+R979+R1013+R1050+R1064+R1130+R1173+R1185+R1203+R1224+R1229</f>
        <v>254.14710273000003</v>
      </c>
      <c r="S142" s="105"/>
      <c r="T142" s="206">
        <f>T143+T149+T282+T289+T500+T655+T659+T661+T798+T843+T959+T961+T979+T1013+T1050+T1064+T1130+T1173+T1185+T1203+T1224+T1229</f>
        <v>513.69555343999991</v>
      </c>
      <c r="U142" s="39"/>
      <c r="V142" s="39"/>
      <c r="W142" s="39"/>
      <c r="X142" s="39"/>
      <c r="Y142" s="39"/>
      <c r="Z142" s="39"/>
      <c r="AA142" s="39"/>
      <c r="AB142" s="39"/>
      <c r="AC142" s="39"/>
      <c r="AD142" s="39"/>
      <c r="AE142" s="39"/>
      <c r="AT142" s="18" t="s">
        <v>75</v>
      </c>
      <c r="AU142" s="18" t="s">
        <v>182</v>
      </c>
      <c r="BK142" s="207">
        <f>BK143+BK149+BK282+BK289+BK500+BK655+BK659+BK661+BK798+BK843+BK959+BK961+BK979+BK1013+BK1050+BK1064+BK1130+BK1173+BK1185+BK1203+BK1224+BK1229</f>
        <v>0</v>
      </c>
    </row>
    <row r="143" s="11" customFormat="1" ht="25.92" customHeight="1">
      <c r="A143" s="11"/>
      <c r="B143" s="208"/>
      <c r="C143" s="209"/>
      <c r="D143" s="210" t="s">
        <v>75</v>
      </c>
      <c r="E143" s="211" t="s">
        <v>83</v>
      </c>
      <c r="F143" s="211" t="s">
        <v>493</v>
      </c>
      <c r="G143" s="209"/>
      <c r="H143" s="209"/>
      <c r="I143" s="212"/>
      <c r="J143" s="213">
        <f>BK143</f>
        <v>0</v>
      </c>
      <c r="K143" s="209"/>
      <c r="L143" s="214"/>
      <c r="M143" s="215"/>
      <c r="N143" s="216"/>
      <c r="O143" s="216"/>
      <c r="P143" s="217">
        <f>SUM(P144:P148)</f>
        <v>0</v>
      </c>
      <c r="Q143" s="216"/>
      <c r="R143" s="217">
        <f>SUM(R144:R148)</f>
        <v>0</v>
      </c>
      <c r="S143" s="216"/>
      <c r="T143" s="218">
        <f>SUM(T144:T148)</f>
        <v>0</v>
      </c>
      <c r="U143" s="11"/>
      <c r="V143" s="11"/>
      <c r="W143" s="11"/>
      <c r="X143" s="11"/>
      <c r="Y143" s="11"/>
      <c r="Z143" s="11"/>
      <c r="AA143" s="11"/>
      <c r="AB143" s="11"/>
      <c r="AC143" s="11"/>
      <c r="AD143" s="11"/>
      <c r="AE143" s="11"/>
      <c r="AR143" s="219" t="s">
        <v>83</v>
      </c>
      <c r="AT143" s="220" t="s">
        <v>75</v>
      </c>
      <c r="AU143" s="220" t="s">
        <v>76</v>
      </c>
      <c r="AY143" s="219" t="s">
        <v>201</v>
      </c>
      <c r="BK143" s="221">
        <f>SUM(BK144:BK148)</f>
        <v>0</v>
      </c>
    </row>
    <row r="144" s="2" customFormat="1" ht="44.25" customHeight="1">
      <c r="A144" s="39"/>
      <c r="B144" s="40"/>
      <c r="C144" s="222" t="s">
        <v>83</v>
      </c>
      <c r="D144" s="222" t="s">
        <v>202</v>
      </c>
      <c r="E144" s="223" t="s">
        <v>494</v>
      </c>
      <c r="F144" s="224" t="s">
        <v>495</v>
      </c>
      <c r="G144" s="225" t="s">
        <v>205</v>
      </c>
      <c r="H144" s="226">
        <v>13.093999999999999</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206</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206</v>
      </c>
      <c r="BM144" s="234" t="s">
        <v>496</v>
      </c>
    </row>
    <row r="145" s="13" customFormat="1">
      <c r="A145" s="13"/>
      <c r="B145" s="247"/>
      <c r="C145" s="248"/>
      <c r="D145" s="238" t="s">
        <v>208</v>
      </c>
      <c r="E145" s="249" t="s">
        <v>1</v>
      </c>
      <c r="F145" s="250" t="s">
        <v>497</v>
      </c>
      <c r="G145" s="248"/>
      <c r="H145" s="251">
        <v>44.747</v>
      </c>
      <c r="I145" s="252"/>
      <c r="J145" s="248"/>
      <c r="K145" s="248"/>
      <c r="L145" s="253"/>
      <c r="M145" s="254"/>
      <c r="N145" s="255"/>
      <c r="O145" s="255"/>
      <c r="P145" s="255"/>
      <c r="Q145" s="255"/>
      <c r="R145" s="255"/>
      <c r="S145" s="255"/>
      <c r="T145" s="256"/>
      <c r="U145" s="13"/>
      <c r="V145" s="13"/>
      <c r="W145" s="13"/>
      <c r="X145" s="13"/>
      <c r="Y145" s="13"/>
      <c r="Z145" s="13"/>
      <c r="AA145" s="13"/>
      <c r="AB145" s="13"/>
      <c r="AC145" s="13"/>
      <c r="AD145" s="13"/>
      <c r="AE145" s="13"/>
      <c r="AT145" s="257" t="s">
        <v>208</v>
      </c>
      <c r="AU145" s="257" t="s">
        <v>83</v>
      </c>
      <c r="AV145" s="13" t="s">
        <v>85</v>
      </c>
      <c r="AW145" s="13" t="s">
        <v>32</v>
      </c>
      <c r="AX145" s="13" t="s">
        <v>76</v>
      </c>
      <c r="AY145" s="257" t="s">
        <v>201</v>
      </c>
    </row>
    <row r="146" s="13" customFormat="1">
      <c r="A146" s="13"/>
      <c r="B146" s="247"/>
      <c r="C146" s="248"/>
      <c r="D146" s="238" t="s">
        <v>208</v>
      </c>
      <c r="E146" s="249" t="s">
        <v>1</v>
      </c>
      <c r="F146" s="250" t="s">
        <v>498</v>
      </c>
      <c r="G146" s="248"/>
      <c r="H146" s="251">
        <v>-31.652999999999999</v>
      </c>
      <c r="I146" s="252"/>
      <c r="J146" s="248"/>
      <c r="K146" s="248"/>
      <c r="L146" s="253"/>
      <c r="M146" s="254"/>
      <c r="N146" s="255"/>
      <c r="O146" s="255"/>
      <c r="P146" s="255"/>
      <c r="Q146" s="255"/>
      <c r="R146" s="255"/>
      <c r="S146" s="255"/>
      <c r="T146" s="256"/>
      <c r="U146" s="13"/>
      <c r="V146" s="13"/>
      <c r="W146" s="13"/>
      <c r="X146" s="13"/>
      <c r="Y146" s="13"/>
      <c r="Z146" s="13"/>
      <c r="AA146" s="13"/>
      <c r="AB146" s="13"/>
      <c r="AC146" s="13"/>
      <c r="AD146" s="13"/>
      <c r="AE146" s="13"/>
      <c r="AT146" s="257" t="s">
        <v>208</v>
      </c>
      <c r="AU146" s="257" t="s">
        <v>83</v>
      </c>
      <c r="AV146" s="13" t="s">
        <v>85</v>
      </c>
      <c r="AW146" s="13" t="s">
        <v>32</v>
      </c>
      <c r="AX146" s="13" t="s">
        <v>76</v>
      </c>
      <c r="AY146" s="257" t="s">
        <v>201</v>
      </c>
    </row>
    <row r="147" s="14" customFormat="1">
      <c r="A147" s="14"/>
      <c r="B147" s="258"/>
      <c r="C147" s="259"/>
      <c r="D147" s="238" t="s">
        <v>208</v>
      </c>
      <c r="E147" s="260" t="s">
        <v>1</v>
      </c>
      <c r="F147" s="261" t="s">
        <v>212</v>
      </c>
      <c r="G147" s="259"/>
      <c r="H147" s="262">
        <v>13.093999999999999</v>
      </c>
      <c r="I147" s="263"/>
      <c r="J147" s="259"/>
      <c r="K147" s="259"/>
      <c r="L147" s="264"/>
      <c r="M147" s="265"/>
      <c r="N147" s="266"/>
      <c r="O147" s="266"/>
      <c r="P147" s="266"/>
      <c r="Q147" s="266"/>
      <c r="R147" s="266"/>
      <c r="S147" s="266"/>
      <c r="T147" s="267"/>
      <c r="U147" s="14"/>
      <c r="V147" s="14"/>
      <c r="W147" s="14"/>
      <c r="X147" s="14"/>
      <c r="Y147" s="14"/>
      <c r="Z147" s="14"/>
      <c r="AA147" s="14"/>
      <c r="AB147" s="14"/>
      <c r="AC147" s="14"/>
      <c r="AD147" s="14"/>
      <c r="AE147" s="14"/>
      <c r="AT147" s="268" t="s">
        <v>208</v>
      </c>
      <c r="AU147" s="268" t="s">
        <v>83</v>
      </c>
      <c r="AV147" s="14" t="s">
        <v>206</v>
      </c>
      <c r="AW147" s="14" t="s">
        <v>32</v>
      </c>
      <c r="AX147" s="14" t="s">
        <v>83</v>
      </c>
      <c r="AY147" s="268" t="s">
        <v>201</v>
      </c>
    </row>
    <row r="148" s="2" customFormat="1" ht="49.05" customHeight="1">
      <c r="A148" s="39"/>
      <c r="B148" s="40"/>
      <c r="C148" s="222" t="s">
        <v>85</v>
      </c>
      <c r="D148" s="222" t="s">
        <v>202</v>
      </c>
      <c r="E148" s="223" t="s">
        <v>499</v>
      </c>
      <c r="F148" s="224" t="s">
        <v>500</v>
      </c>
      <c r="G148" s="225" t="s">
        <v>205</v>
      </c>
      <c r="H148" s="226">
        <v>13.904</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206</v>
      </c>
      <c r="AT148" s="234" t="s">
        <v>202</v>
      </c>
      <c r="AU148" s="234" t="s">
        <v>83</v>
      </c>
      <c r="AY148" s="18" t="s">
        <v>201</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206</v>
      </c>
      <c r="BM148" s="234" t="s">
        <v>501</v>
      </c>
    </row>
    <row r="149" s="11" customFormat="1" ht="25.92" customHeight="1">
      <c r="A149" s="11"/>
      <c r="B149" s="208"/>
      <c r="C149" s="209"/>
      <c r="D149" s="210" t="s">
        <v>75</v>
      </c>
      <c r="E149" s="211" t="s">
        <v>138</v>
      </c>
      <c r="F149" s="211" t="s">
        <v>234</v>
      </c>
      <c r="G149" s="209"/>
      <c r="H149" s="209"/>
      <c r="I149" s="212"/>
      <c r="J149" s="213">
        <f>BK149</f>
        <v>0</v>
      </c>
      <c r="K149" s="209"/>
      <c r="L149" s="214"/>
      <c r="M149" s="215"/>
      <c r="N149" s="216"/>
      <c r="O149" s="216"/>
      <c r="P149" s="217">
        <f>SUM(P150:P281)</f>
        <v>0</v>
      </c>
      <c r="Q149" s="216"/>
      <c r="R149" s="217">
        <f>SUM(R150:R281)</f>
        <v>36.876151950000001</v>
      </c>
      <c r="S149" s="216"/>
      <c r="T149" s="218">
        <f>SUM(T150:T281)</f>
        <v>0</v>
      </c>
      <c r="U149" s="11"/>
      <c r="V149" s="11"/>
      <c r="W149" s="11"/>
      <c r="X149" s="11"/>
      <c r="Y149" s="11"/>
      <c r="Z149" s="11"/>
      <c r="AA149" s="11"/>
      <c r="AB149" s="11"/>
      <c r="AC149" s="11"/>
      <c r="AD149" s="11"/>
      <c r="AE149" s="11"/>
      <c r="AR149" s="219" t="s">
        <v>83</v>
      </c>
      <c r="AT149" s="220" t="s">
        <v>75</v>
      </c>
      <c r="AU149" s="220" t="s">
        <v>76</v>
      </c>
      <c r="AY149" s="219" t="s">
        <v>201</v>
      </c>
      <c r="BK149" s="221">
        <f>SUM(BK150:BK281)</f>
        <v>0</v>
      </c>
    </row>
    <row r="150" s="2" customFormat="1" ht="44.25" customHeight="1">
      <c r="A150" s="39"/>
      <c r="B150" s="40"/>
      <c r="C150" s="222" t="s">
        <v>138</v>
      </c>
      <c r="D150" s="222" t="s">
        <v>202</v>
      </c>
      <c r="E150" s="223" t="s">
        <v>502</v>
      </c>
      <c r="F150" s="224" t="s">
        <v>503</v>
      </c>
      <c r="G150" s="225" t="s">
        <v>215</v>
      </c>
      <c r="H150" s="226">
        <v>156.428</v>
      </c>
      <c r="I150" s="227"/>
      <c r="J150" s="228">
        <f>ROUND(I150*H150,2)</f>
        <v>0</v>
      </c>
      <c r="K150" s="229"/>
      <c r="L150" s="45"/>
      <c r="M150" s="230" t="s">
        <v>1</v>
      </c>
      <c r="N150" s="231" t="s">
        <v>41</v>
      </c>
      <c r="O150" s="92"/>
      <c r="P150" s="232">
        <f>O150*H150</f>
        <v>0</v>
      </c>
      <c r="Q150" s="232">
        <v>0.15273999999999999</v>
      </c>
      <c r="R150" s="232">
        <f>Q150*H150</f>
        <v>23.892812719999998</v>
      </c>
      <c r="S150" s="232">
        <v>0</v>
      </c>
      <c r="T150" s="233">
        <f>S150*H150</f>
        <v>0</v>
      </c>
      <c r="U150" s="39"/>
      <c r="V150" s="39"/>
      <c r="W150" s="39"/>
      <c r="X150" s="39"/>
      <c r="Y150" s="39"/>
      <c r="Z150" s="39"/>
      <c r="AA150" s="39"/>
      <c r="AB150" s="39"/>
      <c r="AC150" s="39"/>
      <c r="AD150" s="39"/>
      <c r="AE150" s="39"/>
      <c r="AR150" s="234" t="s">
        <v>206</v>
      </c>
      <c r="AT150" s="234" t="s">
        <v>202</v>
      </c>
      <c r="AU150" s="234" t="s">
        <v>83</v>
      </c>
      <c r="AY150" s="18" t="s">
        <v>201</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206</v>
      </c>
      <c r="BM150" s="234" t="s">
        <v>504</v>
      </c>
    </row>
    <row r="151" s="12" customFormat="1">
      <c r="A151" s="12"/>
      <c r="B151" s="236"/>
      <c r="C151" s="237"/>
      <c r="D151" s="238" t="s">
        <v>208</v>
      </c>
      <c r="E151" s="239" t="s">
        <v>1</v>
      </c>
      <c r="F151" s="240" t="s">
        <v>505</v>
      </c>
      <c r="G151" s="237"/>
      <c r="H151" s="239" t="s">
        <v>1</v>
      </c>
      <c r="I151" s="241"/>
      <c r="J151" s="237"/>
      <c r="K151" s="237"/>
      <c r="L151" s="242"/>
      <c r="M151" s="243"/>
      <c r="N151" s="244"/>
      <c r="O151" s="244"/>
      <c r="P151" s="244"/>
      <c r="Q151" s="244"/>
      <c r="R151" s="244"/>
      <c r="S151" s="244"/>
      <c r="T151" s="245"/>
      <c r="U151" s="12"/>
      <c r="V151" s="12"/>
      <c r="W151" s="12"/>
      <c r="X151" s="12"/>
      <c r="Y151" s="12"/>
      <c r="Z151" s="12"/>
      <c r="AA151" s="12"/>
      <c r="AB151" s="12"/>
      <c r="AC151" s="12"/>
      <c r="AD151" s="12"/>
      <c r="AE151" s="12"/>
      <c r="AT151" s="246" t="s">
        <v>208</v>
      </c>
      <c r="AU151" s="246" t="s">
        <v>83</v>
      </c>
      <c r="AV151" s="12" t="s">
        <v>83</v>
      </c>
      <c r="AW151" s="12" t="s">
        <v>32</v>
      </c>
      <c r="AX151" s="12" t="s">
        <v>76</v>
      </c>
      <c r="AY151" s="246" t="s">
        <v>201</v>
      </c>
    </row>
    <row r="152" s="13" customFormat="1">
      <c r="A152" s="13"/>
      <c r="B152" s="247"/>
      <c r="C152" s="248"/>
      <c r="D152" s="238" t="s">
        <v>208</v>
      </c>
      <c r="E152" s="249" t="s">
        <v>1</v>
      </c>
      <c r="F152" s="250" t="s">
        <v>506</v>
      </c>
      <c r="G152" s="248"/>
      <c r="H152" s="251">
        <v>3.5960000000000001</v>
      </c>
      <c r="I152" s="252"/>
      <c r="J152" s="248"/>
      <c r="K152" s="248"/>
      <c r="L152" s="253"/>
      <c r="M152" s="254"/>
      <c r="N152" s="255"/>
      <c r="O152" s="255"/>
      <c r="P152" s="255"/>
      <c r="Q152" s="255"/>
      <c r="R152" s="255"/>
      <c r="S152" s="255"/>
      <c r="T152" s="256"/>
      <c r="U152" s="13"/>
      <c r="V152" s="13"/>
      <c r="W152" s="13"/>
      <c r="X152" s="13"/>
      <c r="Y152" s="13"/>
      <c r="Z152" s="13"/>
      <c r="AA152" s="13"/>
      <c r="AB152" s="13"/>
      <c r="AC152" s="13"/>
      <c r="AD152" s="13"/>
      <c r="AE152" s="13"/>
      <c r="AT152" s="257" t="s">
        <v>208</v>
      </c>
      <c r="AU152" s="257" t="s">
        <v>83</v>
      </c>
      <c r="AV152" s="13" t="s">
        <v>85</v>
      </c>
      <c r="AW152" s="13" t="s">
        <v>32</v>
      </c>
      <c r="AX152" s="13" t="s">
        <v>76</v>
      </c>
      <c r="AY152" s="257" t="s">
        <v>201</v>
      </c>
    </row>
    <row r="153" s="13" customFormat="1">
      <c r="A153" s="13"/>
      <c r="B153" s="247"/>
      <c r="C153" s="248"/>
      <c r="D153" s="238" t="s">
        <v>208</v>
      </c>
      <c r="E153" s="249" t="s">
        <v>1</v>
      </c>
      <c r="F153" s="250" t="s">
        <v>507</v>
      </c>
      <c r="G153" s="248"/>
      <c r="H153" s="251">
        <v>4.8449999999999998</v>
      </c>
      <c r="I153" s="252"/>
      <c r="J153" s="248"/>
      <c r="K153" s="248"/>
      <c r="L153" s="253"/>
      <c r="M153" s="254"/>
      <c r="N153" s="255"/>
      <c r="O153" s="255"/>
      <c r="P153" s="255"/>
      <c r="Q153" s="255"/>
      <c r="R153" s="255"/>
      <c r="S153" s="255"/>
      <c r="T153" s="256"/>
      <c r="U153" s="13"/>
      <c r="V153" s="13"/>
      <c r="W153" s="13"/>
      <c r="X153" s="13"/>
      <c r="Y153" s="13"/>
      <c r="Z153" s="13"/>
      <c r="AA153" s="13"/>
      <c r="AB153" s="13"/>
      <c r="AC153" s="13"/>
      <c r="AD153" s="13"/>
      <c r="AE153" s="13"/>
      <c r="AT153" s="257" t="s">
        <v>208</v>
      </c>
      <c r="AU153" s="257" t="s">
        <v>83</v>
      </c>
      <c r="AV153" s="13" t="s">
        <v>85</v>
      </c>
      <c r="AW153" s="13" t="s">
        <v>32</v>
      </c>
      <c r="AX153" s="13" t="s">
        <v>76</v>
      </c>
      <c r="AY153" s="257" t="s">
        <v>201</v>
      </c>
    </row>
    <row r="154" s="13" customFormat="1">
      <c r="A154" s="13"/>
      <c r="B154" s="247"/>
      <c r="C154" s="248"/>
      <c r="D154" s="238" t="s">
        <v>208</v>
      </c>
      <c r="E154" s="249" t="s">
        <v>1</v>
      </c>
      <c r="F154" s="250" t="s">
        <v>508</v>
      </c>
      <c r="G154" s="248"/>
      <c r="H154" s="251">
        <v>-1.7729999999999999</v>
      </c>
      <c r="I154" s="252"/>
      <c r="J154" s="248"/>
      <c r="K154" s="248"/>
      <c r="L154" s="253"/>
      <c r="M154" s="254"/>
      <c r="N154" s="255"/>
      <c r="O154" s="255"/>
      <c r="P154" s="255"/>
      <c r="Q154" s="255"/>
      <c r="R154" s="255"/>
      <c r="S154" s="255"/>
      <c r="T154" s="256"/>
      <c r="U154" s="13"/>
      <c r="V154" s="13"/>
      <c r="W154" s="13"/>
      <c r="X154" s="13"/>
      <c r="Y154" s="13"/>
      <c r="Z154" s="13"/>
      <c r="AA154" s="13"/>
      <c r="AB154" s="13"/>
      <c r="AC154" s="13"/>
      <c r="AD154" s="13"/>
      <c r="AE154" s="13"/>
      <c r="AT154" s="257" t="s">
        <v>208</v>
      </c>
      <c r="AU154" s="257" t="s">
        <v>83</v>
      </c>
      <c r="AV154" s="13" t="s">
        <v>85</v>
      </c>
      <c r="AW154" s="13" t="s">
        <v>32</v>
      </c>
      <c r="AX154" s="13" t="s">
        <v>76</v>
      </c>
      <c r="AY154" s="257" t="s">
        <v>201</v>
      </c>
    </row>
    <row r="155" s="12" customFormat="1">
      <c r="A155" s="12"/>
      <c r="B155" s="236"/>
      <c r="C155" s="237"/>
      <c r="D155" s="238" t="s">
        <v>208</v>
      </c>
      <c r="E155" s="239" t="s">
        <v>1</v>
      </c>
      <c r="F155" s="240" t="s">
        <v>509</v>
      </c>
      <c r="G155" s="237"/>
      <c r="H155" s="239" t="s">
        <v>1</v>
      </c>
      <c r="I155" s="241"/>
      <c r="J155" s="237"/>
      <c r="K155" s="237"/>
      <c r="L155" s="242"/>
      <c r="M155" s="243"/>
      <c r="N155" s="244"/>
      <c r="O155" s="244"/>
      <c r="P155" s="244"/>
      <c r="Q155" s="244"/>
      <c r="R155" s="244"/>
      <c r="S155" s="244"/>
      <c r="T155" s="245"/>
      <c r="U155" s="12"/>
      <c r="V155" s="12"/>
      <c r="W155" s="12"/>
      <c r="X155" s="12"/>
      <c r="Y155" s="12"/>
      <c r="Z155" s="12"/>
      <c r="AA155" s="12"/>
      <c r="AB155" s="12"/>
      <c r="AC155" s="12"/>
      <c r="AD155" s="12"/>
      <c r="AE155" s="12"/>
      <c r="AT155" s="246" t="s">
        <v>208</v>
      </c>
      <c r="AU155" s="246" t="s">
        <v>83</v>
      </c>
      <c r="AV155" s="12" t="s">
        <v>83</v>
      </c>
      <c r="AW155" s="12" t="s">
        <v>32</v>
      </c>
      <c r="AX155" s="12" t="s">
        <v>76</v>
      </c>
      <c r="AY155" s="246" t="s">
        <v>201</v>
      </c>
    </row>
    <row r="156" s="13" customFormat="1">
      <c r="A156" s="13"/>
      <c r="B156" s="247"/>
      <c r="C156" s="248"/>
      <c r="D156" s="238" t="s">
        <v>208</v>
      </c>
      <c r="E156" s="249" t="s">
        <v>1</v>
      </c>
      <c r="F156" s="250" t="s">
        <v>510</v>
      </c>
      <c r="G156" s="248"/>
      <c r="H156" s="251">
        <v>4.4969999999999999</v>
      </c>
      <c r="I156" s="252"/>
      <c r="J156" s="248"/>
      <c r="K156" s="248"/>
      <c r="L156" s="253"/>
      <c r="M156" s="254"/>
      <c r="N156" s="255"/>
      <c r="O156" s="255"/>
      <c r="P156" s="255"/>
      <c r="Q156" s="255"/>
      <c r="R156" s="255"/>
      <c r="S156" s="255"/>
      <c r="T156" s="256"/>
      <c r="U156" s="13"/>
      <c r="V156" s="13"/>
      <c r="W156" s="13"/>
      <c r="X156" s="13"/>
      <c r="Y156" s="13"/>
      <c r="Z156" s="13"/>
      <c r="AA156" s="13"/>
      <c r="AB156" s="13"/>
      <c r="AC156" s="13"/>
      <c r="AD156" s="13"/>
      <c r="AE156" s="13"/>
      <c r="AT156" s="257" t="s">
        <v>208</v>
      </c>
      <c r="AU156" s="257" t="s">
        <v>83</v>
      </c>
      <c r="AV156" s="13" t="s">
        <v>85</v>
      </c>
      <c r="AW156" s="13" t="s">
        <v>32</v>
      </c>
      <c r="AX156" s="13" t="s">
        <v>76</v>
      </c>
      <c r="AY156" s="257" t="s">
        <v>201</v>
      </c>
    </row>
    <row r="157" s="13" customFormat="1">
      <c r="A157" s="13"/>
      <c r="B157" s="247"/>
      <c r="C157" s="248"/>
      <c r="D157" s="238" t="s">
        <v>208</v>
      </c>
      <c r="E157" s="249" t="s">
        <v>1</v>
      </c>
      <c r="F157" s="250" t="s">
        <v>511</v>
      </c>
      <c r="G157" s="248"/>
      <c r="H157" s="251">
        <v>4.9279999999999999</v>
      </c>
      <c r="I157" s="252"/>
      <c r="J157" s="248"/>
      <c r="K157" s="248"/>
      <c r="L157" s="253"/>
      <c r="M157" s="254"/>
      <c r="N157" s="255"/>
      <c r="O157" s="255"/>
      <c r="P157" s="255"/>
      <c r="Q157" s="255"/>
      <c r="R157" s="255"/>
      <c r="S157" s="255"/>
      <c r="T157" s="256"/>
      <c r="U157" s="13"/>
      <c r="V157" s="13"/>
      <c r="W157" s="13"/>
      <c r="X157" s="13"/>
      <c r="Y157" s="13"/>
      <c r="Z157" s="13"/>
      <c r="AA157" s="13"/>
      <c r="AB157" s="13"/>
      <c r="AC157" s="13"/>
      <c r="AD157" s="13"/>
      <c r="AE157" s="13"/>
      <c r="AT157" s="257" t="s">
        <v>208</v>
      </c>
      <c r="AU157" s="257" t="s">
        <v>83</v>
      </c>
      <c r="AV157" s="13" t="s">
        <v>85</v>
      </c>
      <c r="AW157" s="13" t="s">
        <v>32</v>
      </c>
      <c r="AX157" s="13" t="s">
        <v>76</v>
      </c>
      <c r="AY157" s="257" t="s">
        <v>201</v>
      </c>
    </row>
    <row r="158" s="13" customFormat="1">
      <c r="A158" s="13"/>
      <c r="B158" s="247"/>
      <c r="C158" s="248"/>
      <c r="D158" s="238" t="s">
        <v>208</v>
      </c>
      <c r="E158" s="249" t="s">
        <v>1</v>
      </c>
      <c r="F158" s="250" t="s">
        <v>508</v>
      </c>
      <c r="G158" s="248"/>
      <c r="H158" s="251">
        <v>-1.7729999999999999</v>
      </c>
      <c r="I158" s="252"/>
      <c r="J158" s="248"/>
      <c r="K158" s="248"/>
      <c r="L158" s="253"/>
      <c r="M158" s="254"/>
      <c r="N158" s="255"/>
      <c r="O158" s="255"/>
      <c r="P158" s="255"/>
      <c r="Q158" s="255"/>
      <c r="R158" s="255"/>
      <c r="S158" s="255"/>
      <c r="T158" s="256"/>
      <c r="U158" s="13"/>
      <c r="V158" s="13"/>
      <c r="W158" s="13"/>
      <c r="X158" s="13"/>
      <c r="Y158" s="13"/>
      <c r="Z158" s="13"/>
      <c r="AA158" s="13"/>
      <c r="AB158" s="13"/>
      <c r="AC158" s="13"/>
      <c r="AD158" s="13"/>
      <c r="AE158" s="13"/>
      <c r="AT158" s="257" t="s">
        <v>208</v>
      </c>
      <c r="AU158" s="257" t="s">
        <v>83</v>
      </c>
      <c r="AV158" s="13" t="s">
        <v>85</v>
      </c>
      <c r="AW158" s="13" t="s">
        <v>32</v>
      </c>
      <c r="AX158" s="13" t="s">
        <v>76</v>
      </c>
      <c r="AY158" s="257" t="s">
        <v>201</v>
      </c>
    </row>
    <row r="159" s="12" customFormat="1">
      <c r="A159" s="12"/>
      <c r="B159" s="236"/>
      <c r="C159" s="237"/>
      <c r="D159" s="238" t="s">
        <v>208</v>
      </c>
      <c r="E159" s="239" t="s">
        <v>1</v>
      </c>
      <c r="F159" s="240" t="s">
        <v>512</v>
      </c>
      <c r="G159" s="237"/>
      <c r="H159" s="239" t="s">
        <v>1</v>
      </c>
      <c r="I159" s="241"/>
      <c r="J159" s="237"/>
      <c r="K159" s="237"/>
      <c r="L159" s="242"/>
      <c r="M159" s="243"/>
      <c r="N159" s="244"/>
      <c r="O159" s="244"/>
      <c r="P159" s="244"/>
      <c r="Q159" s="244"/>
      <c r="R159" s="244"/>
      <c r="S159" s="244"/>
      <c r="T159" s="245"/>
      <c r="U159" s="12"/>
      <c r="V159" s="12"/>
      <c r="W159" s="12"/>
      <c r="X159" s="12"/>
      <c r="Y159" s="12"/>
      <c r="Z159" s="12"/>
      <c r="AA159" s="12"/>
      <c r="AB159" s="12"/>
      <c r="AC159" s="12"/>
      <c r="AD159" s="12"/>
      <c r="AE159" s="12"/>
      <c r="AT159" s="246" t="s">
        <v>208</v>
      </c>
      <c r="AU159" s="246" t="s">
        <v>83</v>
      </c>
      <c r="AV159" s="12" t="s">
        <v>83</v>
      </c>
      <c r="AW159" s="12" t="s">
        <v>32</v>
      </c>
      <c r="AX159" s="12" t="s">
        <v>76</v>
      </c>
      <c r="AY159" s="246" t="s">
        <v>201</v>
      </c>
    </row>
    <row r="160" s="13" customFormat="1">
      <c r="A160" s="13"/>
      <c r="B160" s="247"/>
      <c r="C160" s="248"/>
      <c r="D160" s="238" t="s">
        <v>208</v>
      </c>
      <c r="E160" s="249" t="s">
        <v>1</v>
      </c>
      <c r="F160" s="250" t="s">
        <v>513</v>
      </c>
      <c r="G160" s="248"/>
      <c r="H160" s="251">
        <v>4.6600000000000001</v>
      </c>
      <c r="I160" s="252"/>
      <c r="J160" s="248"/>
      <c r="K160" s="248"/>
      <c r="L160" s="253"/>
      <c r="M160" s="254"/>
      <c r="N160" s="255"/>
      <c r="O160" s="255"/>
      <c r="P160" s="255"/>
      <c r="Q160" s="255"/>
      <c r="R160" s="255"/>
      <c r="S160" s="255"/>
      <c r="T160" s="256"/>
      <c r="U160" s="13"/>
      <c r="V160" s="13"/>
      <c r="W160" s="13"/>
      <c r="X160" s="13"/>
      <c r="Y160" s="13"/>
      <c r="Z160" s="13"/>
      <c r="AA160" s="13"/>
      <c r="AB160" s="13"/>
      <c r="AC160" s="13"/>
      <c r="AD160" s="13"/>
      <c r="AE160" s="13"/>
      <c r="AT160" s="257" t="s">
        <v>208</v>
      </c>
      <c r="AU160" s="257" t="s">
        <v>83</v>
      </c>
      <c r="AV160" s="13" t="s">
        <v>85</v>
      </c>
      <c r="AW160" s="13" t="s">
        <v>32</v>
      </c>
      <c r="AX160" s="13" t="s">
        <v>76</v>
      </c>
      <c r="AY160" s="257" t="s">
        <v>201</v>
      </c>
    </row>
    <row r="161" s="13" customFormat="1">
      <c r="A161" s="13"/>
      <c r="B161" s="247"/>
      <c r="C161" s="248"/>
      <c r="D161" s="238" t="s">
        <v>208</v>
      </c>
      <c r="E161" s="249" t="s">
        <v>1</v>
      </c>
      <c r="F161" s="250" t="s">
        <v>514</v>
      </c>
      <c r="G161" s="248"/>
      <c r="H161" s="251">
        <v>6.3719999999999999</v>
      </c>
      <c r="I161" s="252"/>
      <c r="J161" s="248"/>
      <c r="K161" s="248"/>
      <c r="L161" s="253"/>
      <c r="M161" s="254"/>
      <c r="N161" s="255"/>
      <c r="O161" s="255"/>
      <c r="P161" s="255"/>
      <c r="Q161" s="255"/>
      <c r="R161" s="255"/>
      <c r="S161" s="255"/>
      <c r="T161" s="256"/>
      <c r="U161" s="13"/>
      <c r="V161" s="13"/>
      <c r="W161" s="13"/>
      <c r="X161" s="13"/>
      <c r="Y161" s="13"/>
      <c r="Z161" s="13"/>
      <c r="AA161" s="13"/>
      <c r="AB161" s="13"/>
      <c r="AC161" s="13"/>
      <c r="AD161" s="13"/>
      <c r="AE161" s="13"/>
      <c r="AT161" s="257" t="s">
        <v>208</v>
      </c>
      <c r="AU161" s="257" t="s">
        <v>83</v>
      </c>
      <c r="AV161" s="13" t="s">
        <v>85</v>
      </c>
      <c r="AW161" s="13" t="s">
        <v>32</v>
      </c>
      <c r="AX161" s="13" t="s">
        <v>76</v>
      </c>
      <c r="AY161" s="257" t="s">
        <v>201</v>
      </c>
    </row>
    <row r="162" s="13" customFormat="1">
      <c r="A162" s="13"/>
      <c r="B162" s="247"/>
      <c r="C162" s="248"/>
      <c r="D162" s="238" t="s">
        <v>208</v>
      </c>
      <c r="E162" s="249" t="s">
        <v>1</v>
      </c>
      <c r="F162" s="250" t="s">
        <v>515</v>
      </c>
      <c r="G162" s="248"/>
      <c r="H162" s="251">
        <v>-1.5760000000000001</v>
      </c>
      <c r="I162" s="252"/>
      <c r="J162" s="248"/>
      <c r="K162" s="248"/>
      <c r="L162" s="253"/>
      <c r="M162" s="254"/>
      <c r="N162" s="255"/>
      <c r="O162" s="255"/>
      <c r="P162" s="255"/>
      <c r="Q162" s="255"/>
      <c r="R162" s="255"/>
      <c r="S162" s="255"/>
      <c r="T162" s="256"/>
      <c r="U162" s="13"/>
      <c r="V162" s="13"/>
      <c r="W162" s="13"/>
      <c r="X162" s="13"/>
      <c r="Y162" s="13"/>
      <c r="Z162" s="13"/>
      <c r="AA162" s="13"/>
      <c r="AB162" s="13"/>
      <c r="AC162" s="13"/>
      <c r="AD162" s="13"/>
      <c r="AE162" s="13"/>
      <c r="AT162" s="257" t="s">
        <v>208</v>
      </c>
      <c r="AU162" s="257" t="s">
        <v>83</v>
      </c>
      <c r="AV162" s="13" t="s">
        <v>85</v>
      </c>
      <c r="AW162" s="13" t="s">
        <v>32</v>
      </c>
      <c r="AX162" s="13" t="s">
        <v>76</v>
      </c>
      <c r="AY162" s="257" t="s">
        <v>201</v>
      </c>
    </row>
    <row r="163" s="12" customFormat="1">
      <c r="A163" s="12"/>
      <c r="B163" s="236"/>
      <c r="C163" s="237"/>
      <c r="D163" s="238" t="s">
        <v>208</v>
      </c>
      <c r="E163" s="239" t="s">
        <v>1</v>
      </c>
      <c r="F163" s="240" t="s">
        <v>516</v>
      </c>
      <c r="G163" s="237"/>
      <c r="H163" s="239" t="s">
        <v>1</v>
      </c>
      <c r="I163" s="241"/>
      <c r="J163" s="237"/>
      <c r="K163" s="237"/>
      <c r="L163" s="242"/>
      <c r="M163" s="243"/>
      <c r="N163" s="244"/>
      <c r="O163" s="244"/>
      <c r="P163" s="244"/>
      <c r="Q163" s="244"/>
      <c r="R163" s="244"/>
      <c r="S163" s="244"/>
      <c r="T163" s="245"/>
      <c r="U163" s="12"/>
      <c r="V163" s="12"/>
      <c r="W163" s="12"/>
      <c r="X163" s="12"/>
      <c r="Y163" s="12"/>
      <c r="Z163" s="12"/>
      <c r="AA163" s="12"/>
      <c r="AB163" s="12"/>
      <c r="AC163" s="12"/>
      <c r="AD163" s="12"/>
      <c r="AE163" s="12"/>
      <c r="AT163" s="246" t="s">
        <v>208</v>
      </c>
      <c r="AU163" s="246" t="s">
        <v>83</v>
      </c>
      <c r="AV163" s="12" t="s">
        <v>83</v>
      </c>
      <c r="AW163" s="12" t="s">
        <v>32</v>
      </c>
      <c r="AX163" s="12" t="s">
        <v>76</v>
      </c>
      <c r="AY163" s="246" t="s">
        <v>201</v>
      </c>
    </row>
    <row r="164" s="13" customFormat="1">
      <c r="A164" s="13"/>
      <c r="B164" s="247"/>
      <c r="C164" s="248"/>
      <c r="D164" s="238" t="s">
        <v>208</v>
      </c>
      <c r="E164" s="249" t="s">
        <v>1</v>
      </c>
      <c r="F164" s="250" t="s">
        <v>517</v>
      </c>
      <c r="G164" s="248"/>
      <c r="H164" s="251">
        <v>4.3220000000000001</v>
      </c>
      <c r="I164" s="252"/>
      <c r="J164" s="248"/>
      <c r="K164" s="248"/>
      <c r="L164" s="253"/>
      <c r="M164" s="254"/>
      <c r="N164" s="255"/>
      <c r="O164" s="255"/>
      <c r="P164" s="255"/>
      <c r="Q164" s="255"/>
      <c r="R164" s="255"/>
      <c r="S164" s="255"/>
      <c r="T164" s="256"/>
      <c r="U164" s="13"/>
      <c r="V164" s="13"/>
      <c r="W164" s="13"/>
      <c r="X164" s="13"/>
      <c r="Y164" s="13"/>
      <c r="Z164" s="13"/>
      <c r="AA164" s="13"/>
      <c r="AB164" s="13"/>
      <c r="AC164" s="13"/>
      <c r="AD164" s="13"/>
      <c r="AE164" s="13"/>
      <c r="AT164" s="257" t="s">
        <v>208</v>
      </c>
      <c r="AU164" s="257" t="s">
        <v>83</v>
      </c>
      <c r="AV164" s="13" t="s">
        <v>85</v>
      </c>
      <c r="AW164" s="13" t="s">
        <v>32</v>
      </c>
      <c r="AX164" s="13" t="s">
        <v>76</v>
      </c>
      <c r="AY164" s="257" t="s">
        <v>201</v>
      </c>
    </row>
    <row r="165" s="13" customFormat="1">
      <c r="A165" s="13"/>
      <c r="B165" s="247"/>
      <c r="C165" s="248"/>
      <c r="D165" s="238" t="s">
        <v>208</v>
      </c>
      <c r="E165" s="249" t="s">
        <v>1</v>
      </c>
      <c r="F165" s="250" t="s">
        <v>518</v>
      </c>
      <c r="G165" s="248"/>
      <c r="H165" s="251">
        <v>5.9089999999999998</v>
      </c>
      <c r="I165" s="252"/>
      <c r="J165" s="248"/>
      <c r="K165" s="248"/>
      <c r="L165" s="253"/>
      <c r="M165" s="254"/>
      <c r="N165" s="255"/>
      <c r="O165" s="255"/>
      <c r="P165" s="255"/>
      <c r="Q165" s="255"/>
      <c r="R165" s="255"/>
      <c r="S165" s="255"/>
      <c r="T165" s="256"/>
      <c r="U165" s="13"/>
      <c r="V165" s="13"/>
      <c r="W165" s="13"/>
      <c r="X165" s="13"/>
      <c r="Y165" s="13"/>
      <c r="Z165" s="13"/>
      <c r="AA165" s="13"/>
      <c r="AB165" s="13"/>
      <c r="AC165" s="13"/>
      <c r="AD165" s="13"/>
      <c r="AE165" s="13"/>
      <c r="AT165" s="257" t="s">
        <v>208</v>
      </c>
      <c r="AU165" s="257" t="s">
        <v>83</v>
      </c>
      <c r="AV165" s="13" t="s">
        <v>85</v>
      </c>
      <c r="AW165" s="13" t="s">
        <v>32</v>
      </c>
      <c r="AX165" s="13" t="s">
        <v>76</v>
      </c>
      <c r="AY165" s="257" t="s">
        <v>201</v>
      </c>
    </row>
    <row r="166" s="13" customFormat="1">
      <c r="A166" s="13"/>
      <c r="B166" s="247"/>
      <c r="C166" s="248"/>
      <c r="D166" s="238" t="s">
        <v>208</v>
      </c>
      <c r="E166" s="249" t="s">
        <v>1</v>
      </c>
      <c r="F166" s="250" t="s">
        <v>515</v>
      </c>
      <c r="G166" s="248"/>
      <c r="H166" s="251">
        <v>-1.5760000000000001</v>
      </c>
      <c r="I166" s="252"/>
      <c r="J166" s="248"/>
      <c r="K166" s="248"/>
      <c r="L166" s="253"/>
      <c r="M166" s="254"/>
      <c r="N166" s="255"/>
      <c r="O166" s="255"/>
      <c r="P166" s="255"/>
      <c r="Q166" s="255"/>
      <c r="R166" s="255"/>
      <c r="S166" s="255"/>
      <c r="T166" s="256"/>
      <c r="U166" s="13"/>
      <c r="V166" s="13"/>
      <c r="W166" s="13"/>
      <c r="X166" s="13"/>
      <c r="Y166" s="13"/>
      <c r="Z166" s="13"/>
      <c r="AA166" s="13"/>
      <c r="AB166" s="13"/>
      <c r="AC166" s="13"/>
      <c r="AD166" s="13"/>
      <c r="AE166" s="13"/>
      <c r="AT166" s="257" t="s">
        <v>208</v>
      </c>
      <c r="AU166" s="257" t="s">
        <v>83</v>
      </c>
      <c r="AV166" s="13" t="s">
        <v>85</v>
      </c>
      <c r="AW166" s="13" t="s">
        <v>32</v>
      </c>
      <c r="AX166" s="13" t="s">
        <v>76</v>
      </c>
      <c r="AY166" s="257" t="s">
        <v>201</v>
      </c>
    </row>
    <row r="167" s="12" customFormat="1">
      <c r="A167" s="12"/>
      <c r="B167" s="236"/>
      <c r="C167" s="237"/>
      <c r="D167" s="238" t="s">
        <v>208</v>
      </c>
      <c r="E167" s="239" t="s">
        <v>1</v>
      </c>
      <c r="F167" s="240" t="s">
        <v>519</v>
      </c>
      <c r="G167" s="237"/>
      <c r="H167" s="239" t="s">
        <v>1</v>
      </c>
      <c r="I167" s="241"/>
      <c r="J167" s="237"/>
      <c r="K167" s="237"/>
      <c r="L167" s="242"/>
      <c r="M167" s="243"/>
      <c r="N167" s="244"/>
      <c r="O167" s="244"/>
      <c r="P167" s="244"/>
      <c r="Q167" s="244"/>
      <c r="R167" s="244"/>
      <c r="S167" s="244"/>
      <c r="T167" s="245"/>
      <c r="U167" s="12"/>
      <c r="V167" s="12"/>
      <c r="W167" s="12"/>
      <c r="X167" s="12"/>
      <c r="Y167" s="12"/>
      <c r="Z167" s="12"/>
      <c r="AA167" s="12"/>
      <c r="AB167" s="12"/>
      <c r="AC167" s="12"/>
      <c r="AD167" s="12"/>
      <c r="AE167" s="12"/>
      <c r="AT167" s="246" t="s">
        <v>208</v>
      </c>
      <c r="AU167" s="246" t="s">
        <v>83</v>
      </c>
      <c r="AV167" s="12" t="s">
        <v>83</v>
      </c>
      <c r="AW167" s="12" t="s">
        <v>32</v>
      </c>
      <c r="AX167" s="12" t="s">
        <v>76</v>
      </c>
      <c r="AY167" s="246" t="s">
        <v>201</v>
      </c>
    </row>
    <row r="168" s="13" customFormat="1">
      <c r="A168" s="13"/>
      <c r="B168" s="247"/>
      <c r="C168" s="248"/>
      <c r="D168" s="238" t="s">
        <v>208</v>
      </c>
      <c r="E168" s="249" t="s">
        <v>1</v>
      </c>
      <c r="F168" s="250" t="s">
        <v>520</v>
      </c>
      <c r="G168" s="248"/>
      <c r="H168" s="251">
        <v>9.173</v>
      </c>
      <c r="I168" s="252"/>
      <c r="J168" s="248"/>
      <c r="K168" s="248"/>
      <c r="L168" s="253"/>
      <c r="M168" s="254"/>
      <c r="N168" s="255"/>
      <c r="O168" s="255"/>
      <c r="P168" s="255"/>
      <c r="Q168" s="255"/>
      <c r="R168" s="255"/>
      <c r="S168" s="255"/>
      <c r="T168" s="256"/>
      <c r="U168" s="13"/>
      <c r="V168" s="13"/>
      <c r="W168" s="13"/>
      <c r="X168" s="13"/>
      <c r="Y168" s="13"/>
      <c r="Z168" s="13"/>
      <c r="AA168" s="13"/>
      <c r="AB168" s="13"/>
      <c r="AC168" s="13"/>
      <c r="AD168" s="13"/>
      <c r="AE168" s="13"/>
      <c r="AT168" s="257" t="s">
        <v>208</v>
      </c>
      <c r="AU168" s="257" t="s">
        <v>83</v>
      </c>
      <c r="AV168" s="13" t="s">
        <v>85</v>
      </c>
      <c r="AW168" s="13" t="s">
        <v>32</v>
      </c>
      <c r="AX168" s="13" t="s">
        <v>76</v>
      </c>
      <c r="AY168" s="257" t="s">
        <v>201</v>
      </c>
    </row>
    <row r="169" s="13" customFormat="1">
      <c r="A169" s="13"/>
      <c r="B169" s="247"/>
      <c r="C169" s="248"/>
      <c r="D169" s="238" t="s">
        <v>208</v>
      </c>
      <c r="E169" s="249" t="s">
        <v>1</v>
      </c>
      <c r="F169" s="250" t="s">
        <v>515</v>
      </c>
      <c r="G169" s="248"/>
      <c r="H169" s="251">
        <v>-1.5760000000000001</v>
      </c>
      <c r="I169" s="252"/>
      <c r="J169" s="248"/>
      <c r="K169" s="248"/>
      <c r="L169" s="253"/>
      <c r="M169" s="254"/>
      <c r="N169" s="255"/>
      <c r="O169" s="255"/>
      <c r="P169" s="255"/>
      <c r="Q169" s="255"/>
      <c r="R169" s="255"/>
      <c r="S169" s="255"/>
      <c r="T169" s="256"/>
      <c r="U169" s="13"/>
      <c r="V169" s="13"/>
      <c r="W169" s="13"/>
      <c r="X169" s="13"/>
      <c r="Y169" s="13"/>
      <c r="Z169" s="13"/>
      <c r="AA169" s="13"/>
      <c r="AB169" s="13"/>
      <c r="AC169" s="13"/>
      <c r="AD169" s="13"/>
      <c r="AE169" s="13"/>
      <c r="AT169" s="257" t="s">
        <v>208</v>
      </c>
      <c r="AU169" s="257" t="s">
        <v>83</v>
      </c>
      <c r="AV169" s="13" t="s">
        <v>85</v>
      </c>
      <c r="AW169" s="13" t="s">
        <v>32</v>
      </c>
      <c r="AX169" s="13" t="s">
        <v>76</v>
      </c>
      <c r="AY169" s="257" t="s">
        <v>201</v>
      </c>
    </row>
    <row r="170" s="13" customFormat="1">
      <c r="A170" s="13"/>
      <c r="B170" s="247"/>
      <c r="C170" s="248"/>
      <c r="D170" s="238" t="s">
        <v>208</v>
      </c>
      <c r="E170" s="249" t="s">
        <v>1</v>
      </c>
      <c r="F170" s="250" t="s">
        <v>518</v>
      </c>
      <c r="G170" s="248"/>
      <c r="H170" s="251">
        <v>5.9089999999999998</v>
      </c>
      <c r="I170" s="252"/>
      <c r="J170" s="248"/>
      <c r="K170" s="248"/>
      <c r="L170" s="253"/>
      <c r="M170" s="254"/>
      <c r="N170" s="255"/>
      <c r="O170" s="255"/>
      <c r="P170" s="255"/>
      <c r="Q170" s="255"/>
      <c r="R170" s="255"/>
      <c r="S170" s="255"/>
      <c r="T170" s="256"/>
      <c r="U170" s="13"/>
      <c r="V170" s="13"/>
      <c r="W170" s="13"/>
      <c r="X170" s="13"/>
      <c r="Y170" s="13"/>
      <c r="Z170" s="13"/>
      <c r="AA170" s="13"/>
      <c r="AB170" s="13"/>
      <c r="AC170" s="13"/>
      <c r="AD170" s="13"/>
      <c r="AE170" s="13"/>
      <c r="AT170" s="257" t="s">
        <v>208</v>
      </c>
      <c r="AU170" s="257" t="s">
        <v>83</v>
      </c>
      <c r="AV170" s="13" t="s">
        <v>85</v>
      </c>
      <c r="AW170" s="13" t="s">
        <v>32</v>
      </c>
      <c r="AX170" s="13" t="s">
        <v>76</v>
      </c>
      <c r="AY170" s="257" t="s">
        <v>201</v>
      </c>
    </row>
    <row r="171" s="13" customFormat="1">
      <c r="A171" s="13"/>
      <c r="B171" s="247"/>
      <c r="C171" s="248"/>
      <c r="D171" s="238" t="s">
        <v>208</v>
      </c>
      <c r="E171" s="249" t="s">
        <v>1</v>
      </c>
      <c r="F171" s="250" t="s">
        <v>515</v>
      </c>
      <c r="G171" s="248"/>
      <c r="H171" s="251">
        <v>-1.5760000000000001</v>
      </c>
      <c r="I171" s="252"/>
      <c r="J171" s="248"/>
      <c r="K171" s="248"/>
      <c r="L171" s="253"/>
      <c r="M171" s="254"/>
      <c r="N171" s="255"/>
      <c r="O171" s="255"/>
      <c r="P171" s="255"/>
      <c r="Q171" s="255"/>
      <c r="R171" s="255"/>
      <c r="S171" s="255"/>
      <c r="T171" s="256"/>
      <c r="U171" s="13"/>
      <c r="V171" s="13"/>
      <c r="W171" s="13"/>
      <c r="X171" s="13"/>
      <c r="Y171" s="13"/>
      <c r="Z171" s="13"/>
      <c r="AA171" s="13"/>
      <c r="AB171" s="13"/>
      <c r="AC171" s="13"/>
      <c r="AD171" s="13"/>
      <c r="AE171" s="13"/>
      <c r="AT171" s="257" t="s">
        <v>208</v>
      </c>
      <c r="AU171" s="257" t="s">
        <v>83</v>
      </c>
      <c r="AV171" s="13" t="s">
        <v>85</v>
      </c>
      <c r="AW171" s="13" t="s">
        <v>32</v>
      </c>
      <c r="AX171" s="13" t="s">
        <v>76</v>
      </c>
      <c r="AY171" s="257" t="s">
        <v>201</v>
      </c>
    </row>
    <row r="172" s="12" customFormat="1">
      <c r="A172" s="12"/>
      <c r="B172" s="236"/>
      <c r="C172" s="237"/>
      <c r="D172" s="238" t="s">
        <v>208</v>
      </c>
      <c r="E172" s="239" t="s">
        <v>1</v>
      </c>
      <c r="F172" s="240" t="s">
        <v>521</v>
      </c>
      <c r="G172" s="237"/>
      <c r="H172" s="239" t="s">
        <v>1</v>
      </c>
      <c r="I172" s="241"/>
      <c r="J172" s="237"/>
      <c r="K172" s="237"/>
      <c r="L172" s="242"/>
      <c r="M172" s="243"/>
      <c r="N172" s="244"/>
      <c r="O172" s="244"/>
      <c r="P172" s="244"/>
      <c r="Q172" s="244"/>
      <c r="R172" s="244"/>
      <c r="S172" s="244"/>
      <c r="T172" s="245"/>
      <c r="U172" s="12"/>
      <c r="V172" s="12"/>
      <c r="W172" s="12"/>
      <c r="X172" s="12"/>
      <c r="Y172" s="12"/>
      <c r="Z172" s="12"/>
      <c r="AA172" s="12"/>
      <c r="AB172" s="12"/>
      <c r="AC172" s="12"/>
      <c r="AD172" s="12"/>
      <c r="AE172" s="12"/>
      <c r="AT172" s="246" t="s">
        <v>208</v>
      </c>
      <c r="AU172" s="246" t="s">
        <v>83</v>
      </c>
      <c r="AV172" s="12" t="s">
        <v>83</v>
      </c>
      <c r="AW172" s="12" t="s">
        <v>32</v>
      </c>
      <c r="AX172" s="12" t="s">
        <v>76</v>
      </c>
      <c r="AY172" s="246" t="s">
        <v>201</v>
      </c>
    </row>
    <row r="173" s="13" customFormat="1">
      <c r="A173" s="13"/>
      <c r="B173" s="247"/>
      <c r="C173" s="248"/>
      <c r="D173" s="238" t="s">
        <v>208</v>
      </c>
      <c r="E173" s="249" t="s">
        <v>1</v>
      </c>
      <c r="F173" s="250" t="s">
        <v>520</v>
      </c>
      <c r="G173" s="248"/>
      <c r="H173" s="251">
        <v>9.173</v>
      </c>
      <c r="I173" s="252"/>
      <c r="J173" s="248"/>
      <c r="K173" s="248"/>
      <c r="L173" s="253"/>
      <c r="M173" s="254"/>
      <c r="N173" s="255"/>
      <c r="O173" s="255"/>
      <c r="P173" s="255"/>
      <c r="Q173" s="255"/>
      <c r="R173" s="255"/>
      <c r="S173" s="255"/>
      <c r="T173" s="256"/>
      <c r="U173" s="13"/>
      <c r="V173" s="13"/>
      <c r="W173" s="13"/>
      <c r="X173" s="13"/>
      <c r="Y173" s="13"/>
      <c r="Z173" s="13"/>
      <c r="AA173" s="13"/>
      <c r="AB173" s="13"/>
      <c r="AC173" s="13"/>
      <c r="AD173" s="13"/>
      <c r="AE173" s="13"/>
      <c r="AT173" s="257" t="s">
        <v>208</v>
      </c>
      <c r="AU173" s="257" t="s">
        <v>83</v>
      </c>
      <c r="AV173" s="13" t="s">
        <v>85</v>
      </c>
      <c r="AW173" s="13" t="s">
        <v>32</v>
      </c>
      <c r="AX173" s="13" t="s">
        <v>76</v>
      </c>
      <c r="AY173" s="257" t="s">
        <v>201</v>
      </c>
    </row>
    <row r="174" s="13" customFormat="1">
      <c r="A174" s="13"/>
      <c r="B174" s="247"/>
      <c r="C174" s="248"/>
      <c r="D174" s="238" t="s">
        <v>208</v>
      </c>
      <c r="E174" s="249" t="s">
        <v>1</v>
      </c>
      <c r="F174" s="250" t="s">
        <v>518</v>
      </c>
      <c r="G174" s="248"/>
      <c r="H174" s="251">
        <v>5.9089999999999998</v>
      </c>
      <c r="I174" s="252"/>
      <c r="J174" s="248"/>
      <c r="K174" s="248"/>
      <c r="L174" s="253"/>
      <c r="M174" s="254"/>
      <c r="N174" s="255"/>
      <c r="O174" s="255"/>
      <c r="P174" s="255"/>
      <c r="Q174" s="255"/>
      <c r="R174" s="255"/>
      <c r="S174" s="255"/>
      <c r="T174" s="256"/>
      <c r="U174" s="13"/>
      <c r="V174" s="13"/>
      <c r="W174" s="13"/>
      <c r="X174" s="13"/>
      <c r="Y174" s="13"/>
      <c r="Z174" s="13"/>
      <c r="AA174" s="13"/>
      <c r="AB174" s="13"/>
      <c r="AC174" s="13"/>
      <c r="AD174" s="13"/>
      <c r="AE174" s="13"/>
      <c r="AT174" s="257" t="s">
        <v>208</v>
      </c>
      <c r="AU174" s="257" t="s">
        <v>83</v>
      </c>
      <c r="AV174" s="13" t="s">
        <v>85</v>
      </c>
      <c r="AW174" s="13" t="s">
        <v>32</v>
      </c>
      <c r="AX174" s="13" t="s">
        <v>76</v>
      </c>
      <c r="AY174" s="257" t="s">
        <v>201</v>
      </c>
    </row>
    <row r="175" s="13" customFormat="1">
      <c r="A175" s="13"/>
      <c r="B175" s="247"/>
      <c r="C175" s="248"/>
      <c r="D175" s="238" t="s">
        <v>208</v>
      </c>
      <c r="E175" s="249" t="s">
        <v>1</v>
      </c>
      <c r="F175" s="250" t="s">
        <v>515</v>
      </c>
      <c r="G175" s="248"/>
      <c r="H175" s="251">
        <v>-1.5760000000000001</v>
      </c>
      <c r="I175" s="252"/>
      <c r="J175" s="248"/>
      <c r="K175" s="248"/>
      <c r="L175" s="253"/>
      <c r="M175" s="254"/>
      <c r="N175" s="255"/>
      <c r="O175" s="255"/>
      <c r="P175" s="255"/>
      <c r="Q175" s="255"/>
      <c r="R175" s="255"/>
      <c r="S175" s="255"/>
      <c r="T175" s="256"/>
      <c r="U175" s="13"/>
      <c r="V175" s="13"/>
      <c r="W175" s="13"/>
      <c r="X175" s="13"/>
      <c r="Y175" s="13"/>
      <c r="Z175" s="13"/>
      <c r="AA175" s="13"/>
      <c r="AB175" s="13"/>
      <c r="AC175" s="13"/>
      <c r="AD175" s="13"/>
      <c r="AE175" s="13"/>
      <c r="AT175" s="257" t="s">
        <v>208</v>
      </c>
      <c r="AU175" s="257" t="s">
        <v>83</v>
      </c>
      <c r="AV175" s="13" t="s">
        <v>85</v>
      </c>
      <c r="AW175" s="13" t="s">
        <v>32</v>
      </c>
      <c r="AX175" s="13" t="s">
        <v>76</v>
      </c>
      <c r="AY175" s="257" t="s">
        <v>201</v>
      </c>
    </row>
    <row r="176" s="12" customFormat="1">
      <c r="A176" s="12"/>
      <c r="B176" s="236"/>
      <c r="C176" s="237"/>
      <c r="D176" s="238" t="s">
        <v>208</v>
      </c>
      <c r="E176" s="239" t="s">
        <v>1</v>
      </c>
      <c r="F176" s="240" t="s">
        <v>522</v>
      </c>
      <c r="G176" s="237"/>
      <c r="H176" s="239" t="s">
        <v>1</v>
      </c>
      <c r="I176" s="241"/>
      <c r="J176" s="237"/>
      <c r="K176" s="237"/>
      <c r="L176" s="242"/>
      <c r="M176" s="243"/>
      <c r="N176" s="244"/>
      <c r="O176" s="244"/>
      <c r="P176" s="244"/>
      <c r="Q176" s="244"/>
      <c r="R176" s="244"/>
      <c r="S176" s="244"/>
      <c r="T176" s="245"/>
      <c r="U176" s="12"/>
      <c r="V176" s="12"/>
      <c r="W176" s="12"/>
      <c r="X176" s="12"/>
      <c r="Y176" s="12"/>
      <c r="Z176" s="12"/>
      <c r="AA176" s="12"/>
      <c r="AB176" s="12"/>
      <c r="AC176" s="12"/>
      <c r="AD176" s="12"/>
      <c r="AE176" s="12"/>
      <c r="AT176" s="246" t="s">
        <v>208</v>
      </c>
      <c r="AU176" s="246" t="s">
        <v>83</v>
      </c>
      <c r="AV176" s="12" t="s">
        <v>83</v>
      </c>
      <c r="AW176" s="12" t="s">
        <v>32</v>
      </c>
      <c r="AX176" s="12" t="s">
        <v>76</v>
      </c>
      <c r="AY176" s="246" t="s">
        <v>201</v>
      </c>
    </row>
    <row r="177" s="13" customFormat="1">
      <c r="A177" s="13"/>
      <c r="B177" s="247"/>
      <c r="C177" s="248"/>
      <c r="D177" s="238" t="s">
        <v>208</v>
      </c>
      <c r="E177" s="249" t="s">
        <v>1</v>
      </c>
      <c r="F177" s="250" t="s">
        <v>520</v>
      </c>
      <c r="G177" s="248"/>
      <c r="H177" s="251">
        <v>9.173</v>
      </c>
      <c r="I177" s="252"/>
      <c r="J177" s="248"/>
      <c r="K177" s="248"/>
      <c r="L177" s="253"/>
      <c r="M177" s="254"/>
      <c r="N177" s="255"/>
      <c r="O177" s="255"/>
      <c r="P177" s="255"/>
      <c r="Q177" s="255"/>
      <c r="R177" s="255"/>
      <c r="S177" s="255"/>
      <c r="T177" s="256"/>
      <c r="U177" s="13"/>
      <c r="V177" s="13"/>
      <c r="W177" s="13"/>
      <c r="X177" s="13"/>
      <c r="Y177" s="13"/>
      <c r="Z177" s="13"/>
      <c r="AA177" s="13"/>
      <c r="AB177" s="13"/>
      <c r="AC177" s="13"/>
      <c r="AD177" s="13"/>
      <c r="AE177" s="13"/>
      <c r="AT177" s="257" t="s">
        <v>208</v>
      </c>
      <c r="AU177" s="257" t="s">
        <v>83</v>
      </c>
      <c r="AV177" s="13" t="s">
        <v>85</v>
      </c>
      <c r="AW177" s="13" t="s">
        <v>32</v>
      </c>
      <c r="AX177" s="13" t="s">
        <v>76</v>
      </c>
      <c r="AY177" s="257" t="s">
        <v>201</v>
      </c>
    </row>
    <row r="178" s="13" customFormat="1">
      <c r="A178" s="13"/>
      <c r="B178" s="247"/>
      <c r="C178" s="248"/>
      <c r="D178" s="238" t="s">
        <v>208</v>
      </c>
      <c r="E178" s="249" t="s">
        <v>1</v>
      </c>
      <c r="F178" s="250" t="s">
        <v>518</v>
      </c>
      <c r="G178" s="248"/>
      <c r="H178" s="251">
        <v>5.9089999999999998</v>
      </c>
      <c r="I178" s="252"/>
      <c r="J178" s="248"/>
      <c r="K178" s="248"/>
      <c r="L178" s="253"/>
      <c r="M178" s="254"/>
      <c r="N178" s="255"/>
      <c r="O178" s="255"/>
      <c r="P178" s="255"/>
      <c r="Q178" s="255"/>
      <c r="R178" s="255"/>
      <c r="S178" s="255"/>
      <c r="T178" s="256"/>
      <c r="U178" s="13"/>
      <c r="V178" s="13"/>
      <c r="W178" s="13"/>
      <c r="X178" s="13"/>
      <c r="Y178" s="13"/>
      <c r="Z178" s="13"/>
      <c r="AA178" s="13"/>
      <c r="AB178" s="13"/>
      <c r="AC178" s="13"/>
      <c r="AD178" s="13"/>
      <c r="AE178" s="13"/>
      <c r="AT178" s="257" t="s">
        <v>208</v>
      </c>
      <c r="AU178" s="257" t="s">
        <v>83</v>
      </c>
      <c r="AV178" s="13" t="s">
        <v>85</v>
      </c>
      <c r="AW178" s="13" t="s">
        <v>32</v>
      </c>
      <c r="AX178" s="13" t="s">
        <v>76</v>
      </c>
      <c r="AY178" s="257" t="s">
        <v>201</v>
      </c>
    </row>
    <row r="179" s="13" customFormat="1">
      <c r="A179" s="13"/>
      <c r="B179" s="247"/>
      <c r="C179" s="248"/>
      <c r="D179" s="238" t="s">
        <v>208</v>
      </c>
      <c r="E179" s="249" t="s">
        <v>1</v>
      </c>
      <c r="F179" s="250" t="s">
        <v>515</v>
      </c>
      <c r="G179" s="248"/>
      <c r="H179" s="251">
        <v>-1.5760000000000001</v>
      </c>
      <c r="I179" s="252"/>
      <c r="J179" s="248"/>
      <c r="K179" s="248"/>
      <c r="L179" s="253"/>
      <c r="M179" s="254"/>
      <c r="N179" s="255"/>
      <c r="O179" s="255"/>
      <c r="P179" s="255"/>
      <c r="Q179" s="255"/>
      <c r="R179" s="255"/>
      <c r="S179" s="255"/>
      <c r="T179" s="256"/>
      <c r="U179" s="13"/>
      <c r="V179" s="13"/>
      <c r="W179" s="13"/>
      <c r="X179" s="13"/>
      <c r="Y179" s="13"/>
      <c r="Z179" s="13"/>
      <c r="AA179" s="13"/>
      <c r="AB179" s="13"/>
      <c r="AC179" s="13"/>
      <c r="AD179" s="13"/>
      <c r="AE179" s="13"/>
      <c r="AT179" s="257" t="s">
        <v>208</v>
      </c>
      <c r="AU179" s="257" t="s">
        <v>83</v>
      </c>
      <c r="AV179" s="13" t="s">
        <v>85</v>
      </c>
      <c r="AW179" s="13" t="s">
        <v>32</v>
      </c>
      <c r="AX179" s="13" t="s">
        <v>76</v>
      </c>
      <c r="AY179" s="257" t="s">
        <v>201</v>
      </c>
    </row>
    <row r="180" s="12" customFormat="1">
      <c r="A180" s="12"/>
      <c r="B180" s="236"/>
      <c r="C180" s="237"/>
      <c r="D180" s="238" t="s">
        <v>208</v>
      </c>
      <c r="E180" s="239" t="s">
        <v>1</v>
      </c>
      <c r="F180" s="240" t="s">
        <v>523</v>
      </c>
      <c r="G180" s="237"/>
      <c r="H180" s="239" t="s">
        <v>1</v>
      </c>
      <c r="I180" s="241"/>
      <c r="J180" s="237"/>
      <c r="K180" s="237"/>
      <c r="L180" s="242"/>
      <c r="M180" s="243"/>
      <c r="N180" s="244"/>
      <c r="O180" s="244"/>
      <c r="P180" s="244"/>
      <c r="Q180" s="244"/>
      <c r="R180" s="244"/>
      <c r="S180" s="244"/>
      <c r="T180" s="245"/>
      <c r="U180" s="12"/>
      <c r="V180" s="12"/>
      <c r="W180" s="12"/>
      <c r="X180" s="12"/>
      <c r="Y180" s="12"/>
      <c r="Z180" s="12"/>
      <c r="AA180" s="12"/>
      <c r="AB180" s="12"/>
      <c r="AC180" s="12"/>
      <c r="AD180" s="12"/>
      <c r="AE180" s="12"/>
      <c r="AT180" s="246" t="s">
        <v>208</v>
      </c>
      <c r="AU180" s="246" t="s">
        <v>83</v>
      </c>
      <c r="AV180" s="12" t="s">
        <v>83</v>
      </c>
      <c r="AW180" s="12" t="s">
        <v>32</v>
      </c>
      <c r="AX180" s="12" t="s">
        <v>76</v>
      </c>
      <c r="AY180" s="246" t="s">
        <v>201</v>
      </c>
    </row>
    <row r="181" s="13" customFormat="1">
      <c r="A181" s="13"/>
      <c r="B181" s="247"/>
      <c r="C181" s="248"/>
      <c r="D181" s="238" t="s">
        <v>208</v>
      </c>
      <c r="E181" s="249" t="s">
        <v>1</v>
      </c>
      <c r="F181" s="250" t="s">
        <v>520</v>
      </c>
      <c r="G181" s="248"/>
      <c r="H181" s="251">
        <v>9.173</v>
      </c>
      <c r="I181" s="252"/>
      <c r="J181" s="248"/>
      <c r="K181" s="248"/>
      <c r="L181" s="253"/>
      <c r="M181" s="254"/>
      <c r="N181" s="255"/>
      <c r="O181" s="255"/>
      <c r="P181" s="255"/>
      <c r="Q181" s="255"/>
      <c r="R181" s="255"/>
      <c r="S181" s="255"/>
      <c r="T181" s="256"/>
      <c r="U181" s="13"/>
      <c r="V181" s="13"/>
      <c r="W181" s="13"/>
      <c r="X181" s="13"/>
      <c r="Y181" s="13"/>
      <c r="Z181" s="13"/>
      <c r="AA181" s="13"/>
      <c r="AB181" s="13"/>
      <c r="AC181" s="13"/>
      <c r="AD181" s="13"/>
      <c r="AE181" s="13"/>
      <c r="AT181" s="257" t="s">
        <v>208</v>
      </c>
      <c r="AU181" s="257" t="s">
        <v>83</v>
      </c>
      <c r="AV181" s="13" t="s">
        <v>85</v>
      </c>
      <c r="AW181" s="13" t="s">
        <v>32</v>
      </c>
      <c r="AX181" s="13" t="s">
        <v>76</v>
      </c>
      <c r="AY181" s="257" t="s">
        <v>201</v>
      </c>
    </row>
    <row r="182" s="13" customFormat="1">
      <c r="A182" s="13"/>
      <c r="B182" s="247"/>
      <c r="C182" s="248"/>
      <c r="D182" s="238" t="s">
        <v>208</v>
      </c>
      <c r="E182" s="249" t="s">
        <v>1</v>
      </c>
      <c r="F182" s="250" t="s">
        <v>515</v>
      </c>
      <c r="G182" s="248"/>
      <c r="H182" s="251">
        <v>-1.5760000000000001</v>
      </c>
      <c r="I182" s="252"/>
      <c r="J182" s="248"/>
      <c r="K182" s="248"/>
      <c r="L182" s="253"/>
      <c r="M182" s="254"/>
      <c r="N182" s="255"/>
      <c r="O182" s="255"/>
      <c r="P182" s="255"/>
      <c r="Q182" s="255"/>
      <c r="R182" s="255"/>
      <c r="S182" s="255"/>
      <c r="T182" s="256"/>
      <c r="U182" s="13"/>
      <c r="V182" s="13"/>
      <c r="W182" s="13"/>
      <c r="X182" s="13"/>
      <c r="Y182" s="13"/>
      <c r="Z182" s="13"/>
      <c r="AA182" s="13"/>
      <c r="AB182" s="13"/>
      <c r="AC182" s="13"/>
      <c r="AD182" s="13"/>
      <c r="AE182" s="13"/>
      <c r="AT182" s="257" t="s">
        <v>208</v>
      </c>
      <c r="AU182" s="257" t="s">
        <v>83</v>
      </c>
      <c r="AV182" s="13" t="s">
        <v>85</v>
      </c>
      <c r="AW182" s="13" t="s">
        <v>32</v>
      </c>
      <c r="AX182" s="13" t="s">
        <v>76</v>
      </c>
      <c r="AY182" s="257" t="s">
        <v>201</v>
      </c>
    </row>
    <row r="183" s="13" customFormat="1">
      <c r="A183" s="13"/>
      <c r="B183" s="247"/>
      <c r="C183" s="248"/>
      <c r="D183" s="238" t="s">
        <v>208</v>
      </c>
      <c r="E183" s="249" t="s">
        <v>1</v>
      </c>
      <c r="F183" s="250" t="s">
        <v>518</v>
      </c>
      <c r="G183" s="248"/>
      <c r="H183" s="251">
        <v>5.9089999999999998</v>
      </c>
      <c r="I183" s="252"/>
      <c r="J183" s="248"/>
      <c r="K183" s="248"/>
      <c r="L183" s="253"/>
      <c r="M183" s="254"/>
      <c r="N183" s="255"/>
      <c r="O183" s="255"/>
      <c r="P183" s="255"/>
      <c r="Q183" s="255"/>
      <c r="R183" s="255"/>
      <c r="S183" s="255"/>
      <c r="T183" s="256"/>
      <c r="U183" s="13"/>
      <c r="V183" s="13"/>
      <c r="W183" s="13"/>
      <c r="X183" s="13"/>
      <c r="Y183" s="13"/>
      <c r="Z183" s="13"/>
      <c r="AA183" s="13"/>
      <c r="AB183" s="13"/>
      <c r="AC183" s="13"/>
      <c r="AD183" s="13"/>
      <c r="AE183" s="13"/>
      <c r="AT183" s="257" t="s">
        <v>208</v>
      </c>
      <c r="AU183" s="257" t="s">
        <v>83</v>
      </c>
      <c r="AV183" s="13" t="s">
        <v>85</v>
      </c>
      <c r="AW183" s="13" t="s">
        <v>32</v>
      </c>
      <c r="AX183" s="13" t="s">
        <v>76</v>
      </c>
      <c r="AY183" s="257" t="s">
        <v>201</v>
      </c>
    </row>
    <row r="184" s="13" customFormat="1">
      <c r="A184" s="13"/>
      <c r="B184" s="247"/>
      <c r="C184" s="248"/>
      <c r="D184" s="238" t="s">
        <v>208</v>
      </c>
      <c r="E184" s="249" t="s">
        <v>1</v>
      </c>
      <c r="F184" s="250" t="s">
        <v>515</v>
      </c>
      <c r="G184" s="248"/>
      <c r="H184" s="251">
        <v>-1.5760000000000001</v>
      </c>
      <c r="I184" s="252"/>
      <c r="J184" s="248"/>
      <c r="K184" s="248"/>
      <c r="L184" s="253"/>
      <c r="M184" s="254"/>
      <c r="N184" s="255"/>
      <c r="O184" s="255"/>
      <c r="P184" s="255"/>
      <c r="Q184" s="255"/>
      <c r="R184" s="255"/>
      <c r="S184" s="255"/>
      <c r="T184" s="256"/>
      <c r="U184" s="13"/>
      <c r="V184" s="13"/>
      <c r="W184" s="13"/>
      <c r="X184" s="13"/>
      <c r="Y184" s="13"/>
      <c r="Z184" s="13"/>
      <c r="AA184" s="13"/>
      <c r="AB184" s="13"/>
      <c r="AC184" s="13"/>
      <c r="AD184" s="13"/>
      <c r="AE184" s="13"/>
      <c r="AT184" s="257" t="s">
        <v>208</v>
      </c>
      <c r="AU184" s="257" t="s">
        <v>83</v>
      </c>
      <c r="AV184" s="13" t="s">
        <v>85</v>
      </c>
      <c r="AW184" s="13" t="s">
        <v>32</v>
      </c>
      <c r="AX184" s="13" t="s">
        <v>76</v>
      </c>
      <c r="AY184" s="257" t="s">
        <v>201</v>
      </c>
    </row>
    <row r="185" s="12" customFormat="1">
      <c r="A185" s="12"/>
      <c r="B185" s="236"/>
      <c r="C185" s="237"/>
      <c r="D185" s="238" t="s">
        <v>208</v>
      </c>
      <c r="E185" s="239" t="s">
        <v>1</v>
      </c>
      <c r="F185" s="240" t="s">
        <v>524</v>
      </c>
      <c r="G185" s="237"/>
      <c r="H185" s="239" t="s">
        <v>1</v>
      </c>
      <c r="I185" s="241"/>
      <c r="J185" s="237"/>
      <c r="K185" s="237"/>
      <c r="L185" s="242"/>
      <c r="M185" s="243"/>
      <c r="N185" s="244"/>
      <c r="O185" s="244"/>
      <c r="P185" s="244"/>
      <c r="Q185" s="244"/>
      <c r="R185" s="244"/>
      <c r="S185" s="244"/>
      <c r="T185" s="245"/>
      <c r="U185" s="12"/>
      <c r="V185" s="12"/>
      <c r="W185" s="12"/>
      <c r="X185" s="12"/>
      <c r="Y185" s="12"/>
      <c r="Z185" s="12"/>
      <c r="AA185" s="12"/>
      <c r="AB185" s="12"/>
      <c r="AC185" s="12"/>
      <c r="AD185" s="12"/>
      <c r="AE185" s="12"/>
      <c r="AT185" s="246" t="s">
        <v>208</v>
      </c>
      <c r="AU185" s="246" t="s">
        <v>83</v>
      </c>
      <c r="AV185" s="12" t="s">
        <v>83</v>
      </c>
      <c r="AW185" s="12" t="s">
        <v>32</v>
      </c>
      <c r="AX185" s="12" t="s">
        <v>76</v>
      </c>
      <c r="AY185" s="246" t="s">
        <v>201</v>
      </c>
    </row>
    <row r="186" s="13" customFormat="1">
      <c r="A186" s="13"/>
      <c r="B186" s="247"/>
      <c r="C186" s="248"/>
      <c r="D186" s="238" t="s">
        <v>208</v>
      </c>
      <c r="E186" s="249" t="s">
        <v>1</v>
      </c>
      <c r="F186" s="250" t="s">
        <v>520</v>
      </c>
      <c r="G186" s="248"/>
      <c r="H186" s="251">
        <v>9.173</v>
      </c>
      <c r="I186" s="252"/>
      <c r="J186" s="248"/>
      <c r="K186" s="248"/>
      <c r="L186" s="253"/>
      <c r="M186" s="254"/>
      <c r="N186" s="255"/>
      <c r="O186" s="255"/>
      <c r="P186" s="255"/>
      <c r="Q186" s="255"/>
      <c r="R186" s="255"/>
      <c r="S186" s="255"/>
      <c r="T186" s="256"/>
      <c r="U186" s="13"/>
      <c r="V186" s="13"/>
      <c r="W186" s="13"/>
      <c r="X186" s="13"/>
      <c r="Y186" s="13"/>
      <c r="Z186" s="13"/>
      <c r="AA186" s="13"/>
      <c r="AB186" s="13"/>
      <c r="AC186" s="13"/>
      <c r="AD186" s="13"/>
      <c r="AE186" s="13"/>
      <c r="AT186" s="257" t="s">
        <v>208</v>
      </c>
      <c r="AU186" s="257" t="s">
        <v>83</v>
      </c>
      <c r="AV186" s="13" t="s">
        <v>85</v>
      </c>
      <c r="AW186" s="13" t="s">
        <v>32</v>
      </c>
      <c r="AX186" s="13" t="s">
        <v>76</v>
      </c>
      <c r="AY186" s="257" t="s">
        <v>201</v>
      </c>
    </row>
    <row r="187" s="13" customFormat="1">
      <c r="A187" s="13"/>
      <c r="B187" s="247"/>
      <c r="C187" s="248"/>
      <c r="D187" s="238" t="s">
        <v>208</v>
      </c>
      <c r="E187" s="249" t="s">
        <v>1</v>
      </c>
      <c r="F187" s="250" t="s">
        <v>518</v>
      </c>
      <c r="G187" s="248"/>
      <c r="H187" s="251">
        <v>5.9089999999999998</v>
      </c>
      <c r="I187" s="252"/>
      <c r="J187" s="248"/>
      <c r="K187" s="248"/>
      <c r="L187" s="253"/>
      <c r="M187" s="254"/>
      <c r="N187" s="255"/>
      <c r="O187" s="255"/>
      <c r="P187" s="255"/>
      <c r="Q187" s="255"/>
      <c r="R187" s="255"/>
      <c r="S187" s="255"/>
      <c r="T187" s="256"/>
      <c r="U187" s="13"/>
      <c r="V187" s="13"/>
      <c r="W187" s="13"/>
      <c r="X187" s="13"/>
      <c r="Y187" s="13"/>
      <c r="Z187" s="13"/>
      <c r="AA187" s="13"/>
      <c r="AB187" s="13"/>
      <c r="AC187" s="13"/>
      <c r="AD187" s="13"/>
      <c r="AE187" s="13"/>
      <c r="AT187" s="257" t="s">
        <v>208</v>
      </c>
      <c r="AU187" s="257" t="s">
        <v>83</v>
      </c>
      <c r="AV187" s="13" t="s">
        <v>85</v>
      </c>
      <c r="AW187" s="13" t="s">
        <v>32</v>
      </c>
      <c r="AX187" s="13" t="s">
        <v>76</v>
      </c>
      <c r="AY187" s="257" t="s">
        <v>201</v>
      </c>
    </row>
    <row r="188" s="13" customFormat="1">
      <c r="A188" s="13"/>
      <c r="B188" s="247"/>
      <c r="C188" s="248"/>
      <c r="D188" s="238" t="s">
        <v>208</v>
      </c>
      <c r="E188" s="249" t="s">
        <v>1</v>
      </c>
      <c r="F188" s="250" t="s">
        <v>515</v>
      </c>
      <c r="G188" s="248"/>
      <c r="H188" s="251">
        <v>-1.5760000000000001</v>
      </c>
      <c r="I188" s="252"/>
      <c r="J188" s="248"/>
      <c r="K188" s="248"/>
      <c r="L188" s="253"/>
      <c r="M188" s="254"/>
      <c r="N188" s="255"/>
      <c r="O188" s="255"/>
      <c r="P188" s="255"/>
      <c r="Q188" s="255"/>
      <c r="R188" s="255"/>
      <c r="S188" s="255"/>
      <c r="T188" s="256"/>
      <c r="U188" s="13"/>
      <c r="V188" s="13"/>
      <c r="W188" s="13"/>
      <c r="X188" s="13"/>
      <c r="Y188" s="13"/>
      <c r="Z188" s="13"/>
      <c r="AA188" s="13"/>
      <c r="AB188" s="13"/>
      <c r="AC188" s="13"/>
      <c r="AD188" s="13"/>
      <c r="AE188" s="13"/>
      <c r="AT188" s="257" t="s">
        <v>208</v>
      </c>
      <c r="AU188" s="257" t="s">
        <v>83</v>
      </c>
      <c r="AV188" s="13" t="s">
        <v>85</v>
      </c>
      <c r="AW188" s="13" t="s">
        <v>32</v>
      </c>
      <c r="AX188" s="13" t="s">
        <v>76</v>
      </c>
      <c r="AY188" s="257" t="s">
        <v>201</v>
      </c>
    </row>
    <row r="189" s="12" customFormat="1">
      <c r="A189" s="12"/>
      <c r="B189" s="236"/>
      <c r="C189" s="237"/>
      <c r="D189" s="238" t="s">
        <v>208</v>
      </c>
      <c r="E189" s="239" t="s">
        <v>1</v>
      </c>
      <c r="F189" s="240" t="s">
        <v>525</v>
      </c>
      <c r="G189" s="237"/>
      <c r="H189" s="239" t="s">
        <v>1</v>
      </c>
      <c r="I189" s="241"/>
      <c r="J189" s="237"/>
      <c r="K189" s="237"/>
      <c r="L189" s="242"/>
      <c r="M189" s="243"/>
      <c r="N189" s="244"/>
      <c r="O189" s="244"/>
      <c r="P189" s="244"/>
      <c r="Q189" s="244"/>
      <c r="R189" s="244"/>
      <c r="S189" s="244"/>
      <c r="T189" s="245"/>
      <c r="U189" s="12"/>
      <c r="V189" s="12"/>
      <c r="W189" s="12"/>
      <c r="X189" s="12"/>
      <c r="Y189" s="12"/>
      <c r="Z189" s="12"/>
      <c r="AA189" s="12"/>
      <c r="AB189" s="12"/>
      <c r="AC189" s="12"/>
      <c r="AD189" s="12"/>
      <c r="AE189" s="12"/>
      <c r="AT189" s="246" t="s">
        <v>208</v>
      </c>
      <c r="AU189" s="246" t="s">
        <v>83</v>
      </c>
      <c r="AV189" s="12" t="s">
        <v>83</v>
      </c>
      <c r="AW189" s="12" t="s">
        <v>32</v>
      </c>
      <c r="AX189" s="12" t="s">
        <v>76</v>
      </c>
      <c r="AY189" s="246" t="s">
        <v>201</v>
      </c>
    </row>
    <row r="190" s="13" customFormat="1">
      <c r="A190" s="13"/>
      <c r="B190" s="247"/>
      <c r="C190" s="248"/>
      <c r="D190" s="238" t="s">
        <v>208</v>
      </c>
      <c r="E190" s="249" t="s">
        <v>1</v>
      </c>
      <c r="F190" s="250" t="s">
        <v>526</v>
      </c>
      <c r="G190" s="248"/>
      <c r="H190" s="251">
        <v>2.6219999999999999</v>
      </c>
      <c r="I190" s="252"/>
      <c r="J190" s="248"/>
      <c r="K190" s="248"/>
      <c r="L190" s="253"/>
      <c r="M190" s="254"/>
      <c r="N190" s="255"/>
      <c r="O190" s="255"/>
      <c r="P190" s="255"/>
      <c r="Q190" s="255"/>
      <c r="R190" s="255"/>
      <c r="S190" s="255"/>
      <c r="T190" s="256"/>
      <c r="U190" s="13"/>
      <c r="V190" s="13"/>
      <c r="W190" s="13"/>
      <c r="X190" s="13"/>
      <c r="Y190" s="13"/>
      <c r="Z190" s="13"/>
      <c r="AA190" s="13"/>
      <c r="AB190" s="13"/>
      <c r="AC190" s="13"/>
      <c r="AD190" s="13"/>
      <c r="AE190" s="13"/>
      <c r="AT190" s="257" t="s">
        <v>208</v>
      </c>
      <c r="AU190" s="257" t="s">
        <v>83</v>
      </c>
      <c r="AV190" s="13" t="s">
        <v>85</v>
      </c>
      <c r="AW190" s="13" t="s">
        <v>32</v>
      </c>
      <c r="AX190" s="13" t="s">
        <v>76</v>
      </c>
      <c r="AY190" s="257" t="s">
        <v>201</v>
      </c>
    </row>
    <row r="191" s="13" customFormat="1">
      <c r="A191" s="13"/>
      <c r="B191" s="247"/>
      <c r="C191" s="248"/>
      <c r="D191" s="238" t="s">
        <v>208</v>
      </c>
      <c r="E191" s="249" t="s">
        <v>1</v>
      </c>
      <c r="F191" s="250" t="s">
        <v>527</v>
      </c>
      <c r="G191" s="248"/>
      <c r="H191" s="251">
        <v>14.214</v>
      </c>
      <c r="I191" s="252"/>
      <c r="J191" s="248"/>
      <c r="K191" s="248"/>
      <c r="L191" s="253"/>
      <c r="M191" s="254"/>
      <c r="N191" s="255"/>
      <c r="O191" s="255"/>
      <c r="P191" s="255"/>
      <c r="Q191" s="255"/>
      <c r="R191" s="255"/>
      <c r="S191" s="255"/>
      <c r="T191" s="256"/>
      <c r="U191" s="13"/>
      <c r="V191" s="13"/>
      <c r="W191" s="13"/>
      <c r="X191" s="13"/>
      <c r="Y191" s="13"/>
      <c r="Z191" s="13"/>
      <c r="AA191" s="13"/>
      <c r="AB191" s="13"/>
      <c r="AC191" s="13"/>
      <c r="AD191" s="13"/>
      <c r="AE191" s="13"/>
      <c r="AT191" s="257" t="s">
        <v>208</v>
      </c>
      <c r="AU191" s="257" t="s">
        <v>83</v>
      </c>
      <c r="AV191" s="13" t="s">
        <v>85</v>
      </c>
      <c r="AW191" s="13" t="s">
        <v>32</v>
      </c>
      <c r="AX191" s="13" t="s">
        <v>76</v>
      </c>
      <c r="AY191" s="257" t="s">
        <v>201</v>
      </c>
    </row>
    <row r="192" s="13" customFormat="1">
      <c r="A192" s="13"/>
      <c r="B192" s="247"/>
      <c r="C192" s="248"/>
      <c r="D192" s="238" t="s">
        <v>208</v>
      </c>
      <c r="E192" s="249" t="s">
        <v>1</v>
      </c>
      <c r="F192" s="250" t="s">
        <v>528</v>
      </c>
      <c r="G192" s="248"/>
      <c r="H192" s="251">
        <v>8.8320000000000007</v>
      </c>
      <c r="I192" s="252"/>
      <c r="J192" s="248"/>
      <c r="K192" s="248"/>
      <c r="L192" s="253"/>
      <c r="M192" s="254"/>
      <c r="N192" s="255"/>
      <c r="O192" s="255"/>
      <c r="P192" s="255"/>
      <c r="Q192" s="255"/>
      <c r="R192" s="255"/>
      <c r="S192" s="255"/>
      <c r="T192" s="256"/>
      <c r="U192" s="13"/>
      <c r="V192" s="13"/>
      <c r="W192" s="13"/>
      <c r="X192" s="13"/>
      <c r="Y192" s="13"/>
      <c r="Z192" s="13"/>
      <c r="AA192" s="13"/>
      <c r="AB192" s="13"/>
      <c r="AC192" s="13"/>
      <c r="AD192" s="13"/>
      <c r="AE192" s="13"/>
      <c r="AT192" s="257" t="s">
        <v>208</v>
      </c>
      <c r="AU192" s="257" t="s">
        <v>83</v>
      </c>
      <c r="AV192" s="13" t="s">
        <v>85</v>
      </c>
      <c r="AW192" s="13" t="s">
        <v>32</v>
      </c>
      <c r="AX192" s="13" t="s">
        <v>76</v>
      </c>
      <c r="AY192" s="257" t="s">
        <v>201</v>
      </c>
    </row>
    <row r="193" s="12" customFormat="1">
      <c r="A193" s="12"/>
      <c r="B193" s="236"/>
      <c r="C193" s="237"/>
      <c r="D193" s="238" t="s">
        <v>208</v>
      </c>
      <c r="E193" s="239" t="s">
        <v>1</v>
      </c>
      <c r="F193" s="240" t="s">
        <v>529</v>
      </c>
      <c r="G193" s="237"/>
      <c r="H193" s="239" t="s">
        <v>1</v>
      </c>
      <c r="I193" s="241"/>
      <c r="J193" s="237"/>
      <c r="K193" s="237"/>
      <c r="L193" s="242"/>
      <c r="M193" s="243"/>
      <c r="N193" s="244"/>
      <c r="O193" s="244"/>
      <c r="P193" s="244"/>
      <c r="Q193" s="244"/>
      <c r="R193" s="244"/>
      <c r="S193" s="244"/>
      <c r="T193" s="245"/>
      <c r="U193" s="12"/>
      <c r="V193" s="12"/>
      <c r="W193" s="12"/>
      <c r="X193" s="12"/>
      <c r="Y193" s="12"/>
      <c r="Z193" s="12"/>
      <c r="AA193" s="12"/>
      <c r="AB193" s="12"/>
      <c r="AC193" s="12"/>
      <c r="AD193" s="12"/>
      <c r="AE193" s="12"/>
      <c r="AT193" s="246" t="s">
        <v>208</v>
      </c>
      <c r="AU193" s="246" t="s">
        <v>83</v>
      </c>
      <c r="AV193" s="12" t="s">
        <v>83</v>
      </c>
      <c r="AW193" s="12" t="s">
        <v>32</v>
      </c>
      <c r="AX193" s="12" t="s">
        <v>76</v>
      </c>
      <c r="AY193" s="246" t="s">
        <v>201</v>
      </c>
    </row>
    <row r="194" s="13" customFormat="1">
      <c r="A194" s="13"/>
      <c r="B194" s="247"/>
      <c r="C194" s="248"/>
      <c r="D194" s="238" t="s">
        <v>208</v>
      </c>
      <c r="E194" s="249" t="s">
        <v>1</v>
      </c>
      <c r="F194" s="250" t="s">
        <v>530</v>
      </c>
      <c r="G194" s="248"/>
      <c r="H194" s="251">
        <v>30.34</v>
      </c>
      <c r="I194" s="252"/>
      <c r="J194" s="248"/>
      <c r="K194" s="248"/>
      <c r="L194" s="253"/>
      <c r="M194" s="254"/>
      <c r="N194" s="255"/>
      <c r="O194" s="255"/>
      <c r="P194" s="255"/>
      <c r="Q194" s="255"/>
      <c r="R194" s="255"/>
      <c r="S194" s="255"/>
      <c r="T194" s="256"/>
      <c r="U194" s="13"/>
      <c r="V194" s="13"/>
      <c r="W194" s="13"/>
      <c r="X194" s="13"/>
      <c r="Y194" s="13"/>
      <c r="Z194" s="13"/>
      <c r="AA194" s="13"/>
      <c r="AB194" s="13"/>
      <c r="AC194" s="13"/>
      <c r="AD194" s="13"/>
      <c r="AE194" s="13"/>
      <c r="AT194" s="257" t="s">
        <v>208</v>
      </c>
      <c r="AU194" s="257" t="s">
        <v>83</v>
      </c>
      <c r="AV194" s="13" t="s">
        <v>85</v>
      </c>
      <c r="AW194" s="13" t="s">
        <v>32</v>
      </c>
      <c r="AX194" s="13" t="s">
        <v>76</v>
      </c>
      <c r="AY194" s="257" t="s">
        <v>201</v>
      </c>
    </row>
    <row r="195" s="13" customFormat="1">
      <c r="A195" s="13"/>
      <c r="B195" s="247"/>
      <c r="C195" s="248"/>
      <c r="D195" s="238" t="s">
        <v>208</v>
      </c>
      <c r="E195" s="249" t="s">
        <v>1</v>
      </c>
      <c r="F195" s="250" t="s">
        <v>531</v>
      </c>
      <c r="G195" s="248"/>
      <c r="H195" s="251">
        <v>-3.1520000000000001</v>
      </c>
      <c r="I195" s="252"/>
      <c r="J195" s="248"/>
      <c r="K195" s="248"/>
      <c r="L195" s="253"/>
      <c r="M195" s="254"/>
      <c r="N195" s="255"/>
      <c r="O195" s="255"/>
      <c r="P195" s="255"/>
      <c r="Q195" s="255"/>
      <c r="R195" s="255"/>
      <c r="S195" s="255"/>
      <c r="T195" s="256"/>
      <c r="U195" s="13"/>
      <c r="V195" s="13"/>
      <c r="W195" s="13"/>
      <c r="X195" s="13"/>
      <c r="Y195" s="13"/>
      <c r="Z195" s="13"/>
      <c r="AA195" s="13"/>
      <c r="AB195" s="13"/>
      <c r="AC195" s="13"/>
      <c r="AD195" s="13"/>
      <c r="AE195" s="13"/>
      <c r="AT195" s="257" t="s">
        <v>208</v>
      </c>
      <c r="AU195" s="257" t="s">
        <v>83</v>
      </c>
      <c r="AV195" s="13" t="s">
        <v>85</v>
      </c>
      <c r="AW195" s="13" t="s">
        <v>32</v>
      </c>
      <c r="AX195" s="13" t="s">
        <v>76</v>
      </c>
      <c r="AY195" s="257" t="s">
        <v>201</v>
      </c>
    </row>
    <row r="196" s="13" customFormat="1">
      <c r="A196" s="13"/>
      <c r="B196" s="247"/>
      <c r="C196" s="248"/>
      <c r="D196" s="238" t="s">
        <v>208</v>
      </c>
      <c r="E196" s="249" t="s">
        <v>1</v>
      </c>
      <c r="F196" s="250" t="s">
        <v>532</v>
      </c>
      <c r="G196" s="248"/>
      <c r="H196" s="251">
        <v>8.3390000000000004</v>
      </c>
      <c r="I196" s="252"/>
      <c r="J196" s="248"/>
      <c r="K196" s="248"/>
      <c r="L196" s="253"/>
      <c r="M196" s="254"/>
      <c r="N196" s="255"/>
      <c r="O196" s="255"/>
      <c r="P196" s="255"/>
      <c r="Q196" s="255"/>
      <c r="R196" s="255"/>
      <c r="S196" s="255"/>
      <c r="T196" s="256"/>
      <c r="U196" s="13"/>
      <c r="V196" s="13"/>
      <c r="W196" s="13"/>
      <c r="X196" s="13"/>
      <c r="Y196" s="13"/>
      <c r="Z196" s="13"/>
      <c r="AA196" s="13"/>
      <c r="AB196" s="13"/>
      <c r="AC196" s="13"/>
      <c r="AD196" s="13"/>
      <c r="AE196" s="13"/>
      <c r="AT196" s="257" t="s">
        <v>208</v>
      </c>
      <c r="AU196" s="257" t="s">
        <v>83</v>
      </c>
      <c r="AV196" s="13" t="s">
        <v>85</v>
      </c>
      <c r="AW196" s="13" t="s">
        <v>32</v>
      </c>
      <c r="AX196" s="13" t="s">
        <v>76</v>
      </c>
      <c r="AY196" s="257" t="s">
        <v>201</v>
      </c>
    </row>
    <row r="197" s="13" customFormat="1">
      <c r="A197" s="13"/>
      <c r="B197" s="247"/>
      <c r="C197" s="248"/>
      <c r="D197" s="238" t="s">
        <v>208</v>
      </c>
      <c r="E197" s="249" t="s">
        <v>1</v>
      </c>
      <c r="F197" s="250" t="s">
        <v>515</v>
      </c>
      <c r="G197" s="248"/>
      <c r="H197" s="251">
        <v>-1.5760000000000001</v>
      </c>
      <c r="I197" s="252"/>
      <c r="J197" s="248"/>
      <c r="K197" s="248"/>
      <c r="L197" s="253"/>
      <c r="M197" s="254"/>
      <c r="N197" s="255"/>
      <c r="O197" s="255"/>
      <c r="P197" s="255"/>
      <c r="Q197" s="255"/>
      <c r="R197" s="255"/>
      <c r="S197" s="255"/>
      <c r="T197" s="256"/>
      <c r="U197" s="13"/>
      <c r="V197" s="13"/>
      <c r="W197" s="13"/>
      <c r="X197" s="13"/>
      <c r="Y197" s="13"/>
      <c r="Z197" s="13"/>
      <c r="AA197" s="13"/>
      <c r="AB197" s="13"/>
      <c r="AC197" s="13"/>
      <c r="AD197" s="13"/>
      <c r="AE197" s="13"/>
      <c r="AT197" s="257" t="s">
        <v>208</v>
      </c>
      <c r="AU197" s="257" t="s">
        <v>83</v>
      </c>
      <c r="AV197" s="13" t="s">
        <v>85</v>
      </c>
      <c r="AW197" s="13" t="s">
        <v>32</v>
      </c>
      <c r="AX197" s="13" t="s">
        <v>76</v>
      </c>
      <c r="AY197" s="257" t="s">
        <v>201</v>
      </c>
    </row>
    <row r="198" s="14" customFormat="1">
      <c r="A198" s="14"/>
      <c r="B198" s="258"/>
      <c r="C198" s="259"/>
      <c r="D198" s="238" t="s">
        <v>208</v>
      </c>
      <c r="E198" s="260" t="s">
        <v>1</v>
      </c>
      <c r="F198" s="261" t="s">
        <v>212</v>
      </c>
      <c r="G198" s="259"/>
      <c r="H198" s="262">
        <v>156.428</v>
      </c>
      <c r="I198" s="263"/>
      <c r="J198" s="259"/>
      <c r="K198" s="259"/>
      <c r="L198" s="264"/>
      <c r="M198" s="265"/>
      <c r="N198" s="266"/>
      <c r="O198" s="266"/>
      <c r="P198" s="266"/>
      <c r="Q198" s="266"/>
      <c r="R198" s="266"/>
      <c r="S198" s="266"/>
      <c r="T198" s="267"/>
      <c r="U198" s="14"/>
      <c r="V198" s="14"/>
      <c r="W198" s="14"/>
      <c r="X198" s="14"/>
      <c r="Y198" s="14"/>
      <c r="Z198" s="14"/>
      <c r="AA198" s="14"/>
      <c r="AB198" s="14"/>
      <c r="AC198" s="14"/>
      <c r="AD198" s="14"/>
      <c r="AE198" s="14"/>
      <c r="AT198" s="268" t="s">
        <v>208</v>
      </c>
      <c r="AU198" s="268" t="s">
        <v>83</v>
      </c>
      <c r="AV198" s="14" t="s">
        <v>206</v>
      </c>
      <c r="AW198" s="14" t="s">
        <v>32</v>
      </c>
      <c r="AX198" s="14" t="s">
        <v>83</v>
      </c>
      <c r="AY198" s="268" t="s">
        <v>201</v>
      </c>
    </row>
    <row r="199" s="2" customFormat="1" ht="44.25" customHeight="1">
      <c r="A199" s="39"/>
      <c r="B199" s="40"/>
      <c r="C199" s="222" t="s">
        <v>206</v>
      </c>
      <c r="D199" s="222" t="s">
        <v>202</v>
      </c>
      <c r="E199" s="223" t="s">
        <v>533</v>
      </c>
      <c r="F199" s="224" t="s">
        <v>534</v>
      </c>
      <c r="G199" s="225" t="s">
        <v>535</v>
      </c>
      <c r="H199" s="226">
        <v>26</v>
      </c>
      <c r="I199" s="227"/>
      <c r="J199" s="228">
        <f>ROUND(I199*H199,2)</f>
        <v>0</v>
      </c>
      <c r="K199" s="229"/>
      <c r="L199" s="45"/>
      <c r="M199" s="230" t="s">
        <v>1</v>
      </c>
      <c r="N199" s="231" t="s">
        <v>41</v>
      </c>
      <c r="O199" s="92"/>
      <c r="P199" s="232">
        <f>O199*H199</f>
        <v>0</v>
      </c>
      <c r="Q199" s="232">
        <v>0.039629999999999999</v>
      </c>
      <c r="R199" s="232">
        <f>Q199*H199</f>
        <v>1.0303800000000001</v>
      </c>
      <c r="S199" s="232">
        <v>0</v>
      </c>
      <c r="T199" s="233">
        <f>S199*H199</f>
        <v>0</v>
      </c>
      <c r="U199" s="39"/>
      <c r="V199" s="39"/>
      <c r="W199" s="39"/>
      <c r="X199" s="39"/>
      <c r="Y199" s="39"/>
      <c r="Z199" s="39"/>
      <c r="AA199" s="39"/>
      <c r="AB199" s="39"/>
      <c r="AC199" s="39"/>
      <c r="AD199" s="39"/>
      <c r="AE199" s="39"/>
      <c r="AR199" s="234" t="s">
        <v>206</v>
      </c>
      <c r="AT199" s="234" t="s">
        <v>202</v>
      </c>
      <c r="AU199" s="234" t="s">
        <v>83</v>
      </c>
      <c r="AY199" s="18" t="s">
        <v>201</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206</v>
      </c>
      <c r="BM199" s="234" t="s">
        <v>536</v>
      </c>
    </row>
    <row r="200" s="12" customFormat="1">
      <c r="A200" s="12"/>
      <c r="B200" s="236"/>
      <c r="C200" s="237"/>
      <c r="D200" s="238" t="s">
        <v>208</v>
      </c>
      <c r="E200" s="239" t="s">
        <v>1</v>
      </c>
      <c r="F200" s="240" t="s">
        <v>537</v>
      </c>
      <c r="G200" s="237"/>
      <c r="H200" s="239" t="s">
        <v>1</v>
      </c>
      <c r="I200" s="241"/>
      <c r="J200" s="237"/>
      <c r="K200" s="237"/>
      <c r="L200" s="242"/>
      <c r="M200" s="243"/>
      <c r="N200" s="244"/>
      <c r="O200" s="244"/>
      <c r="P200" s="244"/>
      <c r="Q200" s="244"/>
      <c r="R200" s="244"/>
      <c r="S200" s="244"/>
      <c r="T200" s="245"/>
      <c r="U200" s="12"/>
      <c r="V200" s="12"/>
      <c r="W200" s="12"/>
      <c r="X200" s="12"/>
      <c r="Y200" s="12"/>
      <c r="Z200" s="12"/>
      <c r="AA200" s="12"/>
      <c r="AB200" s="12"/>
      <c r="AC200" s="12"/>
      <c r="AD200" s="12"/>
      <c r="AE200" s="12"/>
      <c r="AT200" s="246" t="s">
        <v>208</v>
      </c>
      <c r="AU200" s="246" t="s">
        <v>83</v>
      </c>
      <c r="AV200" s="12" t="s">
        <v>83</v>
      </c>
      <c r="AW200" s="12" t="s">
        <v>32</v>
      </c>
      <c r="AX200" s="12" t="s">
        <v>76</v>
      </c>
      <c r="AY200" s="246" t="s">
        <v>201</v>
      </c>
    </row>
    <row r="201" s="13" customFormat="1">
      <c r="A201" s="13"/>
      <c r="B201" s="247"/>
      <c r="C201" s="248"/>
      <c r="D201" s="238" t="s">
        <v>208</v>
      </c>
      <c r="E201" s="249" t="s">
        <v>1</v>
      </c>
      <c r="F201" s="250" t="s">
        <v>206</v>
      </c>
      <c r="G201" s="248"/>
      <c r="H201" s="251">
        <v>4</v>
      </c>
      <c r="I201" s="252"/>
      <c r="J201" s="248"/>
      <c r="K201" s="248"/>
      <c r="L201" s="253"/>
      <c r="M201" s="254"/>
      <c r="N201" s="255"/>
      <c r="O201" s="255"/>
      <c r="P201" s="255"/>
      <c r="Q201" s="255"/>
      <c r="R201" s="255"/>
      <c r="S201" s="255"/>
      <c r="T201" s="256"/>
      <c r="U201" s="13"/>
      <c r="V201" s="13"/>
      <c r="W201" s="13"/>
      <c r="X201" s="13"/>
      <c r="Y201" s="13"/>
      <c r="Z201" s="13"/>
      <c r="AA201" s="13"/>
      <c r="AB201" s="13"/>
      <c r="AC201" s="13"/>
      <c r="AD201" s="13"/>
      <c r="AE201" s="13"/>
      <c r="AT201" s="257" t="s">
        <v>208</v>
      </c>
      <c r="AU201" s="257" t="s">
        <v>83</v>
      </c>
      <c r="AV201" s="13" t="s">
        <v>85</v>
      </c>
      <c r="AW201" s="13" t="s">
        <v>32</v>
      </c>
      <c r="AX201" s="13" t="s">
        <v>76</v>
      </c>
      <c r="AY201" s="257" t="s">
        <v>201</v>
      </c>
    </row>
    <row r="202" s="12" customFormat="1">
      <c r="A202" s="12"/>
      <c r="B202" s="236"/>
      <c r="C202" s="237"/>
      <c r="D202" s="238" t="s">
        <v>208</v>
      </c>
      <c r="E202" s="239" t="s">
        <v>1</v>
      </c>
      <c r="F202" s="240" t="s">
        <v>538</v>
      </c>
      <c r="G202" s="237"/>
      <c r="H202" s="239" t="s">
        <v>1</v>
      </c>
      <c r="I202" s="241"/>
      <c r="J202" s="237"/>
      <c r="K202" s="237"/>
      <c r="L202" s="242"/>
      <c r="M202" s="243"/>
      <c r="N202" s="244"/>
      <c r="O202" s="244"/>
      <c r="P202" s="244"/>
      <c r="Q202" s="244"/>
      <c r="R202" s="244"/>
      <c r="S202" s="244"/>
      <c r="T202" s="245"/>
      <c r="U202" s="12"/>
      <c r="V202" s="12"/>
      <c r="W202" s="12"/>
      <c r="X202" s="12"/>
      <c r="Y202" s="12"/>
      <c r="Z202" s="12"/>
      <c r="AA202" s="12"/>
      <c r="AB202" s="12"/>
      <c r="AC202" s="12"/>
      <c r="AD202" s="12"/>
      <c r="AE202" s="12"/>
      <c r="AT202" s="246" t="s">
        <v>208</v>
      </c>
      <c r="AU202" s="246" t="s">
        <v>83</v>
      </c>
      <c r="AV202" s="12" t="s">
        <v>83</v>
      </c>
      <c r="AW202" s="12" t="s">
        <v>32</v>
      </c>
      <c r="AX202" s="12" t="s">
        <v>76</v>
      </c>
      <c r="AY202" s="246" t="s">
        <v>201</v>
      </c>
    </row>
    <row r="203" s="13" customFormat="1">
      <c r="A203" s="13"/>
      <c r="B203" s="247"/>
      <c r="C203" s="248"/>
      <c r="D203" s="238" t="s">
        <v>208</v>
      </c>
      <c r="E203" s="249" t="s">
        <v>1</v>
      </c>
      <c r="F203" s="250" t="s">
        <v>331</v>
      </c>
      <c r="G203" s="248"/>
      <c r="H203" s="251">
        <v>17</v>
      </c>
      <c r="I203" s="252"/>
      <c r="J203" s="248"/>
      <c r="K203" s="248"/>
      <c r="L203" s="253"/>
      <c r="M203" s="254"/>
      <c r="N203" s="255"/>
      <c r="O203" s="255"/>
      <c r="P203" s="255"/>
      <c r="Q203" s="255"/>
      <c r="R203" s="255"/>
      <c r="S203" s="255"/>
      <c r="T203" s="256"/>
      <c r="U203" s="13"/>
      <c r="V203" s="13"/>
      <c r="W203" s="13"/>
      <c r="X203" s="13"/>
      <c r="Y203" s="13"/>
      <c r="Z203" s="13"/>
      <c r="AA203" s="13"/>
      <c r="AB203" s="13"/>
      <c r="AC203" s="13"/>
      <c r="AD203" s="13"/>
      <c r="AE203" s="13"/>
      <c r="AT203" s="257" t="s">
        <v>208</v>
      </c>
      <c r="AU203" s="257" t="s">
        <v>83</v>
      </c>
      <c r="AV203" s="13" t="s">
        <v>85</v>
      </c>
      <c r="AW203" s="13" t="s">
        <v>32</v>
      </c>
      <c r="AX203" s="13" t="s">
        <v>76</v>
      </c>
      <c r="AY203" s="257" t="s">
        <v>201</v>
      </c>
    </row>
    <row r="204" s="12" customFormat="1">
      <c r="A204" s="12"/>
      <c r="B204" s="236"/>
      <c r="C204" s="237"/>
      <c r="D204" s="238" t="s">
        <v>208</v>
      </c>
      <c r="E204" s="239" t="s">
        <v>1</v>
      </c>
      <c r="F204" s="240" t="s">
        <v>539</v>
      </c>
      <c r="G204" s="237"/>
      <c r="H204" s="239" t="s">
        <v>1</v>
      </c>
      <c r="I204" s="241"/>
      <c r="J204" s="237"/>
      <c r="K204" s="237"/>
      <c r="L204" s="242"/>
      <c r="M204" s="243"/>
      <c r="N204" s="244"/>
      <c r="O204" s="244"/>
      <c r="P204" s="244"/>
      <c r="Q204" s="244"/>
      <c r="R204" s="244"/>
      <c r="S204" s="244"/>
      <c r="T204" s="245"/>
      <c r="U204" s="12"/>
      <c r="V204" s="12"/>
      <c r="W204" s="12"/>
      <c r="X204" s="12"/>
      <c r="Y204" s="12"/>
      <c r="Z204" s="12"/>
      <c r="AA204" s="12"/>
      <c r="AB204" s="12"/>
      <c r="AC204" s="12"/>
      <c r="AD204" s="12"/>
      <c r="AE204" s="12"/>
      <c r="AT204" s="246" t="s">
        <v>208</v>
      </c>
      <c r="AU204" s="246" t="s">
        <v>83</v>
      </c>
      <c r="AV204" s="12" t="s">
        <v>83</v>
      </c>
      <c r="AW204" s="12" t="s">
        <v>32</v>
      </c>
      <c r="AX204" s="12" t="s">
        <v>76</v>
      </c>
      <c r="AY204" s="246" t="s">
        <v>201</v>
      </c>
    </row>
    <row r="205" s="13" customFormat="1">
      <c r="A205" s="13"/>
      <c r="B205" s="247"/>
      <c r="C205" s="248"/>
      <c r="D205" s="238" t="s">
        <v>208</v>
      </c>
      <c r="E205" s="249" t="s">
        <v>1</v>
      </c>
      <c r="F205" s="250" t="s">
        <v>235</v>
      </c>
      <c r="G205" s="248"/>
      <c r="H205" s="251">
        <v>5</v>
      </c>
      <c r="I205" s="252"/>
      <c r="J205" s="248"/>
      <c r="K205" s="248"/>
      <c r="L205" s="253"/>
      <c r="M205" s="254"/>
      <c r="N205" s="255"/>
      <c r="O205" s="255"/>
      <c r="P205" s="255"/>
      <c r="Q205" s="255"/>
      <c r="R205" s="255"/>
      <c r="S205" s="255"/>
      <c r="T205" s="256"/>
      <c r="U205" s="13"/>
      <c r="V205" s="13"/>
      <c r="W205" s="13"/>
      <c r="X205" s="13"/>
      <c r="Y205" s="13"/>
      <c r="Z205" s="13"/>
      <c r="AA205" s="13"/>
      <c r="AB205" s="13"/>
      <c r="AC205" s="13"/>
      <c r="AD205" s="13"/>
      <c r="AE205" s="13"/>
      <c r="AT205" s="257" t="s">
        <v>208</v>
      </c>
      <c r="AU205" s="257" t="s">
        <v>83</v>
      </c>
      <c r="AV205" s="13" t="s">
        <v>85</v>
      </c>
      <c r="AW205" s="13" t="s">
        <v>32</v>
      </c>
      <c r="AX205" s="13" t="s">
        <v>76</v>
      </c>
      <c r="AY205" s="257" t="s">
        <v>201</v>
      </c>
    </row>
    <row r="206" s="14" customFormat="1">
      <c r="A206" s="14"/>
      <c r="B206" s="258"/>
      <c r="C206" s="259"/>
      <c r="D206" s="238" t="s">
        <v>208</v>
      </c>
      <c r="E206" s="260" t="s">
        <v>1</v>
      </c>
      <c r="F206" s="261" t="s">
        <v>212</v>
      </c>
      <c r="G206" s="259"/>
      <c r="H206" s="262">
        <v>26</v>
      </c>
      <c r="I206" s="263"/>
      <c r="J206" s="259"/>
      <c r="K206" s="259"/>
      <c r="L206" s="264"/>
      <c r="M206" s="265"/>
      <c r="N206" s="266"/>
      <c r="O206" s="266"/>
      <c r="P206" s="266"/>
      <c r="Q206" s="266"/>
      <c r="R206" s="266"/>
      <c r="S206" s="266"/>
      <c r="T206" s="267"/>
      <c r="U206" s="14"/>
      <c r="V206" s="14"/>
      <c r="W206" s="14"/>
      <c r="X206" s="14"/>
      <c r="Y206" s="14"/>
      <c r="Z206" s="14"/>
      <c r="AA206" s="14"/>
      <c r="AB206" s="14"/>
      <c r="AC206" s="14"/>
      <c r="AD206" s="14"/>
      <c r="AE206" s="14"/>
      <c r="AT206" s="268" t="s">
        <v>208</v>
      </c>
      <c r="AU206" s="268" t="s">
        <v>83</v>
      </c>
      <c r="AV206" s="14" t="s">
        <v>206</v>
      </c>
      <c r="AW206" s="14" t="s">
        <v>32</v>
      </c>
      <c r="AX206" s="14" t="s">
        <v>83</v>
      </c>
      <c r="AY206" s="268" t="s">
        <v>201</v>
      </c>
    </row>
    <row r="207" s="2" customFormat="1" ht="24.15" customHeight="1">
      <c r="A207" s="39"/>
      <c r="B207" s="40"/>
      <c r="C207" s="222" t="s">
        <v>235</v>
      </c>
      <c r="D207" s="222" t="s">
        <v>202</v>
      </c>
      <c r="E207" s="223" t="s">
        <v>540</v>
      </c>
      <c r="F207" s="224" t="s">
        <v>541</v>
      </c>
      <c r="G207" s="225" t="s">
        <v>215</v>
      </c>
      <c r="H207" s="226">
        <v>13.58</v>
      </c>
      <c r="I207" s="227"/>
      <c r="J207" s="228">
        <f>ROUND(I207*H207,2)</f>
        <v>0</v>
      </c>
      <c r="K207" s="229"/>
      <c r="L207" s="45"/>
      <c r="M207" s="230" t="s">
        <v>1</v>
      </c>
      <c r="N207" s="231" t="s">
        <v>41</v>
      </c>
      <c r="O207" s="92"/>
      <c r="P207" s="232">
        <f>O207*H207</f>
        <v>0</v>
      </c>
      <c r="Q207" s="232">
        <v>0.14174999999999999</v>
      </c>
      <c r="R207" s="232">
        <f>Q207*H207</f>
        <v>1.9249649999999998</v>
      </c>
      <c r="S207" s="232">
        <v>0</v>
      </c>
      <c r="T207" s="233">
        <f>S207*H207</f>
        <v>0</v>
      </c>
      <c r="U207" s="39"/>
      <c r="V207" s="39"/>
      <c r="W207" s="39"/>
      <c r="X207" s="39"/>
      <c r="Y207" s="39"/>
      <c r="Z207" s="39"/>
      <c r="AA207" s="39"/>
      <c r="AB207" s="39"/>
      <c r="AC207" s="39"/>
      <c r="AD207" s="39"/>
      <c r="AE207" s="39"/>
      <c r="AR207" s="234" t="s">
        <v>206</v>
      </c>
      <c r="AT207" s="234" t="s">
        <v>202</v>
      </c>
      <c r="AU207" s="234" t="s">
        <v>83</v>
      </c>
      <c r="AY207" s="18" t="s">
        <v>201</v>
      </c>
      <c r="BE207" s="235">
        <f>IF(N207="základní",J207,0)</f>
        <v>0</v>
      </c>
      <c r="BF207" s="235">
        <f>IF(N207="snížená",J207,0)</f>
        <v>0</v>
      </c>
      <c r="BG207" s="235">
        <f>IF(N207="zákl. přenesená",J207,0)</f>
        <v>0</v>
      </c>
      <c r="BH207" s="235">
        <f>IF(N207="sníž. přenesená",J207,0)</f>
        <v>0</v>
      </c>
      <c r="BI207" s="235">
        <f>IF(N207="nulová",J207,0)</f>
        <v>0</v>
      </c>
      <c r="BJ207" s="18" t="s">
        <v>83</v>
      </c>
      <c r="BK207" s="235">
        <f>ROUND(I207*H207,2)</f>
        <v>0</v>
      </c>
      <c r="BL207" s="18" t="s">
        <v>206</v>
      </c>
      <c r="BM207" s="234" t="s">
        <v>542</v>
      </c>
    </row>
    <row r="208" s="12" customFormat="1">
      <c r="A208" s="12"/>
      <c r="B208" s="236"/>
      <c r="C208" s="237"/>
      <c r="D208" s="238" t="s">
        <v>208</v>
      </c>
      <c r="E208" s="239" t="s">
        <v>1</v>
      </c>
      <c r="F208" s="240" t="s">
        <v>543</v>
      </c>
      <c r="G208" s="237"/>
      <c r="H208" s="239" t="s">
        <v>1</v>
      </c>
      <c r="I208" s="241"/>
      <c r="J208" s="237"/>
      <c r="K208" s="237"/>
      <c r="L208" s="242"/>
      <c r="M208" s="243"/>
      <c r="N208" s="244"/>
      <c r="O208" s="244"/>
      <c r="P208" s="244"/>
      <c r="Q208" s="244"/>
      <c r="R208" s="244"/>
      <c r="S208" s="244"/>
      <c r="T208" s="245"/>
      <c r="U208" s="12"/>
      <c r="V208" s="12"/>
      <c r="W208" s="12"/>
      <c r="X208" s="12"/>
      <c r="Y208" s="12"/>
      <c r="Z208" s="12"/>
      <c r="AA208" s="12"/>
      <c r="AB208" s="12"/>
      <c r="AC208" s="12"/>
      <c r="AD208" s="12"/>
      <c r="AE208" s="12"/>
      <c r="AT208" s="246" t="s">
        <v>208</v>
      </c>
      <c r="AU208" s="246" t="s">
        <v>83</v>
      </c>
      <c r="AV208" s="12" t="s">
        <v>83</v>
      </c>
      <c r="AW208" s="12" t="s">
        <v>32</v>
      </c>
      <c r="AX208" s="12" t="s">
        <v>76</v>
      </c>
      <c r="AY208" s="246" t="s">
        <v>201</v>
      </c>
    </row>
    <row r="209" s="12" customFormat="1">
      <c r="A209" s="12"/>
      <c r="B209" s="236"/>
      <c r="C209" s="237"/>
      <c r="D209" s="238" t="s">
        <v>208</v>
      </c>
      <c r="E209" s="239" t="s">
        <v>1</v>
      </c>
      <c r="F209" s="240" t="s">
        <v>544</v>
      </c>
      <c r="G209" s="237"/>
      <c r="H209" s="239" t="s">
        <v>1</v>
      </c>
      <c r="I209" s="241"/>
      <c r="J209" s="237"/>
      <c r="K209" s="237"/>
      <c r="L209" s="242"/>
      <c r="M209" s="243"/>
      <c r="N209" s="244"/>
      <c r="O209" s="244"/>
      <c r="P209" s="244"/>
      <c r="Q209" s="244"/>
      <c r="R209" s="244"/>
      <c r="S209" s="244"/>
      <c r="T209" s="245"/>
      <c r="U209" s="12"/>
      <c r="V209" s="12"/>
      <c r="W209" s="12"/>
      <c r="X209" s="12"/>
      <c r="Y209" s="12"/>
      <c r="Z209" s="12"/>
      <c r="AA209" s="12"/>
      <c r="AB209" s="12"/>
      <c r="AC209" s="12"/>
      <c r="AD209" s="12"/>
      <c r="AE209" s="12"/>
      <c r="AT209" s="246" t="s">
        <v>208</v>
      </c>
      <c r="AU209" s="246" t="s">
        <v>83</v>
      </c>
      <c r="AV209" s="12" t="s">
        <v>83</v>
      </c>
      <c r="AW209" s="12" t="s">
        <v>32</v>
      </c>
      <c r="AX209" s="12" t="s">
        <v>76</v>
      </c>
      <c r="AY209" s="246" t="s">
        <v>201</v>
      </c>
    </row>
    <row r="210" s="12" customFormat="1">
      <c r="A210" s="12"/>
      <c r="B210" s="236"/>
      <c r="C210" s="237"/>
      <c r="D210" s="238" t="s">
        <v>208</v>
      </c>
      <c r="E210" s="239" t="s">
        <v>1</v>
      </c>
      <c r="F210" s="240" t="s">
        <v>545</v>
      </c>
      <c r="G210" s="237"/>
      <c r="H210" s="239" t="s">
        <v>1</v>
      </c>
      <c r="I210" s="241"/>
      <c r="J210" s="237"/>
      <c r="K210" s="237"/>
      <c r="L210" s="242"/>
      <c r="M210" s="243"/>
      <c r="N210" s="244"/>
      <c r="O210" s="244"/>
      <c r="P210" s="244"/>
      <c r="Q210" s="244"/>
      <c r="R210" s="244"/>
      <c r="S210" s="244"/>
      <c r="T210" s="245"/>
      <c r="U210" s="12"/>
      <c r="V210" s="12"/>
      <c r="W210" s="12"/>
      <c r="X210" s="12"/>
      <c r="Y210" s="12"/>
      <c r="Z210" s="12"/>
      <c r="AA210" s="12"/>
      <c r="AB210" s="12"/>
      <c r="AC210" s="12"/>
      <c r="AD210" s="12"/>
      <c r="AE210" s="12"/>
      <c r="AT210" s="246" t="s">
        <v>208</v>
      </c>
      <c r="AU210" s="246" t="s">
        <v>83</v>
      </c>
      <c r="AV210" s="12" t="s">
        <v>83</v>
      </c>
      <c r="AW210" s="12" t="s">
        <v>32</v>
      </c>
      <c r="AX210" s="12" t="s">
        <v>76</v>
      </c>
      <c r="AY210" s="246" t="s">
        <v>201</v>
      </c>
    </row>
    <row r="211" s="12" customFormat="1">
      <c r="A211" s="12"/>
      <c r="B211" s="236"/>
      <c r="C211" s="237"/>
      <c r="D211" s="238" t="s">
        <v>208</v>
      </c>
      <c r="E211" s="239" t="s">
        <v>1</v>
      </c>
      <c r="F211" s="240" t="s">
        <v>546</v>
      </c>
      <c r="G211" s="237"/>
      <c r="H211" s="239" t="s">
        <v>1</v>
      </c>
      <c r="I211" s="241"/>
      <c r="J211" s="237"/>
      <c r="K211" s="237"/>
      <c r="L211" s="242"/>
      <c r="M211" s="243"/>
      <c r="N211" s="244"/>
      <c r="O211" s="244"/>
      <c r="P211" s="244"/>
      <c r="Q211" s="244"/>
      <c r="R211" s="244"/>
      <c r="S211" s="244"/>
      <c r="T211" s="245"/>
      <c r="U211" s="12"/>
      <c r="V211" s="12"/>
      <c r="W211" s="12"/>
      <c r="X211" s="12"/>
      <c r="Y211" s="12"/>
      <c r="Z211" s="12"/>
      <c r="AA211" s="12"/>
      <c r="AB211" s="12"/>
      <c r="AC211" s="12"/>
      <c r="AD211" s="12"/>
      <c r="AE211" s="12"/>
      <c r="AT211" s="246" t="s">
        <v>208</v>
      </c>
      <c r="AU211" s="246" t="s">
        <v>83</v>
      </c>
      <c r="AV211" s="12" t="s">
        <v>83</v>
      </c>
      <c r="AW211" s="12" t="s">
        <v>32</v>
      </c>
      <c r="AX211" s="12" t="s">
        <v>76</v>
      </c>
      <c r="AY211" s="246" t="s">
        <v>201</v>
      </c>
    </row>
    <row r="212" s="13" customFormat="1">
      <c r="A212" s="13"/>
      <c r="B212" s="247"/>
      <c r="C212" s="248"/>
      <c r="D212" s="238" t="s">
        <v>208</v>
      </c>
      <c r="E212" s="249" t="s">
        <v>1</v>
      </c>
      <c r="F212" s="250" t="s">
        <v>547</v>
      </c>
      <c r="G212" s="248"/>
      <c r="H212" s="251">
        <v>13.58</v>
      </c>
      <c r="I212" s="252"/>
      <c r="J212" s="248"/>
      <c r="K212" s="248"/>
      <c r="L212" s="253"/>
      <c r="M212" s="254"/>
      <c r="N212" s="255"/>
      <c r="O212" s="255"/>
      <c r="P212" s="255"/>
      <c r="Q212" s="255"/>
      <c r="R212" s="255"/>
      <c r="S212" s="255"/>
      <c r="T212" s="256"/>
      <c r="U212" s="13"/>
      <c r="V212" s="13"/>
      <c r="W212" s="13"/>
      <c r="X212" s="13"/>
      <c r="Y212" s="13"/>
      <c r="Z212" s="13"/>
      <c r="AA212" s="13"/>
      <c r="AB212" s="13"/>
      <c r="AC212" s="13"/>
      <c r="AD212" s="13"/>
      <c r="AE212" s="13"/>
      <c r="AT212" s="257" t="s">
        <v>208</v>
      </c>
      <c r="AU212" s="257" t="s">
        <v>83</v>
      </c>
      <c r="AV212" s="13" t="s">
        <v>85</v>
      </c>
      <c r="AW212" s="13" t="s">
        <v>32</v>
      </c>
      <c r="AX212" s="13" t="s">
        <v>83</v>
      </c>
      <c r="AY212" s="257" t="s">
        <v>201</v>
      </c>
    </row>
    <row r="213" s="2" customFormat="1" ht="37.8" customHeight="1">
      <c r="A213" s="39"/>
      <c r="B213" s="40"/>
      <c r="C213" s="222" t="s">
        <v>243</v>
      </c>
      <c r="D213" s="222" t="s">
        <v>202</v>
      </c>
      <c r="E213" s="223" t="s">
        <v>548</v>
      </c>
      <c r="F213" s="224" t="s">
        <v>549</v>
      </c>
      <c r="G213" s="225" t="s">
        <v>215</v>
      </c>
      <c r="H213" s="226">
        <v>42.886000000000003</v>
      </c>
      <c r="I213" s="227"/>
      <c r="J213" s="228">
        <f>ROUND(I213*H213,2)</f>
        <v>0</v>
      </c>
      <c r="K213" s="229"/>
      <c r="L213" s="45"/>
      <c r="M213" s="230" t="s">
        <v>1</v>
      </c>
      <c r="N213" s="231" t="s">
        <v>41</v>
      </c>
      <c r="O213" s="92"/>
      <c r="P213" s="232">
        <f>O213*H213</f>
        <v>0</v>
      </c>
      <c r="Q213" s="232">
        <v>0.052499999999999998</v>
      </c>
      <c r="R213" s="232">
        <f>Q213*H213</f>
        <v>2.2515149999999999</v>
      </c>
      <c r="S213" s="232">
        <v>0</v>
      </c>
      <c r="T213" s="233">
        <f>S213*H213</f>
        <v>0</v>
      </c>
      <c r="U213" s="39"/>
      <c r="V213" s="39"/>
      <c r="W213" s="39"/>
      <c r="X213" s="39"/>
      <c r="Y213" s="39"/>
      <c r="Z213" s="39"/>
      <c r="AA213" s="39"/>
      <c r="AB213" s="39"/>
      <c r="AC213" s="39"/>
      <c r="AD213" s="39"/>
      <c r="AE213" s="39"/>
      <c r="AR213" s="234" t="s">
        <v>206</v>
      </c>
      <c r="AT213" s="234" t="s">
        <v>202</v>
      </c>
      <c r="AU213" s="234" t="s">
        <v>83</v>
      </c>
      <c r="AY213" s="18" t="s">
        <v>201</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206</v>
      </c>
      <c r="BM213" s="234" t="s">
        <v>550</v>
      </c>
    </row>
    <row r="214" s="12" customFormat="1">
      <c r="A214" s="12"/>
      <c r="B214" s="236"/>
      <c r="C214" s="237"/>
      <c r="D214" s="238" t="s">
        <v>208</v>
      </c>
      <c r="E214" s="239" t="s">
        <v>1</v>
      </c>
      <c r="F214" s="240" t="s">
        <v>509</v>
      </c>
      <c r="G214" s="237"/>
      <c r="H214" s="239" t="s">
        <v>1</v>
      </c>
      <c r="I214" s="241"/>
      <c r="J214" s="237"/>
      <c r="K214" s="237"/>
      <c r="L214" s="242"/>
      <c r="M214" s="243"/>
      <c r="N214" s="244"/>
      <c r="O214" s="244"/>
      <c r="P214" s="244"/>
      <c r="Q214" s="244"/>
      <c r="R214" s="244"/>
      <c r="S214" s="244"/>
      <c r="T214" s="245"/>
      <c r="U214" s="12"/>
      <c r="V214" s="12"/>
      <c r="W214" s="12"/>
      <c r="X214" s="12"/>
      <c r="Y214" s="12"/>
      <c r="Z214" s="12"/>
      <c r="AA214" s="12"/>
      <c r="AB214" s="12"/>
      <c r="AC214" s="12"/>
      <c r="AD214" s="12"/>
      <c r="AE214" s="12"/>
      <c r="AT214" s="246" t="s">
        <v>208</v>
      </c>
      <c r="AU214" s="246" t="s">
        <v>83</v>
      </c>
      <c r="AV214" s="12" t="s">
        <v>83</v>
      </c>
      <c r="AW214" s="12" t="s">
        <v>32</v>
      </c>
      <c r="AX214" s="12" t="s">
        <v>76</v>
      </c>
      <c r="AY214" s="246" t="s">
        <v>201</v>
      </c>
    </row>
    <row r="215" s="13" customFormat="1">
      <c r="A215" s="13"/>
      <c r="B215" s="247"/>
      <c r="C215" s="248"/>
      <c r="D215" s="238" t="s">
        <v>208</v>
      </c>
      <c r="E215" s="249" t="s">
        <v>1</v>
      </c>
      <c r="F215" s="250" t="s">
        <v>551</v>
      </c>
      <c r="G215" s="248"/>
      <c r="H215" s="251">
        <v>5.0720000000000001</v>
      </c>
      <c r="I215" s="252"/>
      <c r="J215" s="248"/>
      <c r="K215" s="248"/>
      <c r="L215" s="253"/>
      <c r="M215" s="254"/>
      <c r="N215" s="255"/>
      <c r="O215" s="255"/>
      <c r="P215" s="255"/>
      <c r="Q215" s="255"/>
      <c r="R215" s="255"/>
      <c r="S215" s="255"/>
      <c r="T215" s="256"/>
      <c r="U215" s="13"/>
      <c r="V215" s="13"/>
      <c r="W215" s="13"/>
      <c r="X215" s="13"/>
      <c r="Y215" s="13"/>
      <c r="Z215" s="13"/>
      <c r="AA215" s="13"/>
      <c r="AB215" s="13"/>
      <c r="AC215" s="13"/>
      <c r="AD215" s="13"/>
      <c r="AE215" s="13"/>
      <c r="AT215" s="257" t="s">
        <v>208</v>
      </c>
      <c r="AU215" s="257" t="s">
        <v>83</v>
      </c>
      <c r="AV215" s="13" t="s">
        <v>85</v>
      </c>
      <c r="AW215" s="13" t="s">
        <v>32</v>
      </c>
      <c r="AX215" s="13" t="s">
        <v>76</v>
      </c>
      <c r="AY215" s="257" t="s">
        <v>201</v>
      </c>
    </row>
    <row r="216" s="13" customFormat="1">
      <c r="A216" s="13"/>
      <c r="B216" s="247"/>
      <c r="C216" s="248"/>
      <c r="D216" s="238" t="s">
        <v>208</v>
      </c>
      <c r="E216" s="249" t="s">
        <v>1</v>
      </c>
      <c r="F216" s="250" t="s">
        <v>552</v>
      </c>
      <c r="G216" s="248"/>
      <c r="H216" s="251">
        <v>1.9019999999999999</v>
      </c>
      <c r="I216" s="252"/>
      <c r="J216" s="248"/>
      <c r="K216" s="248"/>
      <c r="L216" s="253"/>
      <c r="M216" s="254"/>
      <c r="N216" s="255"/>
      <c r="O216" s="255"/>
      <c r="P216" s="255"/>
      <c r="Q216" s="255"/>
      <c r="R216" s="255"/>
      <c r="S216" s="255"/>
      <c r="T216" s="256"/>
      <c r="U216" s="13"/>
      <c r="V216" s="13"/>
      <c r="W216" s="13"/>
      <c r="X216" s="13"/>
      <c r="Y216" s="13"/>
      <c r="Z216" s="13"/>
      <c r="AA216" s="13"/>
      <c r="AB216" s="13"/>
      <c r="AC216" s="13"/>
      <c r="AD216" s="13"/>
      <c r="AE216" s="13"/>
      <c r="AT216" s="257" t="s">
        <v>208</v>
      </c>
      <c r="AU216" s="257" t="s">
        <v>83</v>
      </c>
      <c r="AV216" s="13" t="s">
        <v>85</v>
      </c>
      <c r="AW216" s="13" t="s">
        <v>32</v>
      </c>
      <c r="AX216" s="13" t="s">
        <v>76</v>
      </c>
      <c r="AY216" s="257" t="s">
        <v>201</v>
      </c>
    </row>
    <row r="217" s="12" customFormat="1">
      <c r="A217" s="12"/>
      <c r="B217" s="236"/>
      <c r="C217" s="237"/>
      <c r="D217" s="238" t="s">
        <v>208</v>
      </c>
      <c r="E217" s="239" t="s">
        <v>1</v>
      </c>
      <c r="F217" s="240" t="s">
        <v>512</v>
      </c>
      <c r="G217" s="237"/>
      <c r="H217" s="239" t="s">
        <v>1</v>
      </c>
      <c r="I217" s="241"/>
      <c r="J217" s="237"/>
      <c r="K217" s="237"/>
      <c r="L217" s="242"/>
      <c r="M217" s="243"/>
      <c r="N217" s="244"/>
      <c r="O217" s="244"/>
      <c r="P217" s="244"/>
      <c r="Q217" s="244"/>
      <c r="R217" s="244"/>
      <c r="S217" s="244"/>
      <c r="T217" s="245"/>
      <c r="U217" s="12"/>
      <c r="V217" s="12"/>
      <c r="W217" s="12"/>
      <c r="X217" s="12"/>
      <c r="Y217" s="12"/>
      <c r="Z217" s="12"/>
      <c r="AA217" s="12"/>
      <c r="AB217" s="12"/>
      <c r="AC217" s="12"/>
      <c r="AD217" s="12"/>
      <c r="AE217" s="12"/>
      <c r="AT217" s="246" t="s">
        <v>208</v>
      </c>
      <c r="AU217" s="246" t="s">
        <v>83</v>
      </c>
      <c r="AV217" s="12" t="s">
        <v>83</v>
      </c>
      <c r="AW217" s="12" t="s">
        <v>32</v>
      </c>
      <c r="AX217" s="12" t="s">
        <v>76</v>
      </c>
      <c r="AY217" s="246" t="s">
        <v>201</v>
      </c>
    </row>
    <row r="218" s="13" customFormat="1">
      <c r="A218" s="13"/>
      <c r="B218" s="247"/>
      <c r="C218" s="248"/>
      <c r="D218" s="238" t="s">
        <v>208</v>
      </c>
      <c r="E218" s="249" t="s">
        <v>1</v>
      </c>
      <c r="F218" s="250" t="s">
        <v>553</v>
      </c>
      <c r="G218" s="248"/>
      <c r="H218" s="251">
        <v>2.98</v>
      </c>
      <c r="I218" s="252"/>
      <c r="J218" s="248"/>
      <c r="K218" s="248"/>
      <c r="L218" s="253"/>
      <c r="M218" s="254"/>
      <c r="N218" s="255"/>
      <c r="O218" s="255"/>
      <c r="P218" s="255"/>
      <c r="Q218" s="255"/>
      <c r="R218" s="255"/>
      <c r="S218" s="255"/>
      <c r="T218" s="256"/>
      <c r="U218" s="13"/>
      <c r="V218" s="13"/>
      <c r="W218" s="13"/>
      <c r="X218" s="13"/>
      <c r="Y218" s="13"/>
      <c r="Z218" s="13"/>
      <c r="AA218" s="13"/>
      <c r="AB218" s="13"/>
      <c r="AC218" s="13"/>
      <c r="AD218" s="13"/>
      <c r="AE218" s="13"/>
      <c r="AT218" s="257" t="s">
        <v>208</v>
      </c>
      <c r="AU218" s="257" t="s">
        <v>83</v>
      </c>
      <c r="AV218" s="13" t="s">
        <v>85</v>
      </c>
      <c r="AW218" s="13" t="s">
        <v>32</v>
      </c>
      <c r="AX218" s="13" t="s">
        <v>76</v>
      </c>
      <c r="AY218" s="257" t="s">
        <v>201</v>
      </c>
    </row>
    <row r="219" s="13" customFormat="1">
      <c r="A219" s="13"/>
      <c r="B219" s="247"/>
      <c r="C219" s="248"/>
      <c r="D219" s="238" t="s">
        <v>208</v>
      </c>
      <c r="E219" s="249" t="s">
        <v>1</v>
      </c>
      <c r="F219" s="250" t="s">
        <v>554</v>
      </c>
      <c r="G219" s="248"/>
      <c r="H219" s="251">
        <v>1.585</v>
      </c>
      <c r="I219" s="252"/>
      <c r="J219" s="248"/>
      <c r="K219" s="248"/>
      <c r="L219" s="253"/>
      <c r="M219" s="254"/>
      <c r="N219" s="255"/>
      <c r="O219" s="255"/>
      <c r="P219" s="255"/>
      <c r="Q219" s="255"/>
      <c r="R219" s="255"/>
      <c r="S219" s="255"/>
      <c r="T219" s="256"/>
      <c r="U219" s="13"/>
      <c r="V219" s="13"/>
      <c r="W219" s="13"/>
      <c r="X219" s="13"/>
      <c r="Y219" s="13"/>
      <c r="Z219" s="13"/>
      <c r="AA219" s="13"/>
      <c r="AB219" s="13"/>
      <c r="AC219" s="13"/>
      <c r="AD219" s="13"/>
      <c r="AE219" s="13"/>
      <c r="AT219" s="257" t="s">
        <v>208</v>
      </c>
      <c r="AU219" s="257" t="s">
        <v>83</v>
      </c>
      <c r="AV219" s="13" t="s">
        <v>85</v>
      </c>
      <c r="AW219" s="13" t="s">
        <v>32</v>
      </c>
      <c r="AX219" s="13" t="s">
        <v>76</v>
      </c>
      <c r="AY219" s="257" t="s">
        <v>201</v>
      </c>
    </row>
    <row r="220" s="13" customFormat="1">
      <c r="A220" s="13"/>
      <c r="B220" s="247"/>
      <c r="C220" s="248"/>
      <c r="D220" s="238" t="s">
        <v>208</v>
      </c>
      <c r="E220" s="249" t="s">
        <v>1</v>
      </c>
      <c r="F220" s="250" t="s">
        <v>555</v>
      </c>
      <c r="G220" s="248"/>
      <c r="H220" s="251">
        <v>0.98299999999999998</v>
      </c>
      <c r="I220" s="252"/>
      <c r="J220" s="248"/>
      <c r="K220" s="248"/>
      <c r="L220" s="253"/>
      <c r="M220" s="254"/>
      <c r="N220" s="255"/>
      <c r="O220" s="255"/>
      <c r="P220" s="255"/>
      <c r="Q220" s="255"/>
      <c r="R220" s="255"/>
      <c r="S220" s="255"/>
      <c r="T220" s="256"/>
      <c r="U220" s="13"/>
      <c r="V220" s="13"/>
      <c r="W220" s="13"/>
      <c r="X220" s="13"/>
      <c r="Y220" s="13"/>
      <c r="Z220" s="13"/>
      <c r="AA220" s="13"/>
      <c r="AB220" s="13"/>
      <c r="AC220" s="13"/>
      <c r="AD220" s="13"/>
      <c r="AE220" s="13"/>
      <c r="AT220" s="257" t="s">
        <v>208</v>
      </c>
      <c r="AU220" s="257" t="s">
        <v>83</v>
      </c>
      <c r="AV220" s="13" t="s">
        <v>85</v>
      </c>
      <c r="AW220" s="13" t="s">
        <v>32</v>
      </c>
      <c r="AX220" s="13" t="s">
        <v>76</v>
      </c>
      <c r="AY220" s="257" t="s">
        <v>201</v>
      </c>
    </row>
    <row r="221" s="12" customFormat="1">
      <c r="A221" s="12"/>
      <c r="B221" s="236"/>
      <c r="C221" s="237"/>
      <c r="D221" s="238" t="s">
        <v>208</v>
      </c>
      <c r="E221" s="239" t="s">
        <v>1</v>
      </c>
      <c r="F221" s="240" t="s">
        <v>516</v>
      </c>
      <c r="G221" s="237"/>
      <c r="H221" s="239" t="s">
        <v>1</v>
      </c>
      <c r="I221" s="241"/>
      <c r="J221" s="237"/>
      <c r="K221" s="237"/>
      <c r="L221" s="242"/>
      <c r="M221" s="243"/>
      <c r="N221" s="244"/>
      <c r="O221" s="244"/>
      <c r="P221" s="244"/>
      <c r="Q221" s="244"/>
      <c r="R221" s="244"/>
      <c r="S221" s="244"/>
      <c r="T221" s="245"/>
      <c r="U221" s="12"/>
      <c r="V221" s="12"/>
      <c r="W221" s="12"/>
      <c r="X221" s="12"/>
      <c r="Y221" s="12"/>
      <c r="Z221" s="12"/>
      <c r="AA221" s="12"/>
      <c r="AB221" s="12"/>
      <c r="AC221" s="12"/>
      <c r="AD221" s="12"/>
      <c r="AE221" s="12"/>
      <c r="AT221" s="246" t="s">
        <v>208</v>
      </c>
      <c r="AU221" s="246" t="s">
        <v>83</v>
      </c>
      <c r="AV221" s="12" t="s">
        <v>83</v>
      </c>
      <c r="AW221" s="12" t="s">
        <v>32</v>
      </c>
      <c r="AX221" s="12" t="s">
        <v>76</v>
      </c>
      <c r="AY221" s="246" t="s">
        <v>201</v>
      </c>
    </row>
    <row r="222" s="13" customFormat="1">
      <c r="A222" s="13"/>
      <c r="B222" s="247"/>
      <c r="C222" s="248"/>
      <c r="D222" s="238" t="s">
        <v>208</v>
      </c>
      <c r="E222" s="249" t="s">
        <v>1</v>
      </c>
      <c r="F222" s="250" t="s">
        <v>554</v>
      </c>
      <c r="G222" s="248"/>
      <c r="H222" s="251">
        <v>1.585</v>
      </c>
      <c r="I222" s="252"/>
      <c r="J222" s="248"/>
      <c r="K222" s="248"/>
      <c r="L222" s="253"/>
      <c r="M222" s="254"/>
      <c r="N222" s="255"/>
      <c r="O222" s="255"/>
      <c r="P222" s="255"/>
      <c r="Q222" s="255"/>
      <c r="R222" s="255"/>
      <c r="S222" s="255"/>
      <c r="T222" s="256"/>
      <c r="U222" s="13"/>
      <c r="V222" s="13"/>
      <c r="W222" s="13"/>
      <c r="X222" s="13"/>
      <c r="Y222" s="13"/>
      <c r="Z222" s="13"/>
      <c r="AA222" s="13"/>
      <c r="AB222" s="13"/>
      <c r="AC222" s="13"/>
      <c r="AD222" s="13"/>
      <c r="AE222" s="13"/>
      <c r="AT222" s="257" t="s">
        <v>208</v>
      </c>
      <c r="AU222" s="257" t="s">
        <v>83</v>
      </c>
      <c r="AV222" s="13" t="s">
        <v>85</v>
      </c>
      <c r="AW222" s="13" t="s">
        <v>32</v>
      </c>
      <c r="AX222" s="13" t="s">
        <v>76</v>
      </c>
      <c r="AY222" s="257" t="s">
        <v>201</v>
      </c>
    </row>
    <row r="223" s="13" customFormat="1">
      <c r="A223" s="13"/>
      <c r="B223" s="247"/>
      <c r="C223" s="248"/>
      <c r="D223" s="238" t="s">
        <v>208</v>
      </c>
      <c r="E223" s="249" t="s">
        <v>1</v>
      </c>
      <c r="F223" s="250" t="s">
        <v>555</v>
      </c>
      <c r="G223" s="248"/>
      <c r="H223" s="251">
        <v>0.98299999999999998</v>
      </c>
      <c r="I223" s="252"/>
      <c r="J223" s="248"/>
      <c r="K223" s="248"/>
      <c r="L223" s="253"/>
      <c r="M223" s="254"/>
      <c r="N223" s="255"/>
      <c r="O223" s="255"/>
      <c r="P223" s="255"/>
      <c r="Q223" s="255"/>
      <c r="R223" s="255"/>
      <c r="S223" s="255"/>
      <c r="T223" s="256"/>
      <c r="U223" s="13"/>
      <c r="V223" s="13"/>
      <c r="W223" s="13"/>
      <c r="X223" s="13"/>
      <c r="Y223" s="13"/>
      <c r="Z223" s="13"/>
      <c r="AA223" s="13"/>
      <c r="AB223" s="13"/>
      <c r="AC223" s="13"/>
      <c r="AD223" s="13"/>
      <c r="AE223" s="13"/>
      <c r="AT223" s="257" t="s">
        <v>208</v>
      </c>
      <c r="AU223" s="257" t="s">
        <v>83</v>
      </c>
      <c r="AV223" s="13" t="s">
        <v>85</v>
      </c>
      <c r="AW223" s="13" t="s">
        <v>32</v>
      </c>
      <c r="AX223" s="13" t="s">
        <v>76</v>
      </c>
      <c r="AY223" s="257" t="s">
        <v>201</v>
      </c>
    </row>
    <row r="224" s="13" customFormat="1">
      <c r="A224" s="13"/>
      <c r="B224" s="247"/>
      <c r="C224" s="248"/>
      <c r="D224" s="238" t="s">
        <v>208</v>
      </c>
      <c r="E224" s="249" t="s">
        <v>1</v>
      </c>
      <c r="F224" s="250" t="s">
        <v>556</v>
      </c>
      <c r="G224" s="248"/>
      <c r="H224" s="251">
        <v>3.661</v>
      </c>
      <c r="I224" s="252"/>
      <c r="J224" s="248"/>
      <c r="K224" s="248"/>
      <c r="L224" s="253"/>
      <c r="M224" s="254"/>
      <c r="N224" s="255"/>
      <c r="O224" s="255"/>
      <c r="P224" s="255"/>
      <c r="Q224" s="255"/>
      <c r="R224" s="255"/>
      <c r="S224" s="255"/>
      <c r="T224" s="256"/>
      <c r="U224" s="13"/>
      <c r="V224" s="13"/>
      <c r="W224" s="13"/>
      <c r="X224" s="13"/>
      <c r="Y224" s="13"/>
      <c r="Z224" s="13"/>
      <c r="AA224" s="13"/>
      <c r="AB224" s="13"/>
      <c r="AC224" s="13"/>
      <c r="AD224" s="13"/>
      <c r="AE224" s="13"/>
      <c r="AT224" s="257" t="s">
        <v>208</v>
      </c>
      <c r="AU224" s="257" t="s">
        <v>83</v>
      </c>
      <c r="AV224" s="13" t="s">
        <v>85</v>
      </c>
      <c r="AW224" s="13" t="s">
        <v>32</v>
      </c>
      <c r="AX224" s="13" t="s">
        <v>76</v>
      </c>
      <c r="AY224" s="257" t="s">
        <v>201</v>
      </c>
    </row>
    <row r="225" s="12" customFormat="1">
      <c r="A225" s="12"/>
      <c r="B225" s="236"/>
      <c r="C225" s="237"/>
      <c r="D225" s="238" t="s">
        <v>208</v>
      </c>
      <c r="E225" s="239" t="s">
        <v>1</v>
      </c>
      <c r="F225" s="240" t="s">
        <v>519</v>
      </c>
      <c r="G225" s="237"/>
      <c r="H225" s="239" t="s">
        <v>1</v>
      </c>
      <c r="I225" s="241"/>
      <c r="J225" s="237"/>
      <c r="K225" s="237"/>
      <c r="L225" s="242"/>
      <c r="M225" s="243"/>
      <c r="N225" s="244"/>
      <c r="O225" s="244"/>
      <c r="P225" s="244"/>
      <c r="Q225" s="244"/>
      <c r="R225" s="244"/>
      <c r="S225" s="244"/>
      <c r="T225" s="245"/>
      <c r="U225" s="12"/>
      <c r="V225" s="12"/>
      <c r="W225" s="12"/>
      <c r="X225" s="12"/>
      <c r="Y225" s="12"/>
      <c r="Z225" s="12"/>
      <c r="AA225" s="12"/>
      <c r="AB225" s="12"/>
      <c r="AC225" s="12"/>
      <c r="AD225" s="12"/>
      <c r="AE225" s="12"/>
      <c r="AT225" s="246" t="s">
        <v>208</v>
      </c>
      <c r="AU225" s="246" t="s">
        <v>83</v>
      </c>
      <c r="AV225" s="12" t="s">
        <v>83</v>
      </c>
      <c r="AW225" s="12" t="s">
        <v>32</v>
      </c>
      <c r="AX225" s="12" t="s">
        <v>76</v>
      </c>
      <c r="AY225" s="246" t="s">
        <v>201</v>
      </c>
    </row>
    <row r="226" s="13" customFormat="1">
      <c r="A226" s="13"/>
      <c r="B226" s="247"/>
      <c r="C226" s="248"/>
      <c r="D226" s="238" t="s">
        <v>208</v>
      </c>
      <c r="E226" s="249" t="s">
        <v>1</v>
      </c>
      <c r="F226" s="250" t="s">
        <v>557</v>
      </c>
      <c r="G226" s="248"/>
      <c r="H226" s="251">
        <v>2.964</v>
      </c>
      <c r="I226" s="252"/>
      <c r="J226" s="248"/>
      <c r="K226" s="248"/>
      <c r="L226" s="253"/>
      <c r="M226" s="254"/>
      <c r="N226" s="255"/>
      <c r="O226" s="255"/>
      <c r="P226" s="255"/>
      <c r="Q226" s="255"/>
      <c r="R226" s="255"/>
      <c r="S226" s="255"/>
      <c r="T226" s="256"/>
      <c r="U226" s="13"/>
      <c r="V226" s="13"/>
      <c r="W226" s="13"/>
      <c r="X226" s="13"/>
      <c r="Y226" s="13"/>
      <c r="Z226" s="13"/>
      <c r="AA226" s="13"/>
      <c r="AB226" s="13"/>
      <c r="AC226" s="13"/>
      <c r="AD226" s="13"/>
      <c r="AE226" s="13"/>
      <c r="AT226" s="257" t="s">
        <v>208</v>
      </c>
      <c r="AU226" s="257" t="s">
        <v>83</v>
      </c>
      <c r="AV226" s="13" t="s">
        <v>85</v>
      </c>
      <c r="AW226" s="13" t="s">
        <v>32</v>
      </c>
      <c r="AX226" s="13" t="s">
        <v>76</v>
      </c>
      <c r="AY226" s="257" t="s">
        <v>201</v>
      </c>
    </row>
    <row r="227" s="12" customFormat="1">
      <c r="A227" s="12"/>
      <c r="B227" s="236"/>
      <c r="C227" s="237"/>
      <c r="D227" s="238" t="s">
        <v>208</v>
      </c>
      <c r="E227" s="239" t="s">
        <v>1</v>
      </c>
      <c r="F227" s="240" t="s">
        <v>521</v>
      </c>
      <c r="G227" s="237"/>
      <c r="H227" s="239" t="s">
        <v>1</v>
      </c>
      <c r="I227" s="241"/>
      <c r="J227" s="237"/>
      <c r="K227" s="237"/>
      <c r="L227" s="242"/>
      <c r="M227" s="243"/>
      <c r="N227" s="244"/>
      <c r="O227" s="244"/>
      <c r="P227" s="244"/>
      <c r="Q227" s="244"/>
      <c r="R227" s="244"/>
      <c r="S227" s="244"/>
      <c r="T227" s="245"/>
      <c r="U227" s="12"/>
      <c r="V227" s="12"/>
      <c r="W227" s="12"/>
      <c r="X227" s="12"/>
      <c r="Y227" s="12"/>
      <c r="Z227" s="12"/>
      <c r="AA227" s="12"/>
      <c r="AB227" s="12"/>
      <c r="AC227" s="12"/>
      <c r="AD227" s="12"/>
      <c r="AE227" s="12"/>
      <c r="AT227" s="246" t="s">
        <v>208</v>
      </c>
      <c r="AU227" s="246" t="s">
        <v>83</v>
      </c>
      <c r="AV227" s="12" t="s">
        <v>83</v>
      </c>
      <c r="AW227" s="12" t="s">
        <v>32</v>
      </c>
      <c r="AX227" s="12" t="s">
        <v>76</v>
      </c>
      <c r="AY227" s="246" t="s">
        <v>201</v>
      </c>
    </row>
    <row r="228" s="13" customFormat="1">
      <c r="A228" s="13"/>
      <c r="B228" s="247"/>
      <c r="C228" s="248"/>
      <c r="D228" s="238" t="s">
        <v>208</v>
      </c>
      <c r="E228" s="249" t="s">
        <v>1</v>
      </c>
      <c r="F228" s="250" t="s">
        <v>558</v>
      </c>
      <c r="G228" s="248"/>
      <c r="H228" s="251">
        <v>1.5600000000000001</v>
      </c>
      <c r="I228" s="252"/>
      <c r="J228" s="248"/>
      <c r="K228" s="248"/>
      <c r="L228" s="253"/>
      <c r="M228" s="254"/>
      <c r="N228" s="255"/>
      <c r="O228" s="255"/>
      <c r="P228" s="255"/>
      <c r="Q228" s="255"/>
      <c r="R228" s="255"/>
      <c r="S228" s="255"/>
      <c r="T228" s="256"/>
      <c r="U228" s="13"/>
      <c r="V228" s="13"/>
      <c r="W228" s="13"/>
      <c r="X228" s="13"/>
      <c r="Y228" s="13"/>
      <c r="Z228" s="13"/>
      <c r="AA228" s="13"/>
      <c r="AB228" s="13"/>
      <c r="AC228" s="13"/>
      <c r="AD228" s="13"/>
      <c r="AE228" s="13"/>
      <c r="AT228" s="257" t="s">
        <v>208</v>
      </c>
      <c r="AU228" s="257" t="s">
        <v>83</v>
      </c>
      <c r="AV228" s="13" t="s">
        <v>85</v>
      </c>
      <c r="AW228" s="13" t="s">
        <v>32</v>
      </c>
      <c r="AX228" s="13" t="s">
        <v>76</v>
      </c>
      <c r="AY228" s="257" t="s">
        <v>201</v>
      </c>
    </row>
    <row r="229" s="13" customFormat="1">
      <c r="A229" s="13"/>
      <c r="B229" s="247"/>
      <c r="C229" s="248"/>
      <c r="D229" s="238" t="s">
        <v>208</v>
      </c>
      <c r="E229" s="249" t="s">
        <v>1</v>
      </c>
      <c r="F229" s="250" t="s">
        <v>559</v>
      </c>
      <c r="G229" s="248"/>
      <c r="H229" s="251">
        <v>0.90500000000000003</v>
      </c>
      <c r="I229" s="252"/>
      <c r="J229" s="248"/>
      <c r="K229" s="248"/>
      <c r="L229" s="253"/>
      <c r="M229" s="254"/>
      <c r="N229" s="255"/>
      <c r="O229" s="255"/>
      <c r="P229" s="255"/>
      <c r="Q229" s="255"/>
      <c r="R229" s="255"/>
      <c r="S229" s="255"/>
      <c r="T229" s="256"/>
      <c r="U229" s="13"/>
      <c r="V229" s="13"/>
      <c r="W229" s="13"/>
      <c r="X229" s="13"/>
      <c r="Y229" s="13"/>
      <c r="Z229" s="13"/>
      <c r="AA229" s="13"/>
      <c r="AB229" s="13"/>
      <c r="AC229" s="13"/>
      <c r="AD229" s="13"/>
      <c r="AE229" s="13"/>
      <c r="AT229" s="257" t="s">
        <v>208</v>
      </c>
      <c r="AU229" s="257" t="s">
        <v>83</v>
      </c>
      <c r="AV229" s="13" t="s">
        <v>85</v>
      </c>
      <c r="AW229" s="13" t="s">
        <v>32</v>
      </c>
      <c r="AX229" s="13" t="s">
        <v>76</v>
      </c>
      <c r="AY229" s="257" t="s">
        <v>201</v>
      </c>
    </row>
    <row r="230" s="13" customFormat="1">
      <c r="A230" s="13"/>
      <c r="B230" s="247"/>
      <c r="C230" s="248"/>
      <c r="D230" s="238" t="s">
        <v>208</v>
      </c>
      <c r="E230" s="249" t="s">
        <v>1</v>
      </c>
      <c r="F230" s="250" t="s">
        <v>560</v>
      </c>
      <c r="G230" s="248"/>
      <c r="H230" s="251">
        <v>3.6040000000000001</v>
      </c>
      <c r="I230" s="252"/>
      <c r="J230" s="248"/>
      <c r="K230" s="248"/>
      <c r="L230" s="253"/>
      <c r="M230" s="254"/>
      <c r="N230" s="255"/>
      <c r="O230" s="255"/>
      <c r="P230" s="255"/>
      <c r="Q230" s="255"/>
      <c r="R230" s="255"/>
      <c r="S230" s="255"/>
      <c r="T230" s="256"/>
      <c r="U230" s="13"/>
      <c r="V230" s="13"/>
      <c r="W230" s="13"/>
      <c r="X230" s="13"/>
      <c r="Y230" s="13"/>
      <c r="Z230" s="13"/>
      <c r="AA230" s="13"/>
      <c r="AB230" s="13"/>
      <c r="AC230" s="13"/>
      <c r="AD230" s="13"/>
      <c r="AE230" s="13"/>
      <c r="AT230" s="257" t="s">
        <v>208</v>
      </c>
      <c r="AU230" s="257" t="s">
        <v>83</v>
      </c>
      <c r="AV230" s="13" t="s">
        <v>85</v>
      </c>
      <c r="AW230" s="13" t="s">
        <v>32</v>
      </c>
      <c r="AX230" s="13" t="s">
        <v>76</v>
      </c>
      <c r="AY230" s="257" t="s">
        <v>201</v>
      </c>
    </row>
    <row r="231" s="12" customFormat="1">
      <c r="A231" s="12"/>
      <c r="B231" s="236"/>
      <c r="C231" s="237"/>
      <c r="D231" s="238" t="s">
        <v>208</v>
      </c>
      <c r="E231" s="239" t="s">
        <v>1</v>
      </c>
      <c r="F231" s="240" t="s">
        <v>561</v>
      </c>
      <c r="G231" s="237"/>
      <c r="H231" s="239" t="s">
        <v>1</v>
      </c>
      <c r="I231" s="241"/>
      <c r="J231" s="237"/>
      <c r="K231" s="237"/>
      <c r="L231" s="242"/>
      <c r="M231" s="243"/>
      <c r="N231" s="244"/>
      <c r="O231" s="244"/>
      <c r="P231" s="244"/>
      <c r="Q231" s="244"/>
      <c r="R231" s="244"/>
      <c r="S231" s="244"/>
      <c r="T231" s="245"/>
      <c r="U231" s="12"/>
      <c r="V231" s="12"/>
      <c r="W231" s="12"/>
      <c r="X231" s="12"/>
      <c r="Y231" s="12"/>
      <c r="Z231" s="12"/>
      <c r="AA231" s="12"/>
      <c r="AB231" s="12"/>
      <c r="AC231" s="12"/>
      <c r="AD231" s="12"/>
      <c r="AE231" s="12"/>
      <c r="AT231" s="246" t="s">
        <v>208</v>
      </c>
      <c r="AU231" s="246" t="s">
        <v>83</v>
      </c>
      <c r="AV231" s="12" t="s">
        <v>83</v>
      </c>
      <c r="AW231" s="12" t="s">
        <v>32</v>
      </c>
      <c r="AX231" s="12" t="s">
        <v>76</v>
      </c>
      <c r="AY231" s="246" t="s">
        <v>201</v>
      </c>
    </row>
    <row r="232" s="13" customFormat="1">
      <c r="A232" s="13"/>
      <c r="B232" s="247"/>
      <c r="C232" s="248"/>
      <c r="D232" s="238" t="s">
        <v>208</v>
      </c>
      <c r="E232" s="249" t="s">
        <v>1</v>
      </c>
      <c r="F232" s="250" t="s">
        <v>558</v>
      </c>
      <c r="G232" s="248"/>
      <c r="H232" s="251">
        <v>1.5600000000000001</v>
      </c>
      <c r="I232" s="252"/>
      <c r="J232" s="248"/>
      <c r="K232" s="248"/>
      <c r="L232" s="253"/>
      <c r="M232" s="254"/>
      <c r="N232" s="255"/>
      <c r="O232" s="255"/>
      <c r="P232" s="255"/>
      <c r="Q232" s="255"/>
      <c r="R232" s="255"/>
      <c r="S232" s="255"/>
      <c r="T232" s="256"/>
      <c r="U232" s="13"/>
      <c r="V232" s="13"/>
      <c r="W232" s="13"/>
      <c r="X232" s="13"/>
      <c r="Y232" s="13"/>
      <c r="Z232" s="13"/>
      <c r="AA232" s="13"/>
      <c r="AB232" s="13"/>
      <c r="AC232" s="13"/>
      <c r="AD232" s="13"/>
      <c r="AE232" s="13"/>
      <c r="AT232" s="257" t="s">
        <v>208</v>
      </c>
      <c r="AU232" s="257" t="s">
        <v>83</v>
      </c>
      <c r="AV232" s="13" t="s">
        <v>85</v>
      </c>
      <c r="AW232" s="13" t="s">
        <v>32</v>
      </c>
      <c r="AX232" s="13" t="s">
        <v>76</v>
      </c>
      <c r="AY232" s="257" t="s">
        <v>201</v>
      </c>
    </row>
    <row r="233" s="13" customFormat="1">
      <c r="A233" s="13"/>
      <c r="B233" s="247"/>
      <c r="C233" s="248"/>
      <c r="D233" s="238" t="s">
        <v>208</v>
      </c>
      <c r="E233" s="249" t="s">
        <v>1</v>
      </c>
      <c r="F233" s="250" t="s">
        <v>559</v>
      </c>
      <c r="G233" s="248"/>
      <c r="H233" s="251">
        <v>0.90500000000000003</v>
      </c>
      <c r="I233" s="252"/>
      <c r="J233" s="248"/>
      <c r="K233" s="248"/>
      <c r="L233" s="253"/>
      <c r="M233" s="254"/>
      <c r="N233" s="255"/>
      <c r="O233" s="255"/>
      <c r="P233" s="255"/>
      <c r="Q233" s="255"/>
      <c r="R233" s="255"/>
      <c r="S233" s="255"/>
      <c r="T233" s="256"/>
      <c r="U233" s="13"/>
      <c r="V233" s="13"/>
      <c r="W233" s="13"/>
      <c r="X233" s="13"/>
      <c r="Y233" s="13"/>
      <c r="Z233" s="13"/>
      <c r="AA233" s="13"/>
      <c r="AB233" s="13"/>
      <c r="AC233" s="13"/>
      <c r="AD233" s="13"/>
      <c r="AE233" s="13"/>
      <c r="AT233" s="257" t="s">
        <v>208</v>
      </c>
      <c r="AU233" s="257" t="s">
        <v>83</v>
      </c>
      <c r="AV233" s="13" t="s">
        <v>85</v>
      </c>
      <c r="AW233" s="13" t="s">
        <v>32</v>
      </c>
      <c r="AX233" s="13" t="s">
        <v>76</v>
      </c>
      <c r="AY233" s="257" t="s">
        <v>201</v>
      </c>
    </row>
    <row r="234" s="13" customFormat="1">
      <c r="A234" s="13"/>
      <c r="B234" s="247"/>
      <c r="C234" s="248"/>
      <c r="D234" s="238" t="s">
        <v>208</v>
      </c>
      <c r="E234" s="249" t="s">
        <v>1</v>
      </c>
      <c r="F234" s="250" t="s">
        <v>560</v>
      </c>
      <c r="G234" s="248"/>
      <c r="H234" s="251">
        <v>3.6040000000000001</v>
      </c>
      <c r="I234" s="252"/>
      <c r="J234" s="248"/>
      <c r="K234" s="248"/>
      <c r="L234" s="253"/>
      <c r="M234" s="254"/>
      <c r="N234" s="255"/>
      <c r="O234" s="255"/>
      <c r="P234" s="255"/>
      <c r="Q234" s="255"/>
      <c r="R234" s="255"/>
      <c r="S234" s="255"/>
      <c r="T234" s="256"/>
      <c r="U234" s="13"/>
      <c r="V234" s="13"/>
      <c r="W234" s="13"/>
      <c r="X234" s="13"/>
      <c r="Y234" s="13"/>
      <c r="Z234" s="13"/>
      <c r="AA234" s="13"/>
      <c r="AB234" s="13"/>
      <c r="AC234" s="13"/>
      <c r="AD234" s="13"/>
      <c r="AE234" s="13"/>
      <c r="AT234" s="257" t="s">
        <v>208</v>
      </c>
      <c r="AU234" s="257" t="s">
        <v>83</v>
      </c>
      <c r="AV234" s="13" t="s">
        <v>85</v>
      </c>
      <c r="AW234" s="13" t="s">
        <v>32</v>
      </c>
      <c r="AX234" s="13" t="s">
        <v>76</v>
      </c>
      <c r="AY234" s="257" t="s">
        <v>201</v>
      </c>
    </row>
    <row r="235" s="12" customFormat="1">
      <c r="A235" s="12"/>
      <c r="B235" s="236"/>
      <c r="C235" s="237"/>
      <c r="D235" s="238" t="s">
        <v>208</v>
      </c>
      <c r="E235" s="239" t="s">
        <v>1</v>
      </c>
      <c r="F235" s="240" t="s">
        <v>562</v>
      </c>
      <c r="G235" s="237"/>
      <c r="H235" s="239" t="s">
        <v>1</v>
      </c>
      <c r="I235" s="241"/>
      <c r="J235" s="237"/>
      <c r="K235" s="237"/>
      <c r="L235" s="242"/>
      <c r="M235" s="243"/>
      <c r="N235" s="244"/>
      <c r="O235" s="244"/>
      <c r="P235" s="244"/>
      <c r="Q235" s="244"/>
      <c r="R235" s="244"/>
      <c r="S235" s="244"/>
      <c r="T235" s="245"/>
      <c r="U235" s="12"/>
      <c r="V235" s="12"/>
      <c r="W235" s="12"/>
      <c r="X235" s="12"/>
      <c r="Y235" s="12"/>
      <c r="Z235" s="12"/>
      <c r="AA235" s="12"/>
      <c r="AB235" s="12"/>
      <c r="AC235" s="12"/>
      <c r="AD235" s="12"/>
      <c r="AE235" s="12"/>
      <c r="AT235" s="246" t="s">
        <v>208</v>
      </c>
      <c r="AU235" s="246" t="s">
        <v>83</v>
      </c>
      <c r="AV235" s="12" t="s">
        <v>83</v>
      </c>
      <c r="AW235" s="12" t="s">
        <v>32</v>
      </c>
      <c r="AX235" s="12" t="s">
        <v>76</v>
      </c>
      <c r="AY235" s="246" t="s">
        <v>201</v>
      </c>
    </row>
    <row r="236" s="13" customFormat="1">
      <c r="A236" s="13"/>
      <c r="B236" s="247"/>
      <c r="C236" s="248"/>
      <c r="D236" s="238" t="s">
        <v>208</v>
      </c>
      <c r="E236" s="249" t="s">
        <v>1</v>
      </c>
      <c r="F236" s="250" t="s">
        <v>557</v>
      </c>
      <c r="G236" s="248"/>
      <c r="H236" s="251">
        <v>2.964</v>
      </c>
      <c r="I236" s="252"/>
      <c r="J236" s="248"/>
      <c r="K236" s="248"/>
      <c r="L236" s="253"/>
      <c r="M236" s="254"/>
      <c r="N236" s="255"/>
      <c r="O236" s="255"/>
      <c r="P236" s="255"/>
      <c r="Q236" s="255"/>
      <c r="R236" s="255"/>
      <c r="S236" s="255"/>
      <c r="T236" s="256"/>
      <c r="U236" s="13"/>
      <c r="V236" s="13"/>
      <c r="W236" s="13"/>
      <c r="X236" s="13"/>
      <c r="Y236" s="13"/>
      <c r="Z236" s="13"/>
      <c r="AA236" s="13"/>
      <c r="AB236" s="13"/>
      <c r="AC236" s="13"/>
      <c r="AD236" s="13"/>
      <c r="AE236" s="13"/>
      <c r="AT236" s="257" t="s">
        <v>208</v>
      </c>
      <c r="AU236" s="257" t="s">
        <v>83</v>
      </c>
      <c r="AV236" s="13" t="s">
        <v>85</v>
      </c>
      <c r="AW236" s="13" t="s">
        <v>32</v>
      </c>
      <c r="AX236" s="13" t="s">
        <v>76</v>
      </c>
      <c r="AY236" s="257" t="s">
        <v>201</v>
      </c>
    </row>
    <row r="237" s="12" customFormat="1">
      <c r="A237" s="12"/>
      <c r="B237" s="236"/>
      <c r="C237" s="237"/>
      <c r="D237" s="238" t="s">
        <v>208</v>
      </c>
      <c r="E237" s="239" t="s">
        <v>1</v>
      </c>
      <c r="F237" s="240" t="s">
        <v>563</v>
      </c>
      <c r="G237" s="237"/>
      <c r="H237" s="239" t="s">
        <v>1</v>
      </c>
      <c r="I237" s="241"/>
      <c r="J237" s="237"/>
      <c r="K237" s="237"/>
      <c r="L237" s="242"/>
      <c r="M237" s="243"/>
      <c r="N237" s="244"/>
      <c r="O237" s="244"/>
      <c r="P237" s="244"/>
      <c r="Q237" s="244"/>
      <c r="R237" s="244"/>
      <c r="S237" s="244"/>
      <c r="T237" s="245"/>
      <c r="U237" s="12"/>
      <c r="V237" s="12"/>
      <c r="W237" s="12"/>
      <c r="X237" s="12"/>
      <c r="Y237" s="12"/>
      <c r="Z237" s="12"/>
      <c r="AA237" s="12"/>
      <c r="AB237" s="12"/>
      <c r="AC237" s="12"/>
      <c r="AD237" s="12"/>
      <c r="AE237" s="12"/>
      <c r="AT237" s="246" t="s">
        <v>208</v>
      </c>
      <c r="AU237" s="246" t="s">
        <v>83</v>
      </c>
      <c r="AV237" s="12" t="s">
        <v>83</v>
      </c>
      <c r="AW237" s="12" t="s">
        <v>32</v>
      </c>
      <c r="AX237" s="12" t="s">
        <v>76</v>
      </c>
      <c r="AY237" s="246" t="s">
        <v>201</v>
      </c>
    </row>
    <row r="238" s="13" customFormat="1">
      <c r="A238" s="13"/>
      <c r="B238" s="247"/>
      <c r="C238" s="248"/>
      <c r="D238" s="238" t="s">
        <v>208</v>
      </c>
      <c r="E238" s="249" t="s">
        <v>1</v>
      </c>
      <c r="F238" s="250" t="s">
        <v>558</v>
      </c>
      <c r="G238" s="248"/>
      <c r="H238" s="251">
        <v>1.5600000000000001</v>
      </c>
      <c r="I238" s="252"/>
      <c r="J238" s="248"/>
      <c r="K238" s="248"/>
      <c r="L238" s="253"/>
      <c r="M238" s="254"/>
      <c r="N238" s="255"/>
      <c r="O238" s="255"/>
      <c r="P238" s="255"/>
      <c r="Q238" s="255"/>
      <c r="R238" s="255"/>
      <c r="S238" s="255"/>
      <c r="T238" s="256"/>
      <c r="U238" s="13"/>
      <c r="V238" s="13"/>
      <c r="W238" s="13"/>
      <c r="X238" s="13"/>
      <c r="Y238" s="13"/>
      <c r="Z238" s="13"/>
      <c r="AA238" s="13"/>
      <c r="AB238" s="13"/>
      <c r="AC238" s="13"/>
      <c r="AD238" s="13"/>
      <c r="AE238" s="13"/>
      <c r="AT238" s="257" t="s">
        <v>208</v>
      </c>
      <c r="AU238" s="257" t="s">
        <v>83</v>
      </c>
      <c r="AV238" s="13" t="s">
        <v>85</v>
      </c>
      <c r="AW238" s="13" t="s">
        <v>32</v>
      </c>
      <c r="AX238" s="13" t="s">
        <v>76</v>
      </c>
      <c r="AY238" s="257" t="s">
        <v>201</v>
      </c>
    </row>
    <row r="239" s="13" customFormat="1">
      <c r="A239" s="13"/>
      <c r="B239" s="247"/>
      <c r="C239" s="248"/>
      <c r="D239" s="238" t="s">
        <v>208</v>
      </c>
      <c r="E239" s="249" t="s">
        <v>1</v>
      </c>
      <c r="F239" s="250" t="s">
        <v>559</v>
      </c>
      <c r="G239" s="248"/>
      <c r="H239" s="251">
        <v>0.90500000000000003</v>
      </c>
      <c r="I239" s="252"/>
      <c r="J239" s="248"/>
      <c r="K239" s="248"/>
      <c r="L239" s="253"/>
      <c r="M239" s="254"/>
      <c r="N239" s="255"/>
      <c r="O239" s="255"/>
      <c r="P239" s="255"/>
      <c r="Q239" s="255"/>
      <c r="R239" s="255"/>
      <c r="S239" s="255"/>
      <c r="T239" s="256"/>
      <c r="U239" s="13"/>
      <c r="V239" s="13"/>
      <c r="W239" s="13"/>
      <c r="X239" s="13"/>
      <c r="Y239" s="13"/>
      <c r="Z239" s="13"/>
      <c r="AA239" s="13"/>
      <c r="AB239" s="13"/>
      <c r="AC239" s="13"/>
      <c r="AD239" s="13"/>
      <c r="AE239" s="13"/>
      <c r="AT239" s="257" t="s">
        <v>208</v>
      </c>
      <c r="AU239" s="257" t="s">
        <v>83</v>
      </c>
      <c r="AV239" s="13" t="s">
        <v>85</v>
      </c>
      <c r="AW239" s="13" t="s">
        <v>32</v>
      </c>
      <c r="AX239" s="13" t="s">
        <v>76</v>
      </c>
      <c r="AY239" s="257" t="s">
        <v>201</v>
      </c>
    </row>
    <row r="240" s="13" customFormat="1">
      <c r="A240" s="13"/>
      <c r="B240" s="247"/>
      <c r="C240" s="248"/>
      <c r="D240" s="238" t="s">
        <v>208</v>
      </c>
      <c r="E240" s="249" t="s">
        <v>1</v>
      </c>
      <c r="F240" s="250" t="s">
        <v>560</v>
      </c>
      <c r="G240" s="248"/>
      <c r="H240" s="251">
        <v>3.6040000000000001</v>
      </c>
      <c r="I240" s="252"/>
      <c r="J240" s="248"/>
      <c r="K240" s="248"/>
      <c r="L240" s="253"/>
      <c r="M240" s="254"/>
      <c r="N240" s="255"/>
      <c r="O240" s="255"/>
      <c r="P240" s="255"/>
      <c r="Q240" s="255"/>
      <c r="R240" s="255"/>
      <c r="S240" s="255"/>
      <c r="T240" s="256"/>
      <c r="U240" s="13"/>
      <c r="V240" s="13"/>
      <c r="W240" s="13"/>
      <c r="X240" s="13"/>
      <c r="Y240" s="13"/>
      <c r="Z240" s="13"/>
      <c r="AA240" s="13"/>
      <c r="AB240" s="13"/>
      <c r="AC240" s="13"/>
      <c r="AD240" s="13"/>
      <c r="AE240" s="13"/>
      <c r="AT240" s="257" t="s">
        <v>208</v>
      </c>
      <c r="AU240" s="257" t="s">
        <v>83</v>
      </c>
      <c r="AV240" s="13" t="s">
        <v>85</v>
      </c>
      <c r="AW240" s="13" t="s">
        <v>32</v>
      </c>
      <c r="AX240" s="13" t="s">
        <v>76</v>
      </c>
      <c r="AY240" s="257" t="s">
        <v>201</v>
      </c>
    </row>
    <row r="241" s="14" customFormat="1">
      <c r="A241" s="14"/>
      <c r="B241" s="258"/>
      <c r="C241" s="259"/>
      <c r="D241" s="238" t="s">
        <v>208</v>
      </c>
      <c r="E241" s="260" t="s">
        <v>1</v>
      </c>
      <c r="F241" s="261" t="s">
        <v>212</v>
      </c>
      <c r="G241" s="259"/>
      <c r="H241" s="262">
        <v>42.886000000000003</v>
      </c>
      <c r="I241" s="263"/>
      <c r="J241" s="259"/>
      <c r="K241" s="259"/>
      <c r="L241" s="264"/>
      <c r="M241" s="265"/>
      <c r="N241" s="266"/>
      <c r="O241" s="266"/>
      <c r="P241" s="266"/>
      <c r="Q241" s="266"/>
      <c r="R241" s="266"/>
      <c r="S241" s="266"/>
      <c r="T241" s="267"/>
      <c r="U241" s="14"/>
      <c r="V241" s="14"/>
      <c r="W241" s="14"/>
      <c r="X241" s="14"/>
      <c r="Y241" s="14"/>
      <c r="Z241" s="14"/>
      <c r="AA241" s="14"/>
      <c r="AB241" s="14"/>
      <c r="AC241" s="14"/>
      <c r="AD241" s="14"/>
      <c r="AE241" s="14"/>
      <c r="AT241" s="268" t="s">
        <v>208</v>
      </c>
      <c r="AU241" s="268" t="s">
        <v>83</v>
      </c>
      <c r="AV241" s="14" t="s">
        <v>206</v>
      </c>
      <c r="AW241" s="14" t="s">
        <v>32</v>
      </c>
      <c r="AX241" s="14" t="s">
        <v>83</v>
      </c>
      <c r="AY241" s="268" t="s">
        <v>201</v>
      </c>
    </row>
    <row r="242" s="2" customFormat="1" ht="37.8" customHeight="1">
      <c r="A242" s="39"/>
      <c r="B242" s="40"/>
      <c r="C242" s="222" t="s">
        <v>256</v>
      </c>
      <c r="D242" s="222" t="s">
        <v>202</v>
      </c>
      <c r="E242" s="223" t="s">
        <v>564</v>
      </c>
      <c r="F242" s="224" t="s">
        <v>565</v>
      </c>
      <c r="G242" s="225" t="s">
        <v>215</v>
      </c>
      <c r="H242" s="226">
        <v>31.469000000000001</v>
      </c>
      <c r="I242" s="227"/>
      <c r="J242" s="228">
        <f>ROUND(I242*H242,2)</f>
        <v>0</v>
      </c>
      <c r="K242" s="229"/>
      <c r="L242" s="45"/>
      <c r="M242" s="230" t="s">
        <v>1</v>
      </c>
      <c r="N242" s="231" t="s">
        <v>41</v>
      </c>
      <c r="O242" s="92"/>
      <c r="P242" s="232">
        <f>O242*H242</f>
        <v>0</v>
      </c>
      <c r="Q242" s="232">
        <v>0.061719999999999997</v>
      </c>
      <c r="R242" s="232">
        <f>Q242*H242</f>
        <v>1.9422666799999999</v>
      </c>
      <c r="S242" s="232">
        <v>0</v>
      </c>
      <c r="T242" s="233">
        <f>S242*H242</f>
        <v>0</v>
      </c>
      <c r="U242" s="39"/>
      <c r="V242" s="39"/>
      <c r="W242" s="39"/>
      <c r="X242" s="39"/>
      <c r="Y242" s="39"/>
      <c r="Z242" s="39"/>
      <c r="AA242" s="39"/>
      <c r="AB242" s="39"/>
      <c r="AC242" s="39"/>
      <c r="AD242" s="39"/>
      <c r="AE242" s="39"/>
      <c r="AR242" s="234" t="s">
        <v>206</v>
      </c>
      <c r="AT242" s="234" t="s">
        <v>202</v>
      </c>
      <c r="AU242" s="234" t="s">
        <v>83</v>
      </c>
      <c r="AY242" s="18" t="s">
        <v>201</v>
      </c>
      <c r="BE242" s="235">
        <f>IF(N242="základní",J242,0)</f>
        <v>0</v>
      </c>
      <c r="BF242" s="235">
        <f>IF(N242="snížená",J242,0)</f>
        <v>0</v>
      </c>
      <c r="BG242" s="235">
        <f>IF(N242="zákl. přenesená",J242,0)</f>
        <v>0</v>
      </c>
      <c r="BH242" s="235">
        <f>IF(N242="sníž. přenesená",J242,0)</f>
        <v>0</v>
      </c>
      <c r="BI242" s="235">
        <f>IF(N242="nulová",J242,0)</f>
        <v>0</v>
      </c>
      <c r="BJ242" s="18" t="s">
        <v>83</v>
      </c>
      <c r="BK242" s="235">
        <f>ROUND(I242*H242,2)</f>
        <v>0</v>
      </c>
      <c r="BL242" s="18" t="s">
        <v>206</v>
      </c>
      <c r="BM242" s="234" t="s">
        <v>566</v>
      </c>
    </row>
    <row r="243" s="12" customFormat="1">
      <c r="A243" s="12"/>
      <c r="B243" s="236"/>
      <c r="C243" s="237"/>
      <c r="D243" s="238" t="s">
        <v>208</v>
      </c>
      <c r="E243" s="239" t="s">
        <v>1</v>
      </c>
      <c r="F243" s="240" t="s">
        <v>505</v>
      </c>
      <c r="G243" s="237"/>
      <c r="H243" s="239" t="s">
        <v>1</v>
      </c>
      <c r="I243" s="241"/>
      <c r="J243" s="237"/>
      <c r="K243" s="237"/>
      <c r="L243" s="242"/>
      <c r="M243" s="243"/>
      <c r="N243" s="244"/>
      <c r="O243" s="244"/>
      <c r="P243" s="244"/>
      <c r="Q243" s="244"/>
      <c r="R243" s="244"/>
      <c r="S243" s="244"/>
      <c r="T243" s="245"/>
      <c r="U243" s="12"/>
      <c r="V243" s="12"/>
      <c r="W243" s="12"/>
      <c r="X243" s="12"/>
      <c r="Y243" s="12"/>
      <c r="Z243" s="12"/>
      <c r="AA243" s="12"/>
      <c r="AB243" s="12"/>
      <c r="AC243" s="12"/>
      <c r="AD243" s="12"/>
      <c r="AE243" s="12"/>
      <c r="AT243" s="246" t="s">
        <v>208</v>
      </c>
      <c r="AU243" s="246" t="s">
        <v>83</v>
      </c>
      <c r="AV243" s="12" t="s">
        <v>83</v>
      </c>
      <c r="AW243" s="12" t="s">
        <v>32</v>
      </c>
      <c r="AX243" s="12" t="s">
        <v>76</v>
      </c>
      <c r="AY243" s="246" t="s">
        <v>201</v>
      </c>
    </row>
    <row r="244" s="13" customFormat="1">
      <c r="A244" s="13"/>
      <c r="B244" s="247"/>
      <c r="C244" s="248"/>
      <c r="D244" s="238" t="s">
        <v>208</v>
      </c>
      <c r="E244" s="249" t="s">
        <v>1</v>
      </c>
      <c r="F244" s="250" t="s">
        <v>567</v>
      </c>
      <c r="G244" s="248"/>
      <c r="H244" s="251">
        <v>10.353</v>
      </c>
      <c r="I244" s="252"/>
      <c r="J244" s="248"/>
      <c r="K244" s="248"/>
      <c r="L244" s="253"/>
      <c r="M244" s="254"/>
      <c r="N244" s="255"/>
      <c r="O244" s="255"/>
      <c r="P244" s="255"/>
      <c r="Q244" s="255"/>
      <c r="R244" s="255"/>
      <c r="S244" s="255"/>
      <c r="T244" s="256"/>
      <c r="U244" s="13"/>
      <c r="V244" s="13"/>
      <c r="W244" s="13"/>
      <c r="X244" s="13"/>
      <c r="Y244" s="13"/>
      <c r="Z244" s="13"/>
      <c r="AA244" s="13"/>
      <c r="AB244" s="13"/>
      <c r="AC244" s="13"/>
      <c r="AD244" s="13"/>
      <c r="AE244" s="13"/>
      <c r="AT244" s="257" t="s">
        <v>208</v>
      </c>
      <c r="AU244" s="257" t="s">
        <v>83</v>
      </c>
      <c r="AV244" s="13" t="s">
        <v>85</v>
      </c>
      <c r="AW244" s="13" t="s">
        <v>32</v>
      </c>
      <c r="AX244" s="13" t="s">
        <v>76</v>
      </c>
      <c r="AY244" s="257" t="s">
        <v>201</v>
      </c>
    </row>
    <row r="245" s="13" customFormat="1">
      <c r="A245" s="13"/>
      <c r="B245" s="247"/>
      <c r="C245" s="248"/>
      <c r="D245" s="238" t="s">
        <v>208</v>
      </c>
      <c r="E245" s="249" t="s">
        <v>1</v>
      </c>
      <c r="F245" s="250" t="s">
        <v>515</v>
      </c>
      <c r="G245" s="248"/>
      <c r="H245" s="251">
        <v>-1.5760000000000001</v>
      </c>
      <c r="I245" s="252"/>
      <c r="J245" s="248"/>
      <c r="K245" s="248"/>
      <c r="L245" s="253"/>
      <c r="M245" s="254"/>
      <c r="N245" s="255"/>
      <c r="O245" s="255"/>
      <c r="P245" s="255"/>
      <c r="Q245" s="255"/>
      <c r="R245" s="255"/>
      <c r="S245" s="255"/>
      <c r="T245" s="256"/>
      <c r="U245" s="13"/>
      <c r="V245" s="13"/>
      <c r="W245" s="13"/>
      <c r="X245" s="13"/>
      <c r="Y245" s="13"/>
      <c r="Z245" s="13"/>
      <c r="AA245" s="13"/>
      <c r="AB245" s="13"/>
      <c r="AC245" s="13"/>
      <c r="AD245" s="13"/>
      <c r="AE245" s="13"/>
      <c r="AT245" s="257" t="s">
        <v>208</v>
      </c>
      <c r="AU245" s="257" t="s">
        <v>83</v>
      </c>
      <c r="AV245" s="13" t="s">
        <v>85</v>
      </c>
      <c r="AW245" s="13" t="s">
        <v>32</v>
      </c>
      <c r="AX245" s="13" t="s">
        <v>76</v>
      </c>
      <c r="AY245" s="257" t="s">
        <v>201</v>
      </c>
    </row>
    <row r="246" s="12" customFormat="1">
      <c r="A246" s="12"/>
      <c r="B246" s="236"/>
      <c r="C246" s="237"/>
      <c r="D246" s="238" t="s">
        <v>208</v>
      </c>
      <c r="E246" s="239" t="s">
        <v>1</v>
      </c>
      <c r="F246" s="240" t="s">
        <v>509</v>
      </c>
      <c r="G246" s="237"/>
      <c r="H246" s="239" t="s">
        <v>1</v>
      </c>
      <c r="I246" s="241"/>
      <c r="J246" s="237"/>
      <c r="K246" s="237"/>
      <c r="L246" s="242"/>
      <c r="M246" s="243"/>
      <c r="N246" s="244"/>
      <c r="O246" s="244"/>
      <c r="P246" s="244"/>
      <c r="Q246" s="244"/>
      <c r="R246" s="244"/>
      <c r="S246" s="244"/>
      <c r="T246" s="245"/>
      <c r="U246" s="12"/>
      <c r="V246" s="12"/>
      <c r="W246" s="12"/>
      <c r="X246" s="12"/>
      <c r="Y246" s="12"/>
      <c r="Z246" s="12"/>
      <c r="AA246" s="12"/>
      <c r="AB246" s="12"/>
      <c r="AC246" s="12"/>
      <c r="AD246" s="12"/>
      <c r="AE246" s="12"/>
      <c r="AT246" s="246" t="s">
        <v>208</v>
      </c>
      <c r="AU246" s="246" t="s">
        <v>83</v>
      </c>
      <c r="AV246" s="12" t="s">
        <v>83</v>
      </c>
      <c r="AW246" s="12" t="s">
        <v>32</v>
      </c>
      <c r="AX246" s="12" t="s">
        <v>76</v>
      </c>
      <c r="AY246" s="246" t="s">
        <v>201</v>
      </c>
    </row>
    <row r="247" s="13" customFormat="1">
      <c r="A247" s="13"/>
      <c r="B247" s="247"/>
      <c r="C247" s="248"/>
      <c r="D247" s="238" t="s">
        <v>208</v>
      </c>
      <c r="E247" s="249" t="s">
        <v>1</v>
      </c>
      <c r="F247" s="250" t="s">
        <v>568</v>
      </c>
      <c r="G247" s="248"/>
      <c r="H247" s="251">
        <v>1.8480000000000001</v>
      </c>
      <c r="I247" s="252"/>
      <c r="J247" s="248"/>
      <c r="K247" s="248"/>
      <c r="L247" s="253"/>
      <c r="M247" s="254"/>
      <c r="N247" s="255"/>
      <c r="O247" s="255"/>
      <c r="P247" s="255"/>
      <c r="Q247" s="255"/>
      <c r="R247" s="255"/>
      <c r="S247" s="255"/>
      <c r="T247" s="256"/>
      <c r="U247" s="13"/>
      <c r="V247" s="13"/>
      <c r="W247" s="13"/>
      <c r="X247" s="13"/>
      <c r="Y247" s="13"/>
      <c r="Z247" s="13"/>
      <c r="AA247" s="13"/>
      <c r="AB247" s="13"/>
      <c r="AC247" s="13"/>
      <c r="AD247" s="13"/>
      <c r="AE247" s="13"/>
      <c r="AT247" s="257" t="s">
        <v>208</v>
      </c>
      <c r="AU247" s="257" t="s">
        <v>83</v>
      </c>
      <c r="AV247" s="13" t="s">
        <v>85</v>
      </c>
      <c r="AW247" s="13" t="s">
        <v>32</v>
      </c>
      <c r="AX247" s="13" t="s">
        <v>76</v>
      </c>
      <c r="AY247" s="257" t="s">
        <v>201</v>
      </c>
    </row>
    <row r="248" s="13" customFormat="1">
      <c r="A248" s="13"/>
      <c r="B248" s="247"/>
      <c r="C248" s="248"/>
      <c r="D248" s="238" t="s">
        <v>208</v>
      </c>
      <c r="E248" s="249" t="s">
        <v>1</v>
      </c>
      <c r="F248" s="250" t="s">
        <v>569</v>
      </c>
      <c r="G248" s="248"/>
      <c r="H248" s="251">
        <v>1.9710000000000001</v>
      </c>
      <c r="I248" s="252"/>
      <c r="J248" s="248"/>
      <c r="K248" s="248"/>
      <c r="L248" s="253"/>
      <c r="M248" s="254"/>
      <c r="N248" s="255"/>
      <c r="O248" s="255"/>
      <c r="P248" s="255"/>
      <c r="Q248" s="255"/>
      <c r="R248" s="255"/>
      <c r="S248" s="255"/>
      <c r="T248" s="256"/>
      <c r="U248" s="13"/>
      <c r="V248" s="13"/>
      <c r="W248" s="13"/>
      <c r="X248" s="13"/>
      <c r="Y248" s="13"/>
      <c r="Z248" s="13"/>
      <c r="AA248" s="13"/>
      <c r="AB248" s="13"/>
      <c r="AC248" s="13"/>
      <c r="AD248" s="13"/>
      <c r="AE248" s="13"/>
      <c r="AT248" s="257" t="s">
        <v>208</v>
      </c>
      <c r="AU248" s="257" t="s">
        <v>83</v>
      </c>
      <c r="AV248" s="13" t="s">
        <v>85</v>
      </c>
      <c r="AW248" s="13" t="s">
        <v>32</v>
      </c>
      <c r="AX248" s="13" t="s">
        <v>76</v>
      </c>
      <c r="AY248" s="257" t="s">
        <v>201</v>
      </c>
    </row>
    <row r="249" s="13" customFormat="1">
      <c r="A249" s="13"/>
      <c r="B249" s="247"/>
      <c r="C249" s="248"/>
      <c r="D249" s="238" t="s">
        <v>208</v>
      </c>
      <c r="E249" s="249" t="s">
        <v>1</v>
      </c>
      <c r="F249" s="250" t="s">
        <v>570</v>
      </c>
      <c r="G249" s="248"/>
      <c r="H249" s="251">
        <v>2.7719999999999998</v>
      </c>
      <c r="I249" s="252"/>
      <c r="J249" s="248"/>
      <c r="K249" s="248"/>
      <c r="L249" s="253"/>
      <c r="M249" s="254"/>
      <c r="N249" s="255"/>
      <c r="O249" s="255"/>
      <c r="P249" s="255"/>
      <c r="Q249" s="255"/>
      <c r="R249" s="255"/>
      <c r="S249" s="255"/>
      <c r="T249" s="256"/>
      <c r="U249" s="13"/>
      <c r="V249" s="13"/>
      <c r="W249" s="13"/>
      <c r="X249" s="13"/>
      <c r="Y249" s="13"/>
      <c r="Z249" s="13"/>
      <c r="AA249" s="13"/>
      <c r="AB249" s="13"/>
      <c r="AC249" s="13"/>
      <c r="AD249" s="13"/>
      <c r="AE249" s="13"/>
      <c r="AT249" s="257" t="s">
        <v>208</v>
      </c>
      <c r="AU249" s="257" t="s">
        <v>83</v>
      </c>
      <c r="AV249" s="13" t="s">
        <v>85</v>
      </c>
      <c r="AW249" s="13" t="s">
        <v>32</v>
      </c>
      <c r="AX249" s="13" t="s">
        <v>76</v>
      </c>
      <c r="AY249" s="257" t="s">
        <v>201</v>
      </c>
    </row>
    <row r="250" s="12" customFormat="1">
      <c r="A250" s="12"/>
      <c r="B250" s="236"/>
      <c r="C250" s="237"/>
      <c r="D250" s="238" t="s">
        <v>208</v>
      </c>
      <c r="E250" s="239" t="s">
        <v>1</v>
      </c>
      <c r="F250" s="240" t="s">
        <v>571</v>
      </c>
      <c r="G250" s="237"/>
      <c r="H250" s="239" t="s">
        <v>1</v>
      </c>
      <c r="I250" s="241"/>
      <c r="J250" s="237"/>
      <c r="K250" s="237"/>
      <c r="L250" s="242"/>
      <c r="M250" s="243"/>
      <c r="N250" s="244"/>
      <c r="O250" s="244"/>
      <c r="P250" s="244"/>
      <c r="Q250" s="244"/>
      <c r="R250" s="244"/>
      <c r="S250" s="244"/>
      <c r="T250" s="245"/>
      <c r="U250" s="12"/>
      <c r="V250" s="12"/>
      <c r="W250" s="12"/>
      <c r="X250" s="12"/>
      <c r="Y250" s="12"/>
      <c r="Z250" s="12"/>
      <c r="AA250" s="12"/>
      <c r="AB250" s="12"/>
      <c r="AC250" s="12"/>
      <c r="AD250" s="12"/>
      <c r="AE250" s="12"/>
      <c r="AT250" s="246" t="s">
        <v>208</v>
      </c>
      <c r="AU250" s="246" t="s">
        <v>83</v>
      </c>
      <c r="AV250" s="12" t="s">
        <v>83</v>
      </c>
      <c r="AW250" s="12" t="s">
        <v>32</v>
      </c>
      <c r="AX250" s="12" t="s">
        <v>76</v>
      </c>
      <c r="AY250" s="246" t="s">
        <v>201</v>
      </c>
    </row>
    <row r="251" s="13" customFormat="1">
      <c r="A251" s="13"/>
      <c r="B251" s="247"/>
      <c r="C251" s="248"/>
      <c r="D251" s="238" t="s">
        <v>208</v>
      </c>
      <c r="E251" s="249" t="s">
        <v>1</v>
      </c>
      <c r="F251" s="250" t="s">
        <v>572</v>
      </c>
      <c r="G251" s="248"/>
      <c r="H251" s="251">
        <v>7.2640000000000002</v>
      </c>
      <c r="I251" s="252"/>
      <c r="J251" s="248"/>
      <c r="K251" s="248"/>
      <c r="L251" s="253"/>
      <c r="M251" s="254"/>
      <c r="N251" s="255"/>
      <c r="O251" s="255"/>
      <c r="P251" s="255"/>
      <c r="Q251" s="255"/>
      <c r="R251" s="255"/>
      <c r="S251" s="255"/>
      <c r="T251" s="256"/>
      <c r="U251" s="13"/>
      <c r="V251" s="13"/>
      <c r="W251" s="13"/>
      <c r="X251" s="13"/>
      <c r="Y251" s="13"/>
      <c r="Z251" s="13"/>
      <c r="AA251" s="13"/>
      <c r="AB251" s="13"/>
      <c r="AC251" s="13"/>
      <c r="AD251" s="13"/>
      <c r="AE251" s="13"/>
      <c r="AT251" s="257" t="s">
        <v>208</v>
      </c>
      <c r="AU251" s="257" t="s">
        <v>83</v>
      </c>
      <c r="AV251" s="13" t="s">
        <v>85</v>
      </c>
      <c r="AW251" s="13" t="s">
        <v>32</v>
      </c>
      <c r="AX251" s="13" t="s">
        <v>76</v>
      </c>
      <c r="AY251" s="257" t="s">
        <v>201</v>
      </c>
    </row>
    <row r="252" s="13" customFormat="1">
      <c r="A252" s="13"/>
      <c r="B252" s="247"/>
      <c r="C252" s="248"/>
      <c r="D252" s="238" t="s">
        <v>208</v>
      </c>
      <c r="E252" s="249" t="s">
        <v>1</v>
      </c>
      <c r="F252" s="250" t="s">
        <v>573</v>
      </c>
      <c r="G252" s="248"/>
      <c r="H252" s="251">
        <v>6.4349999999999996</v>
      </c>
      <c r="I252" s="252"/>
      <c r="J252" s="248"/>
      <c r="K252" s="248"/>
      <c r="L252" s="253"/>
      <c r="M252" s="254"/>
      <c r="N252" s="255"/>
      <c r="O252" s="255"/>
      <c r="P252" s="255"/>
      <c r="Q252" s="255"/>
      <c r="R252" s="255"/>
      <c r="S252" s="255"/>
      <c r="T252" s="256"/>
      <c r="U252" s="13"/>
      <c r="V252" s="13"/>
      <c r="W252" s="13"/>
      <c r="X252" s="13"/>
      <c r="Y252" s="13"/>
      <c r="Z252" s="13"/>
      <c r="AA252" s="13"/>
      <c r="AB252" s="13"/>
      <c r="AC252" s="13"/>
      <c r="AD252" s="13"/>
      <c r="AE252" s="13"/>
      <c r="AT252" s="257" t="s">
        <v>208</v>
      </c>
      <c r="AU252" s="257" t="s">
        <v>83</v>
      </c>
      <c r="AV252" s="13" t="s">
        <v>85</v>
      </c>
      <c r="AW252" s="13" t="s">
        <v>32</v>
      </c>
      <c r="AX252" s="13" t="s">
        <v>76</v>
      </c>
      <c r="AY252" s="257" t="s">
        <v>201</v>
      </c>
    </row>
    <row r="253" s="13" customFormat="1">
      <c r="A253" s="13"/>
      <c r="B253" s="247"/>
      <c r="C253" s="248"/>
      <c r="D253" s="238" t="s">
        <v>208</v>
      </c>
      <c r="E253" s="249" t="s">
        <v>1</v>
      </c>
      <c r="F253" s="250" t="s">
        <v>574</v>
      </c>
      <c r="G253" s="248"/>
      <c r="H253" s="251">
        <v>3.403</v>
      </c>
      <c r="I253" s="252"/>
      <c r="J253" s="248"/>
      <c r="K253" s="248"/>
      <c r="L253" s="253"/>
      <c r="M253" s="254"/>
      <c r="N253" s="255"/>
      <c r="O253" s="255"/>
      <c r="P253" s="255"/>
      <c r="Q253" s="255"/>
      <c r="R253" s="255"/>
      <c r="S253" s="255"/>
      <c r="T253" s="256"/>
      <c r="U253" s="13"/>
      <c r="V253" s="13"/>
      <c r="W253" s="13"/>
      <c r="X253" s="13"/>
      <c r="Y253" s="13"/>
      <c r="Z253" s="13"/>
      <c r="AA253" s="13"/>
      <c r="AB253" s="13"/>
      <c r="AC253" s="13"/>
      <c r="AD253" s="13"/>
      <c r="AE253" s="13"/>
      <c r="AT253" s="257" t="s">
        <v>208</v>
      </c>
      <c r="AU253" s="257" t="s">
        <v>83</v>
      </c>
      <c r="AV253" s="13" t="s">
        <v>85</v>
      </c>
      <c r="AW253" s="13" t="s">
        <v>32</v>
      </c>
      <c r="AX253" s="13" t="s">
        <v>76</v>
      </c>
      <c r="AY253" s="257" t="s">
        <v>201</v>
      </c>
    </row>
    <row r="254" s="13" customFormat="1">
      <c r="A254" s="13"/>
      <c r="B254" s="247"/>
      <c r="C254" s="248"/>
      <c r="D254" s="238" t="s">
        <v>208</v>
      </c>
      <c r="E254" s="249" t="s">
        <v>1</v>
      </c>
      <c r="F254" s="250" t="s">
        <v>575</v>
      </c>
      <c r="G254" s="248"/>
      <c r="H254" s="251">
        <v>-1.716</v>
      </c>
      <c r="I254" s="252"/>
      <c r="J254" s="248"/>
      <c r="K254" s="248"/>
      <c r="L254" s="253"/>
      <c r="M254" s="254"/>
      <c r="N254" s="255"/>
      <c r="O254" s="255"/>
      <c r="P254" s="255"/>
      <c r="Q254" s="255"/>
      <c r="R254" s="255"/>
      <c r="S254" s="255"/>
      <c r="T254" s="256"/>
      <c r="U254" s="13"/>
      <c r="V254" s="13"/>
      <c r="W254" s="13"/>
      <c r="X254" s="13"/>
      <c r="Y254" s="13"/>
      <c r="Z254" s="13"/>
      <c r="AA254" s="13"/>
      <c r="AB254" s="13"/>
      <c r="AC254" s="13"/>
      <c r="AD254" s="13"/>
      <c r="AE254" s="13"/>
      <c r="AT254" s="257" t="s">
        <v>208</v>
      </c>
      <c r="AU254" s="257" t="s">
        <v>83</v>
      </c>
      <c r="AV254" s="13" t="s">
        <v>85</v>
      </c>
      <c r="AW254" s="13" t="s">
        <v>32</v>
      </c>
      <c r="AX254" s="13" t="s">
        <v>76</v>
      </c>
      <c r="AY254" s="257" t="s">
        <v>201</v>
      </c>
    </row>
    <row r="255" s="13" customFormat="1">
      <c r="A255" s="13"/>
      <c r="B255" s="247"/>
      <c r="C255" s="248"/>
      <c r="D255" s="238" t="s">
        <v>208</v>
      </c>
      <c r="E255" s="249" t="s">
        <v>1</v>
      </c>
      <c r="F255" s="250" t="s">
        <v>576</v>
      </c>
      <c r="G255" s="248"/>
      <c r="H255" s="251">
        <v>0.71499999999999997</v>
      </c>
      <c r="I255" s="252"/>
      <c r="J255" s="248"/>
      <c r="K255" s="248"/>
      <c r="L255" s="253"/>
      <c r="M255" s="254"/>
      <c r="N255" s="255"/>
      <c r="O255" s="255"/>
      <c r="P255" s="255"/>
      <c r="Q255" s="255"/>
      <c r="R255" s="255"/>
      <c r="S255" s="255"/>
      <c r="T255" s="256"/>
      <c r="U255" s="13"/>
      <c r="V255" s="13"/>
      <c r="W255" s="13"/>
      <c r="X255" s="13"/>
      <c r="Y255" s="13"/>
      <c r="Z255" s="13"/>
      <c r="AA255" s="13"/>
      <c r="AB255" s="13"/>
      <c r="AC255" s="13"/>
      <c r="AD255" s="13"/>
      <c r="AE255" s="13"/>
      <c r="AT255" s="257" t="s">
        <v>208</v>
      </c>
      <c r="AU255" s="257" t="s">
        <v>83</v>
      </c>
      <c r="AV255" s="13" t="s">
        <v>85</v>
      </c>
      <c r="AW255" s="13" t="s">
        <v>32</v>
      </c>
      <c r="AX255" s="13" t="s">
        <v>76</v>
      </c>
      <c r="AY255" s="257" t="s">
        <v>201</v>
      </c>
    </row>
    <row r="256" s="14" customFormat="1">
      <c r="A256" s="14"/>
      <c r="B256" s="258"/>
      <c r="C256" s="259"/>
      <c r="D256" s="238" t="s">
        <v>208</v>
      </c>
      <c r="E256" s="260" t="s">
        <v>1</v>
      </c>
      <c r="F256" s="261" t="s">
        <v>212</v>
      </c>
      <c r="G256" s="259"/>
      <c r="H256" s="262">
        <v>31.469000000000001</v>
      </c>
      <c r="I256" s="263"/>
      <c r="J256" s="259"/>
      <c r="K256" s="259"/>
      <c r="L256" s="264"/>
      <c r="M256" s="265"/>
      <c r="N256" s="266"/>
      <c r="O256" s="266"/>
      <c r="P256" s="266"/>
      <c r="Q256" s="266"/>
      <c r="R256" s="266"/>
      <c r="S256" s="266"/>
      <c r="T256" s="267"/>
      <c r="U256" s="14"/>
      <c r="V256" s="14"/>
      <c r="W256" s="14"/>
      <c r="X256" s="14"/>
      <c r="Y256" s="14"/>
      <c r="Z256" s="14"/>
      <c r="AA256" s="14"/>
      <c r="AB256" s="14"/>
      <c r="AC256" s="14"/>
      <c r="AD256" s="14"/>
      <c r="AE256" s="14"/>
      <c r="AT256" s="268" t="s">
        <v>208</v>
      </c>
      <c r="AU256" s="268" t="s">
        <v>83</v>
      </c>
      <c r="AV256" s="14" t="s">
        <v>206</v>
      </c>
      <c r="AW256" s="14" t="s">
        <v>32</v>
      </c>
      <c r="AX256" s="14" t="s">
        <v>83</v>
      </c>
      <c r="AY256" s="268" t="s">
        <v>201</v>
      </c>
    </row>
    <row r="257" s="2" customFormat="1" ht="37.8" customHeight="1">
      <c r="A257" s="39"/>
      <c r="B257" s="40"/>
      <c r="C257" s="222" t="s">
        <v>260</v>
      </c>
      <c r="D257" s="222" t="s">
        <v>202</v>
      </c>
      <c r="E257" s="223" t="s">
        <v>577</v>
      </c>
      <c r="F257" s="224" t="s">
        <v>578</v>
      </c>
      <c r="G257" s="225" t="s">
        <v>215</v>
      </c>
      <c r="H257" s="226">
        <v>73.655000000000001</v>
      </c>
      <c r="I257" s="227"/>
      <c r="J257" s="228">
        <f>ROUND(I257*H257,2)</f>
        <v>0</v>
      </c>
      <c r="K257" s="229"/>
      <c r="L257" s="45"/>
      <c r="M257" s="230" t="s">
        <v>1</v>
      </c>
      <c r="N257" s="231" t="s">
        <v>41</v>
      </c>
      <c r="O257" s="92"/>
      <c r="P257" s="232">
        <f>O257*H257</f>
        <v>0</v>
      </c>
      <c r="Q257" s="232">
        <v>0.079210000000000003</v>
      </c>
      <c r="R257" s="232">
        <f>Q257*H257</f>
        <v>5.8342125500000002</v>
      </c>
      <c r="S257" s="232">
        <v>0</v>
      </c>
      <c r="T257" s="233">
        <f>S257*H257</f>
        <v>0</v>
      </c>
      <c r="U257" s="39"/>
      <c r="V257" s="39"/>
      <c r="W257" s="39"/>
      <c r="X257" s="39"/>
      <c r="Y257" s="39"/>
      <c r="Z257" s="39"/>
      <c r="AA257" s="39"/>
      <c r="AB257" s="39"/>
      <c r="AC257" s="39"/>
      <c r="AD257" s="39"/>
      <c r="AE257" s="39"/>
      <c r="AR257" s="234" t="s">
        <v>206</v>
      </c>
      <c r="AT257" s="234" t="s">
        <v>202</v>
      </c>
      <c r="AU257" s="234" t="s">
        <v>83</v>
      </c>
      <c r="AY257" s="18" t="s">
        <v>201</v>
      </c>
      <c r="BE257" s="235">
        <f>IF(N257="základní",J257,0)</f>
        <v>0</v>
      </c>
      <c r="BF257" s="235">
        <f>IF(N257="snížená",J257,0)</f>
        <v>0</v>
      </c>
      <c r="BG257" s="235">
        <f>IF(N257="zákl. přenesená",J257,0)</f>
        <v>0</v>
      </c>
      <c r="BH257" s="235">
        <f>IF(N257="sníž. přenesená",J257,0)</f>
        <v>0</v>
      </c>
      <c r="BI257" s="235">
        <f>IF(N257="nulová",J257,0)</f>
        <v>0</v>
      </c>
      <c r="BJ257" s="18" t="s">
        <v>83</v>
      </c>
      <c r="BK257" s="235">
        <f>ROUND(I257*H257,2)</f>
        <v>0</v>
      </c>
      <c r="BL257" s="18" t="s">
        <v>206</v>
      </c>
      <c r="BM257" s="234" t="s">
        <v>579</v>
      </c>
    </row>
    <row r="258" s="12" customFormat="1">
      <c r="A258" s="12"/>
      <c r="B258" s="236"/>
      <c r="C258" s="237"/>
      <c r="D258" s="238" t="s">
        <v>208</v>
      </c>
      <c r="E258" s="239" t="s">
        <v>1</v>
      </c>
      <c r="F258" s="240" t="s">
        <v>509</v>
      </c>
      <c r="G258" s="237"/>
      <c r="H258" s="239" t="s">
        <v>1</v>
      </c>
      <c r="I258" s="241"/>
      <c r="J258" s="237"/>
      <c r="K258" s="237"/>
      <c r="L258" s="242"/>
      <c r="M258" s="243"/>
      <c r="N258" s="244"/>
      <c r="O258" s="244"/>
      <c r="P258" s="244"/>
      <c r="Q258" s="244"/>
      <c r="R258" s="244"/>
      <c r="S258" s="244"/>
      <c r="T258" s="245"/>
      <c r="U258" s="12"/>
      <c r="V258" s="12"/>
      <c r="W258" s="12"/>
      <c r="X258" s="12"/>
      <c r="Y258" s="12"/>
      <c r="Z258" s="12"/>
      <c r="AA258" s="12"/>
      <c r="AB258" s="12"/>
      <c r="AC258" s="12"/>
      <c r="AD258" s="12"/>
      <c r="AE258" s="12"/>
      <c r="AT258" s="246" t="s">
        <v>208</v>
      </c>
      <c r="AU258" s="246" t="s">
        <v>83</v>
      </c>
      <c r="AV258" s="12" t="s">
        <v>83</v>
      </c>
      <c r="AW258" s="12" t="s">
        <v>32</v>
      </c>
      <c r="AX258" s="12" t="s">
        <v>76</v>
      </c>
      <c r="AY258" s="246" t="s">
        <v>201</v>
      </c>
    </row>
    <row r="259" s="13" customFormat="1">
      <c r="A259" s="13"/>
      <c r="B259" s="247"/>
      <c r="C259" s="248"/>
      <c r="D259" s="238" t="s">
        <v>208</v>
      </c>
      <c r="E259" s="249" t="s">
        <v>1</v>
      </c>
      <c r="F259" s="250" t="s">
        <v>580</v>
      </c>
      <c r="G259" s="248"/>
      <c r="H259" s="251">
        <v>8.593</v>
      </c>
      <c r="I259" s="252"/>
      <c r="J259" s="248"/>
      <c r="K259" s="248"/>
      <c r="L259" s="253"/>
      <c r="M259" s="254"/>
      <c r="N259" s="255"/>
      <c r="O259" s="255"/>
      <c r="P259" s="255"/>
      <c r="Q259" s="255"/>
      <c r="R259" s="255"/>
      <c r="S259" s="255"/>
      <c r="T259" s="256"/>
      <c r="U259" s="13"/>
      <c r="V259" s="13"/>
      <c r="W259" s="13"/>
      <c r="X259" s="13"/>
      <c r="Y259" s="13"/>
      <c r="Z259" s="13"/>
      <c r="AA259" s="13"/>
      <c r="AB259" s="13"/>
      <c r="AC259" s="13"/>
      <c r="AD259" s="13"/>
      <c r="AE259" s="13"/>
      <c r="AT259" s="257" t="s">
        <v>208</v>
      </c>
      <c r="AU259" s="257" t="s">
        <v>83</v>
      </c>
      <c r="AV259" s="13" t="s">
        <v>85</v>
      </c>
      <c r="AW259" s="13" t="s">
        <v>32</v>
      </c>
      <c r="AX259" s="13" t="s">
        <v>76</v>
      </c>
      <c r="AY259" s="257" t="s">
        <v>201</v>
      </c>
    </row>
    <row r="260" s="13" customFormat="1">
      <c r="A260" s="13"/>
      <c r="B260" s="247"/>
      <c r="C260" s="248"/>
      <c r="D260" s="238" t="s">
        <v>208</v>
      </c>
      <c r="E260" s="249" t="s">
        <v>1</v>
      </c>
      <c r="F260" s="250" t="s">
        <v>581</v>
      </c>
      <c r="G260" s="248"/>
      <c r="H260" s="251">
        <v>2.218</v>
      </c>
      <c r="I260" s="252"/>
      <c r="J260" s="248"/>
      <c r="K260" s="248"/>
      <c r="L260" s="253"/>
      <c r="M260" s="254"/>
      <c r="N260" s="255"/>
      <c r="O260" s="255"/>
      <c r="P260" s="255"/>
      <c r="Q260" s="255"/>
      <c r="R260" s="255"/>
      <c r="S260" s="255"/>
      <c r="T260" s="256"/>
      <c r="U260" s="13"/>
      <c r="V260" s="13"/>
      <c r="W260" s="13"/>
      <c r="X260" s="13"/>
      <c r="Y260" s="13"/>
      <c r="Z260" s="13"/>
      <c r="AA260" s="13"/>
      <c r="AB260" s="13"/>
      <c r="AC260" s="13"/>
      <c r="AD260" s="13"/>
      <c r="AE260" s="13"/>
      <c r="AT260" s="257" t="s">
        <v>208</v>
      </c>
      <c r="AU260" s="257" t="s">
        <v>83</v>
      </c>
      <c r="AV260" s="13" t="s">
        <v>85</v>
      </c>
      <c r="AW260" s="13" t="s">
        <v>32</v>
      </c>
      <c r="AX260" s="13" t="s">
        <v>76</v>
      </c>
      <c r="AY260" s="257" t="s">
        <v>201</v>
      </c>
    </row>
    <row r="261" s="13" customFormat="1">
      <c r="A261" s="13"/>
      <c r="B261" s="247"/>
      <c r="C261" s="248"/>
      <c r="D261" s="238" t="s">
        <v>208</v>
      </c>
      <c r="E261" s="249" t="s">
        <v>1</v>
      </c>
      <c r="F261" s="250" t="s">
        <v>582</v>
      </c>
      <c r="G261" s="248"/>
      <c r="H261" s="251">
        <v>5.6360000000000001</v>
      </c>
      <c r="I261" s="252"/>
      <c r="J261" s="248"/>
      <c r="K261" s="248"/>
      <c r="L261" s="253"/>
      <c r="M261" s="254"/>
      <c r="N261" s="255"/>
      <c r="O261" s="255"/>
      <c r="P261" s="255"/>
      <c r="Q261" s="255"/>
      <c r="R261" s="255"/>
      <c r="S261" s="255"/>
      <c r="T261" s="256"/>
      <c r="U261" s="13"/>
      <c r="V261" s="13"/>
      <c r="W261" s="13"/>
      <c r="X261" s="13"/>
      <c r="Y261" s="13"/>
      <c r="Z261" s="13"/>
      <c r="AA261" s="13"/>
      <c r="AB261" s="13"/>
      <c r="AC261" s="13"/>
      <c r="AD261" s="13"/>
      <c r="AE261" s="13"/>
      <c r="AT261" s="257" t="s">
        <v>208</v>
      </c>
      <c r="AU261" s="257" t="s">
        <v>83</v>
      </c>
      <c r="AV261" s="13" t="s">
        <v>85</v>
      </c>
      <c r="AW261" s="13" t="s">
        <v>32</v>
      </c>
      <c r="AX261" s="13" t="s">
        <v>76</v>
      </c>
      <c r="AY261" s="257" t="s">
        <v>201</v>
      </c>
    </row>
    <row r="262" s="12" customFormat="1">
      <c r="A262" s="12"/>
      <c r="B262" s="236"/>
      <c r="C262" s="237"/>
      <c r="D262" s="238" t="s">
        <v>208</v>
      </c>
      <c r="E262" s="239" t="s">
        <v>1</v>
      </c>
      <c r="F262" s="240" t="s">
        <v>512</v>
      </c>
      <c r="G262" s="237"/>
      <c r="H262" s="239" t="s">
        <v>1</v>
      </c>
      <c r="I262" s="241"/>
      <c r="J262" s="237"/>
      <c r="K262" s="237"/>
      <c r="L262" s="242"/>
      <c r="M262" s="243"/>
      <c r="N262" s="244"/>
      <c r="O262" s="244"/>
      <c r="P262" s="244"/>
      <c r="Q262" s="244"/>
      <c r="R262" s="244"/>
      <c r="S262" s="244"/>
      <c r="T262" s="245"/>
      <c r="U262" s="12"/>
      <c r="V262" s="12"/>
      <c r="W262" s="12"/>
      <c r="X262" s="12"/>
      <c r="Y262" s="12"/>
      <c r="Z262" s="12"/>
      <c r="AA262" s="12"/>
      <c r="AB262" s="12"/>
      <c r="AC262" s="12"/>
      <c r="AD262" s="12"/>
      <c r="AE262" s="12"/>
      <c r="AT262" s="246" t="s">
        <v>208</v>
      </c>
      <c r="AU262" s="246" t="s">
        <v>83</v>
      </c>
      <c r="AV262" s="12" t="s">
        <v>83</v>
      </c>
      <c r="AW262" s="12" t="s">
        <v>32</v>
      </c>
      <c r="AX262" s="12" t="s">
        <v>76</v>
      </c>
      <c r="AY262" s="246" t="s">
        <v>201</v>
      </c>
    </row>
    <row r="263" s="13" customFormat="1">
      <c r="A263" s="13"/>
      <c r="B263" s="247"/>
      <c r="C263" s="248"/>
      <c r="D263" s="238" t="s">
        <v>208</v>
      </c>
      <c r="E263" s="249" t="s">
        <v>1</v>
      </c>
      <c r="F263" s="250" t="s">
        <v>583</v>
      </c>
      <c r="G263" s="248"/>
      <c r="H263" s="251">
        <v>6.9420000000000002</v>
      </c>
      <c r="I263" s="252"/>
      <c r="J263" s="248"/>
      <c r="K263" s="248"/>
      <c r="L263" s="253"/>
      <c r="M263" s="254"/>
      <c r="N263" s="255"/>
      <c r="O263" s="255"/>
      <c r="P263" s="255"/>
      <c r="Q263" s="255"/>
      <c r="R263" s="255"/>
      <c r="S263" s="255"/>
      <c r="T263" s="256"/>
      <c r="U263" s="13"/>
      <c r="V263" s="13"/>
      <c r="W263" s="13"/>
      <c r="X263" s="13"/>
      <c r="Y263" s="13"/>
      <c r="Z263" s="13"/>
      <c r="AA263" s="13"/>
      <c r="AB263" s="13"/>
      <c r="AC263" s="13"/>
      <c r="AD263" s="13"/>
      <c r="AE263" s="13"/>
      <c r="AT263" s="257" t="s">
        <v>208</v>
      </c>
      <c r="AU263" s="257" t="s">
        <v>83</v>
      </c>
      <c r="AV263" s="13" t="s">
        <v>85</v>
      </c>
      <c r="AW263" s="13" t="s">
        <v>32</v>
      </c>
      <c r="AX263" s="13" t="s">
        <v>76</v>
      </c>
      <c r="AY263" s="257" t="s">
        <v>201</v>
      </c>
    </row>
    <row r="264" s="13" customFormat="1">
      <c r="A264" s="13"/>
      <c r="B264" s="247"/>
      <c r="C264" s="248"/>
      <c r="D264" s="238" t="s">
        <v>208</v>
      </c>
      <c r="E264" s="249" t="s">
        <v>1</v>
      </c>
      <c r="F264" s="250" t="s">
        <v>515</v>
      </c>
      <c r="G264" s="248"/>
      <c r="H264" s="251">
        <v>-1.5760000000000001</v>
      </c>
      <c r="I264" s="252"/>
      <c r="J264" s="248"/>
      <c r="K264" s="248"/>
      <c r="L264" s="253"/>
      <c r="M264" s="254"/>
      <c r="N264" s="255"/>
      <c r="O264" s="255"/>
      <c r="P264" s="255"/>
      <c r="Q264" s="255"/>
      <c r="R264" s="255"/>
      <c r="S264" s="255"/>
      <c r="T264" s="256"/>
      <c r="U264" s="13"/>
      <c r="V264" s="13"/>
      <c r="W264" s="13"/>
      <c r="X264" s="13"/>
      <c r="Y264" s="13"/>
      <c r="Z264" s="13"/>
      <c r="AA264" s="13"/>
      <c r="AB264" s="13"/>
      <c r="AC264" s="13"/>
      <c r="AD264" s="13"/>
      <c r="AE264" s="13"/>
      <c r="AT264" s="257" t="s">
        <v>208</v>
      </c>
      <c r="AU264" s="257" t="s">
        <v>83</v>
      </c>
      <c r="AV264" s="13" t="s">
        <v>85</v>
      </c>
      <c r="AW264" s="13" t="s">
        <v>32</v>
      </c>
      <c r="AX264" s="13" t="s">
        <v>76</v>
      </c>
      <c r="AY264" s="257" t="s">
        <v>201</v>
      </c>
    </row>
    <row r="265" s="12" customFormat="1">
      <c r="A265" s="12"/>
      <c r="B265" s="236"/>
      <c r="C265" s="237"/>
      <c r="D265" s="238" t="s">
        <v>208</v>
      </c>
      <c r="E265" s="239" t="s">
        <v>1</v>
      </c>
      <c r="F265" s="240" t="s">
        <v>519</v>
      </c>
      <c r="G265" s="237"/>
      <c r="H265" s="239" t="s">
        <v>1</v>
      </c>
      <c r="I265" s="241"/>
      <c r="J265" s="237"/>
      <c r="K265" s="237"/>
      <c r="L265" s="242"/>
      <c r="M265" s="243"/>
      <c r="N265" s="244"/>
      <c r="O265" s="244"/>
      <c r="P265" s="244"/>
      <c r="Q265" s="244"/>
      <c r="R265" s="244"/>
      <c r="S265" s="244"/>
      <c r="T265" s="245"/>
      <c r="U265" s="12"/>
      <c r="V265" s="12"/>
      <c r="W265" s="12"/>
      <c r="X265" s="12"/>
      <c r="Y265" s="12"/>
      <c r="Z265" s="12"/>
      <c r="AA265" s="12"/>
      <c r="AB265" s="12"/>
      <c r="AC265" s="12"/>
      <c r="AD265" s="12"/>
      <c r="AE265" s="12"/>
      <c r="AT265" s="246" t="s">
        <v>208</v>
      </c>
      <c r="AU265" s="246" t="s">
        <v>83</v>
      </c>
      <c r="AV265" s="12" t="s">
        <v>83</v>
      </c>
      <c r="AW265" s="12" t="s">
        <v>32</v>
      </c>
      <c r="AX265" s="12" t="s">
        <v>76</v>
      </c>
      <c r="AY265" s="246" t="s">
        <v>201</v>
      </c>
    </row>
    <row r="266" s="13" customFormat="1">
      <c r="A266" s="13"/>
      <c r="B266" s="247"/>
      <c r="C266" s="248"/>
      <c r="D266" s="238" t="s">
        <v>208</v>
      </c>
      <c r="E266" s="249" t="s">
        <v>1</v>
      </c>
      <c r="F266" s="250" t="s">
        <v>584</v>
      </c>
      <c r="G266" s="248"/>
      <c r="H266" s="251">
        <v>6.8330000000000002</v>
      </c>
      <c r="I266" s="252"/>
      <c r="J266" s="248"/>
      <c r="K266" s="248"/>
      <c r="L266" s="253"/>
      <c r="M266" s="254"/>
      <c r="N266" s="255"/>
      <c r="O266" s="255"/>
      <c r="P266" s="255"/>
      <c r="Q266" s="255"/>
      <c r="R266" s="255"/>
      <c r="S266" s="255"/>
      <c r="T266" s="256"/>
      <c r="U266" s="13"/>
      <c r="V266" s="13"/>
      <c r="W266" s="13"/>
      <c r="X266" s="13"/>
      <c r="Y266" s="13"/>
      <c r="Z266" s="13"/>
      <c r="AA266" s="13"/>
      <c r="AB266" s="13"/>
      <c r="AC266" s="13"/>
      <c r="AD266" s="13"/>
      <c r="AE266" s="13"/>
      <c r="AT266" s="257" t="s">
        <v>208</v>
      </c>
      <c r="AU266" s="257" t="s">
        <v>83</v>
      </c>
      <c r="AV266" s="13" t="s">
        <v>85</v>
      </c>
      <c r="AW266" s="13" t="s">
        <v>32</v>
      </c>
      <c r="AX266" s="13" t="s">
        <v>76</v>
      </c>
      <c r="AY266" s="257" t="s">
        <v>201</v>
      </c>
    </row>
    <row r="267" s="13" customFormat="1">
      <c r="A267" s="13"/>
      <c r="B267" s="247"/>
      <c r="C267" s="248"/>
      <c r="D267" s="238" t="s">
        <v>208</v>
      </c>
      <c r="E267" s="249" t="s">
        <v>1</v>
      </c>
      <c r="F267" s="250" t="s">
        <v>585</v>
      </c>
      <c r="G267" s="248"/>
      <c r="H267" s="251">
        <v>-1.379</v>
      </c>
      <c r="I267" s="252"/>
      <c r="J267" s="248"/>
      <c r="K267" s="248"/>
      <c r="L267" s="253"/>
      <c r="M267" s="254"/>
      <c r="N267" s="255"/>
      <c r="O267" s="255"/>
      <c r="P267" s="255"/>
      <c r="Q267" s="255"/>
      <c r="R267" s="255"/>
      <c r="S267" s="255"/>
      <c r="T267" s="256"/>
      <c r="U267" s="13"/>
      <c r="V267" s="13"/>
      <c r="W267" s="13"/>
      <c r="X267" s="13"/>
      <c r="Y267" s="13"/>
      <c r="Z267" s="13"/>
      <c r="AA267" s="13"/>
      <c r="AB267" s="13"/>
      <c r="AC267" s="13"/>
      <c r="AD267" s="13"/>
      <c r="AE267" s="13"/>
      <c r="AT267" s="257" t="s">
        <v>208</v>
      </c>
      <c r="AU267" s="257" t="s">
        <v>83</v>
      </c>
      <c r="AV267" s="13" t="s">
        <v>85</v>
      </c>
      <c r="AW267" s="13" t="s">
        <v>32</v>
      </c>
      <c r="AX267" s="13" t="s">
        <v>76</v>
      </c>
      <c r="AY267" s="257" t="s">
        <v>201</v>
      </c>
    </row>
    <row r="268" s="12" customFormat="1">
      <c r="A268" s="12"/>
      <c r="B268" s="236"/>
      <c r="C268" s="237"/>
      <c r="D268" s="238" t="s">
        <v>208</v>
      </c>
      <c r="E268" s="239" t="s">
        <v>1</v>
      </c>
      <c r="F268" s="240" t="s">
        <v>523</v>
      </c>
      <c r="G268" s="237"/>
      <c r="H268" s="239" t="s">
        <v>1</v>
      </c>
      <c r="I268" s="241"/>
      <c r="J268" s="237"/>
      <c r="K268" s="237"/>
      <c r="L268" s="242"/>
      <c r="M268" s="243"/>
      <c r="N268" s="244"/>
      <c r="O268" s="244"/>
      <c r="P268" s="244"/>
      <c r="Q268" s="244"/>
      <c r="R268" s="244"/>
      <c r="S268" s="244"/>
      <c r="T268" s="245"/>
      <c r="U268" s="12"/>
      <c r="V268" s="12"/>
      <c r="W268" s="12"/>
      <c r="X268" s="12"/>
      <c r="Y268" s="12"/>
      <c r="Z268" s="12"/>
      <c r="AA268" s="12"/>
      <c r="AB268" s="12"/>
      <c r="AC268" s="12"/>
      <c r="AD268" s="12"/>
      <c r="AE268" s="12"/>
      <c r="AT268" s="246" t="s">
        <v>208</v>
      </c>
      <c r="AU268" s="246" t="s">
        <v>83</v>
      </c>
      <c r="AV268" s="12" t="s">
        <v>83</v>
      </c>
      <c r="AW268" s="12" t="s">
        <v>32</v>
      </c>
      <c r="AX268" s="12" t="s">
        <v>76</v>
      </c>
      <c r="AY268" s="246" t="s">
        <v>201</v>
      </c>
    </row>
    <row r="269" s="13" customFormat="1">
      <c r="A269" s="13"/>
      <c r="B269" s="247"/>
      <c r="C269" s="248"/>
      <c r="D269" s="238" t="s">
        <v>208</v>
      </c>
      <c r="E269" s="249" t="s">
        <v>1</v>
      </c>
      <c r="F269" s="250" t="s">
        <v>584</v>
      </c>
      <c r="G269" s="248"/>
      <c r="H269" s="251">
        <v>6.8330000000000002</v>
      </c>
      <c r="I269" s="252"/>
      <c r="J269" s="248"/>
      <c r="K269" s="248"/>
      <c r="L269" s="253"/>
      <c r="M269" s="254"/>
      <c r="N269" s="255"/>
      <c r="O269" s="255"/>
      <c r="P269" s="255"/>
      <c r="Q269" s="255"/>
      <c r="R269" s="255"/>
      <c r="S269" s="255"/>
      <c r="T269" s="256"/>
      <c r="U269" s="13"/>
      <c r="V269" s="13"/>
      <c r="W269" s="13"/>
      <c r="X269" s="13"/>
      <c r="Y269" s="13"/>
      <c r="Z269" s="13"/>
      <c r="AA269" s="13"/>
      <c r="AB269" s="13"/>
      <c r="AC269" s="13"/>
      <c r="AD269" s="13"/>
      <c r="AE269" s="13"/>
      <c r="AT269" s="257" t="s">
        <v>208</v>
      </c>
      <c r="AU269" s="257" t="s">
        <v>83</v>
      </c>
      <c r="AV269" s="13" t="s">
        <v>85</v>
      </c>
      <c r="AW269" s="13" t="s">
        <v>32</v>
      </c>
      <c r="AX269" s="13" t="s">
        <v>76</v>
      </c>
      <c r="AY269" s="257" t="s">
        <v>201</v>
      </c>
    </row>
    <row r="270" s="13" customFormat="1">
      <c r="A270" s="13"/>
      <c r="B270" s="247"/>
      <c r="C270" s="248"/>
      <c r="D270" s="238" t="s">
        <v>208</v>
      </c>
      <c r="E270" s="249" t="s">
        <v>1</v>
      </c>
      <c r="F270" s="250" t="s">
        <v>585</v>
      </c>
      <c r="G270" s="248"/>
      <c r="H270" s="251">
        <v>-1.379</v>
      </c>
      <c r="I270" s="252"/>
      <c r="J270" s="248"/>
      <c r="K270" s="248"/>
      <c r="L270" s="253"/>
      <c r="M270" s="254"/>
      <c r="N270" s="255"/>
      <c r="O270" s="255"/>
      <c r="P270" s="255"/>
      <c r="Q270" s="255"/>
      <c r="R270" s="255"/>
      <c r="S270" s="255"/>
      <c r="T270" s="256"/>
      <c r="U270" s="13"/>
      <c r="V270" s="13"/>
      <c r="W270" s="13"/>
      <c r="X270" s="13"/>
      <c r="Y270" s="13"/>
      <c r="Z270" s="13"/>
      <c r="AA270" s="13"/>
      <c r="AB270" s="13"/>
      <c r="AC270" s="13"/>
      <c r="AD270" s="13"/>
      <c r="AE270" s="13"/>
      <c r="AT270" s="257" t="s">
        <v>208</v>
      </c>
      <c r="AU270" s="257" t="s">
        <v>83</v>
      </c>
      <c r="AV270" s="13" t="s">
        <v>85</v>
      </c>
      <c r="AW270" s="13" t="s">
        <v>32</v>
      </c>
      <c r="AX270" s="13" t="s">
        <v>76</v>
      </c>
      <c r="AY270" s="257" t="s">
        <v>201</v>
      </c>
    </row>
    <row r="271" s="12" customFormat="1">
      <c r="A271" s="12"/>
      <c r="B271" s="236"/>
      <c r="C271" s="237"/>
      <c r="D271" s="238" t="s">
        <v>208</v>
      </c>
      <c r="E271" s="239" t="s">
        <v>1</v>
      </c>
      <c r="F271" s="240" t="s">
        <v>525</v>
      </c>
      <c r="G271" s="237"/>
      <c r="H271" s="239" t="s">
        <v>1</v>
      </c>
      <c r="I271" s="241"/>
      <c r="J271" s="237"/>
      <c r="K271" s="237"/>
      <c r="L271" s="242"/>
      <c r="M271" s="243"/>
      <c r="N271" s="244"/>
      <c r="O271" s="244"/>
      <c r="P271" s="244"/>
      <c r="Q271" s="244"/>
      <c r="R271" s="244"/>
      <c r="S271" s="244"/>
      <c r="T271" s="245"/>
      <c r="U271" s="12"/>
      <c r="V271" s="12"/>
      <c r="W271" s="12"/>
      <c r="X271" s="12"/>
      <c r="Y271" s="12"/>
      <c r="Z271" s="12"/>
      <c r="AA271" s="12"/>
      <c r="AB271" s="12"/>
      <c r="AC271" s="12"/>
      <c r="AD271" s="12"/>
      <c r="AE271" s="12"/>
      <c r="AT271" s="246" t="s">
        <v>208</v>
      </c>
      <c r="AU271" s="246" t="s">
        <v>83</v>
      </c>
      <c r="AV271" s="12" t="s">
        <v>83</v>
      </c>
      <c r="AW271" s="12" t="s">
        <v>32</v>
      </c>
      <c r="AX271" s="12" t="s">
        <v>76</v>
      </c>
      <c r="AY271" s="246" t="s">
        <v>201</v>
      </c>
    </row>
    <row r="272" s="13" customFormat="1">
      <c r="A272" s="13"/>
      <c r="B272" s="247"/>
      <c r="C272" s="248"/>
      <c r="D272" s="238" t="s">
        <v>208</v>
      </c>
      <c r="E272" s="249" t="s">
        <v>1</v>
      </c>
      <c r="F272" s="250" t="s">
        <v>586</v>
      </c>
      <c r="G272" s="248"/>
      <c r="H272" s="251">
        <v>4.0019999999999998</v>
      </c>
      <c r="I272" s="252"/>
      <c r="J272" s="248"/>
      <c r="K272" s="248"/>
      <c r="L272" s="253"/>
      <c r="M272" s="254"/>
      <c r="N272" s="255"/>
      <c r="O272" s="255"/>
      <c r="P272" s="255"/>
      <c r="Q272" s="255"/>
      <c r="R272" s="255"/>
      <c r="S272" s="255"/>
      <c r="T272" s="256"/>
      <c r="U272" s="13"/>
      <c r="V272" s="13"/>
      <c r="W272" s="13"/>
      <c r="X272" s="13"/>
      <c r="Y272" s="13"/>
      <c r="Z272" s="13"/>
      <c r="AA272" s="13"/>
      <c r="AB272" s="13"/>
      <c r="AC272" s="13"/>
      <c r="AD272" s="13"/>
      <c r="AE272" s="13"/>
      <c r="AT272" s="257" t="s">
        <v>208</v>
      </c>
      <c r="AU272" s="257" t="s">
        <v>83</v>
      </c>
      <c r="AV272" s="13" t="s">
        <v>85</v>
      </c>
      <c r="AW272" s="13" t="s">
        <v>32</v>
      </c>
      <c r="AX272" s="13" t="s">
        <v>76</v>
      </c>
      <c r="AY272" s="257" t="s">
        <v>201</v>
      </c>
    </row>
    <row r="273" s="13" customFormat="1">
      <c r="A273" s="13"/>
      <c r="B273" s="247"/>
      <c r="C273" s="248"/>
      <c r="D273" s="238" t="s">
        <v>208</v>
      </c>
      <c r="E273" s="249" t="s">
        <v>1</v>
      </c>
      <c r="F273" s="250" t="s">
        <v>508</v>
      </c>
      <c r="G273" s="248"/>
      <c r="H273" s="251">
        <v>-1.7729999999999999</v>
      </c>
      <c r="I273" s="252"/>
      <c r="J273" s="248"/>
      <c r="K273" s="248"/>
      <c r="L273" s="253"/>
      <c r="M273" s="254"/>
      <c r="N273" s="255"/>
      <c r="O273" s="255"/>
      <c r="P273" s="255"/>
      <c r="Q273" s="255"/>
      <c r="R273" s="255"/>
      <c r="S273" s="255"/>
      <c r="T273" s="256"/>
      <c r="U273" s="13"/>
      <c r="V273" s="13"/>
      <c r="W273" s="13"/>
      <c r="X273" s="13"/>
      <c r="Y273" s="13"/>
      <c r="Z273" s="13"/>
      <c r="AA273" s="13"/>
      <c r="AB273" s="13"/>
      <c r="AC273" s="13"/>
      <c r="AD273" s="13"/>
      <c r="AE273" s="13"/>
      <c r="AT273" s="257" t="s">
        <v>208</v>
      </c>
      <c r="AU273" s="257" t="s">
        <v>83</v>
      </c>
      <c r="AV273" s="13" t="s">
        <v>85</v>
      </c>
      <c r="AW273" s="13" t="s">
        <v>32</v>
      </c>
      <c r="AX273" s="13" t="s">
        <v>76</v>
      </c>
      <c r="AY273" s="257" t="s">
        <v>201</v>
      </c>
    </row>
    <row r="274" s="13" customFormat="1">
      <c r="A274" s="13"/>
      <c r="B274" s="247"/>
      <c r="C274" s="248"/>
      <c r="D274" s="238" t="s">
        <v>208</v>
      </c>
      <c r="E274" s="249" t="s">
        <v>1</v>
      </c>
      <c r="F274" s="250" t="s">
        <v>587</v>
      </c>
      <c r="G274" s="248"/>
      <c r="H274" s="251">
        <v>6.9000000000000004</v>
      </c>
      <c r="I274" s="252"/>
      <c r="J274" s="248"/>
      <c r="K274" s="248"/>
      <c r="L274" s="253"/>
      <c r="M274" s="254"/>
      <c r="N274" s="255"/>
      <c r="O274" s="255"/>
      <c r="P274" s="255"/>
      <c r="Q274" s="255"/>
      <c r="R274" s="255"/>
      <c r="S274" s="255"/>
      <c r="T274" s="256"/>
      <c r="U274" s="13"/>
      <c r="V274" s="13"/>
      <c r="W274" s="13"/>
      <c r="X274" s="13"/>
      <c r="Y274" s="13"/>
      <c r="Z274" s="13"/>
      <c r="AA274" s="13"/>
      <c r="AB274" s="13"/>
      <c r="AC274" s="13"/>
      <c r="AD274" s="13"/>
      <c r="AE274" s="13"/>
      <c r="AT274" s="257" t="s">
        <v>208</v>
      </c>
      <c r="AU274" s="257" t="s">
        <v>83</v>
      </c>
      <c r="AV274" s="13" t="s">
        <v>85</v>
      </c>
      <c r="AW274" s="13" t="s">
        <v>32</v>
      </c>
      <c r="AX274" s="13" t="s">
        <v>76</v>
      </c>
      <c r="AY274" s="257" t="s">
        <v>201</v>
      </c>
    </row>
    <row r="275" s="13" customFormat="1">
      <c r="A275" s="13"/>
      <c r="B275" s="247"/>
      <c r="C275" s="248"/>
      <c r="D275" s="238" t="s">
        <v>208</v>
      </c>
      <c r="E275" s="249" t="s">
        <v>1</v>
      </c>
      <c r="F275" s="250" t="s">
        <v>515</v>
      </c>
      <c r="G275" s="248"/>
      <c r="H275" s="251">
        <v>-1.5760000000000001</v>
      </c>
      <c r="I275" s="252"/>
      <c r="J275" s="248"/>
      <c r="K275" s="248"/>
      <c r="L275" s="253"/>
      <c r="M275" s="254"/>
      <c r="N275" s="255"/>
      <c r="O275" s="255"/>
      <c r="P275" s="255"/>
      <c r="Q275" s="255"/>
      <c r="R275" s="255"/>
      <c r="S275" s="255"/>
      <c r="T275" s="256"/>
      <c r="U275" s="13"/>
      <c r="V275" s="13"/>
      <c r="W275" s="13"/>
      <c r="X275" s="13"/>
      <c r="Y275" s="13"/>
      <c r="Z275" s="13"/>
      <c r="AA275" s="13"/>
      <c r="AB275" s="13"/>
      <c r="AC275" s="13"/>
      <c r="AD275" s="13"/>
      <c r="AE275" s="13"/>
      <c r="AT275" s="257" t="s">
        <v>208</v>
      </c>
      <c r="AU275" s="257" t="s">
        <v>83</v>
      </c>
      <c r="AV275" s="13" t="s">
        <v>85</v>
      </c>
      <c r="AW275" s="13" t="s">
        <v>32</v>
      </c>
      <c r="AX275" s="13" t="s">
        <v>76</v>
      </c>
      <c r="AY275" s="257" t="s">
        <v>201</v>
      </c>
    </row>
    <row r="276" s="13" customFormat="1">
      <c r="A276" s="13"/>
      <c r="B276" s="247"/>
      <c r="C276" s="248"/>
      <c r="D276" s="238" t="s">
        <v>208</v>
      </c>
      <c r="E276" s="249" t="s">
        <v>1</v>
      </c>
      <c r="F276" s="250" t="s">
        <v>588</v>
      </c>
      <c r="G276" s="248"/>
      <c r="H276" s="251">
        <v>15.593999999999999</v>
      </c>
      <c r="I276" s="252"/>
      <c r="J276" s="248"/>
      <c r="K276" s="248"/>
      <c r="L276" s="253"/>
      <c r="M276" s="254"/>
      <c r="N276" s="255"/>
      <c r="O276" s="255"/>
      <c r="P276" s="255"/>
      <c r="Q276" s="255"/>
      <c r="R276" s="255"/>
      <c r="S276" s="255"/>
      <c r="T276" s="256"/>
      <c r="U276" s="13"/>
      <c r="V276" s="13"/>
      <c r="W276" s="13"/>
      <c r="X276" s="13"/>
      <c r="Y276" s="13"/>
      <c r="Z276" s="13"/>
      <c r="AA276" s="13"/>
      <c r="AB276" s="13"/>
      <c r="AC276" s="13"/>
      <c r="AD276" s="13"/>
      <c r="AE276" s="13"/>
      <c r="AT276" s="257" t="s">
        <v>208</v>
      </c>
      <c r="AU276" s="257" t="s">
        <v>83</v>
      </c>
      <c r="AV276" s="13" t="s">
        <v>85</v>
      </c>
      <c r="AW276" s="13" t="s">
        <v>32</v>
      </c>
      <c r="AX276" s="13" t="s">
        <v>76</v>
      </c>
      <c r="AY276" s="257" t="s">
        <v>201</v>
      </c>
    </row>
    <row r="277" s="13" customFormat="1">
      <c r="A277" s="13"/>
      <c r="B277" s="247"/>
      <c r="C277" s="248"/>
      <c r="D277" s="238" t="s">
        <v>208</v>
      </c>
      <c r="E277" s="249" t="s">
        <v>1</v>
      </c>
      <c r="F277" s="250" t="s">
        <v>515</v>
      </c>
      <c r="G277" s="248"/>
      <c r="H277" s="251">
        <v>-1.5760000000000001</v>
      </c>
      <c r="I277" s="252"/>
      <c r="J277" s="248"/>
      <c r="K277" s="248"/>
      <c r="L277" s="253"/>
      <c r="M277" s="254"/>
      <c r="N277" s="255"/>
      <c r="O277" s="255"/>
      <c r="P277" s="255"/>
      <c r="Q277" s="255"/>
      <c r="R277" s="255"/>
      <c r="S277" s="255"/>
      <c r="T277" s="256"/>
      <c r="U277" s="13"/>
      <c r="V277" s="13"/>
      <c r="W277" s="13"/>
      <c r="X277" s="13"/>
      <c r="Y277" s="13"/>
      <c r="Z277" s="13"/>
      <c r="AA277" s="13"/>
      <c r="AB277" s="13"/>
      <c r="AC277" s="13"/>
      <c r="AD277" s="13"/>
      <c r="AE277" s="13"/>
      <c r="AT277" s="257" t="s">
        <v>208</v>
      </c>
      <c r="AU277" s="257" t="s">
        <v>83</v>
      </c>
      <c r="AV277" s="13" t="s">
        <v>85</v>
      </c>
      <c r="AW277" s="13" t="s">
        <v>32</v>
      </c>
      <c r="AX277" s="13" t="s">
        <v>76</v>
      </c>
      <c r="AY277" s="257" t="s">
        <v>201</v>
      </c>
    </row>
    <row r="278" s="13" customFormat="1">
      <c r="A278" s="13"/>
      <c r="B278" s="247"/>
      <c r="C278" s="248"/>
      <c r="D278" s="238" t="s">
        <v>208</v>
      </c>
      <c r="E278" s="249" t="s">
        <v>1</v>
      </c>
      <c r="F278" s="250" t="s">
        <v>589</v>
      </c>
      <c r="G278" s="248"/>
      <c r="H278" s="251">
        <v>9.6600000000000001</v>
      </c>
      <c r="I278" s="252"/>
      <c r="J278" s="248"/>
      <c r="K278" s="248"/>
      <c r="L278" s="253"/>
      <c r="M278" s="254"/>
      <c r="N278" s="255"/>
      <c r="O278" s="255"/>
      <c r="P278" s="255"/>
      <c r="Q278" s="255"/>
      <c r="R278" s="255"/>
      <c r="S278" s="255"/>
      <c r="T278" s="256"/>
      <c r="U278" s="13"/>
      <c r="V278" s="13"/>
      <c r="W278" s="13"/>
      <c r="X278" s="13"/>
      <c r="Y278" s="13"/>
      <c r="Z278" s="13"/>
      <c r="AA278" s="13"/>
      <c r="AB278" s="13"/>
      <c r="AC278" s="13"/>
      <c r="AD278" s="13"/>
      <c r="AE278" s="13"/>
      <c r="AT278" s="257" t="s">
        <v>208</v>
      </c>
      <c r="AU278" s="257" t="s">
        <v>83</v>
      </c>
      <c r="AV278" s="13" t="s">
        <v>85</v>
      </c>
      <c r="AW278" s="13" t="s">
        <v>32</v>
      </c>
      <c r="AX278" s="13" t="s">
        <v>76</v>
      </c>
      <c r="AY278" s="257" t="s">
        <v>201</v>
      </c>
    </row>
    <row r="279" s="12" customFormat="1">
      <c r="A279" s="12"/>
      <c r="B279" s="236"/>
      <c r="C279" s="237"/>
      <c r="D279" s="238" t="s">
        <v>208</v>
      </c>
      <c r="E279" s="239" t="s">
        <v>1</v>
      </c>
      <c r="F279" s="240" t="s">
        <v>545</v>
      </c>
      <c r="G279" s="237"/>
      <c r="H279" s="239" t="s">
        <v>1</v>
      </c>
      <c r="I279" s="241"/>
      <c r="J279" s="237"/>
      <c r="K279" s="237"/>
      <c r="L279" s="242"/>
      <c r="M279" s="243"/>
      <c r="N279" s="244"/>
      <c r="O279" s="244"/>
      <c r="P279" s="244"/>
      <c r="Q279" s="244"/>
      <c r="R279" s="244"/>
      <c r="S279" s="244"/>
      <c r="T279" s="245"/>
      <c r="U279" s="12"/>
      <c r="V279" s="12"/>
      <c r="W279" s="12"/>
      <c r="X279" s="12"/>
      <c r="Y279" s="12"/>
      <c r="Z279" s="12"/>
      <c r="AA279" s="12"/>
      <c r="AB279" s="12"/>
      <c r="AC279" s="12"/>
      <c r="AD279" s="12"/>
      <c r="AE279" s="12"/>
      <c r="AT279" s="246" t="s">
        <v>208</v>
      </c>
      <c r="AU279" s="246" t="s">
        <v>83</v>
      </c>
      <c r="AV279" s="12" t="s">
        <v>83</v>
      </c>
      <c r="AW279" s="12" t="s">
        <v>32</v>
      </c>
      <c r="AX279" s="12" t="s">
        <v>76</v>
      </c>
      <c r="AY279" s="246" t="s">
        <v>201</v>
      </c>
    </row>
    <row r="280" s="13" customFormat="1">
      <c r="A280" s="13"/>
      <c r="B280" s="247"/>
      <c r="C280" s="248"/>
      <c r="D280" s="238" t="s">
        <v>208</v>
      </c>
      <c r="E280" s="249" t="s">
        <v>1</v>
      </c>
      <c r="F280" s="250" t="s">
        <v>590</v>
      </c>
      <c r="G280" s="248"/>
      <c r="H280" s="251">
        <v>9.7029999999999994</v>
      </c>
      <c r="I280" s="252"/>
      <c r="J280" s="248"/>
      <c r="K280" s="248"/>
      <c r="L280" s="253"/>
      <c r="M280" s="254"/>
      <c r="N280" s="255"/>
      <c r="O280" s="255"/>
      <c r="P280" s="255"/>
      <c r="Q280" s="255"/>
      <c r="R280" s="255"/>
      <c r="S280" s="255"/>
      <c r="T280" s="256"/>
      <c r="U280" s="13"/>
      <c r="V280" s="13"/>
      <c r="W280" s="13"/>
      <c r="X280" s="13"/>
      <c r="Y280" s="13"/>
      <c r="Z280" s="13"/>
      <c r="AA280" s="13"/>
      <c r="AB280" s="13"/>
      <c r="AC280" s="13"/>
      <c r="AD280" s="13"/>
      <c r="AE280" s="13"/>
      <c r="AT280" s="257" t="s">
        <v>208</v>
      </c>
      <c r="AU280" s="257" t="s">
        <v>83</v>
      </c>
      <c r="AV280" s="13" t="s">
        <v>85</v>
      </c>
      <c r="AW280" s="13" t="s">
        <v>32</v>
      </c>
      <c r="AX280" s="13" t="s">
        <v>76</v>
      </c>
      <c r="AY280" s="257" t="s">
        <v>201</v>
      </c>
    </row>
    <row r="281" s="14" customFormat="1">
      <c r="A281" s="14"/>
      <c r="B281" s="258"/>
      <c r="C281" s="259"/>
      <c r="D281" s="238" t="s">
        <v>208</v>
      </c>
      <c r="E281" s="260" t="s">
        <v>1</v>
      </c>
      <c r="F281" s="261" t="s">
        <v>212</v>
      </c>
      <c r="G281" s="259"/>
      <c r="H281" s="262">
        <v>73.655000000000001</v>
      </c>
      <c r="I281" s="263"/>
      <c r="J281" s="259"/>
      <c r="K281" s="259"/>
      <c r="L281" s="264"/>
      <c r="M281" s="265"/>
      <c r="N281" s="266"/>
      <c r="O281" s="266"/>
      <c r="P281" s="266"/>
      <c r="Q281" s="266"/>
      <c r="R281" s="266"/>
      <c r="S281" s="266"/>
      <c r="T281" s="267"/>
      <c r="U281" s="14"/>
      <c r="V281" s="14"/>
      <c r="W281" s="14"/>
      <c r="X281" s="14"/>
      <c r="Y281" s="14"/>
      <c r="Z281" s="14"/>
      <c r="AA281" s="14"/>
      <c r="AB281" s="14"/>
      <c r="AC281" s="14"/>
      <c r="AD281" s="14"/>
      <c r="AE281" s="14"/>
      <c r="AT281" s="268" t="s">
        <v>208</v>
      </c>
      <c r="AU281" s="268" t="s">
        <v>83</v>
      </c>
      <c r="AV281" s="14" t="s">
        <v>206</v>
      </c>
      <c r="AW281" s="14" t="s">
        <v>32</v>
      </c>
      <c r="AX281" s="14" t="s">
        <v>83</v>
      </c>
      <c r="AY281" s="268" t="s">
        <v>201</v>
      </c>
    </row>
    <row r="282" s="11" customFormat="1" ht="25.92" customHeight="1">
      <c r="A282" s="11"/>
      <c r="B282" s="208"/>
      <c r="C282" s="209"/>
      <c r="D282" s="210" t="s">
        <v>75</v>
      </c>
      <c r="E282" s="211" t="s">
        <v>206</v>
      </c>
      <c r="F282" s="211" t="s">
        <v>283</v>
      </c>
      <c r="G282" s="209"/>
      <c r="H282" s="209"/>
      <c r="I282" s="212"/>
      <c r="J282" s="213">
        <f>BK282</f>
        <v>0</v>
      </c>
      <c r="K282" s="209"/>
      <c r="L282" s="214"/>
      <c r="M282" s="215"/>
      <c r="N282" s="216"/>
      <c r="O282" s="216"/>
      <c r="P282" s="217">
        <f>SUM(P283:P288)</f>
        <v>0</v>
      </c>
      <c r="Q282" s="216"/>
      <c r="R282" s="217">
        <f>SUM(R283:R288)</f>
        <v>23.743867389999998</v>
      </c>
      <c r="S282" s="216"/>
      <c r="T282" s="218">
        <f>SUM(T283:T288)</f>
        <v>0</v>
      </c>
      <c r="U282" s="11"/>
      <c r="V282" s="11"/>
      <c r="W282" s="11"/>
      <c r="X282" s="11"/>
      <c r="Y282" s="11"/>
      <c r="Z282" s="11"/>
      <c r="AA282" s="11"/>
      <c r="AB282" s="11"/>
      <c r="AC282" s="11"/>
      <c r="AD282" s="11"/>
      <c r="AE282" s="11"/>
      <c r="AR282" s="219" t="s">
        <v>83</v>
      </c>
      <c r="AT282" s="220" t="s">
        <v>75</v>
      </c>
      <c r="AU282" s="220" t="s">
        <v>76</v>
      </c>
      <c r="AY282" s="219" t="s">
        <v>201</v>
      </c>
      <c r="BK282" s="221">
        <f>SUM(BK283:BK288)</f>
        <v>0</v>
      </c>
    </row>
    <row r="283" s="2" customFormat="1" ht="24.15" customHeight="1">
      <c r="A283" s="39"/>
      <c r="B283" s="40"/>
      <c r="C283" s="222" t="s">
        <v>277</v>
      </c>
      <c r="D283" s="222" t="s">
        <v>202</v>
      </c>
      <c r="E283" s="223" t="s">
        <v>591</v>
      </c>
      <c r="F283" s="224" t="s">
        <v>592</v>
      </c>
      <c r="G283" s="225" t="s">
        <v>593</v>
      </c>
      <c r="H283" s="226">
        <v>1</v>
      </c>
      <c r="I283" s="227"/>
      <c r="J283" s="228">
        <f>ROUND(I283*H283,2)</f>
        <v>0</v>
      </c>
      <c r="K283" s="229"/>
      <c r="L283" s="45"/>
      <c r="M283" s="230" t="s">
        <v>1</v>
      </c>
      <c r="N283" s="231" t="s">
        <v>41</v>
      </c>
      <c r="O283" s="92"/>
      <c r="P283" s="232">
        <f>O283*H283</f>
        <v>0</v>
      </c>
      <c r="Q283" s="232">
        <v>0</v>
      </c>
      <c r="R283" s="232">
        <f>Q283*H283</f>
        <v>0</v>
      </c>
      <c r="S283" s="232">
        <v>0</v>
      </c>
      <c r="T283" s="233">
        <f>S283*H283</f>
        <v>0</v>
      </c>
      <c r="U283" s="39"/>
      <c r="V283" s="39"/>
      <c r="W283" s="39"/>
      <c r="X283" s="39"/>
      <c r="Y283" s="39"/>
      <c r="Z283" s="39"/>
      <c r="AA283" s="39"/>
      <c r="AB283" s="39"/>
      <c r="AC283" s="39"/>
      <c r="AD283" s="39"/>
      <c r="AE283" s="39"/>
      <c r="AR283" s="234" t="s">
        <v>206</v>
      </c>
      <c r="AT283" s="234" t="s">
        <v>202</v>
      </c>
      <c r="AU283" s="234" t="s">
        <v>83</v>
      </c>
      <c r="AY283" s="18" t="s">
        <v>201</v>
      </c>
      <c r="BE283" s="235">
        <f>IF(N283="základní",J283,0)</f>
        <v>0</v>
      </c>
      <c r="BF283" s="235">
        <f>IF(N283="snížená",J283,0)</f>
        <v>0</v>
      </c>
      <c r="BG283" s="235">
        <f>IF(N283="zákl. přenesená",J283,0)</f>
        <v>0</v>
      </c>
      <c r="BH283" s="235">
        <f>IF(N283="sníž. přenesená",J283,0)</f>
        <v>0</v>
      </c>
      <c r="BI283" s="235">
        <f>IF(N283="nulová",J283,0)</f>
        <v>0</v>
      </c>
      <c r="BJ283" s="18" t="s">
        <v>83</v>
      </c>
      <c r="BK283" s="235">
        <f>ROUND(I283*H283,2)</f>
        <v>0</v>
      </c>
      <c r="BL283" s="18" t="s">
        <v>206</v>
      </c>
      <c r="BM283" s="234" t="s">
        <v>594</v>
      </c>
    </row>
    <row r="284" s="2" customFormat="1" ht="49.05" customHeight="1">
      <c r="A284" s="39"/>
      <c r="B284" s="40"/>
      <c r="C284" s="222" t="s">
        <v>167</v>
      </c>
      <c r="D284" s="222" t="s">
        <v>202</v>
      </c>
      <c r="E284" s="223" t="s">
        <v>595</v>
      </c>
      <c r="F284" s="224" t="s">
        <v>596</v>
      </c>
      <c r="G284" s="225" t="s">
        <v>205</v>
      </c>
      <c r="H284" s="226">
        <v>9.2759999999999998</v>
      </c>
      <c r="I284" s="227"/>
      <c r="J284" s="228">
        <f>ROUND(I284*H284,2)</f>
        <v>0</v>
      </c>
      <c r="K284" s="229"/>
      <c r="L284" s="45"/>
      <c r="M284" s="230" t="s">
        <v>1</v>
      </c>
      <c r="N284" s="231" t="s">
        <v>41</v>
      </c>
      <c r="O284" s="92"/>
      <c r="P284" s="232">
        <f>O284*H284</f>
        <v>0</v>
      </c>
      <c r="Q284" s="232">
        <v>2.5020799999999999</v>
      </c>
      <c r="R284" s="232">
        <f>Q284*H284</f>
        <v>23.209294079999999</v>
      </c>
      <c r="S284" s="232">
        <v>0</v>
      </c>
      <c r="T284" s="233">
        <f>S284*H284</f>
        <v>0</v>
      </c>
      <c r="U284" s="39"/>
      <c r="V284" s="39"/>
      <c r="W284" s="39"/>
      <c r="X284" s="39"/>
      <c r="Y284" s="39"/>
      <c r="Z284" s="39"/>
      <c r="AA284" s="39"/>
      <c r="AB284" s="39"/>
      <c r="AC284" s="39"/>
      <c r="AD284" s="39"/>
      <c r="AE284" s="39"/>
      <c r="AR284" s="234" t="s">
        <v>206</v>
      </c>
      <c r="AT284" s="234" t="s">
        <v>202</v>
      </c>
      <c r="AU284" s="234" t="s">
        <v>83</v>
      </c>
      <c r="AY284" s="18" t="s">
        <v>201</v>
      </c>
      <c r="BE284" s="235">
        <f>IF(N284="základní",J284,0)</f>
        <v>0</v>
      </c>
      <c r="BF284" s="235">
        <f>IF(N284="snížená",J284,0)</f>
        <v>0</v>
      </c>
      <c r="BG284" s="235">
        <f>IF(N284="zákl. přenesená",J284,0)</f>
        <v>0</v>
      </c>
      <c r="BH284" s="235">
        <f>IF(N284="sníž. přenesená",J284,0)</f>
        <v>0</v>
      </c>
      <c r="BI284" s="235">
        <f>IF(N284="nulová",J284,0)</f>
        <v>0</v>
      </c>
      <c r="BJ284" s="18" t="s">
        <v>83</v>
      </c>
      <c r="BK284" s="235">
        <f>ROUND(I284*H284,2)</f>
        <v>0</v>
      </c>
      <c r="BL284" s="18" t="s">
        <v>206</v>
      </c>
      <c r="BM284" s="234" t="s">
        <v>597</v>
      </c>
    </row>
    <row r="285" s="12" customFormat="1">
      <c r="A285" s="12"/>
      <c r="B285" s="236"/>
      <c r="C285" s="237"/>
      <c r="D285" s="238" t="s">
        <v>208</v>
      </c>
      <c r="E285" s="239" t="s">
        <v>1</v>
      </c>
      <c r="F285" s="240" t="s">
        <v>598</v>
      </c>
      <c r="G285" s="237"/>
      <c r="H285" s="239" t="s">
        <v>1</v>
      </c>
      <c r="I285" s="241"/>
      <c r="J285" s="237"/>
      <c r="K285" s="237"/>
      <c r="L285" s="242"/>
      <c r="M285" s="243"/>
      <c r="N285" s="244"/>
      <c r="O285" s="244"/>
      <c r="P285" s="244"/>
      <c r="Q285" s="244"/>
      <c r="R285" s="244"/>
      <c r="S285" s="244"/>
      <c r="T285" s="245"/>
      <c r="U285" s="12"/>
      <c r="V285" s="12"/>
      <c r="W285" s="12"/>
      <c r="X285" s="12"/>
      <c r="Y285" s="12"/>
      <c r="Z285" s="12"/>
      <c r="AA285" s="12"/>
      <c r="AB285" s="12"/>
      <c r="AC285" s="12"/>
      <c r="AD285" s="12"/>
      <c r="AE285" s="12"/>
      <c r="AT285" s="246" t="s">
        <v>208</v>
      </c>
      <c r="AU285" s="246" t="s">
        <v>83</v>
      </c>
      <c r="AV285" s="12" t="s">
        <v>83</v>
      </c>
      <c r="AW285" s="12" t="s">
        <v>32</v>
      </c>
      <c r="AX285" s="12" t="s">
        <v>76</v>
      </c>
      <c r="AY285" s="246" t="s">
        <v>201</v>
      </c>
    </row>
    <row r="286" s="13" customFormat="1">
      <c r="A286" s="13"/>
      <c r="B286" s="247"/>
      <c r="C286" s="248"/>
      <c r="D286" s="238" t="s">
        <v>208</v>
      </c>
      <c r="E286" s="249" t="s">
        <v>1</v>
      </c>
      <c r="F286" s="250" t="s">
        <v>599</v>
      </c>
      <c r="G286" s="248"/>
      <c r="H286" s="251">
        <v>9.2759999999999998</v>
      </c>
      <c r="I286" s="252"/>
      <c r="J286" s="248"/>
      <c r="K286" s="248"/>
      <c r="L286" s="253"/>
      <c r="M286" s="254"/>
      <c r="N286" s="255"/>
      <c r="O286" s="255"/>
      <c r="P286" s="255"/>
      <c r="Q286" s="255"/>
      <c r="R286" s="255"/>
      <c r="S286" s="255"/>
      <c r="T286" s="256"/>
      <c r="U286" s="13"/>
      <c r="V286" s="13"/>
      <c r="W286" s="13"/>
      <c r="X286" s="13"/>
      <c r="Y286" s="13"/>
      <c r="Z286" s="13"/>
      <c r="AA286" s="13"/>
      <c r="AB286" s="13"/>
      <c r="AC286" s="13"/>
      <c r="AD286" s="13"/>
      <c r="AE286" s="13"/>
      <c r="AT286" s="257" t="s">
        <v>208</v>
      </c>
      <c r="AU286" s="257" t="s">
        <v>83</v>
      </c>
      <c r="AV286" s="13" t="s">
        <v>85</v>
      </c>
      <c r="AW286" s="13" t="s">
        <v>32</v>
      </c>
      <c r="AX286" s="13" t="s">
        <v>83</v>
      </c>
      <c r="AY286" s="257" t="s">
        <v>201</v>
      </c>
    </row>
    <row r="287" s="2" customFormat="1" ht="78" customHeight="1">
      <c r="A287" s="39"/>
      <c r="B287" s="40"/>
      <c r="C287" s="222" t="s">
        <v>170</v>
      </c>
      <c r="D287" s="222" t="s">
        <v>202</v>
      </c>
      <c r="E287" s="223" t="s">
        <v>324</v>
      </c>
      <c r="F287" s="224" t="s">
        <v>325</v>
      </c>
      <c r="G287" s="225" t="s">
        <v>223</v>
      </c>
      <c r="H287" s="226">
        <v>0.503</v>
      </c>
      <c r="I287" s="227"/>
      <c r="J287" s="228">
        <f>ROUND(I287*H287,2)</f>
        <v>0</v>
      </c>
      <c r="K287" s="229"/>
      <c r="L287" s="45"/>
      <c r="M287" s="230" t="s">
        <v>1</v>
      </c>
      <c r="N287" s="231" t="s">
        <v>41</v>
      </c>
      <c r="O287" s="92"/>
      <c r="P287" s="232">
        <f>O287*H287</f>
        <v>0</v>
      </c>
      <c r="Q287" s="232">
        <v>1.06277</v>
      </c>
      <c r="R287" s="232">
        <f>Q287*H287</f>
        <v>0.53457330999999997</v>
      </c>
      <c r="S287" s="232">
        <v>0</v>
      </c>
      <c r="T287" s="233">
        <f>S287*H287</f>
        <v>0</v>
      </c>
      <c r="U287" s="39"/>
      <c r="V287" s="39"/>
      <c r="W287" s="39"/>
      <c r="X287" s="39"/>
      <c r="Y287" s="39"/>
      <c r="Z287" s="39"/>
      <c r="AA287" s="39"/>
      <c r="AB287" s="39"/>
      <c r="AC287" s="39"/>
      <c r="AD287" s="39"/>
      <c r="AE287" s="39"/>
      <c r="AR287" s="234" t="s">
        <v>206</v>
      </c>
      <c r="AT287" s="234" t="s">
        <v>202</v>
      </c>
      <c r="AU287" s="234" t="s">
        <v>83</v>
      </c>
      <c r="AY287" s="18" t="s">
        <v>201</v>
      </c>
      <c r="BE287" s="235">
        <f>IF(N287="základní",J287,0)</f>
        <v>0</v>
      </c>
      <c r="BF287" s="235">
        <f>IF(N287="snížená",J287,0)</f>
        <v>0</v>
      </c>
      <c r="BG287" s="235">
        <f>IF(N287="zákl. přenesená",J287,0)</f>
        <v>0</v>
      </c>
      <c r="BH287" s="235">
        <f>IF(N287="sníž. přenesená",J287,0)</f>
        <v>0</v>
      </c>
      <c r="BI287" s="235">
        <f>IF(N287="nulová",J287,0)</f>
        <v>0</v>
      </c>
      <c r="BJ287" s="18" t="s">
        <v>83</v>
      </c>
      <c r="BK287" s="235">
        <f>ROUND(I287*H287,2)</f>
        <v>0</v>
      </c>
      <c r="BL287" s="18" t="s">
        <v>206</v>
      </c>
      <c r="BM287" s="234" t="s">
        <v>600</v>
      </c>
    </row>
    <row r="288" s="13" customFormat="1">
      <c r="A288" s="13"/>
      <c r="B288" s="247"/>
      <c r="C288" s="248"/>
      <c r="D288" s="238" t="s">
        <v>208</v>
      </c>
      <c r="E288" s="249" t="s">
        <v>1</v>
      </c>
      <c r="F288" s="250" t="s">
        <v>601</v>
      </c>
      <c r="G288" s="248"/>
      <c r="H288" s="251">
        <v>0.503</v>
      </c>
      <c r="I288" s="252"/>
      <c r="J288" s="248"/>
      <c r="K288" s="248"/>
      <c r="L288" s="253"/>
      <c r="M288" s="254"/>
      <c r="N288" s="255"/>
      <c r="O288" s="255"/>
      <c r="P288" s="255"/>
      <c r="Q288" s="255"/>
      <c r="R288" s="255"/>
      <c r="S288" s="255"/>
      <c r="T288" s="256"/>
      <c r="U288" s="13"/>
      <c r="V288" s="13"/>
      <c r="W288" s="13"/>
      <c r="X288" s="13"/>
      <c r="Y288" s="13"/>
      <c r="Z288" s="13"/>
      <c r="AA288" s="13"/>
      <c r="AB288" s="13"/>
      <c r="AC288" s="13"/>
      <c r="AD288" s="13"/>
      <c r="AE288" s="13"/>
      <c r="AT288" s="257" t="s">
        <v>208</v>
      </c>
      <c r="AU288" s="257" t="s">
        <v>83</v>
      </c>
      <c r="AV288" s="13" t="s">
        <v>85</v>
      </c>
      <c r="AW288" s="13" t="s">
        <v>32</v>
      </c>
      <c r="AX288" s="13" t="s">
        <v>83</v>
      </c>
      <c r="AY288" s="257" t="s">
        <v>201</v>
      </c>
    </row>
    <row r="289" s="11" customFormat="1" ht="25.92" customHeight="1">
      <c r="A289" s="11"/>
      <c r="B289" s="208"/>
      <c r="C289" s="209"/>
      <c r="D289" s="210" t="s">
        <v>75</v>
      </c>
      <c r="E289" s="211" t="s">
        <v>243</v>
      </c>
      <c r="F289" s="211" t="s">
        <v>602</v>
      </c>
      <c r="G289" s="209"/>
      <c r="H289" s="209"/>
      <c r="I289" s="212"/>
      <c r="J289" s="213">
        <f>BK289</f>
        <v>0</v>
      </c>
      <c r="K289" s="209"/>
      <c r="L289" s="214"/>
      <c r="M289" s="215"/>
      <c r="N289" s="216"/>
      <c r="O289" s="216"/>
      <c r="P289" s="217">
        <f>SUM(P290:P499)</f>
        <v>0</v>
      </c>
      <c r="Q289" s="216"/>
      <c r="R289" s="217">
        <f>SUM(R290:R499)</f>
        <v>155.63158824999999</v>
      </c>
      <c r="S289" s="216"/>
      <c r="T289" s="218">
        <f>SUM(T290:T499)</f>
        <v>0</v>
      </c>
      <c r="U289" s="11"/>
      <c r="V289" s="11"/>
      <c r="W289" s="11"/>
      <c r="X289" s="11"/>
      <c r="Y289" s="11"/>
      <c r="Z289" s="11"/>
      <c r="AA289" s="11"/>
      <c r="AB289" s="11"/>
      <c r="AC289" s="11"/>
      <c r="AD289" s="11"/>
      <c r="AE289" s="11"/>
      <c r="AR289" s="219" t="s">
        <v>83</v>
      </c>
      <c r="AT289" s="220" t="s">
        <v>75</v>
      </c>
      <c r="AU289" s="220" t="s">
        <v>76</v>
      </c>
      <c r="AY289" s="219" t="s">
        <v>201</v>
      </c>
      <c r="BK289" s="221">
        <f>SUM(BK290:BK499)</f>
        <v>0</v>
      </c>
    </row>
    <row r="290" s="2" customFormat="1" ht="37.8" customHeight="1">
      <c r="A290" s="39"/>
      <c r="B290" s="40"/>
      <c r="C290" s="222" t="s">
        <v>8</v>
      </c>
      <c r="D290" s="222" t="s">
        <v>202</v>
      </c>
      <c r="E290" s="223" t="s">
        <v>603</v>
      </c>
      <c r="F290" s="224" t="s">
        <v>604</v>
      </c>
      <c r="G290" s="225" t="s">
        <v>215</v>
      </c>
      <c r="H290" s="226">
        <v>888.00699999999995</v>
      </c>
      <c r="I290" s="227"/>
      <c r="J290" s="228">
        <f>ROUND(I290*H290,2)</f>
        <v>0</v>
      </c>
      <c r="K290" s="229"/>
      <c r="L290" s="45"/>
      <c r="M290" s="230" t="s">
        <v>1</v>
      </c>
      <c r="N290" s="231" t="s">
        <v>41</v>
      </c>
      <c r="O290" s="92"/>
      <c r="P290" s="232">
        <f>O290*H290</f>
        <v>0</v>
      </c>
      <c r="Q290" s="232">
        <v>0.0043800000000000002</v>
      </c>
      <c r="R290" s="232">
        <f>Q290*H290</f>
        <v>3.8894706599999997</v>
      </c>
      <c r="S290" s="232">
        <v>0</v>
      </c>
      <c r="T290" s="233">
        <f>S290*H290</f>
        <v>0</v>
      </c>
      <c r="U290" s="39"/>
      <c r="V290" s="39"/>
      <c r="W290" s="39"/>
      <c r="X290" s="39"/>
      <c r="Y290" s="39"/>
      <c r="Z290" s="39"/>
      <c r="AA290" s="39"/>
      <c r="AB290" s="39"/>
      <c r="AC290" s="39"/>
      <c r="AD290" s="39"/>
      <c r="AE290" s="39"/>
      <c r="AR290" s="234" t="s">
        <v>206</v>
      </c>
      <c r="AT290" s="234" t="s">
        <v>202</v>
      </c>
      <c r="AU290" s="234" t="s">
        <v>83</v>
      </c>
      <c r="AY290" s="18" t="s">
        <v>201</v>
      </c>
      <c r="BE290" s="235">
        <f>IF(N290="základní",J290,0)</f>
        <v>0</v>
      </c>
      <c r="BF290" s="235">
        <f>IF(N290="snížená",J290,0)</f>
        <v>0</v>
      </c>
      <c r="BG290" s="235">
        <f>IF(N290="zákl. přenesená",J290,0)</f>
        <v>0</v>
      </c>
      <c r="BH290" s="235">
        <f>IF(N290="sníž. přenesená",J290,0)</f>
        <v>0</v>
      </c>
      <c r="BI290" s="235">
        <f>IF(N290="nulová",J290,0)</f>
        <v>0</v>
      </c>
      <c r="BJ290" s="18" t="s">
        <v>83</v>
      </c>
      <c r="BK290" s="235">
        <f>ROUND(I290*H290,2)</f>
        <v>0</v>
      </c>
      <c r="BL290" s="18" t="s">
        <v>206</v>
      </c>
      <c r="BM290" s="234" t="s">
        <v>605</v>
      </c>
    </row>
    <row r="291" s="13" customFormat="1">
      <c r="A291" s="13"/>
      <c r="B291" s="247"/>
      <c r="C291" s="248"/>
      <c r="D291" s="238" t="s">
        <v>208</v>
      </c>
      <c r="E291" s="249" t="s">
        <v>1</v>
      </c>
      <c r="F291" s="250" t="s">
        <v>435</v>
      </c>
      <c r="G291" s="248"/>
      <c r="H291" s="251">
        <v>52.453000000000003</v>
      </c>
      <c r="I291" s="252"/>
      <c r="J291" s="248"/>
      <c r="K291" s="248"/>
      <c r="L291" s="253"/>
      <c r="M291" s="254"/>
      <c r="N291" s="255"/>
      <c r="O291" s="255"/>
      <c r="P291" s="255"/>
      <c r="Q291" s="255"/>
      <c r="R291" s="255"/>
      <c r="S291" s="255"/>
      <c r="T291" s="256"/>
      <c r="U291" s="13"/>
      <c r="V291" s="13"/>
      <c r="W291" s="13"/>
      <c r="X291" s="13"/>
      <c r="Y291" s="13"/>
      <c r="Z291" s="13"/>
      <c r="AA291" s="13"/>
      <c r="AB291" s="13"/>
      <c r="AC291" s="13"/>
      <c r="AD291" s="13"/>
      <c r="AE291" s="13"/>
      <c r="AT291" s="257" t="s">
        <v>208</v>
      </c>
      <c r="AU291" s="257" t="s">
        <v>83</v>
      </c>
      <c r="AV291" s="13" t="s">
        <v>85</v>
      </c>
      <c r="AW291" s="13" t="s">
        <v>32</v>
      </c>
      <c r="AX291" s="13" t="s">
        <v>76</v>
      </c>
      <c r="AY291" s="257" t="s">
        <v>201</v>
      </c>
    </row>
    <row r="292" s="13" customFormat="1">
      <c r="A292" s="13"/>
      <c r="B292" s="247"/>
      <c r="C292" s="248"/>
      <c r="D292" s="238" t="s">
        <v>208</v>
      </c>
      <c r="E292" s="249" t="s">
        <v>1</v>
      </c>
      <c r="F292" s="250" t="s">
        <v>429</v>
      </c>
      <c r="G292" s="248"/>
      <c r="H292" s="251">
        <v>31.919</v>
      </c>
      <c r="I292" s="252"/>
      <c r="J292" s="248"/>
      <c r="K292" s="248"/>
      <c r="L292" s="253"/>
      <c r="M292" s="254"/>
      <c r="N292" s="255"/>
      <c r="O292" s="255"/>
      <c r="P292" s="255"/>
      <c r="Q292" s="255"/>
      <c r="R292" s="255"/>
      <c r="S292" s="255"/>
      <c r="T292" s="256"/>
      <c r="U292" s="13"/>
      <c r="V292" s="13"/>
      <c r="W292" s="13"/>
      <c r="X292" s="13"/>
      <c r="Y292" s="13"/>
      <c r="Z292" s="13"/>
      <c r="AA292" s="13"/>
      <c r="AB292" s="13"/>
      <c r="AC292" s="13"/>
      <c r="AD292" s="13"/>
      <c r="AE292" s="13"/>
      <c r="AT292" s="257" t="s">
        <v>208</v>
      </c>
      <c r="AU292" s="257" t="s">
        <v>83</v>
      </c>
      <c r="AV292" s="13" t="s">
        <v>85</v>
      </c>
      <c r="AW292" s="13" t="s">
        <v>32</v>
      </c>
      <c r="AX292" s="13" t="s">
        <v>76</v>
      </c>
      <c r="AY292" s="257" t="s">
        <v>201</v>
      </c>
    </row>
    <row r="293" s="13" customFormat="1">
      <c r="A293" s="13"/>
      <c r="B293" s="247"/>
      <c r="C293" s="248"/>
      <c r="D293" s="238" t="s">
        <v>208</v>
      </c>
      <c r="E293" s="249" t="s">
        <v>1</v>
      </c>
      <c r="F293" s="250" t="s">
        <v>432</v>
      </c>
      <c r="G293" s="248"/>
      <c r="H293" s="251">
        <v>574.245</v>
      </c>
      <c r="I293" s="252"/>
      <c r="J293" s="248"/>
      <c r="K293" s="248"/>
      <c r="L293" s="253"/>
      <c r="M293" s="254"/>
      <c r="N293" s="255"/>
      <c r="O293" s="255"/>
      <c r="P293" s="255"/>
      <c r="Q293" s="255"/>
      <c r="R293" s="255"/>
      <c r="S293" s="255"/>
      <c r="T293" s="256"/>
      <c r="U293" s="13"/>
      <c r="V293" s="13"/>
      <c r="W293" s="13"/>
      <c r="X293" s="13"/>
      <c r="Y293" s="13"/>
      <c r="Z293" s="13"/>
      <c r="AA293" s="13"/>
      <c r="AB293" s="13"/>
      <c r="AC293" s="13"/>
      <c r="AD293" s="13"/>
      <c r="AE293" s="13"/>
      <c r="AT293" s="257" t="s">
        <v>208</v>
      </c>
      <c r="AU293" s="257" t="s">
        <v>83</v>
      </c>
      <c r="AV293" s="13" t="s">
        <v>85</v>
      </c>
      <c r="AW293" s="13" t="s">
        <v>32</v>
      </c>
      <c r="AX293" s="13" t="s">
        <v>76</v>
      </c>
      <c r="AY293" s="257" t="s">
        <v>201</v>
      </c>
    </row>
    <row r="294" s="13" customFormat="1">
      <c r="A294" s="13"/>
      <c r="B294" s="247"/>
      <c r="C294" s="248"/>
      <c r="D294" s="238" t="s">
        <v>208</v>
      </c>
      <c r="E294" s="249" t="s">
        <v>1</v>
      </c>
      <c r="F294" s="250" t="s">
        <v>438</v>
      </c>
      <c r="G294" s="248"/>
      <c r="H294" s="251">
        <v>229.38999999999999</v>
      </c>
      <c r="I294" s="252"/>
      <c r="J294" s="248"/>
      <c r="K294" s="248"/>
      <c r="L294" s="253"/>
      <c r="M294" s="254"/>
      <c r="N294" s="255"/>
      <c r="O294" s="255"/>
      <c r="P294" s="255"/>
      <c r="Q294" s="255"/>
      <c r="R294" s="255"/>
      <c r="S294" s="255"/>
      <c r="T294" s="256"/>
      <c r="U294" s="13"/>
      <c r="V294" s="13"/>
      <c r="W294" s="13"/>
      <c r="X294" s="13"/>
      <c r="Y294" s="13"/>
      <c r="Z294" s="13"/>
      <c r="AA294" s="13"/>
      <c r="AB294" s="13"/>
      <c r="AC294" s="13"/>
      <c r="AD294" s="13"/>
      <c r="AE294" s="13"/>
      <c r="AT294" s="257" t="s">
        <v>208</v>
      </c>
      <c r="AU294" s="257" t="s">
        <v>83</v>
      </c>
      <c r="AV294" s="13" t="s">
        <v>85</v>
      </c>
      <c r="AW294" s="13" t="s">
        <v>32</v>
      </c>
      <c r="AX294" s="13" t="s">
        <v>76</v>
      </c>
      <c r="AY294" s="257" t="s">
        <v>201</v>
      </c>
    </row>
    <row r="295" s="14" customFormat="1">
      <c r="A295" s="14"/>
      <c r="B295" s="258"/>
      <c r="C295" s="259"/>
      <c r="D295" s="238" t="s">
        <v>208</v>
      </c>
      <c r="E295" s="260" t="s">
        <v>1</v>
      </c>
      <c r="F295" s="261" t="s">
        <v>212</v>
      </c>
      <c r="G295" s="259"/>
      <c r="H295" s="262">
        <v>888.00699999999995</v>
      </c>
      <c r="I295" s="263"/>
      <c r="J295" s="259"/>
      <c r="K295" s="259"/>
      <c r="L295" s="264"/>
      <c r="M295" s="265"/>
      <c r="N295" s="266"/>
      <c r="O295" s="266"/>
      <c r="P295" s="266"/>
      <c r="Q295" s="266"/>
      <c r="R295" s="266"/>
      <c r="S295" s="266"/>
      <c r="T295" s="267"/>
      <c r="U295" s="14"/>
      <c r="V295" s="14"/>
      <c r="W295" s="14"/>
      <c r="X295" s="14"/>
      <c r="Y295" s="14"/>
      <c r="Z295" s="14"/>
      <c r="AA295" s="14"/>
      <c r="AB295" s="14"/>
      <c r="AC295" s="14"/>
      <c r="AD295" s="14"/>
      <c r="AE295" s="14"/>
      <c r="AT295" s="268" t="s">
        <v>208</v>
      </c>
      <c r="AU295" s="268" t="s">
        <v>83</v>
      </c>
      <c r="AV295" s="14" t="s">
        <v>206</v>
      </c>
      <c r="AW295" s="14" t="s">
        <v>32</v>
      </c>
      <c r="AX295" s="14" t="s">
        <v>83</v>
      </c>
      <c r="AY295" s="268" t="s">
        <v>201</v>
      </c>
    </row>
    <row r="296" s="2" customFormat="1" ht="44.25" customHeight="1">
      <c r="A296" s="39"/>
      <c r="B296" s="40"/>
      <c r="C296" s="222" t="s">
        <v>307</v>
      </c>
      <c r="D296" s="222" t="s">
        <v>202</v>
      </c>
      <c r="E296" s="223" t="s">
        <v>606</v>
      </c>
      <c r="F296" s="224" t="s">
        <v>607</v>
      </c>
      <c r="G296" s="225" t="s">
        <v>215</v>
      </c>
      <c r="H296" s="226">
        <v>139.63499999999999</v>
      </c>
      <c r="I296" s="227"/>
      <c r="J296" s="228">
        <f>ROUND(I296*H296,2)</f>
        <v>0</v>
      </c>
      <c r="K296" s="229"/>
      <c r="L296" s="45"/>
      <c r="M296" s="230" t="s">
        <v>1</v>
      </c>
      <c r="N296" s="231" t="s">
        <v>41</v>
      </c>
      <c r="O296" s="92"/>
      <c r="P296" s="232">
        <f>O296*H296</f>
        <v>0</v>
      </c>
      <c r="Q296" s="232">
        <v>0.017330000000000002</v>
      </c>
      <c r="R296" s="232">
        <f>Q296*H296</f>
        <v>2.4198745500000003</v>
      </c>
      <c r="S296" s="232">
        <v>0</v>
      </c>
      <c r="T296" s="233">
        <f>S296*H296</f>
        <v>0</v>
      </c>
      <c r="U296" s="39"/>
      <c r="V296" s="39"/>
      <c r="W296" s="39"/>
      <c r="X296" s="39"/>
      <c r="Y296" s="39"/>
      <c r="Z296" s="39"/>
      <c r="AA296" s="39"/>
      <c r="AB296" s="39"/>
      <c r="AC296" s="39"/>
      <c r="AD296" s="39"/>
      <c r="AE296" s="39"/>
      <c r="AR296" s="234" t="s">
        <v>206</v>
      </c>
      <c r="AT296" s="234" t="s">
        <v>202</v>
      </c>
      <c r="AU296" s="234" t="s">
        <v>83</v>
      </c>
      <c r="AY296" s="18" t="s">
        <v>201</v>
      </c>
      <c r="BE296" s="235">
        <f>IF(N296="základní",J296,0)</f>
        <v>0</v>
      </c>
      <c r="BF296" s="235">
        <f>IF(N296="snížená",J296,0)</f>
        <v>0</v>
      </c>
      <c r="BG296" s="235">
        <f>IF(N296="zákl. přenesená",J296,0)</f>
        <v>0</v>
      </c>
      <c r="BH296" s="235">
        <f>IF(N296="sníž. přenesená",J296,0)</f>
        <v>0</v>
      </c>
      <c r="BI296" s="235">
        <f>IF(N296="nulová",J296,0)</f>
        <v>0</v>
      </c>
      <c r="BJ296" s="18" t="s">
        <v>83</v>
      </c>
      <c r="BK296" s="235">
        <f>ROUND(I296*H296,2)</f>
        <v>0</v>
      </c>
      <c r="BL296" s="18" t="s">
        <v>206</v>
      </c>
      <c r="BM296" s="234" t="s">
        <v>608</v>
      </c>
    </row>
    <row r="297" s="13" customFormat="1">
      <c r="A297" s="13"/>
      <c r="B297" s="247"/>
      <c r="C297" s="248"/>
      <c r="D297" s="238" t="s">
        <v>208</v>
      </c>
      <c r="E297" s="249" t="s">
        <v>1</v>
      </c>
      <c r="F297" s="250" t="s">
        <v>447</v>
      </c>
      <c r="G297" s="248"/>
      <c r="H297" s="251">
        <v>139.63499999999999</v>
      </c>
      <c r="I297" s="252"/>
      <c r="J297" s="248"/>
      <c r="K297" s="248"/>
      <c r="L297" s="253"/>
      <c r="M297" s="254"/>
      <c r="N297" s="255"/>
      <c r="O297" s="255"/>
      <c r="P297" s="255"/>
      <c r="Q297" s="255"/>
      <c r="R297" s="255"/>
      <c r="S297" s="255"/>
      <c r="T297" s="256"/>
      <c r="U297" s="13"/>
      <c r="V297" s="13"/>
      <c r="W297" s="13"/>
      <c r="X297" s="13"/>
      <c r="Y297" s="13"/>
      <c r="Z297" s="13"/>
      <c r="AA297" s="13"/>
      <c r="AB297" s="13"/>
      <c r="AC297" s="13"/>
      <c r="AD297" s="13"/>
      <c r="AE297" s="13"/>
      <c r="AT297" s="257" t="s">
        <v>208</v>
      </c>
      <c r="AU297" s="257" t="s">
        <v>83</v>
      </c>
      <c r="AV297" s="13" t="s">
        <v>85</v>
      </c>
      <c r="AW297" s="13" t="s">
        <v>32</v>
      </c>
      <c r="AX297" s="13" t="s">
        <v>83</v>
      </c>
      <c r="AY297" s="257" t="s">
        <v>201</v>
      </c>
    </row>
    <row r="298" s="2" customFormat="1" ht="37.8" customHeight="1">
      <c r="A298" s="39"/>
      <c r="B298" s="40"/>
      <c r="C298" s="222" t="s">
        <v>311</v>
      </c>
      <c r="D298" s="222" t="s">
        <v>202</v>
      </c>
      <c r="E298" s="223" t="s">
        <v>609</v>
      </c>
      <c r="F298" s="224" t="s">
        <v>610</v>
      </c>
      <c r="G298" s="225" t="s">
        <v>215</v>
      </c>
      <c r="H298" s="226">
        <v>574.245</v>
      </c>
      <c r="I298" s="227"/>
      <c r="J298" s="228">
        <f>ROUND(I298*H298,2)</f>
        <v>0</v>
      </c>
      <c r="K298" s="229"/>
      <c r="L298" s="45"/>
      <c r="M298" s="230" t="s">
        <v>1</v>
      </c>
      <c r="N298" s="231" t="s">
        <v>41</v>
      </c>
      <c r="O298" s="92"/>
      <c r="P298" s="232">
        <f>O298*H298</f>
        <v>0</v>
      </c>
      <c r="Q298" s="232">
        <v>0.0032599999999999999</v>
      </c>
      <c r="R298" s="232">
        <f>Q298*H298</f>
        <v>1.8720386999999998</v>
      </c>
      <c r="S298" s="232">
        <v>0</v>
      </c>
      <c r="T298" s="233">
        <f>S298*H298</f>
        <v>0</v>
      </c>
      <c r="U298" s="39"/>
      <c r="V298" s="39"/>
      <c r="W298" s="39"/>
      <c r="X298" s="39"/>
      <c r="Y298" s="39"/>
      <c r="Z298" s="39"/>
      <c r="AA298" s="39"/>
      <c r="AB298" s="39"/>
      <c r="AC298" s="39"/>
      <c r="AD298" s="39"/>
      <c r="AE298" s="39"/>
      <c r="AR298" s="234" t="s">
        <v>206</v>
      </c>
      <c r="AT298" s="234" t="s">
        <v>202</v>
      </c>
      <c r="AU298" s="234" t="s">
        <v>83</v>
      </c>
      <c r="AY298" s="18" t="s">
        <v>201</v>
      </c>
      <c r="BE298" s="235">
        <f>IF(N298="základní",J298,0)</f>
        <v>0</v>
      </c>
      <c r="BF298" s="235">
        <f>IF(N298="snížená",J298,0)</f>
        <v>0</v>
      </c>
      <c r="BG298" s="235">
        <f>IF(N298="zákl. přenesená",J298,0)</f>
        <v>0</v>
      </c>
      <c r="BH298" s="235">
        <f>IF(N298="sníž. přenesená",J298,0)</f>
        <v>0</v>
      </c>
      <c r="BI298" s="235">
        <f>IF(N298="nulová",J298,0)</f>
        <v>0</v>
      </c>
      <c r="BJ298" s="18" t="s">
        <v>83</v>
      </c>
      <c r="BK298" s="235">
        <f>ROUND(I298*H298,2)</f>
        <v>0</v>
      </c>
      <c r="BL298" s="18" t="s">
        <v>206</v>
      </c>
      <c r="BM298" s="234" t="s">
        <v>611</v>
      </c>
    </row>
    <row r="299" s="13" customFormat="1">
      <c r="A299" s="13"/>
      <c r="B299" s="247"/>
      <c r="C299" s="248"/>
      <c r="D299" s="238" t="s">
        <v>208</v>
      </c>
      <c r="E299" s="249" t="s">
        <v>1</v>
      </c>
      <c r="F299" s="250" t="s">
        <v>432</v>
      </c>
      <c r="G299" s="248"/>
      <c r="H299" s="251">
        <v>574.245</v>
      </c>
      <c r="I299" s="252"/>
      <c r="J299" s="248"/>
      <c r="K299" s="248"/>
      <c r="L299" s="253"/>
      <c r="M299" s="254"/>
      <c r="N299" s="255"/>
      <c r="O299" s="255"/>
      <c r="P299" s="255"/>
      <c r="Q299" s="255"/>
      <c r="R299" s="255"/>
      <c r="S299" s="255"/>
      <c r="T299" s="256"/>
      <c r="U299" s="13"/>
      <c r="V299" s="13"/>
      <c r="W299" s="13"/>
      <c r="X299" s="13"/>
      <c r="Y299" s="13"/>
      <c r="Z299" s="13"/>
      <c r="AA299" s="13"/>
      <c r="AB299" s="13"/>
      <c r="AC299" s="13"/>
      <c r="AD299" s="13"/>
      <c r="AE299" s="13"/>
      <c r="AT299" s="257" t="s">
        <v>208</v>
      </c>
      <c r="AU299" s="257" t="s">
        <v>83</v>
      </c>
      <c r="AV299" s="13" t="s">
        <v>85</v>
      </c>
      <c r="AW299" s="13" t="s">
        <v>32</v>
      </c>
      <c r="AX299" s="13" t="s">
        <v>83</v>
      </c>
      <c r="AY299" s="257" t="s">
        <v>201</v>
      </c>
    </row>
    <row r="300" s="2" customFormat="1" ht="78" customHeight="1">
      <c r="A300" s="39"/>
      <c r="B300" s="40"/>
      <c r="C300" s="222" t="s">
        <v>315</v>
      </c>
      <c r="D300" s="222" t="s">
        <v>202</v>
      </c>
      <c r="E300" s="223" t="s">
        <v>612</v>
      </c>
      <c r="F300" s="224" t="s">
        <v>613</v>
      </c>
      <c r="G300" s="225" t="s">
        <v>215</v>
      </c>
      <c r="H300" s="226">
        <v>127.65600000000001</v>
      </c>
      <c r="I300" s="227"/>
      <c r="J300" s="228">
        <f>ROUND(I300*H300,2)</f>
        <v>0</v>
      </c>
      <c r="K300" s="229"/>
      <c r="L300" s="45"/>
      <c r="M300" s="230" t="s">
        <v>1</v>
      </c>
      <c r="N300" s="231" t="s">
        <v>41</v>
      </c>
      <c r="O300" s="92"/>
      <c r="P300" s="232">
        <f>O300*H300</f>
        <v>0</v>
      </c>
      <c r="Q300" s="232">
        <v>0.011599999999999999</v>
      </c>
      <c r="R300" s="232">
        <f>Q300*H300</f>
        <v>1.4808096</v>
      </c>
      <c r="S300" s="232">
        <v>0</v>
      </c>
      <c r="T300" s="233">
        <f>S300*H300</f>
        <v>0</v>
      </c>
      <c r="U300" s="39"/>
      <c r="V300" s="39"/>
      <c r="W300" s="39"/>
      <c r="X300" s="39"/>
      <c r="Y300" s="39"/>
      <c r="Z300" s="39"/>
      <c r="AA300" s="39"/>
      <c r="AB300" s="39"/>
      <c r="AC300" s="39"/>
      <c r="AD300" s="39"/>
      <c r="AE300" s="39"/>
      <c r="AR300" s="234" t="s">
        <v>206</v>
      </c>
      <c r="AT300" s="234" t="s">
        <v>202</v>
      </c>
      <c r="AU300" s="234" t="s">
        <v>83</v>
      </c>
      <c r="AY300" s="18" t="s">
        <v>201</v>
      </c>
      <c r="BE300" s="235">
        <f>IF(N300="základní",J300,0)</f>
        <v>0</v>
      </c>
      <c r="BF300" s="235">
        <f>IF(N300="snížená",J300,0)</f>
        <v>0</v>
      </c>
      <c r="BG300" s="235">
        <f>IF(N300="zákl. přenesená",J300,0)</f>
        <v>0</v>
      </c>
      <c r="BH300" s="235">
        <f>IF(N300="sníž. přenesená",J300,0)</f>
        <v>0</v>
      </c>
      <c r="BI300" s="235">
        <f>IF(N300="nulová",J300,0)</f>
        <v>0</v>
      </c>
      <c r="BJ300" s="18" t="s">
        <v>83</v>
      </c>
      <c r="BK300" s="235">
        <f>ROUND(I300*H300,2)</f>
        <v>0</v>
      </c>
      <c r="BL300" s="18" t="s">
        <v>206</v>
      </c>
      <c r="BM300" s="234" t="s">
        <v>614</v>
      </c>
    </row>
    <row r="301" s="13" customFormat="1">
      <c r="A301" s="13"/>
      <c r="B301" s="247"/>
      <c r="C301" s="248"/>
      <c r="D301" s="238" t="s">
        <v>208</v>
      </c>
      <c r="E301" s="249" t="s">
        <v>1</v>
      </c>
      <c r="F301" s="250" t="s">
        <v>453</v>
      </c>
      <c r="G301" s="248"/>
      <c r="H301" s="251">
        <v>127.65600000000001</v>
      </c>
      <c r="I301" s="252"/>
      <c r="J301" s="248"/>
      <c r="K301" s="248"/>
      <c r="L301" s="253"/>
      <c r="M301" s="254"/>
      <c r="N301" s="255"/>
      <c r="O301" s="255"/>
      <c r="P301" s="255"/>
      <c r="Q301" s="255"/>
      <c r="R301" s="255"/>
      <c r="S301" s="255"/>
      <c r="T301" s="256"/>
      <c r="U301" s="13"/>
      <c r="V301" s="13"/>
      <c r="W301" s="13"/>
      <c r="X301" s="13"/>
      <c r="Y301" s="13"/>
      <c r="Z301" s="13"/>
      <c r="AA301" s="13"/>
      <c r="AB301" s="13"/>
      <c r="AC301" s="13"/>
      <c r="AD301" s="13"/>
      <c r="AE301" s="13"/>
      <c r="AT301" s="257" t="s">
        <v>208</v>
      </c>
      <c r="AU301" s="257" t="s">
        <v>83</v>
      </c>
      <c r="AV301" s="13" t="s">
        <v>85</v>
      </c>
      <c r="AW301" s="13" t="s">
        <v>32</v>
      </c>
      <c r="AX301" s="13" t="s">
        <v>83</v>
      </c>
      <c r="AY301" s="257" t="s">
        <v>201</v>
      </c>
    </row>
    <row r="302" s="2" customFormat="1" ht="49.05" customHeight="1">
      <c r="A302" s="39"/>
      <c r="B302" s="40"/>
      <c r="C302" s="291" t="s">
        <v>323</v>
      </c>
      <c r="D302" s="291" t="s">
        <v>615</v>
      </c>
      <c r="E302" s="292" t="s">
        <v>616</v>
      </c>
      <c r="F302" s="293" t="s">
        <v>617</v>
      </c>
      <c r="G302" s="294" t="s">
        <v>215</v>
      </c>
      <c r="H302" s="295">
        <v>134.03899999999999</v>
      </c>
      <c r="I302" s="296"/>
      <c r="J302" s="297">
        <f>ROUND(I302*H302,2)</f>
        <v>0</v>
      </c>
      <c r="K302" s="298"/>
      <c r="L302" s="299"/>
      <c r="M302" s="300" t="s">
        <v>1</v>
      </c>
      <c r="N302" s="301" t="s">
        <v>41</v>
      </c>
      <c r="O302" s="92"/>
      <c r="P302" s="232">
        <f>O302*H302</f>
        <v>0</v>
      </c>
      <c r="Q302" s="232">
        <v>0.0155</v>
      </c>
      <c r="R302" s="232">
        <f>Q302*H302</f>
        <v>2.0776044999999996</v>
      </c>
      <c r="S302" s="232">
        <v>0</v>
      </c>
      <c r="T302" s="233">
        <f>S302*H302</f>
        <v>0</v>
      </c>
      <c r="U302" s="39"/>
      <c r="V302" s="39"/>
      <c r="W302" s="39"/>
      <c r="X302" s="39"/>
      <c r="Y302" s="39"/>
      <c r="Z302" s="39"/>
      <c r="AA302" s="39"/>
      <c r="AB302" s="39"/>
      <c r="AC302" s="39"/>
      <c r="AD302" s="39"/>
      <c r="AE302" s="39"/>
      <c r="AR302" s="234" t="s">
        <v>260</v>
      </c>
      <c r="AT302" s="234" t="s">
        <v>615</v>
      </c>
      <c r="AU302" s="234" t="s">
        <v>83</v>
      </c>
      <c r="AY302" s="18" t="s">
        <v>201</v>
      </c>
      <c r="BE302" s="235">
        <f>IF(N302="základní",J302,0)</f>
        <v>0</v>
      </c>
      <c r="BF302" s="235">
        <f>IF(N302="snížená",J302,0)</f>
        <v>0</v>
      </c>
      <c r="BG302" s="235">
        <f>IF(N302="zákl. přenesená",J302,0)</f>
        <v>0</v>
      </c>
      <c r="BH302" s="235">
        <f>IF(N302="sníž. přenesená",J302,0)</f>
        <v>0</v>
      </c>
      <c r="BI302" s="235">
        <f>IF(N302="nulová",J302,0)</f>
        <v>0</v>
      </c>
      <c r="BJ302" s="18" t="s">
        <v>83</v>
      </c>
      <c r="BK302" s="235">
        <f>ROUND(I302*H302,2)</f>
        <v>0</v>
      </c>
      <c r="BL302" s="18" t="s">
        <v>206</v>
      </c>
      <c r="BM302" s="234" t="s">
        <v>618</v>
      </c>
    </row>
    <row r="303" s="2" customFormat="1">
      <c r="A303" s="39"/>
      <c r="B303" s="40"/>
      <c r="C303" s="41"/>
      <c r="D303" s="238" t="s">
        <v>343</v>
      </c>
      <c r="E303" s="41"/>
      <c r="F303" s="285" t="s">
        <v>619</v>
      </c>
      <c r="G303" s="41"/>
      <c r="H303" s="41"/>
      <c r="I303" s="286"/>
      <c r="J303" s="41"/>
      <c r="K303" s="41"/>
      <c r="L303" s="45"/>
      <c r="M303" s="287"/>
      <c r="N303" s="288"/>
      <c r="O303" s="92"/>
      <c r="P303" s="92"/>
      <c r="Q303" s="92"/>
      <c r="R303" s="92"/>
      <c r="S303" s="92"/>
      <c r="T303" s="93"/>
      <c r="U303" s="39"/>
      <c r="V303" s="39"/>
      <c r="W303" s="39"/>
      <c r="X303" s="39"/>
      <c r="Y303" s="39"/>
      <c r="Z303" s="39"/>
      <c r="AA303" s="39"/>
      <c r="AB303" s="39"/>
      <c r="AC303" s="39"/>
      <c r="AD303" s="39"/>
      <c r="AE303" s="39"/>
      <c r="AT303" s="18" t="s">
        <v>343</v>
      </c>
      <c r="AU303" s="18" t="s">
        <v>83</v>
      </c>
    </row>
    <row r="304" s="13" customFormat="1">
      <c r="A304" s="13"/>
      <c r="B304" s="247"/>
      <c r="C304" s="248"/>
      <c r="D304" s="238" t="s">
        <v>208</v>
      </c>
      <c r="E304" s="249" t="s">
        <v>1</v>
      </c>
      <c r="F304" s="250" t="s">
        <v>453</v>
      </c>
      <c r="G304" s="248"/>
      <c r="H304" s="251">
        <v>127.65600000000001</v>
      </c>
      <c r="I304" s="252"/>
      <c r="J304" s="248"/>
      <c r="K304" s="248"/>
      <c r="L304" s="253"/>
      <c r="M304" s="254"/>
      <c r="N304" s="255"/>
      <c r="O304" s="255"/>
      <c r="P304" s="255"/>
      <c r="Q304" s="255"/>
      <c r="R304" s="255"/>
      <c r="S304" s="255"/>
      <c r="T304" s="256"/>
      <c r="U304" s="13"/>
      <c r="V304" s="13"/>
      <c r="W304" s="13"/>
      <c r="X304" s="13"/>
      <c r="Y304" s="13"/>
      <c r="Z304" s="13"/>
      <c r="AA304" s="13"/>
      <c r="AB304" s="13"/>
      <c r="AC304" s="13"/>
      <c r="AD304" s="13"/>
      <c r="AE304" s="13"/>
      <c r="AT304" s="257" t="s">
        <v>208</v>
      </c>
      <c r="AU304" s="257" t="s">
        <v>83</v>
      </c>
      <c r="AV304" s="13" t="s">
        <v>85</v>
      </c>
      <c r="AW304" s="13" t="s">
        <v>32</v>
      </c>
      <c r="AX304" s="13" t="s">
        <v>83</v>
      </c>
      <c r="AY304" s="257" t="s">
        <v>201</v>
      </c>
    </row>
    <row r="305" s="13" customFormat="1">
      <c r="A305" s="13"/>
      <c r="B305" s="247"/>
      <c r="C305" s="248"/>
      <c r="D305" s="238" t="s">
        <v>208</v>
      </c>
      <c r="E305" s="248"/>
      <c r="F305" s="250" t="s">
        <v>620</v>
      </c>
      <c r="G305" s="248"/>
      <c r="H305" s="251">
        <v>134.03899999999999</v>
      </c>
      <c r="I305" s="252"/>
      <c r="J305" s="248"/>
      <c r="K305" s="248"/>
      <c r="L305" s="253"/>
      <c r="M305" s="254"/>
      <c r="N305" s="255"/>
      <c r="O305" s="255"/>
      <c r="P305" s="255"/>
      <c r="Q305" s="255"/>
      <c r="R305" s="255"/>
      <c r="S305" s="255"/>
      <c r="T305" s="256"/>
      <c r="U305" s="13"/>
      <c r="V305" s="13"/>
      <c r="W305" s="13"/>
      <c r="X305" s="13"/>
      <c r="Y305" s="13"/>
      <c r="Z305" s="13"/>
      <c r="AA305" s="13"/>
      <c r="AB305" s="13"/>
      <c r="AC305" s="13"/>
      <c r="AD305" s="13"/>
      <c r="AE305" s="13"/>
      <c r="AT305" s="257" t="s">
        <v>208</v>
      </c>
      <c r="AU305" s="257" t="s">
        <v>83</v>
      </c>
      <c r="AV305" s="13" t="s">
        <v>85</v>
      </c>
      <c r="AW305" s="13" t="s">
        <v>4</v>
      </c>
      <c r="AX305" s="13" t="s">
        <v>83</v>
      </c>
      <c r="AY305" s="257" t="s">
        <v>201</v>
      </c>
    </row>
    <row r="306" s="2" customFormat="1" ht="78" customHeight="1">
      <c r="A306" s="39"/>
      <c r="B306" s="40"/>
      <c r="C306" s="222" t="s">
        <v>331</v>
      </c>
      <c r="D306" s="222" t="s">
        <v>202</v>
      </c>
      <c r="E306" s="223" t="s">
        <v>621</v>
      </c>
      <c r="F306" s="224" t="s">
        <v>622</v>
      </c>
      <c r="G306" s="225" t="s">
        <v>215</v>
      </c>
      <c r="H306" s="226">
        <v>94.239999999999995</v>
      </c>
      <c r="I306" s="227"/>
      <c r="J306" s="228">
        <f>ROUND(I306*H306,2)</f>
        <v>0</v>
      </c>
      <c r="K306" s="229"/>
      <c r="L306" s="45"/>
      <c r="M306" s="230" t="s">
        <v>1</v>
      </c>
      <c r="N306" s="231" t="s">
        <v>41</v>
      </c>
      <c r="O306" s="92"/>
      <c r="P306" s="232">
        <f>O306*H306</f>
        <v>0</v>
      </c>
      <c r="Q306" s="232">
        <v>0.0118</v>
      </c>
      <c r="R306" s="232">
        <f>Q306*H306</f>
        <v>1.1120319999999999</v>
      </c>
      <c r="S306" s="232">
        <v>0</v>
      </c>
      <c r="T306" s="233">
        <f>S306*H306</f>
        <v>0</v>
      </c>
      <c r="U306" s="39"/>
      <c r="V306" s="39"/>
      <c r="W306" s="39"/>
      <c r="X306" s="39"/>
      <c r="Y306" s="39"/>
      <c r="Z306" s="39"/>
      <c r="AA306" s="39"/>
      <c r="AB306" s="39"/>
      <c r="AC306" s="39"/>
      <c r="AD306" s="39"/>
      <c r="AE306" s="39"/>
      <c r="AR306" s="234" t="s">
        <v>206</v>
      </c>
      <c r="AT306" s="234" t="s">
        <v>202</v>
      </c>
      <c r="AU306" s="234" t="s">
        <v>83</v>
      </c>
      <c r="AY306" s="18" t="s">
        <v>201</v>
      </c>
      <c r="BE306" s="235">
        <f>IF(N306="základní",J306,0)</f>
        <v>0</v>
      </c>
      <c r="BF306" s="235">
        <f>IF(N306="snížená",J306,0)</f>
        <v>0</v>
      </c>
      <c r="BG306" s="235">
        <f>IF(N306="zákl. přenesená",J306,0)</f>
        <v>0</v>
      </c>
      <c r="BH306" s="235">
        <f>IF(N306="sníž. přenesená",J306,0)</f>
        <v>0</v>
      </c>
      <c r="BI306" s="235">
        <f>IF(N306="nulová",J306,0)</f>
        <v>0</v>
      </c>
      <c r="BJ306" s="18" t="s">
        <v>83</v>
      </c>
      <c r="BK306" s="235">
        <f>ROUND(I306*H306,2)</f>
        <v>0</v>
      </c>
      <c r="BL306" s="18" t="s">
        <v>206</v>
      </c>
      <c r="BM306" s="234" t="s">
        <v>623</v>
      </c>
    </row>
    <row r="307" s="13" customFormat="1">
      <c r="A307" s="13"/>
      <c r="B307" s="247"/>
      <c r="C307" s="248"/>
      <c r="D307" s="238" t="s">
        <v>208</v>
      </c>
      <c r="E307" s="249" t="s">
        <v>1</v>
      </c>
      <c r="F307" s="250" t="s">
        <v>427</v>
      </c>
      <c r="G307" s="248"/>
      <c r="H307" s="251">
        <v>94.239999999999995</v>
      </c>
      <c r="I307" s="252"/>
      <c r="J307" s="248"/>
      <c r="K307" s="248"/>
      <c r="L307" s="253"/>
      <c r="M307" s="254"/>
      <c r="N307" s="255"/>
      <c r="O307" s="255"/>
      <c r="P307" s="255"/>
      <c r="Q307" s="255"/>
      <c r="R307" s="255"/>
      <c r="S307" s="255"/>
      <c r="T307" s="256"/>
      <c r="U307" s="13"/>
      <c r="V307" s="13"/>
      <c r="W307" s="13"/>
      <c r="X307" s="13"/>
      <c r="Y307" s="13"/>
      <c r="Z307" s="13"/>
      <c r="AA307" s="13"/>
      <c r="AB307" s="13"/>
      <c r="AC307" s="13"/>
      <c r="AD307" s="13"/>
      <c r="AE307" s="13"/>
      <c r="AT307" s="257" t="s">
        <v>208</v>
      </c>
      <c r="AU307" s="257" t="s">
        <v>83</v>
      </c>
      <c r="AV307" s="13" t="s">
        <v>85</v>
      </c>
      <c r="AW307" s="13" t="s">
        <v>32</v>
      </c>
      <c r="AX307" s="13" t="s">
        <v>83</v>
      </c>
      <c r="AY307" s="257" t="s">
        <v>201</v>
      </c>
    </row>
    <row r="308" s="2" customFormat="1" ht="49.05" customHeight="1">
      <c r="A308" s="39"/>
      <c r="B308" s="40"/>
      <c r="C308" s="291" t="s">
        <v>624</v>
      </c>
      <c r="D308" s="291" t="s">
        <v>615</v>
      </c>
      <c r="E308" s="292" t="s">
        <v>625</v>
      </c>
      <c r="F308" s="293" t="s">
        <v>626</v>
      </c>
      <c r="G308" s="294" t="s">
        <v>215</v>
      </c>
      <c r="H308" s="295">
        <v>98.951999999999998</v>
      </c>
      <c r="I308" s="296"/>
      <c r="J308" s="297">
        <f>ROUND(I308*H308,2)</f>
        <v>0</v>
      </c>
      <c r="K308" s="298"/>
      <c r="L308" s="299"/>
      <c r="M308" s="300" t="s">
        <v>1</v>
      </c>
      <c r="N308" s="301" t="s">
        <v>41</v>
      </c>
      <c r="O308" s="92"/>
      <c r="P308" s="232">
        <f>O308*H308</f>
        <v>0</v>
      </c>
      <c r="Q308" s="232">
        <v>0.031</v>
      </c>
      <c r="R308" s="232">
        <f>Q308*H308</f>
        <v>3.0675119999999998</v>
      </c>
      <c r="S308" s="232">
        <v>0</v>
      </c>
      <c r="T308" s="233">
        <f>S308*H308</f>
        <v>0</v>
      </c>
      <c r="U308" s="39"/>
      <c r="V308" s="39"/>
      <c r="W308" s="39"/>
      <c r="X308" s="39"/>
      <c r="Y308" s="39"/>
      <c r="Z308" s="39"/>
      <c r="AA308" s="39"/>
      <c r="AB308" s="39"/>
      <c r="AC308" s="39"/>
      <c r="AD308" s="39"/>
      <c r="AE308" s="39"/>
      <c r="AR308" s="234" t="s">
        <v>260</v>
      </c>
      <c r="AT308" s="234" t="s">
        <v>615</v>
      </c>
      <c r="AU308" s="234" t="s">
        <v>83</v>
      </c>
      <c r="AY308" s="18" t="s">
        <v>201</v>
      </c>
      <c r="BE308" s="235">
        <f>IF(N308="základní",J308,0)</f>
        <v>0</v>
      </c>
      <c r="BF308" s="235">
        <f>IF(N308="snížená",J308,0)</f>
        <v>0</v>
      </c>
      <c r="BG308" s="235">
        <f>IF(N308="zákl. přenesená",J308,0)</f>
        <v>0</v>
      </c>
      <c r="BH308" s="235">
        <f>IF(N308="sníž. přenesená",J308,0)</f>
        <v>0</v>
      </c>
      <c r="BI308" s="235">
        <f>IF(N308="nulová",J308,0)</f>
        <v>0</v>
      </c>
      <c r="BJ308" s="18" t="s">
        <v>83</v>
      </c>
      <c r="BK308" s="235">
        <f>ROUND(I308*H308,2)</f>
        <v>0</v>
      </c>
      <c r="BL308" s="18" t="s">
        <v>206</v>
      </c>
      <c r="BM308" s="234" t="s">
        <v>627</v>
      </c>
    </row>
    <row r="309" s="2" customFormat="1">
      <c r="A309" s="39"/>
      <c r="B309" s="40"/>
      <c r="C309" s="41"/>
      <c r="D309" s="238" t="s">
        <v>343</v>
      </c>
      <c r="E309" s="41"/>
      <c r="F309" s="285" t="s">
        <v>619</v>
      </c>
      <c r="G309" s="41"/>
      <c r="H309" s="41"/>
      <c r="I309" s="286"/>
      <c r="J309" s="41"/>
      <c r="K309" s="41"/>
      <c r="L309" s="45"/>
      <c r="M309" s="287"/>
      <c r="N309" s="288"/>
      <c r="O309" s="92"/>
      <c r="P309" s="92"/>
      <c r="Q309" s="92"/>
      <c r="R309" s="92"/>
      <c r="S309" s="92"/>
      <c r="T309" s="93"/>
      <c r="U309" s="39"/>
      <c r="V309" s="39"/>
      <c r="W309" s="39"/>
      <c r="X309" s="39"/>
      <c r="Y309" s="39"/>
      <c r="Z309" s="39"/>
      <c r="AA309" s="39"/>
      <c r="AB309" s="39"/>
      <c r="AC309" s="39"/>
      <c r="AD309" s="39"/>
      <c r="AE309" s="39"/>
      <c r="AT309" s="18" t="s">
        <v>343</v>
      </c>
      <c r="AU309" s="18" t="s">
        <v>83</v>
      </c>
    </row>
    <row r="310" s="13" customFormat="1">
      <c r="A310" s="13"/>
      <c r="B310" s="247"/>
      <c r="C310" s="248"/>
      <c r="D310" s="238" t="s">
        <v>208</v>
      </c>
      <c r="E310" s="249" t="s">
        <v>1</v>
      </c>
      <c r="F310" s="250" t="s">
        <v>427</v>
      </c>
      <c r="G310" s="248"/>
      <c r="H310" s="251">
        <v>94.239999999999995</v>
      </c>
      <c r="I310" s="252"/>
      <c r="J310" s="248"/>
      <c r="K310" s="248"/>
      <c r="L310" s="253"/>
      <c r="M310" s="254"/>
      <c r="N310" s="255"/>
      <c r="O310" s="255"/>
      <c r="P310" s="255"/>
      <c r="Q310" s="255"/>
      <c r="R310" s="255"/>
      <c r="S310" s="255"/>
      <c r="T310" s="256"/>
      <c r="U310" s="13"/>
      <c r="V310" s="13"/>
      <c r="W310" s="13"/>
      <c r="X310" s="13"/>
      <c r="Y310" s="13"/>
      <c r="Z310" s="13"/>
      <c r="AA310" s="13"/>
      <c r="AB310" s="13"/>
      <c r="AC310" s="13"/>
      <c r="AD310" s="13"/>
      <c r="AE310" s="13"/>
      <c r="AT310" s="257" t="s">
        <v>208</v>
      </c>
      <c r="AU310" s="257" t="s">
        <v>83</v>
      </c>
      <c r="AV310" s="13" t="s">
        <v>85</v>
      </c>
      <c r="AW310" s="13" t="s">
        <v>32</v>
      </c>
      <c r="AX310" s="13" t="s">
        <v>83</v>
      </c>
      <c r="AY310" s="257" t="s">
        <v>201</v>
      </c>
    </row>
    <row r="311" s="13" customFormat="1">
      <c r="A311" s="13"/>
      <c r="B311" s="247"/>
      <c r="C311" s="248"/>
      <c r="D311" s="238" t="s">
        <v>208</v>
      </c>
      <c r="E311" s="248"/>
      <c r="F311" s="250" t="s">
        <v>628</v>
      </c>
      <c r="G311" s="248"/>
      <c r="H311" s="251">
        <v>98.951999999999998</v>
      </c>
      <c r="I311" s="252"/>
      <c r="J311" s="248"/>
      <c r="K311" s="248"/>
      <c r="L311" s="253"/>
      <c r="M311" s="254"/>
      <c r="N311" s="255"/>
      <c r="O311" s="255"/>
      <c r="P311" s="255"/>
      <c r="Q311" s="255"/>
      <c r="R311" s="255"/>
      <c r="S311" s="255"/>
      <c r="T311" s="256"/>
      <c r="U311" s="13"/>
      <c r="V311" s="13"/>
      <c r="W311" s="13"/>
      <c r="X311" s="13"/>
      <c r="Y311" s="13"/>
      <c r="Z311" s="13"/>
      <c r="AA311" s="13"/>
      <c r="AB311" s="13"/>
      <c r="AC311" s="13"/>
      <c r="AD311" s="13"/>
      <c r="AE311" s="13"/>
      <c r="AT311" s="257" t="s">
        <v>208</v>
      </c>
      <c r="AU311" s="257" t="s">
        <v>83</v>
      </c>
      <c r="AV311" s="13" t="s">
        <v>85</v>
      </c>
      <c r="AW311" s="13" t="s">
        <v>4</v>
      </c>
      <c r="AX311" s="13" t="s">
        <v>83</v>
      </c>
      <c r="AY311" s="257" t="s">
        <v>201</v>
      </c>
    </row>
    <row r="312" s="2" customFormat="1" ht="33" customHeight="1">
      <c r="A312" s="39"/>
      <c r="B312" s="40"/>
      <c r="C312" s="222" t="s">
        <v>629</v>
      </c>
      <c r="D312" s="222" t="s">
        <v>202</v>
      </c>
      <c r="E312" s="223" t="s">
        <v>630</v>
      </c>
      <c r="F312" s="224" t="s">
        <v>631</v>
      </c>
      <c r="G312" s="225" t="s">
        <v>215</v>
      </c>
      <c r="H312" s="226">
        <v>223.886</v>
      </c>
      <c r="I312" s="227"/>
      <c r="J312" s="228">
        <f>ROUND(I312*H312,2)</f>
        <v>0</v>
      </c>
      <c r="K312" s="229"/>
      <c r="L312" s="45"/>
      <c r="M312" s="230" t="s">
        <v>1</v>
      </c>
      <c r="N312" s="231" t="s">
        <v>41</v>
      </c>
      <c r="O312" s="92"/>
      <c r="P312" s="232">
        <f>O312*H312</f>
        <v>0</v>
      </c>
      <c r="Q312" s="232">
        <v>0.00363</v>
      </c>
      <c r="R312" s="232">
        <f>Q312*H312</f>
        <v>0.81270617999999994</v>
      </c>
      <c r="S312" s="232">
        <v>0</v>
      </c>
      <c r="T312" s="233">
        <f>S312*H312</f>
        <v>0</v>
      </c>
      <c r="U312" s="39"/>
      <c r="V312" s="39"/>
      <c r="W312" s="39"/>
      <c r="X312" s="39"/>
      <c r="Y312" s="39"/>
      <c r="Z312" s="39"/>
      <c r="AA312" s="39"/>
      <c r="AB312" s="39"/>
      <c r="AC312" s="39"/>
      <c r="AD312" s="39"/>
      <c r="AE312" s="39"/>
      <c r="AR312" s="234" t="s">
        <v>206</v>
      </c>
      <c r="AT312" s="234" t="s">
        <v>202</v>
      </c>
      <c r="AU312" s="234" t="s">
        <v>83</v>
      </c>
      <c r="AY312" s="18" t="s">
        <v>201</v>
      </c>
      <c r="BE312" s="235">
        <f>IF(N312="základní",J312,0)</f>
        <v>0</v>
      </c>
      <c r="BF312" s="235">
        <f>IF(N312="snížená",J312,0)</f>
        <v>0</v>
      </c>
      <c r="BG312" s="235">
        <f>IF(N312="zákl. přenesená",J312,0)</f>
        <v>0</v>
      </c>
      <c r="BH312" s="235">
        <f>IF(N312="sníž. přenesená",J312,0)</f>
        <v>0</v>
      </c>
      <c r="BI312" s="235">
        <f>IF(N312="nulová",J312,0)</f>
        <v>0</v>
      </c>
      <c r="BJ312" s="18" t="s">
        <v>83</v>
      </c>
      <c r="BK312" s="235">
        <f>ROUND(I312*H312,2)</f>
        <v>0</v>
      </c>
      <c r="BL312" s="18" t="s">
        <v>206</v>
      </c>
      <c r="BM312" s="234" t="s">
        <v>632</v>
      </c>
    </row>
    <row r="313" s="13" customFormat="1">
      <c r="A313" s="13"/>
      <c r="B313" s="247"/>
      <c r="C313" s="248"/>
      <c r="D313" s="238" t="s">
        <v>208</v>
      </c>
      <c r="E313" s="249" t="s">
        <v>1</v>
      </c>
      <c r="F313" s="250" t="s">
        <v>453</v>
      </c>
      <c r="G313" s="248"/>
      <c r="H313" s="251">
        <v>127.65600000000001</v>
      </c>
      <c r="I313" s="252"/>
      <c r="J313" s="248"/>
      <c r="K313" s="248"/>
      <c r="L313" s="253"/>
      <c r="M313" s="254"/>
      <c r="N313" s="255"/>
      <c r="O313" s="255"/>
      <c r="P313" s="255"/>
      <c r="Q313" s="255"/>
      <c r="R313" s="255"/>
      <c r="S313" s="255"/>
      <c r="T313" s="256"/>
      <c r="U313" s="13"/>
      <c r="V313" s="13"/>
      <c r="W313" s="13"/>
      <c r="X313" s="13"/>
      <c r="Y313" s="13"/>
      <c r="Z313" s="13"/>
      <c r="AA313" s="13"/>
      <c r="AB313" s="13"/>
      <c r="AC313" s="13"/>
      <c r="AD313" s="13"/>
      <c r="AE313" s="13"/>
      <c r="AT313" s="257" t="s">
        <v>208</v>
      </c>
      <c r="AU313" s="257" t="s">
        <v>83</v>
      </c>
      <c r="AV313" s="13" t="s">
        <v>85</v>
      </c>
      <c r="AW313" s="13" t="s">
        <v>32</v>
      </c>
      <c r="AX313" s="13" t="s">
        <v>76</v>
      </c>
      <c r="AY313" s="257" t="s">
        <v>201</v>
      </c>
    </row>
    <row r="314" s="13" customFormat="1">
      <c r="A314" s="13"/>
      <c r="B314" s="247"/>
      <c r="C314" s="248"/>
      <c r="D314" s="238" t="s">
        <v>208</v>
      </c>
      <c r="E314" s="249" t="s">
        <v>1</v>
      </c>
      <c r="F314" s="250" t="s">
        <v>427</v>
      </c>
      <c r="G314" s="248"/>
      <c r="H314" s="251">
        <v>94.239999999999995</v>
      </c>
      <c r="I314" s="252"/>
      <c r="J314" s="248"/>
      <c r="K314" s="248"/>
      <c r="L314" s="253"/>
      <c r="M314" s="254"/>
      <c r="N314" s="255"/>
      <c r="O314" s="255"/>
      <c r="P314" s="255"/>
      <c r="Q314" s="255"/>
      <c r="R314" s="255"/>
      <c r="S314" s="255"/>
      <c r="T314" s="256"/>
      <c r="U314" s="13"/>
      <c r="V314" s="13"/>
      <c r="W314" s="13"/>
      <c r="X314" s="13"/>
      <c r="Y314" s="13"/>
      <c r="Z314" s="13"/>
      <c r="AA314" s="13"/>
      <c r="AB314" s="13"/>
      <c r="AC314" s="13"/>
      <c r="AD314" s="13"/>
      <c r="AE314" s="13"/>
      <c r="AT314" s="257" t="s">
        <v>208</v>
      </c>
      <c r="AU314" s="257" t="s">
        <v>83</v>
      </c>
      <c r="AV314" s="13" t="s">
        <v>85</v>
      </c>
      <c r="AW314" s="13" t="s">
        <v>32</v>
      </c>
      <c r="AX314" s="13" t="s">
        <v>76</v>
      </c>
      <c r="AY314" s="257" t="s">
        <v>201</v>
      </c>
    </row>
    <row r="315" s="13" customFormat="1">
      <c r="A315" s="13"/>
      <c r="B315" s="247"/>
      <c r="C315" s="248"/>
      <c r="D315" s="238" t="s">
        <v>208</v>
      </c>
      <c r="E315" s="249" t="s">
        <v>1</v>
      </c>
      <c r="F315" s="250" t="s">
        <v>465</v>
      </c>
      <c r="G315" s="248"/>
      <c r="H315" s="251">
        <v>1.99</v>
      </c>
      <c r="I315" s="252"/>
      <c r="J315" s="248"/>
      <c r="K315" s="248"/>
      <c r="L315" s="253"/>
      <c r="M315" s="254"/>
      <c r="N315" s="255"/>
      <c r="O315" s="255"/>
      <c r="P315" s="255"/>
      <c r="Q315" s="255"/>
      <c r="R315" s="255"/>
      <c r="S315" s="255"/>
      <c r="T315" s="256"/>
      <c r="U315" s="13"/>
      <c r="V315" s="13"/>
      <c r="W315" s="13"/>
      <c r="X315" s="13"/>
      <c r="Y315" s="13"/>
      <c r="Z315" s="13"/>
      <c r="AA315" s="13"/>
      <c r="AB315" s="13"/>
      <c r="AC315" s="13"/>
      <c r="AD315" s="13"/>
      <c r="AE315" s="13"/>
      <c r="AT315" s="257" t="s">
        <v>208</v>
      </c>
      <c r="AU315" s="257" t="s">
        <v>83</v>
      </c>
      <c r="AV315" s="13" t="s">
        <v>85</v>
      </c>
      <c r="AW315" s="13" t="s">
        <v>32</v>
      </c>
      <c r="AX315" s="13" t="s">
        <v>76</v>
      </c>
      <c r="AY315" s="257" t="s">
        <v>201</v>
      </c>
    </row>
    <row r="316" s="14" customFormat="1">
      <c r="A316" s="14"/>
      <c r="B316" s="258"/>
      <c r="C316" s="259"/>
      <c r="D316" s="238" t="s">
        <v>208</v>
      </c>
      <c r="E316" s="260" t="s">
        <v>1</v>
      </c>
      <c r="F316" s="261" t="s">
        <v>212</v>
      </c>
      <c r="G316" s="259"/>
      <c r="H316" s="262">
        <v>223.88600000000002</v>
      </c>
      <c r="I316" s="263"/>
      <c r="J316" s="259"/>
      <c r="K316" s="259"/>
      <c r="L316" s="264"/>
      <c r="M316" s="265"/>
      <c r="N316" s="266"/>
      <c r="O316" s="266"/>
      <c r="P316" s="266"/>
      <c r="Q316" s="266"/>
      <c r="R316" s="266"/>
      <c r="S316" s="266"/>
      <c r="T316" s="267"/>
      <c r="U316" s="14"/>
      <c r="V316" s="14"/>
      <c r="W316" s="14"/>
      <c r="X316" s="14"/>
      <c r="Y316" s="14"/>
      <c r="Z316" s="14"/>
      <c r="AA316" s="14"/>
      <c r="AB316" s="14"/>
      <c r="AC316" s="14"/>
      <c r="AD316" s="14"/>
      <c r="AE316" s="14"/>
      <c r="AT316" s="268" t="s">
        <v>208</v>
      </c>
      <c r="AU316" s="268" t="s">
        <v>83</v>
      </c>
      <c r="AV316" s="14" t="s">
        <v>206</v>
      </c>
      <c r="AW316" s="14" t="s">
        <v>32</v>
      </c>
      <c r="AX316" s="14" t="s">
        <v>83</v>
      </c>
      <c r="AY316" s="268" t="s">
        <v>201</v>
      </c>
    </row>
    <row r="317" s="2" customFormat="1" ht="66.75" customHeight="1">
      <c r="A317" s="39"/>
      <c r="B317" s="40"/>
      <c r="C317" s="222" t="s">
        <v>633</v>
      </c>
      <c r="D317" s="222" t="s">
        <v>202</v>
      </c>
      <c r="E317" s="223" t="s">
        <v>634</v>
      </c>
      <c r="F317" s="224" t="s">
        <v>635</v>
      </c>
      <c r="G317" s="225" t="s">
        <v>215</v>
      </c>
      <c r="H317" s="226">
        <v>124.618</v>
      </c>
      <c r="I317" s="227"/>
      <c r="J317" s="228">
        <f>ROUND(I317*H317,2)</f>
        <v>0</v>
      </c>
      <c r="K317" s="229"/>
      <c r="L317" s="45"/>
      <c r="M317" s="230" t="s">
        <v>1</v>
      </c>
      <c r="N317" s="231" t="s">
        <v>41</v>
      </c>
      <c r="O317" s="92"/>
      <c r="P317" s="232">
        <f>O317*H317</f>
        <v>0</v>
      </c>
      <c r="Q317" s="232">
        <v>0.0083499999999999998</v>
      </c>
      <c r="R317" s="232">
        <f>Q317*H317</f>
        <v>1.0405602999999999</v>
      </c>
      <c r="S317" s="232">
        <v>0</v>
      </c>
      <c r="T317" s="233">
        <f>S317*H317</f>
        <v>0</v>
      </c>
      <c r="U317" s="39"/>
      <c r="V317" s="39"/>
      <c r="W317" s="39"/>
      <c r="X317" s="39"/>
      <c r="Y317" s="39"/>
      <c r="Z317" s="39"/>
      <c r="AA317" s="39"/>
      <c r="AB317" s="39"/>
      <c r="AC317" s="39"/>
      <c r="AD317" s="39"/>
      <c r="AE317" s="39"/>
      <c r="AR317" s="234" t="s">
        <v>206</v>
      </c>
      <c r="AT317" s="234" t="s">
        <v>202</v>
      </c>
      <c r="AU317" s="234" t="s">
        <v>83</v>
      </c>
      <c r="AY317" s="18" t="s">
        <v>201</v>
      </c>
      <c r="BE317" s="235">
        <f>IF(N317="základní",J317,0)</f>
        <v>0</v>
      </c>
      <c r="BF317" s="235">
        <f>IF(N317="snížená",J317,0)</f>
        <v>0</v>
      </c>
      <c r="BG317" s="235">
        <f>IF(N317="zákl. přenesená",J317,0)</f>
        <v>0</v>
      </c>
      <c r="BH317" s="235">
        <f>IF(N317="sníž. přenesená",J317,0)</f>
        <v>0</v>
      </c>
      <c r="BI317" s="235">
        <f>IF(N317="nulová",J317,0)</f>
        <v>0</v>
      </c>
      <c r="BJ317" s="18" t="s">
        <v>83</v>
      </c>
      <c r="BK317" s="235">
        <f>ROUND(I317*H317,2)</f>
        <v>0</v>
      </c>
      <c r="BL317" s="18" t="s">
        <v>206</v>
      </c>
      <c r="BM317" s="234" t="s">
        <v>636</v>
      </c>
    </row>
    <row r="318" s="13" customFormat="1">
      <c r="A318" s="13"/>
      <c r="B318" s="247"/>
      <c r="C318" s="248"/>
      <c r="D318" s="238" t="s">
        <v>208</v>
      </c>
      <c r="E318" s="249" t="s">
        <v>1</v>
      </c>
      <c r="F318" s="250" t="s">
        <v>462</v>
      </c>
      <c r="G318" s="248"/>
      <c r="H318" s="251">
        <v>124.618</v>
      </c>
      <c r="I318" s="252"/>
      <c r="J318" s="248"/>
      <c r="K318" s="248"/>
      <c r="L318" s="253"/>
      <c r="M318" s="254"/>
      <c r="N318" s="255"/>
      <c r="O318" s="255"/>
      <c r="P318" s="255"/>
      <c r="Q318" s="255"/>
      <c r="R318" s="255"/>
      <c r="S318" s="255"/>
      <c r="T318" s="256"/>
      <c r="U318" s="13"/>
      <c r="V318" s="13"/>
      <c r="W318" s="13"/>
      <c r="X318" s="13"/>
      <c r="Y318" s="13"/>
      <c r="Z318" s="13"/>
      <c r="AA318" s="13"/>
      <c r="AB318" s="13"/>
      <c r="AC318" s="13"/>
      <c r="AD318" s="13"/>
      <c r="AE318" s="13"/>
      <c r="AT318" s="257" t="s">
        <v>208</v>
      </c>
      <c r="AU318" s="257" t="s">
        <v>83</v>
      </c>
      <c r="AV318" s="13" t="s">
        <v>85</v>
      </c>
      <c r="AW318" s="13" t="s">
        <v>32</v>
      </c>
      <c r="AX318" s="13" t="s">
        <v>83</v>
      </c>
      <c r="AY318" s="257" t="s">
        <v>201</v>
      </c>
    </row>
    <row r="319" s="2" customFormat="1" ht="16.5" customHeight="1">
      <c r="A319" s="39"/>
      <c r="B319" s="40"/>
      <c r="C319" s="291" t="s">
        <v>7</v>
      </c>
      <c r="D319" s="291" t="s">
        <v>615</v>
      </c>
      <c r="E319" s="292" t="s">
        <v>637</v>
      </c>
      <c r="F319" s="293" t="s">
        <v>638</v>
      </c>
      <c r="G319" s="294" t="s">
        <v>215</v>
      </c>
      <c r="H319" s="295">
        <v>130.84899999999999</v>
      </c>
      <c r="I319" s="296"/>
      <c r="J319" s="297">
        <f>ROUND(I319*H319,2)</f>
        <v>0</v>
      </c>
      <c r="K319" s="298"/>
      <c r="L319" s="299"/>
      <c r="M319" s="300" t="s">
        <v>1</v>
      </c>
      <c r="N319" s="301" t="s">
        <v>41</v>
      </c>
      <c r="O319" s="92"/>
      <c r="P319" s="232">
        <f>O319*H319</f>
        <v>0</v>
      </c>
      <c r="Q319" s="232">
        <v>0.00084000000000000003</v>
      </c>
      <c r="R319" s="232">
        <f>Q319*H319</f>
        <v>0.10991316</v>
      </c>
      <c r="S319" s="232">
        <v>0</v>
      </c>
      <c r="T319" s="233">
        <f>S319*H319</f>
        <v>0</v>
      </c>
      <c r="U319" s="39"/>
      <c r="V319" s="39"/>
      <c r="W319" s="39"/>
      <c r="X319" s="39"/>
      <c r="Y319" s="39"/>
      <c r="Z319" s="39"/>
      <c r="AA319" s="39"/>
      <c r="AB319" s="39"/>
      <c r="AC319" s="39"/>
      <c r="AD319" s="39"/>
      <c r="AE319" s="39"/>
      <c r="AR319" s="234" t="s">
        <v>260</v>
      </c>
      <c r="AT319" s="234" t="s">
        <v>615</v>
      </c>
      <c r="AU319" s="234" t="s">
        <v>83</v>
      </c>
      <c r="AY319" s="18" t="s">
        <v>201</v>
      </c>
      <c r="BE319" s="235">
        <f>IF(N319="základní",J319,0)</f>
        <v>0</v>
      </c>
      <c r="BF319" s="235">
        <f>IF(N319="snížená",J319,0)</f>
        <v>0</v>
      </c>
      <c r="BG319" s="235">
        <f>IF(N319="zákl. přenesená",J319,0)</f>
        <v>0</v>
      </c>
      <c r="BH319" s="235">
        <f>IF(N319="sníž. přenesená",J319,0)</f>
        <v>0</v>
      </c>
      <c r="BI319" s="235">
        <f>IF(N319="nulová",J319,0)</f>
        <v>0</v>
      </c>
      <c r="BJ319" s="18" t="s">
        <v>83</v>
      </c>
      <c r="BK319" s="235">
        <f>ROUND(I319*H319,2)</f>
        <v>0</v>
      </c>
      <c r="BL319" s="18" t="s">
        <v>206</v>
      </c>
      <c r="BM319" s="234" t="s">
        <v>639</v>
      </c>
    </row>
    <row r="320" s="13" customFormat="1">
      <c r="A320" s="13"/>
      <c r="B320" s="247"/>
      <c r="C320" s="248"/>
      <c r="D320" s="238" t="s">
        <v>208</v>
      </c>
      <c r="E320" s="249" t="s">
        <v>1</v>
      </c>
      <c r="F320" s="250" t="s">
        <v>462</v>
      </c>
      <c r="G320" s="248"/>
      <c r="H320" s="251">
        <v>124.618</v>
      </c>
      <c r="I320" s="252"/>
      <c r="J320" s="248"/>
      <c r="K320" s="248"/>
      <c r="L320" s="253"/>
      <c r="M320" s="254"/>
      <c r="N320" s="255"/>
      <c r="O320" s="255"/>
      <c r="P320" s="255"/>
      <c r="Q320" s="255"/>
      <c r="R320" s="255"/>
      <c r="S320" s="255"/>
      <c r="T320" s="256"/>
      <c r="U320" s="13"/>
      <c r="V320" s="13"/>
      <c r="W320" s="13"/>
      <c r="X320" s="13"/>
      <c r="Y320" s="13"/>
      <c r="Z320" s="13"/>
      <c r="AA320" s="13"/>
      <c r="AB320" s="13"/>
      <c r="AC320" s="13"/>
      <c r="AD320" s="13"/>
      <c r="AE320" s="13"/>
      <c r="AT320" s="257" t="s">
        <v>208</v>
      </c>
      <c r="AU320" s="257" t="s">
        <v>83</v>
      </c>
      <c r="AV320" s="13" t="s">
        <v>85</v>
      </c>
      <c r="AW320" s="13" t="s">
        <v>32</v>
      </c>
      <c r="AX320" s="13" t="s">
        <v>83</v>
      </c>
      <c r="AY320" s="257" t="s">
        <v>201</v>
      </c>
    </row>
    <row r="321" s="13" customFormat="1">
      <c r="A321" s="13"/>
      <c r="B321" s="247"/>
      <c r="C321" s="248"/>
      <c r="D321" s="238" t="s">
        <v>208</v>
      </c>
      <c r="E321" s="248"/>
      <c r="F321" s="250" t="s">
        <v>640</v>
      </c>
      <c r="G321" s="248"/>
      <c r="H321" s="251">
        <v>130.84899999999999</v>
      </c>
      <c r="I321" s="252"/>
      <c r="J321" s="248"/>
      <c r="K321" s="248"/>
      <c r="L321" s="253"/>
      <c r="M321" s="254"/>
      <c r="N321" s="255"/>
      <c r="O321" s="255"/>
      <c r="P321" s="255"/>
      <c r="Q321" s="255"/>
      <c r="R321" s="255"/>
      <c r="S321" s="255"/>
      <c r="T321" s="256"/>
      <c r="U321" s="13"/>
      <c r="V321" s="13"/>
      <c r="W321" s="13"/>
      <c r="X321" s="13"/>
      <c r="Y321" s="13"/>
      <c r="Z321" s="13"/>
      <c r="AA321" s="13"/>
      <c r="AB321" s="13"/>
      <c r="AC321" s="13"/>
      <c r="AD321" s="13"/>
      <c r="AE321" s="13"/>
      <c r="AT321" s="257" t="s">
        <v>208</v>
      </c>
      <c r="AU321" s="257" t="s">
        <v>83</v>
      </c>
      <c r="AV321" s="13" t="s">
        <v>85</v>
      </c>
      <c r="AW321" s="13" t="s">
        <v>4</v>
      </c>
      <c r="AX321" s="13" t="s">
        <v>83</v>
      </c>
      <c r="AY321" s="257" t="s">
        <v>201</v>
      </c>
    </row>
    <row r="322" s="2" customFormat="1" ht="66.75" customHeight="1">
      <c r="A322" s="39"/>
      <c r="B322" s="40"/>
      <c r="C322" s="222" t="s">
        <v>641</v>
      </c>
      <c r="D322" s="222" t="s">
        <v>202</v>
      </c>
      <c r="E322" s="223" t="s">
        <v>642</v>
      </c>
      <c r="F322" s="224" t="s">
        <v>643</v>
      </c>
      <c r="G322" s="225" t="s">
        <v>215</v>
      </c>
      <c r="H322" s="226">
        <v>34.893000000000001</v>
      </c>
      <c r="I322" s="227"/>
      <c r="J322" s="228">
        <f>ROUND(I322*H322,2)</f>
        <v>0</v>
      </c>
      <c r="K322" s="229"/>
      <c r="L322" s="45"/>
      <c r="M322" s="230" t="s">
        <v>1</v>
      </c>
      <c r="N322" s="231" t="s">
        <v>41</v>
      </c>
      <c r="O322" s="92"/>
      <c r="P322" s="232">
        <f>O322*H322</f>
        <v>0</v>
      </c>
      <c r="Q322" s="232">
        <v>0.0085199999999999998</v>
      </c>
      <c r="R322" s="232">
        <f>Q322*H322</f>
        <v>0.29728835999999997</v>
      </c>
      <c r="S322" s="232">
        <v>0</v>
      </c>
      <c r="T322" s="233">
        <f>S322*H322</f>
        <v>0</v>
      </c>
      <c r="U322" s="39"/>
      <c r="V322" s="39"/>
      <c r="W322" s="39"/>
      <c r="X322" s="39"/>
      <c r="Y322" s="39"/>
      <c r="Z322" s="39"/>
      <c r="AA322" s="39"/>
      <c r="AB322" s="39"/>
      <c r="AC322" s="39"/>
      <c r="AD322" s="39"/>
      <c r="AE322" s="39"/>
      <c r="AR322" s="234" t="s">
        <v>206</v>
      </c>
      <c r="AT322" s="234" t="s">
        <v>202</v>
      </c>
      <c r="AU322" s="234" t="s">
        <v>83</v>
      </c>
      <c r="AY322" s="18" t="s">
        <v>201</v>
      </c>
      <c r="BE322" s="235">
        <f>IF(N322="základní",J322,0)</f>
        <v>0</v>
      </c>
      <c r="BF322" s="235">
        <f>IF(N322="snížená",J322,0)</f>
        <v>0</v>
      </c>
      <c r="BG322" s="235">
        <f>IF(N322="zákl. přenesená",J322,0)</f>
        <v>0</v>
      </c>
      <c r="BH322" s="235">
        <f>IF(N322="sníž. přenesená",J322,0)</f>
        <v>0</v>
      </c>
      <c r="BI322" s="235">
        <f>IF(N322="nulová",J322,0)</f>
        <v>0</v>
      </c>
      <c r="BJ322" s="18" t="s">
        <v>83</v>
      </c>
      <c r="BK322" s="235">
        <f>ROUND(I322*H322,2)</f>
        <v>0</v>
      </c>
      <c r="BL322" s="18" t="s">
        <v>206</v>
      </c>
      <c r="BM322" s="234" t="s">
        <v>644</v>
      </c>
    </row>
    <row r="323" s="13" customFormat="1">
      <c r="A323" s="13"/>
      <c r="B323" s="247"/>
      <c r="C323" s="248"/>
      <c r="D323" s="238" t="s">
        <v>208</v>
      </c>
      <c r="E323" s="249" t="s">
        <v>1</v>
      </c>
      <c r="F323" s="250" t="s">
        <v>459</v>
      </c>
      <c r="G323" s="248"/>
      <c r="H323" s="251">
        <v>34.893000000000001</v>
      </c>
      <c r="I323" s="252"/>
      <c r="J323" s="248"/>
      <c r="K323" s="248"/>
      <c r="L323" s="253"/>
      <c r="M323" s="254"/>
      <c r="N323" s="255"/>
      <c r="O323" s="255"/>
      <c r="P323" s="255"/>
      <c r="Q323" s="255"/>
      <c r="R323" s="255"/>
      <c r="S323" s="255"/>
      <c r="T323" s="256"/>
      <c r="U323" s="13"/>
      <c r="V323" s="13"/>
      <c r="W323" s="13"/>
      <c r="X323" s="13"/>
      <c r="Y323" s="13"/>
      <c r="Z323" s="13"/>
      <c r="AA323" s="13"/>
      <c r="AB323" s="13"/>
      <c r="AC323" s="13"/>
      <c r="AD323" s="13"/>
      <c r="AE323" s="13"/>
      <c r="AT323" s="257" t="s">
        <v>208</v>
      </c>
      <c r="AU323" s="257" t="s">
        <v>83</v>
      </c>
      <c r="AV323" s="13" t="s">
        <v>85</v>
      </c>
      <c r="AW323" s="13" t="s">
        <v>32</v>
      </c>
      <c r="AX323" s="13" t="s">
        <v>83</v>
      </c>
      <c r="AY323" s="257" t="s">
        <v>201</v>
      </c>
    </row>
    <row r="324" s="2" customFormat="1" ht="24.15" customHeight="1">
      <c r="A324" s="39"/>
      <c r="B324" s="40"/>
      <c r="C324" s="291" t="s">
        <v>645</v>
      </c>
      <c r="D324" s="291" t="s">
        <v>615</v>
      </c>
      <c r="E324" s="292" t="s">
        <v>646</v>
      </c>
      <c r="F324" s="293" t="s">
        <v>647</v>
      </c>
      <c r="G324" s="294" t="s">
        <v>215</v>
      </c>
      <c r="H324" s="295">
        <v>36.637999999999998</v>
      </c>
      <c r="I324" s="296"/>
      <c r="J324" s="297">
        <f>ROUND(I324*H324,2)</f>
        <v>0</v>
      </c>
      <c r="K324" s="298"/>
      <c r="L324" s="299"/>
      <c r="M324" s="300" t="s">
        <v>1</v>
      </c>
      <c r="N324" s="301" t="s">
        <v>41</v>
      </c>
      <c r="O324" s="92"/>
      <c r="P324" s="232">
        <f>O324*H324</f>
        <v>0</v>
      </c>
      <c r="Q324" s="232">
        <v>0.0035999999999999999</v>
      </c>
      <c r="R324" s="232">
        <f>Q324*H324</f>
        <v>0.13189679999999998</v>
      </c>
      <c r="S324" s="232">
        <v>0</v>
      </c>
      <c r="T324" s="233">
        <f>S324*H324</f>
        <v>0</v>
      </c>
      <c r="U324" s="39"/>
      <c r="V324" s="39"/>
      <c r="W324" s="39"/>
      <c r="X324" s="39"/>
      <c r="Y324" s="39"/>
      <c r="Z324" s="39"/>
      <c r="AA324" s="39"/>
      <c r="AB324" s="39"/>
      <c r="AC324" s="39"/>
      <c r="AD324" s="39"/>
      <c r="AE324" s="39"/>
      <c r="AR324" s="234" t="s">
        <v>260</v>
      </c>
      <c r="AT324" s="234" t="s">
        <v>615</v>
      </c>
      <c r="AU324" s="234" t="s">
        <v>83</v>
      </c>
      <c r="AY324" s="18" t="s">
        <v>201</v>
      </c>
      <c r="BE324" s="235">
        <f>IF(N324="základní",J324,0)</f>
        <v>0</v>
      </c>
      <c r="BF324" s="235">
        <f>IF(N324="snížená",J324,0)</f>
        <v>0</v>
      </c>
      <c r="BG324" s="235">
        <f>IF(N324="zákl. přenesená",J324,0)</f>
        <v>0</v>
      </c>
      <c r="BH324" s="235">
        <f>IF(N324="sníž. přenesená",J324,0)</f>
        <v>0</v>
      </c>
      <c r="BI324" s="235">
        <f>IF(N324="nulová",J324,0)</f>
        <v>0</v>
      </c>
      <c r="BJ324" s="18" t="s">
        <v>83</v>
      </c>
      <c r="BK324" s="235">
        <f>ROUND(I324*H324,2)</f>
        <v>0</v>
      </c>
      <c r="BL324" s="18" t="s">
        <v>206</v>
      </c>
      <c r="BM324" s="234" t="s">
        <v>648</v>
      </c>
    </row>
    <row r="325" s="13" customFormat="1">
      <c r="A325" s="13"/>
      <c r="B325" s="247"/>
      <c r="C325" s="248"/>
      <c r="D325" s="238" t="s">
        <v>208</v>
      </c>
      <c r="E325" s="249" t="s">
        <v>1</v>
      </c>
      <c r="F325" s="250" t="s">
        <v>459</v>
      </c>
      <c r="G325" s="248"/>
      <c r="H325" s="251">
        <v>34.893000000000001</v>
      </c>
      <c r="I325" s="252"/>
      <c r="J325" s="248"/>
      <c r="K325" s="248"/>
      <c r="L325" s="253"/>
      <c r="M325" s="254"/>
      <c r="N325" s="255"/>
      <c r="O325" s="255"/>
      <c r="P325" s="255"/>
      <c r="Q325" s="255"/>
      <c r="R325" s="255"/>
      <c r="S325" s="255"/>
      <c r="T325" s="256"/>
      <c r="U325" s="13"/>
      <c r="V325" s="13"/>
      <c r="W325" s="13"/>
      <c r="X325" s="13"/>
      <c r="Y325" s="13"/>
      <c r="Z325" s="13"/>
      <c r="AA325" s="13"/>
      <c r="AB325" s="13"/>
      <c r="AC325" s="13"/>
      <c r="AD325" s="13"/>
      <c r="AE325" s="13"/>
      <c r="AT325" s="257" t="s">
        <v>208</v>
      </c>
      <c r="AU325" s="257" t="s">
        <v>83</v>
      </c>
      <c r="AV325" s="13" t="s">
        <v>85</v>
      </c>
      <c r="AW325" s="13" t="s">
        <v>32</v>
      </c>
      <c r="AX325" s="13" t="s">
        <v>83</v>
      </c>
      <c r="AY325" s="257" t="s">
        <v>201</v>
      </c>
    </row>
    <row r="326" s="13" customFormat="1">
      <c r="A326" s="13"/>
      <c r="B326" s="247"/>
      <c r="C326" s="248"/>
      <c r="D326" s="238" t="s">
        <v>208</v>
      </c>
      <c r="E326" s="248"/>
      <c r="F326" s="250" t="s">
        <v>649</v>
      </c>
      <c r="G326" s="248"/>
      <c r="H326" s="251">
        <v>36.637999999999998</v>
      </c>
      <c r="I326" s="252"/>
      <c r="J326" s="248"/>
      <c r="K326" s="248"/>
      <c r="L326" s="253"/>
      <c r="M326" s="254"/>
      <c r="N326" s="255"/>
      <c r="O326" s="255"/>
      <c r="P326" s="255"/>
      <c r="Q326" s="255"/>
      <c r="R326" s="255"/>
      <c r="S326" s="255"/>
      <c r="T326" s="256"/>
      <c r="U326" s="13"/>
      <c r="V326" s="13"/>
      <c r="W326" s="13"/>
      <c r="X326" s="13"/>
      <c r="Y326" s="13"/>
      <c r="Z326" s="13"/>
      <c r="AA326" s="13"/>
      <c r="AB326" s="13"/>
      <c r="AC326" s="13"/>
      <c r="AD326" s="13"/>
      <c r="AE326" s="13"/>
      <c r="AT326" s="257" t="s">
        <v>208</v>
      </c>
      <c r="AU326" s="257" t="s">
        <v>83</v>
      </c>
      <c r="AV326" s="13" t="s">
        <v>85</v>
      </c>
      <c r="AW326" s="13" t="s">
        <v>4</v>
      </c>
      <c r="AX326" s="13" t="s">
        <v>83</v>
      </c>
      <c r="AY326" s="257" t="s">
        <v>201</v>
      </c>
    </row>
    <row r="327" s="2" customFormat="1" ht="78" customHeight="1">
      <c r="A327" s="39"/>
      <c r="B327" s="40"/>
      <c r="C327" s="222" t="s">
        <v>650</v>
      </c>
      <c r="D327" s="222" t="s">
        <v>202</v>
      </c>
      <c r="E327" s="223" t="s">
        <v>651</v>
      </c>
      <c r="F327" s="224" t="s">
        <v>652</v>
      </c>
      <c r="G327" s="225" t="s">
        <v>215</v>
      </c>
      <c r="H327" s="226">
        <v>39.280999999999999</v>
      </c>
      <c r="I327" s="227"/>
      <c r="J327" s="228">
        <f>ROUND(I327*H327,2)</f>
        <v>0</v>
      </c>
      <c r="K327" s="229"/>
      <c r="L327" s="45"/>
      <c r="M327" s="230" t="s">
        <v>1</v>
      </c>
      <c r="N327" s="231" t="s">
        <v>41</v>
      </c>
      <c r="O327" s="92"/>
      <c r="P327" s="232">
        <f>O327*H327</f>
        <v>0</v>
      </c>
      <c r="Q327" s="232">
        <v>0.011520000000000001</v>
      </c>
      <c r="R327" s="232">
        <f>Q327*H327</f>
        <v>0.45251711999999999</v>
      </c>
      <c r="S327" s="232">
        <v>0</v>
      </c>
      <c r="T327" s="233">
        <f>S327*H327</f>
        <v>0</v>
      </c>
      <c r="U327" s="39"/>
      <c r="V327" s="39"/>
      <c r="W327" s="39"/>
      <c r="X327" s="39"/>
      <c r="Y327" s="39"/>
      <c r="Z327" s="39"/>
      <c r="AA327" s="39"/>
      <c r="AB327" s="39"/>
      <c r="AC327" s="39"/>
      <c r="AD327" s="39"/>
      <c r="AE327" s="39"/>
      <c r="AR327" s="234" t="s">
        <v>206</v>
      </c>
      <c r="AT327" s="234" t="s">
        <v>202</v>
      </c>
      <c r="AU327" s="234" t="s">
        <v>83</v>
      </c>
      <c r="AY327" s="18" t="s">
        <v>201</v>
      </c>
      <c r="BE327" s="235">
        <f>IF(N327="základní",J327,0)</f>
        <v>0</v>
      </c>
      <c r="BF327" s="235">
        <f>IF(N327="snížená",J327,0)</f>
        <v>0</v>
      </c>
      <c r="BG327" s="235">
        <f>IF(N327="zákl. přenesená",J327,0)</f>
        <v>0</v>
      </c>
      <c r="BH327" s="235">
        <f>IF(N327="sníž. přenesená",J327,0)</f>
        <v>0</v>
      </c>
      <c r="BI327" s="235">
        <f>IF(N327="nulová",J327,0)</f>
        <v>0</v>
      </c>
      <c r="BJ327" s="18" t="s">
        <v>83</v>
      </c>
      <c r="BK327" s="235">
        <f>ROUND(I327*H327,2)</f>
        <v>0</v>
      </c>
      <c r="BL327" s="18" t="s">
        <v>206</v>
      </c>
      <c r="BM327" s="234" t="s">
        <v>653</v>
      </c>
    </row>
    <row r="328" s="13" customFormat="1">
      <c r="A328" s="13"/>
      <c r="B328" s="247"/>
      <c r="C328" s="248"/>
      <c r="D328" s="238" t="s">
        <v>208</v>
      </c>
      <c r="E328" s="249" t="s">
        <v>1</v>
      </c>
      <c r="F328" s="250" t="s">
        <v>456</v>
      </c>
      <c r="G328" s="248"/>
      <c r="H328" s="251">
        <v>39.280999999999999</v>
      </c>
      <c r="I328" s="252"/>
      <c r="J328" s="248"/>
      <c r="K328" s="248"/>
      <c r="L328" s="253"/>
      <c r="M328" s="254"/>
      <c r="N328" s="255"/>
      <c r="O328" s="255"/>
      <c r="P328" s="255"/>
      <c r="Q328" s="255"/>
      <c r="R328" s="255"/>
      <c r="S328" s="255"/>
      <c r="T328" s="256"/>
      <c r="U328" s="13"/>
      <c r="V328" s="13"/>
      <c r="W328" s="13"/>
      <c r="X328" s="13"/>
      <c r="Y328" s="13"/>
      <c r="Z328" s="13"/>
      <c r="AA328" s="13"/>
      <c r="AB328" s="13"/>
      <c r="AC328" s="13"/>
      <c r="AD328" s="13"/>
      <c r="AE328" s="13"/>
      <c r="AT328" s="257" t="s">
        <v>208</v>
      </c>
      <c r="AU328" s="257" t="s">
        <v>83</v>
      </c>
      <c r="AV328" s="13" t="s">
        <v>85</v>
      </c>
      <c r="AW328" s="13" t="s">
        <v>32</v>
      </c>
      <c r="AX328" s="13" t="s">
        <v>83</v>
      </c>
      <c r="AY328" s="257" t="s">
        <v>201</v>
      </c>
    </row>
    <row r="329" s="2" customFormat="1" ht="49.05" customHeight="1">
      <c r="A329" s="39"/>
      <c r="B329" s="40"/>
      <c r="C329" s="291" t="s">
        <v>654</v>
      </c>
      <c r="D329" s="291" t="s">
        <v>615</v>
      </c>
      <c r="E329" s="292" t="s">
        <v>616</v>
      </c>
      <c r="F329" s="293" t="s">
        <v>617</v>
      </c>
      <c r="G329" s="294" t="s">
        <v>215</v>
      </c>
      <c r="H329" s="295">
        <v>41.244999999999997</v>
      </c>
      <c r="I329" s="296"/>
      <c r="J329" s="297">
        <f>ROUND(I329*H329,2)</f>
        <v>0</v>
      </c>
      <c r="K329" s="298"/>
      <c r="L329" s="299"/>
      <c r="M329" s="300" t="s">
        <v>1</v>
      </c>
      <c r="N329" s="301" t="s">
        <v>41</v>
      </c>
      <c r="O329" s="92"/>
      <c r="P329" s="232">
        <f>O329*H329</f>
        <v>0</v>
      </c>
      <c r="Q329" s="232">
        <v>0.0155</v>
      </c>
      <c r="R329" s="232">
        <f>Q329*H329</f>
        <v>0.63929749999999996</v>
      </c>
      <c r="S329" s="232">
        <v>0</v>
      </c>
      <c r="T329" s="233">
        <f>S329*H329</f>
        <v>0</v>
      </c>
      <c r="U329" s="39"/>
      <c r="V329" s="39"/>
      <c r="W329" s="39"/>
      <c r="X329" s="39"/>
      <c r="Y329" s="39"/>
      <c r="Z329" s="39"/>
      <c r="AA329" s="39"/>
      <c r="AB329" s="39"/>
      <c r="AC329" s="39"/>
      <c r="AD329" s="39"/>
      <c r="AE329" s="39"/>
      <c r="AR329" s="234" t="s">
        <v>260</v>
      </c>
      <c r="AT329" s="234" t="s">
        <v>615</v>
      </c>
      <c r="AU329" s="234" t="s">
        <v>83</v>
      </c>
      <c r="AY329" s="18" t="s">
        <v>201</v>
      </c>
      <c r="BE329" s="235">
        <f>IF(N329="základní",J329,0)</f>
        <v>0</v>
      </c>
      <c r="BF329" s="235">
        <f>IF(N329="snížená",J329,0)</f>
        <v>0</v>
      </c>
      <c r="BG329" s="235">
        <f>IF(N329="zákl. přenesená",J329,0)</f>
        <v>0</v>
      </c>
      <c r="BH329" s="235">
        <f>IF(N329="sníž. přenesená",J329,0)</f>
        <v>0</v>
      </c>
      <c r="BI329" s="235">
        <f>IF(N329="nulová",J329,0)</f>
        <v>0</v>
      </c>
      <c r="BJ329" s="18" t="s">
        <v>83</v>
      </c>
      <c r="BK329" s="235">
        <f>ROUND(I329*H329,2)</f>
        <v>0</v>
      </c>
      <c r="BL329" s="18" t="s">
        <v>206</v>
      </c>
      <c r="BM329" s="234" t="s">
        <v>655</v>
      </c>
    </row>
    <row r="330" s="2" customFormat="1">
      <c r="A330" s="39"/>
      <c r="B330" s="40"/>
      <c r="C330" s="41"/>
      <c r="D330" s="238" t="s">
        <v>343</v>
      </c>
      <c r="E330" s="41"/>
      <c r="F330" s="285" t="s">
        <v>619</v>
      </c>
      <c r="G330" s="41"/>
      <c r="H330" s="41"/>
      <c r="I330" s="286"/>
      <c r="J330" s="41"/>
      <c r="K330" s="41"/>
      <c r="L330" s="45"/>
      <c r="M330" s="287"/>
      <c r="N330" s="288"/>
      <c r="O330" s="92"/>
      <c r="P330" s="92"/>
      <c r="Q330" s="92"/>
      <c r="R330" s="92"/>
      <c r="S330" s="92"/>
      <c r="T330" s="93"/>
      <c r="U330" s="39"/>
      <c r="V330" s="39"/>
      <c r="W330" s="39"/>
      <c r="X330" s="39"/>
      <c r="Y330" s="39"/>
      <c r="Z330" s="39"/>
      <c r="AA330" s="39"/>
      <c r="AB330" s="39"/>
      <c r="AC330" s="39"/>
      <c r="AD330" s="39"/>
      <c r="AE330" s="39"/>
      <c r="AT330" s="18" t="s">
        <v>343</v>
      </c>
      <c r="AU330" s="18" t="s">
        <v>83</v>
      </c>
    </row>
    <row r="331" s="13" customFormat="1">
      <c r="A331" s="13"/>
      <c r="B331" s="247"/>
      <c r="C331" s="248"/>
      <c r="D331" s="238" t="s">
        <v>208</v>
      </c>
      <c r="E331" s="249" t="s">
        <v>1</v>
      </c>
      <c r="F331" s="250" t="s">
        <v>456</v>
      </c>
      <c r="G331" s="248"/>
      <c r="H331" s="251">
        <v>39.280999999999999</v>
      </c>
      <c r="I331" s="252"/>
      <c r="J331" s="248"/>
      <c r="K331" s="248"/>
      <c r="L331" s="253"/>
      <c r="M331" s="254"/>
      <c r="N331" s="255"/>
      <c r="O331" s="255"/>
      <c r="P331" s="255"/>
      <c r="Q331" s="255"/>
      <c r="R331" s="255"/>
      <c r="S331" s="255"/>
      <c r="T331" s="256"/>
      <c r="U331" s="13"/>
      <c r="V331" s="13"/>
      <c r="W331" s="13"/>
      <c r="X331" s="13"/>
      <c r="Y331" s="13"/>
      <c r="Z331" s="13"/>
      <c r="AA331" s="13"/>
      <c r="AB331" s="13"/>
      <c r="AC331" s="13"/>
      <c r="AD331" s="13"/>
      <c r="AE331" s="13"/>
      <c r="AT331" s="257" t="s">
        <v>208</v>
      </c>
      <c r="AU331" s="257" t="s">
        <v>83</v>
      </c>
      <c r="AV331" s="13" t="s">
        <v>85</v>
      </c>
      <c r="AW331" s="13" t="s">
        <v>32</v>
      </c>
      <c r="AX331" s="13" t="s">
        <v>83</v>
      </c>
      <c r="AY331" s="257" t="s">
        <v>201</v>
      </c>
    </row>
    <row r="332" s="13" customFormat="1">
      <c r="A332" s="13"/>
      <c r="B332" s="247"/>
      <c r="C332" s="248"/>
      <c r="D332" s="238" t="s">
        <v>208</v>
      </c>
      <c r="E332" s="248"/>
      <c r="F332" s="250" t="s">
        <v>656</v>
      </c>
      <c r="G332" s="248"/>
      <c r="H332" s="251">
        <v>41.244999999999997</v>
      </c>
      <c r="I332" s="252"/>
      <c r="J332" s="248"/>
      <c r="K332" s="248"/>
      <c r="L332" s="253"/>
      <c r="M332" s="254"/>
      <c r="N332" s="255"/>
      <c r="O332" s="255"/>
      <c r="P332" s="255"/>
      <c r="Q332" s="255"/>
      <c r="R332" s="255"/>
      <c r="S332" s="255"/>
      <c r="T332" s="256"/>
      <c r="U332" s="13"/>
      <c r="V332" s="13"/>
      <c r="W332" s="13"/>
      <c r="X332" s="13"/>
      <c r="Y332" s="13"/>
      <c r="Z332" s="13"/>
      <c r="AA332" s="13"/>
      <c r="AB332" s="13"/>
      <c r="AC332" s="13"/>
      <c r="AD332" s="13"/>
      <c r="AE332" s="13"/>
      <c r="AT332" s="257" t="s">
        <v>208</v>
      </c>
      <c r="AU332" s="257" t="s">
        <v>83</v>
      </c>
      <c r="AV332" s="13" t="s">
        <v>85</v>
      </c>
      <c r="AW332" s="13" t="s">
        <v>4</v>
      </c>
      <c r="AX332" s="13" t="s">
        <v>83</v>
      </c>
      <c r="AY332" s="257" t="s">
        <v>201</v>
      </c>
    </row>
    <row r="333" s="2" customFormat="1" ht="78" customHeight="1">
      <c r="A333" s="39"/>
      <c r="B333" s="40"/>
      <c r="C333" s="222" t="s">
        <v>657</v>
      </c>
      <c r="D333" s="222" t="s">
        <v>202</v>
      </c>
      <c r="E333" s="223" t="s">
        <v>658</v>
      </c>
      <c r="F333" s="224" t="s">
        <v>659</v>
      </c>
      <c r="G333" s="225" t="s">
        <v>215</v>
      </c>
      <c r="H333" s="226">
        <v>611.54499999999996</v>
      </c>
      <c r="I333" s="227"/>
      <c r="J333" s="228">
        <f>ROUND(I333*H333,2)</f>
        <v>0</v>
      </c>
      <c r="K333" s="229"/>
      <c r="L333" s="45"/>
      <c r="M333" s="230" t="s">
        <v>1</v>
      </c>
      <c r="N333" s="231" t="s">
        <v>41</v>
      </c>
      <c r="O333" s="92"/>
      <c r="P333" s="232">
        <f>O333*H333</f>
        <v>0</v>
      </c>
      <c r="Q333" s="232">
        <v>0.011679999999999999</v>
      </c>
      <c r="R333" s="232">
        <f>Q333*H333</f>
        <v>7.1428455999999994</v>
      </c>
      <c r="S333" s="232">
        <v>0</v>
      </c>
      <c r="T333" s="233">
        <f>S333*H333</f>
        <v>0</v>
      </c>
      <c r="U333" s="39"/>
      <c r="V333" s="39"/>
      <c r="W333" s="39"/>
      <c r="X333" s="39"/>
      <c r="Y333" s="39"/>
      <c r="Z333" s="39"/>
      <c r="AA333" s="39"/>
      <c r="AB333" s="39"/>
      <c r="AC333" s="39"/>
      <c r="AD333" s="39"/>
      <c r="AE333" s="39"/>
      <c r="AR333" s="234" t="s">
        <v>206</v>
      </c>
      <c r="AT333" s="234" t="s">
        <v>202</v>
      </c>
      <c r="AU333" s="234" t="s">
        <v>83</v>
      </c>
      <c r="AY333" s="18" t="s">
        <v>201</v>
      </c>
      <c r="BE333" s="235">
        <f>IF(N333="základní",J333,0)</f>
        <v>0</v>
      </c>
      <c r="BF333" s="235">
        <f>IF(N333="snížená",J333,0)</f>
        <v>0</v>
      </c>
      <c r="BG333" s="235">
        <f>IF(N333="zákl. přenesená",J333,0)</f>
        <v>0</v>
      </c>
      <c r="BH333" s="235">
        <f>IF(N333="sníž. přenesená",J333,0)</f>
        <v>0</v>
      </c>
      <c r="BI333" s="235">
        <f>IF(N333="nulová",J333,0)</f>
        <v>0</v>
      </c>
      <c r="BJ333" s="18" t="s">
        <v>83</v>
      </c>
      <c r="BK333" s="235">
        <f>ROUND(I333*H333,2)</f>
        <v>0</v>
      </c>
      <c r="BL333" s="18" t="s">
        <v>206</v>
      </c>
      <c r="BM333" s="234" t="s">
        <v>660</v>
      </c>
    </row>
    <row r="334" s="13" customFormat="1">
      <c r="A334" s="13"/>
      <c r="B334" s="247"/>
      <c r="C334" s="248"/>
      <c r="D334" s="238" t="s">
        <v>208</v>
      </c>
      <c r="E334" s="249" t="s">
        <v>1</v>
      </c>
      <c r="F334" s="250" t="s">
        <v>418</v>
      </c>
      <c r="G334" s="248"/>
      <c r="H334" s="251">
        <v>455.44499999999999</v>
      </c>
      <c r="I334" s="252"/>
      <c r="J334" s="248"/>
      <c r="K334" s="248"/>
      <c r="L334" s="253"/>
      <c r="M334" s="254"/>
      <c r="N334" s="255"/>
      <c r="O334" s="255"/>
      <c r="P334" s="255"/>
      <c r="Q334" s="255"/>
      <c r="R334" s="255"/>
      <c r="S334" s="255"/>
      <c r="T334" s="256"/>
      <c r="U334" s="13"/>
      <c r="V334" s="13"/>
      <c r="W334" s="13"/>
      <c r="X334" s="13"/>
      <c r="Y334" s="13"/>
      <c r="Z334" s="13"/>
      <c r="AA334" s="13"/>
      <c r="AB334" s="13"/>
      <c r="AC334" s="13"/>
      <c r="AD334" s="13"/>
      <c r="AE334" s="13"/>
      <c r="AT334" s="257" t="s">
        <v>208</v>
      </c>
      <c r="AU334" s="257" t="s">
        <v>83</v>
      </c>
      <c r="AV334" s="13" t="s">
        <v>85</v>
      </c>
      <c r="AW334" s="13" t="s">
        <v>32</v>
      </c>
      <c r="AX334" s="13" t="s">
        <v>76</v>
      </c>
      <c r="AY334" s="257" t="s">
        <v>201</v>
      </c>
    </row>
    <row r="335" s="13" customFormat="1">
      <c r="A335" s="13"/>
      <c r="B335" s="247"/>
      <c r="C335" s="248"/>
      <c r="D335" s="238" t="s">
        <v>208</v>
      </c>
      <c r="E335" s="249" t="s">
        <v>1</v>
      </c>
      <c r="F335" s="250" t="s">
        <v>421</v>
      </c>
      <c r="G335" s="248"/>
      <c r="H335" s="251">
        <v>66.411000000000001</v>
      </c>
      <c r="I335" s="252"/>
      <c r="J335" s="248"/>
      <c r="K335" s="248"/>
      <c r="L335" s="253"/>
      <c r="M335" s="254"/>
      <c r="N335" s="255"/>
      <c r="O335" s="255"/>
      <c r="P335" s="255"/>
      <c r="Q335" s="255"/>
      <c r="R335" s="255"/>
      <c r="S335" s="255"/>
      <c r="T335" s="256"/>
      <c r="U335" s="13"/>
      <c r="V335" s="13"/>
      <c r="W335" s="13"/>
      <c r="X335" s="13"/>
      <c r="Y335" s="13"/>
      <c r="Z335" s="13"/>
      <c r="AA335" s="13"/>
      <c r="AB335" s="13"/>
      <c r="AC335" s="13"/>
      <c r="AD335" s="13"/>
      <c r="AE335" s="13"/>
      <c r="AT335" s="257" t="s">
        <v>208</v>
      </c>
      <c r="AU335" s="257" t="s">
        <v>83</v>
      </c>
      <c r="AV335" s="13" t="s">
        <v>85</v>
      </c>
      <c r="AW335" s="13" t="s">
        <v>32</v>
      </c>
      <c r="AX335" s="13" t="s">
        <v>76</v>
      </c>
      <c r="AY335" s="257" t="s">
        <v>201</v>
      </c>
    </row>
    <row r="336" s="13" customFormat="1">
      <c r="A336" s="13"/>
      <c r="B336" s="247"/>
      <c r="C336" s="248"/>
      <c r="D336" s="238" t="s">
        <v>208</v>
      </c>
      <c r="E336" s="249" t="s">
        <v>1</v>
      </c>
      <c r="F336" s="250" t="s">
        <v>424</v>
      </c>
      <c r="G336" s="248"/>
      <c r="H336" s="251">
        <v>89.688999999999993</v>
      </c>
      <c r="I336" s="252"/>
      <c r="J336" s="248"/>
      <c r="K336" s="248"/>
      <c r="L336" s="253"/>
      <c r="M336" s="254"/>
      <c r="N336" s="255"/>
      <c r="O336" s="255"/>
      <c r="P336" s="255"/>
      <c r="Q336" s="255"/>
      <c r="R336" s="255"/>
      <c r="S336" s="255"/>
      <c r="T336" s="256"/>
      <c r="U336" s="13"/>
      <c r="V336" s="13"/>
      <c r="W336" s="13"/>
      <c r="X336" s="13"/>
      <c r="Y336" s="13"/>
      <c r="Z336" s="13"/>
      <c r="AA336" s="13"/>
      <c r="AB336" s="13"/>
      <c r="AC336" s="13"/>
      <c r="AD336" s="13"/>
      <c r="AE336" s="13"/>
      <c r="AT336" s="257" t="s">
        <v>208</v>
      </c>
      <c r="AU336" s="257" t="s">
        <v>83</v>
      </c>
      <c r="AV336" s="13" t="s">
        <v>85</v>
      </c>
      <c r="AW336" s="13" t="s">
        <v>32</v>
      </c>
      <c r="AX336" s="13" t="s">
        <v>76</v>
      </c>
      <c r="AY336" s="257" t="s">
        <v>201</v>
      </c>
    </row>
    <row r="337" s="14" customFormat="1">
      <c r="A337" s="14"/>
      <c r="B337" s="258"/>
      <c r="C337" s="259"/>
      <c r="D337" s="238" t="s">
        <v>208</v>
      </c>
      <c r="E337" s="260" t="s">
        <v>1</v>
      </c>
      <c r="F337" s="261" t="s">
        <v>212</v>
      </c>
      <c r="G337" s="259"/>
      <c r="H337" s="262">
        <v>611.54499999999996</v>
      </c>
      <c r="I337" s="263"/>
      <c r="J337" s="259"/>
      <c r="K337" s="259"/>
      <c r="L337" s="264"/>
      <c r="M337" s="265"/>
      <c r="N337" s="266"/>
      <c r="O337" s="266"/>
      <c r="P337" s="266"/>
      <c r="Q337" s="266"/>
      <c r="R337" s="266"/>
      <c r="S337" s="266"/>
      <c r="T337" s="267"/>
      <c r="U337" s="14"/>
      <c r="V337" s="14"/>
      <c r="W337" s="14"/>
      <c r="X337" s="14"/>
      <c r="Y337" s="14"/>
      <c r="Z337" s="14"/>
      <c r="AA337" s="14"/>
      <c r="AB337" s="14"/>
      <c r="AC337" s="14"/>
      <c r="AD337" s="14"/>
      <c r="AE337" s="14"/>
      <c r="AT337" s="268" t="s">
        <v>208</v>
      </c>
      <c r="AU337" s="268" t="s">
        <v>83</v>
      </c>
      <c r="AV337" s="14" t="s">
        <v>206</v>
      </c>
      <c r="AW337" s="14" t="s">
        <v>32</v>
      </c>
      <c r="AX337" s="14" t="s">
        <v>83</v>
      </c>
      <c r="AY337" s="268" t="s">
        <v>201</v>
      </c>
    </row>
    <row r="338" s="2" customFormat="1" ht="49.05" customHeight="1">
      <c r="A338" s="39"/>
      <c r="B338" s="40"/>
      <c r="C338" s="291" t="s">
        <v>661</v>
      </c>
      <c r="D338" s="291" t="s">
        <v>615</v>
      </c>
      <c r="E338" s="292" t="s">
        <v>625</v>
      </c>
      <c r="F338" s="293" t="s">
        <v>626</v>
      </c>
      <c r="G338" s="294" t="s">
        <v>215</v>
      </c>
      <c r="H338" s="295">
        <v>642.12199999999996</v>
      </c>
      <c r="I338" s="296"/>
      <c r="J338" s="297">
        <f>ROUND(I338*H338,2)</f>
        <v>0</v>
      </c>
      <c r="K338" s="298"/>
      <c r="L338" s="299"/>
      <c r="M338" s="300" t="s">
        <v>1</v>
      </c>
      <c r="N338" s="301" t="s">
        <v>41</v>
      </c>
      <c r="O338" s="92"/>
      <c r="P338" s="232">
        <f>O338*H338</f>
        <v>0</v>
      </c>
      <c r="Q338" s="232">
        <v>0.031</v>
      </c>
      <c r="R338" s="232">
        <f>Q338*H338</f>
        <v>19.905781999999999</v>
      </c>
      <c r="S338" s="232">
        <v>0</v>
      </c>
      <c r="T338" s="233">
        <f>S338*H338</f>
        <v>0</v>
      </c>
      <c r="U338" s="39"/>
      <c r="V338" s="39"/>
      <c r="W338" s="39"/>
      <c r="X338" s="39"/>
      <c r="Y338" s="39"/>
      <c r="Z338" s="39"/>
      <c r="AA338" s="39"/>
      <c r="AB338" s="39"/>
      <c r="AC338" s="39"/>
      <c r="AD338" s="39"/>
      <c r="AE338" s="39"/>
      <c r="AR338" s="234" t="s">
        <v>260</v>
      </c>
      <c r="AT338" s="234" t="s">
        <v>615</v>
      </c>
      <c r="AU338" s="234" t="s">
        <v>83</v>
      </c>
      <c r="AY338" s="18" t="s">
        <v>201</v>
      </c>
      <c r="BE338" s="235">
        <f>IF(N338="základní",J338,0)</f>
        <v>0</v>
      </c>
      <c r="BF338" s="235">
        <f>IF(N338="snížená",J338,0)</f>
        <v>0</v>
      </c>
      <c r="BG338" s="235">
        <f>IF(N338="zákl. přenesená",J338,0)</f>
        <v>0</v>
      </c>
      <c r="BH338" s="235">
        <f>IF(N338="sníž. přenesená",J338,0)</f>
        <v>0</v>
      </c>
      <c r="BI338" s="235">
        <f>IF(N338="nulová",J338,0)</f>
        <v>0</v>
      </c>
      <c r="BJ338" s="18" t="s">
        <v>83</v>
      </c>
      <c r="BK338" s="235">
        <f>ROUND(I338*H338,2)</f>
        <v>0</v>
      </c>
      <c r="BL338" s="18" t="s">
        <v>206</v>
      </c>
      <c r="BM338" s="234" t="s">
        <v>662</v>
      </c>
    </row>
    <row r="339" s="2" customFormat="1">
      <c r="A339" s="39"/>
      <c r="B339" s="40"/>
      <c r="C339" s="41"/>
      <c r="D339" s="238" t="s">
        <v>343</v>
      </c>
      <c r="E339" s="41"/>
      <c r="F339" s="285" t="s">
        <v>619</v>
      </c>
      <c r="G339" s="41"/>
      <c r="H339" s="41"/>
      <c r="I339" s="286"/>
      <c r="J339" s="41"/>
      <c r="K339" s="41"/>
      <c r="L339" s="45"/>
      <c r="M339" s="287"/>
      <c r="N339" s="288"/>
      <c r="O339" s="92"/>
      <c r="P339" s="92"/>
      <c r="Q339" s="92"/>
      <c r="R339" s="92"/>
      <c r="S339" s="92"/>
      <c r="T339" s="93"/>
      <c r="U339" s="39"/>
      <c r="V339" s="39"/>
      <c r="W339" s="39"/>
      <c r="X339" s="39"/>
      <c r="Y339" s="39"/>
      <c r="Z339" s="39"/>
      <c r="AA339" s="39"/>
      <c r="AB339" s="39"/>
      <c r="AC339" s="39"/>
      <c r="AD339" s="39"/>
      <c r="AE339" s="39"/>
      <c r="AT339" s="18" t="s">
        <v>343</v>
      </c>
      <c r="AU339" s="18" t="s">
        <v>83</v>
      </c>
    </row>
    <row r="340" s="13" customFormat="1">
      <c r="A340" s="13"/>
      <c r="B340" s="247"/>
      <c r="C340" s="248"/>
      <c r="D340" s="238" t="s">
        <v>208</v>
      </c>
      <c r="E340" s="249" t="s">
        <v>1</v>
      </c>
      <c r="F340" s="250" t="s">
        <v>418</v>
      </c>
      <c r="G340" s="248"/>
      <c r="H340" s="251">
        <v>455.44499999999999</v>
      </c>
      <c r="I340" s="252"/>
      <c r="J340" s="248"/>
      <c r="K340" s="248"/>
      <c r="L340" s="253"/>
      <c r="M340" s="254"/>
      <c r="N340" s="255"/>
      <c r="O340" s="255"/>
      <c r="P340" s="255"/>
      <c r="Q340" s="255"/>
      <c r="R340" s="255"/>
      <c r="S340" s="255"/>
      <c r="T340" s="256"/>
      <c r="U340" s="13"/>
      <c r="V340" s="13"/>
      <c r="W340" s="13"/>
      <c r="X340" s="13"/>
      <c r="Y340" s="13"/>
      <c r="Z340" s="13"/>
      <c r="AA340" s="13"/>
      <c r="AB340" s="13"/>
      <c r="AC340" s="13"/>
      <c r="AD340" s="13"/>
      <c r="AE340" s="13"/>
      <c r="AT340" s="257" t="s">
        <v>208</v>
      </c>
      <c r="AU340" s="257" t="s">
        <v>83</v>
      </c>
      <c r="AV340" s="13" t="s">
        <v>85</v>
      </c>
      <c r="AW340" s="13" t="s">
        <v>32</v>
      </c>
      <c r="AX340" s="13" t="s">
        <v>76</v>
      </c>
      <c r="AY340" s="257" t="s">
        <v>201</v>
      </c>
    </row>
    <row r="341" s="13" customFormat="1">
      <c r="A341" s="13"/>
      <c r="B341" s="247"/>
      <c r="C341" s="248"/>
      <c r="D341" s="238" t="s">
        <v>208</v>
      </c>
      <c r="E341" s="249" t="s">
        <v>1</v>
      </c>
      <c r="F341" s="250" t="s">
        <v>421</v>
      </c>
      <c r="G341" s="248"/>
      <c r="H341" s="251">
        <v>66.411000000000001</v>
      </c>
      <c r="I341" s="252"/>
      <c r="J341" s="248"/>
      <c r="K341" s="248"/>
      <c r="L341" s="253"/>
      <c r="M341" s="254"/>
      <c r="N341" s="255"/>
      <c r="O341" s="255"/>
      <c r="P341" s="255"/>
      <c r="Q341" s="255"/>
      <c r="R341" s="255"/>
      <c r="S341" s="255"/>
      <c r="T341" s="256"/>
      <c r="U341" s="13"/>
      <c r="V341" s="13"/>
      <c r="W341" s="13"/>
      <c r="X341" s="13"/>
      <c r="Y341" s="13"/>
      <c r="Z341" s="13"/>
      <c r="AA341" s="13"/>
      <c r="AB341" s="13"/>
      <c r="AC341" s="13"/>
      <c r="AD341" s="13"/>
      <c r="AE341" s="13"/>
      <c r="AT341" s="257" t="s">
        <v>208</v>
      </c>
      <c r="AU341" s="257" t="s">
        <v>83</v>
      </c>
      <c r="AV341" s="13" t="s">
        <v>85</v>
      </c>
      <c r="AW341" s="13" t="s">
        <v>32</v>
      </c>
      <c r="AX341" s="13" t="s">
        <v>76</v>
      </c>
      <c r="AY341" s="257" t="s">
        <v>201</v>
      </c>
    </row>
    <row r="342" s="13" customFormat="1">
      <c r="A342" s="13"/>
      <c r="B342" s="247"/>
      <c r="C342" s="248"/>
      <c r="D342" s="238" t="s">
        <v>208</v>
      </c>
      <c r="E342" s="249" t="s">
        <v>1</v>
      </c>
      <c r="F342" s="250" t="s">
        <v>424</v>
      </c>
      <c r="G342" s="248"/>
      <c r="H342" s="251">
        <v>89.688999999999993</v>
      </c>
      <c r="I342" s="252"/>
      <c r="J342" s="248"/>
      <c r="K342" s="248"/>
      <c r="L342" s="253"/>
      <c r="M342" s="254"/>
      <c r="N342" s="255"/>
      <c r="O342" s="255"/>
      <c r="P342" s="255"/>
      <c r="Q342" s="255"/>
      <c r="R342" s="255"/>
      <c r="S342" s="255"/>
      <c r="T342" s="256"/>
      <c r="U342" s="13"/>
      <c r="V342" s="13"/>
      <c r="W342" s="13"/>
      <c r="X342" s="13"/>
      <c r="Y342" s="13"/>
      <c r="Z342" s="13"/>
      <c r="AA342" s="13"/>
      <c r="AB342" s="13"/>
      <c r="AC342" s="13"/>
      <c r="AD342" s="13"/>
      <c r="AE342" s="13"/>
      <c r="AT342" s="257" t="s">
        <v>208</v>
      </c>
      <c r="AU342" s="257" t="s">
        <v>83</v>
      </c>
      <c r="AV342" s="13" t="s">
        <v>85</v>
      </c>
      <c r="AW342" s="13" t="s">
        <v>32</v>
      </c>
      <c r="AX342" s="13" t="s">
        <v>76</v>
      </c>
      <c r="AY342" s="257" t="s">
        <v>201</v>
      </c>
    </row>
    <row r="343" s="14" customFormat="1">
      <c r="A343" s="14"/>
      <c r="B343" s="258"/>
      <c r="C343" s="259"/>
      <c r="D343" s="238" t="s">
        <v>208</v>
      </c>
      <c r="E343" s="260" t="s">
        <v>1</v>
      </c>
      <c r="F343" s="261" t="s">
        <v>212</v>
      </c>
      <c r="G343" s="259"/>
      <c r="H343" s="262">
        <v>611.54499999999996</v>
      </c>
      <c r="I343" s="263"/>
      <c r="J343" s="259"/>
      <c r="K343" s="259"/>
      <c r="L343" s="264"/>
      <c r="M343" s="265"/>
      <c r="N343" s="266"/>
      <c r="O343" s="266"/>
      <c r="P343" s="266"/>
      <c r="Q343" s="266"/>
      <c r="R343" s="266"/>
      <c r="S343" s="266"/>
      <c r="T343" s="267"/>
      <c r="U343" s="14"/>
      <c r="V343" s="14"/>
      <c r="W343" s="14"/>
      <c r="X343" s="14"/>
      <c r="Y343" s="14"/>
      <c r="Z343" s="14"/>
      <c r="AA343" s="14"/>
      <c r="AB343" s="14"/>
      <c r="AC343" s="14"/>
      <c r="AD343" s="14"/>
      <c r="AE343" s="14"/>
      <c r="AT343" s="268" t="s">
        <v>208</v>
      </c>
      <c r="AU343" s="268" t="s">
        <v>83</v>
      </c>
      <c r="AV343" s="14" t="s">
        <v>206</v>
      </c>
      <c r="AW343" s="14" t="s">
        <v>32</v>
      </c>
      <c r="AX343" s="14" t="s">
        <v>83</v>
      </c>
      <c r="AY343" s="268" t="s">
        <v>201</v>
      </c>
    </row>
    <row r="344" s="13" customFormat="1">
      <c r="A344" s="13"/>
      <c r="B344" s="247"/>
      <c r="C344" s="248"/>
      <c r="D344" s="238" t="s">
        <v>208</v>
      </c>
      <c r="E344" s="248"/>
      <c r="F344" s="250" t="s">
        <v>663</v>
      </c>
      <c r="G344" s="248"/>
      <c r="H344" s="251">
        <v>642.12199999999996</v>
      </c>
      <c r="I344" s="252"/>
      <c r="J344" s="248"/>
      <c r="K344" s="248"/>
      <c r="L344" s="253"/>
      <c r="M344" s="254"/>
      <c r="N344" s="255"/>
      <c r="O344" s="255"/>
      <c r="P344" s="255"/>
      <c r="Q344" s="255"/>
      <c r="R344" s="255"/>
      <c r="S344" s="255"/>
      <c r="T344" s="256"/>
      <c r="U344" s="13"/>
      <c r="V344" s="13"/>
      <c r="W344" s="13"/>
      <c r="X344" s="13"/>
      <c r="Y344" s="13"/>
      <c r="Z344" s="13"/>
      <c r="AA344" s="13"/>
      <c r="AB344" s="13"/>
      <c r="AC344" s="13"/>
      <c r="AD344" s="13"/>
      <c r="AE344" s="13"/>
      <c r="AT344" s="257" t="s">
        <v>208</v>
      </c>
      <c r="AU344" s="257" t="s">
        <v>83</v>
      </c>
      <c r="AV344" s="13" t="s">
        <v>85</v>
      </c>
      <c r="AW344" s="13" t="s">
        <v>4</v>
      </c>
      <c r="AX344" s="13" t="s">
        <v>83</v>
      </c>
      <c r="AY344" s="257" t="s">
        <v>201</v>
      </c>
    </row>
    <row r="345" s="2" customFormat="1" ht="55.5" customHeight="1">
      <c r="A345" s="39"/>
      <c r="B345" s="40"/>
      <c r="C345" s="222" t="s">
        <v>664</v>
      </c>
      <c r="D345" s="222" t="s">
        <v>202</v>
      </c>
      <c r="E345" s="223" t="s">
        <v>665</v>
      </c>
      <c r="F345" s="224" t="s">
        <v>666</v>
      </c>
      <c r="G345" s="225" t="s">
        <v>215</v>
      </c>
      <c r="H345" s="226">
        <v>611.54499999999996</v>
      </c>
      <c r="I345" s="227"/>
      <c r="J345" s="228">
        <f>ROUND(I345*H345,2)</f>
        <v>0</v>
      </c>
      <c r="K345" s="229"/>
      <c r="L345" s="45"/>
      <c r="M345" s="230" t="s">
        <v>1</v>
      </c>
      <c r="N345" s="231" t="s">
        <v>41</v>
      </c>
      <c r="O345" s="92"/>
      <c r="P345" s="232">
        <f>O345*H345</f>
        <v>0</v>
      </c>
      <c r="Q345" s="232">
        <v>8.0000000000000007E-05</v>
      </c>
      <c r="R345" s="232">
        <f>Q345*H345</f>
        <v>0.048923599999999998</v>
      </c>
      <c r="S345" s="232">
        <v>0</v>
      </c>
      <c r="T345" s="233">
        <f>S345*H345</f>
        <v>0</v>
      </c>
      <c r="U345" s="39"/>
      <c r="V345" s="39"/>
      <c r="W345" s="39"/>
      <c r="X345" s="39"/>
      <c r="Y345" s="39"/>
      <c r="Z345" s="39"/>
      <c r="AA345" s="39"/>
      <c r="AB345" s="39"/>
      <c r="AC345" s="39"/>
      <c r="AD345" s="39"/>
      <c r="AE345" s="39"/>
      <c r="AR345" s="234" t="s">
        <v>206</v>
      </c>
      <c r="AT345" s="234" t="s">
        <v>202</v>
      </c>
      <c r="AU345" s="234" t="s">
        <v>83</v>
      </c>
      <c r="AY345" s="18" t="s">
        <v>201</v>
      </c>
      <c r="BE345" s="235">
        <f>IF(N345="základní",J345,0)</f>
        <v>0</v>
      </c>
      <c r="BF345" s="235">
        <f>IF(N345="snížená",J345,0)</f>
        <v>0</v>
      </c>
      <c r="BG345" s="235">
        <f>IF(N345="zákl. přenesená",J345,0)</f>
        <v>0</v>
      </c>
      <c r="BH345" s="235">
        <f>IF(N345="sníž. přenesená",J345,0)</f>
        <v>0</v>
      </c>
      <c r="BI345" s="235">
        <f>IF(N345="nulová",J345,0)</f>
        <v>0</v>
      </c>
      <c r="BJ345" s="18" t="s">
        <v>83</v>
      </c>
      <c r="BK345" s="235">
        <f>ROUND(I345*H345,2)</f>
        <v>0</v>
      </c>
      <c r="BL345" s="18" t="s">
        <v>206</v>
      </c>
      <c r="BM345" s="234" t="s">
        <v>667</v>
      </c>
    </row>
    <row r="346" s="13" customFormat="1">
      <c r="A346" s="13"/>
      <c r="B346" s="247"/>
      <c r="C346" s="248"/>
      <c r="D346" s="238" t="s">
        <v>208</v>
      </c>
      <c r="E346" s="249" t="s">
        <v>1</v>
      </c>
      <c r="F346" s="250" t="s">
        <v>418</v>
      </c>
      <c r="G346" s="248"/>
      <c r="H346" s="251">
        <v>455.44499999999999</v>
      </c>
      <c r="I346" s="252"/>
      <c r="J346" s="248"/>
      <c r="K346" s="248"/>
      <c r="L346" s="253"/>
      <c r="M346" s="254"/>
      <c r="N346" s="255"/>
      <c r="O346" s="255"/>
      <c r="P346" s="255"/>
      <c r="Q346" s="255"/>
      <c r="R346" s="255"/>
      <c r="S346" s="255"/>
      <c r="T346" s="256"/>
      <c r="U346" s="13"/>
      <c r="V346" s="13"/>
      <c r="W346" s="13"/>
      <c r="X346" s="13"/>
      <c r="Y346" s="13"/>
      <c r="Z346" s="13"/>
      <c r="AA346" s="13"/>
      <c r="AB346" s="13"/>
      <c r="AC346" s="13"/>
      <c r="AD346" s="13"/>
      <c r="AE346" s="13"/>
      <c r="AT346" s="257" t="s">
        <v>208</v>
      </c>
      <c r="AU346" s="257" t="s">
        <v>83</v>
      </c>
      <c r="AV346" s="13" t="s">
        <v>85</v>
      </c>
      <c r="AW346" s="13" t="s">
        <v>32</v>
      </c>
      <c r="AX346" s="13" t="s">
        <v>76</v>
      </c>
      <c r="AY346" s="257" t="s">
        <v>201</v>
      </c>
    </row>
    <row r="347" s="13" customFormat="1">
      <c r="A347" s="13"/>
      <c r="B347" s="247"/>
      <c r="C347" s="248"/>
      <c r="D347" s="238" t="s">
        <v>208</v>
      </c>
      <c r="E347" s="249" t="s">
        <v>1</v>
      </c>
      <c r="F347" s="250" t="s">
        <v>421</v>
      </c>
      <c r="G347" s="248"/>
      <c r="H347" s="251">
        <v>66.411000000000001</v>
      </c>
      <c r="I347" s="252"/>
      <c r="J347" s="248"/>
      <c r="K347" s="248"/>
      <c r="L347" s="253"/>
      <c r="M347" s="254"/>
      <c r="N347" s="255"/>
      <c r="O347" s="255"/>
      <c r="P347" s="255"/>
      <c r="Q347" s="255"/>
      <c r="R347" s="255"/>
      <c r="S347" s="255"/>
      <c r="T347" s="256"/>
      <c r="U347" s="13"/>
      <c r="V347" s="13"/>
      <c r="W347" s="13"/>
      <c r="X347" s="13"/>
      <c r="Y347" s="13"/>
      <c r="Z347" s="13"/>
      <c r="AA347" s="13"/>
      <c r="AB347" s="13"/>
      <c r="AC347" s="13"/>
      <c r="AD347" s="13"/>
      <c r="AE347" s="13"/>
      <c r="AT347" s="257" t="s">
        <v>208</v>
      </c>
      <c r="AU347" s="257" t="s">
        <v>83</v>
      </c>
      <c r="AV347" s="13" t="s">
        <v>85</v>
      </c>
      <c r="AW347" s="13" t="s">
        <v>32</v>
      </c>
      <c r="AX347" s="13" t="s">
        <v>76</v>
      </c>
      <c r="AY347" s="257" t="s">
        <v>201</v>
      </c>
    </row>
    <row r="348" s="13" customFormat="1">
      <c r="A348" s="13"/>
      <c r="B348" s="247"/>
      <c r="C348" s="248"/>
      <c r="D348" s="238" t="s">
        <v>208</v>
      </c>
      <c r="E348" s="249" t="s">
        <v>1</v>
      </c>
      <c r="F348" s="250" t="s">
        <v>424</v>
      </c>
      <c r="G348" s="248"/>
      <c r="H348" s="251">
        <v>89.688999999999993</v>
      </c>
      <c r="I348" s="252"/>
      <c r="J348" s="248"/>
      <c r="K348" s="248"/>
      <c r="L348" s="253"/>
      <c r="M348" s="254"/>
      <c r="N348" s="255"/>
      <c r="O348" s="255"/>
      <c r="P348" s="255"/>
      <c r="Q348" s="255"/>
      <c r="R348" s="255"/>
      <c r="S348" s="255"/>
      <c r="T348" s="256"/>
      <c r="U348" s="13"/>
      <c r="V348" s="13"/>
      <c r="W348" s="13"/>
      <c r="X348" s="13"/>
      <c r="Y348" s="13"/>
      <c r="Z348" s="13"/>
      <c r="AA348" s="13"/>
      <c r="AB348" s="13"/>
      <c r="AC348" s="13"/>
      <c r="AD348" s="13"/>
      <c r="AE348" s="13"/>
      <c r="AT348" s="257" t="s">
        <v>208</v>
      </c>
      <c r="AU348" s="257" t="s">
        <v>83</v>
      </c>
      <c r="AV348" s="13" t="s">
        <v>85</v>
      </c>
      <c r="AW348" s="13" t="s">
        <v>32</v>
      </c>
      <c r="AX348" s="13" t="s">
        <v>76</v>
      </c>
      <c r="AY348" s="257" t="s">
        <v>201</v>
      </c>
    </row>
    <row r="349" s="14" customFormat="1">
      <c r="A349" s="14"/>
      <c r="B349" s="258"/>
      <c r="C349" s="259"/>
      <c r="D349" s="238" t="s">
        <v>208</v>
      </c>
      <c r="E349" s="260" t="s">
        <v>1</v>
      </c>
      <c r="F349" s="261" t="s">
        <v>212</v>
      </c>
      <c r="G349" s="259"/>
      <c r="H349" s="262">
        <v>611.54499999999996</v>
      </c>
      <c r="I349" s="263"/>
      <c r="J349" s="259"/>
      <c r="K349" s="259"/>
      <c r="L349" s="264"/>
      <c r="M349" s="265"/>
      <c r="N349" s="266"/>
      <c r="O349" s="266"/>
      <c r="P349" s="266"/>
      <c r="Q349" s="266"/>
      <c r="R349" s="266"/>
      <c r="S349" s="266"/>
      <c r="T349" s="267"/>
      <c r="U349" s="14"/>
      <c r="V349" s="14"/>
      <c r="W349" s="14"/>
      <c r="X349" s="14"/>
      <c r="Y349" s="14"/>
      <c r="Z349" s="14"/>
      <c r="AA349" s="14"/>
      <c r="AB349" s="14"/>
      <c r="AC349" s="14"/>
      <c r="AD349" s="14"/>
      <c r="AE349" s="14"/>
      <c r="AT349" s="268" t="s">
        <v>208</v>
      </c>
      <c r="AU349" s="268" t="s">
        <v>83</v>
      </c>
      <c r="AV349" s="14" t="s">
        <v>206</v>
      </c>
      <c r="AW349" s="14" t="s">
        <v>32</v>
      </c>
      <c r="AX349" s="14" t="s">
        <v>83</v>
      </c>
      <c r="AY349" s="268" t="s">
        <v>201</v>
      </c>
    </row>
    <row r="350" s="2" customFormat="1" ht="24.15" customHeight="1">
      <c r="A350" s="39"/>
      <c r="B350" s="40"/>
      <c r="C350" s="222" t="s">
        <v>668</v>
      </c>
      <c r="D350" s="222" t="s">
        <v>202</v>
      </c>
      <c r="E350" s="223" t="s">
        <v>669</v>
      </c>
      <c r="F350" s="224" t="s">
        <v>670</v>
      </c>
      <c r="G350" s="225" t="s">
        <v>671</v>
      </c>
      <c r="H350" s="226">
        <v>19.939</v>
      </c>
      <c r="I350" s="227"/>
      <c r="J350" s="228">
        <f>ROUND(I350*H350,2)</f>
        <v>0</v>
      </c>
      <c r="K350" s="229"/>
      <c r="L350" s="45"/>
      <c r="M350" s="230" t="s">
        <v>1</v>
      </c>
      <c r="N350" s="231" t="s">
        <v>41</v>
      </c>
      <c r="O350" s="92"/>
      <c r="P350" s="232">
        <f>O350*H350</f>
        <v>0</v>
      </c>
      <c r="Q350" s="232">
        <v>3.0000000000000001E-05</v>
      </c>
      <c r="R350" s="232">
        <f>Q350*H350</f>
        <v>0.00059816999999999997</v>
      </c>
      <c r="S350" s="232">
        <v>0</v>
      </c>
      <c r="T350" s="233">
        <f>S350*H350</f>
        <v>0</v>
      </c>
      <c r="U350" s="39"/>
      <c r="V350" s="39"/>
      <c r="W350" s="39"/>
      <c r="X350" s="39"/>
      <c r="Y350" s="39"/>
      <c r="Z350" s="39"/>
      <c r="AA350" s="39"/>
      <c r="AB350" s="39"/>
      <c r="AC350" s="39"/>
      <c r="AD350" s="39"/>
      <c r="AE350" s="39"/>
      <c r="AR350" s="234" t="s">
        <v>206</v>
      </c>
      <c r="AT350" s="234" t="s">
        <v>202</v>
      </c>
      <c r="AU350" s="234" t="s">
        <v>83</v>
      </c>
      <c r="AY350" s="18" t="s">
        <v>201</v>
      </c>
      <c r="BE350" s="235">
        <f>IF(N350="základní",J350,0)</f>
        <v>0</v>
      </c>
      <c r="BF350" s="235">
        <f>IF(N350="snížená",J350,0)</f>
        <v>0</v>
      </c>
      <c r="BG350" s="235">
        <f>IF(N350="zákl. přenesená",J350,0)</f>
        <v>0</v>
      </c>
      <c r="BH350" s="235">
        <f>IF(N350="sníž. přenesená",J350,0)</f>
        <v>0</v>
      </c>
      <c r="BI350" s="235">
        <f>IF(N350="nulová",J350,0)</f>
        <v>0</v>
      </c>
      <c r="BJ350" s="18" t="s">
        <v>83</v>
      </c>
      <c r="BK350" s="235">
        <f>ROUND(I350*H350,2)</f>
        <v>0</v>
      </c>
      <c r="BL350" s="18" t="s">
        <v>206</v>
      </c>
      <c r="BM350" s="234" t="s">
        <v>672</v>
      </c>
    </row>
    <row r="351" s="13" customFormat="1">
      <c r="A351" s="13"/>
      <c r="B351" s="247"/>
      <c r="C351" s="248"/>
      <c r="D351" s="238" t="s">
        <v>208</v>
      </c>
      <c r="E351" s="249" t="s">
        <v>1</v>
      </c>
      <c r="F351" s="250" t="s">
        <v>673</v>
      </c>
      <c r="G351" s="248"/>
      <c r="H351" s="251">
        <v>19.939</v>
      </c>
      <c r="I351" s="252"/>
      <c r="J351" s="248"/>
      <c r="K351" s="248"/>
      <c r="L351" s="253"/>
      <c r="M351" s="254"/>
      <c r="N351" s="255"/>
      <c r="O351" s="255"/>
      <c r="P351" s="255"/>
      <c r="Q351" s="255"/>
      <c r="R351" s="255"/>
      <c r="S351" s="255"/>
      <c r="T351" s="256"/>
      <c r="U351" s="13"/>
      <c r="V351" s="13"/>
      <c r="W351" s="13"/>
      <c r="X351" s="13"/>
      <c r="Y351" s="13"/>
      <c r="Z351" s="13"/>
      <c r="AA351" s="13"/>
      <c r="AB351" s="13"/>
      <c r="AC351" s="13"/>
      <c r="AD351" s="13"/>
      <c r="AE351" s="13"/>
      <c r="AT351" s="257" t="s">
        <v>208</v>
      </c>
      <c r="AU351" s="257" t="s">
        <v>83</v>
      </c>
      <c r="AV351" s="13" t="s">
        <v>85</v>
      </c>
      <c r="AW351" s="13" t="s">
        <v>32</v>
      </c>
      <c r="AX351" s="13" t="s">
        <v>83</v>
      </c>
      <c r="AY351" s="257" t="s">
        <v>201</v>
      </c>
    </row>
    <row r="352" s="2" customFormat="1" ht="24.15" customHeight="1">
      <c r="A352" s="39"/>
      <c r="B352" s="40"/>
      <c r="C352" s="291" t="s">
        <v>674</v>
      </c>
      <c r="D352" s="291" t="s">
        <v>615</v>
      </c>
      <c r="E352" s="292" t="s">
        <v>675</v>
      </c>
      <c r="F352" s="293" t="s">
        <v>676</v>
      </c>
      <c r="G352" s="294" t="s">
        <v>671</v>
      </c>
      <c r="H352" s="295">
        <v>20.936</v>
      </c>
      <c r="I352" s="296"/>
      <c r="J352" s="297">
        <f>ROUND(I352*H352,2)</f>
        <v>0</v>
      </c>
      <c r="K352" s="298"/>
      <c r="L352" s="299"/>
      <c r="M352" s="300" t="s">
        <v>1</v>
      </c>
      <c r="N352" s="301" t="s">
        <v>41</v>
      </c>
      <c r="O352" s="92"/>
      <c r="P352" s="232">
        <f>O352*H352</f>
        <v>0</v>
      </c>
      <c r="Q352" s="232">
        <v>0.00072000000000000005</v>
      </c>
      <c r="R352" s="232">
        <f>Q352*H352</f>
        <v>0.015073920000000001</v>
      </c>
      <c r="S352" s="232">
        <v>0</v>
      </c>
      <c r="T352" s="233">
        <f>S352*H352</f>
        <v>0</v>
      </c>
      <c r="U352" s="39"/>
      <c r="V352" s="39"/>
      <c r="W352" s="39"/>
      <c r="X352" s="39"/>
      <c r="Y352" s="39"/>
      <c r="Z352" s="39"/>
      <c r="AA352" s="39"/>
      <c r="AB352" s="39"/>
      <c r="AC352" s="39"/>
      <c r="AD352" s="39"/>
      <c r="AE352" s="39"/>
      <c r="AR352" s="234" t="s">
        <v>260</v>
      </c>
      <c r="AT352" s="234" t="s">
        <v>615</v>
      </c>
      <c r="AU352" s="234" t="s">
        <v>83</v>
      </c>
      <c r="AY352" s="18" t="s">
        <v>201</v>
      </c>
      <c r="BE352" s="235">
        <f>IF(N352="základní",J352,0)</f>
        <v>0</v>
      </c>
      <c r="BF352" s="235">
        <f>IF(N352="snížená",J352,0)</f>
        <v>0</v>
      </c>
      <c r="BG352" s="235">
        <f>IF(N352="zákl. přenesená",J352,0)</f>
        <v>0</v>
      </c>
      <c r="BH352" s="235">
        <f>IF(N352="sníž. přenesená",J352,0)</f>
        <v>0</v>
      </c>
      <c r="BI352" s="235">
        <f>IF(N352="nulová",J352,0)</f>
        <v>0</v>
      </c>
      <c r="BJ352" s="18" t="s">
        <v>83</v>
      </c>
      <c r="BK352" s="235">
        <f>ROUND(I352*H352,2)</f>
        <v>0</v>
      </c>
      <c r="BL352" s="18" t="s">
        <v>206</v>
      </c>
      <c r="BM352" s="234" t="s">
        <v>677</v>
      </c>
    </row>
    <row r="353" s="13" customFormat="1">
      <c r="A353" s="13"/>
      <c r="B353" s="247"/>
      <c r="C353" s="248"/>
      <c r="D353" s="238" t="s">
        <v>208</v>
      </c>
      <c r="E353" s="249" t="s">
        <v>1</v>
      </c>
      <c r="F353" s="250" t="s">
        <v>673</v>
      </c>
      <c r="G353" s="248"/>
      <c r="H353" s="251">
        <v>19.939</v>
      </c>
      <c r="I353" s="252"/>
      <c r="J353" s="248"/>
      <c r="K353" s="248"/>
      <c r="L353" s="253"/>
      <c r="M353" s="254"/>
      <c r="N353" s="255"/>
      <c r="O353" s="255"/>
      <c r="P353" s="255"/>
      <c r="Q353" s="255"/>
      <c r="R353" s="255"/>
      <c r="S353" s="255"/>
      <c r="T353" s="256"/>
      <c r="U353" s="13"/>
      <c r="V353" s="13"/>
      <c r="W353" s="13"/>
      <c r="X353" s="13"/>
      <c r="Y353" s="13"/>
      <c r="Z353" s="13"/>
      <c r="AA353" s="13"/>
      <c r="AB353" s="13"/>
      <c r="AC353" s="13"/>
      <c r="AD353" s="13"/>
      <c r="AE353" s="13"/>
      <c r="AT353" s="257" t="s">
        <v>208</v>
      </c>
      <c r="AU353" s="257" t="s">
        <v>83</v>
      </c>
      <c r="AV353" s="13" t="s">
        <v>85</v>
      </c>
      <c r="AW353" s="13" t="s">
        <v>32</v>
      </c>
      <c r="AX353" s="13" t="s">
        <v>83</v>
      </c>
      <c r="AY353" s="257" t="s">
        <v>201</v>
      </c>
    </row>
    <row r="354" s="13" customFormat="1">
      <c r="A354" s="13"/>
      <c r="B354" s="247"/>
      <c r="C354" s="248"/>
      <c r="D354" s="238" t="s">
        <v>208</v>
      </c>
      <c r="E354" s="248"/>
      <c r="F354" s="250" t="s">
        <v>678</v>
      </c>
      <c r="G354" s="248"/>
      <c r="H354" s="251">
        <v>20.936</v>
      </c>
      <c r="I354" s="252"/>
      <c r="J354" s="248"/>
      <c r="K354" s="248"/>
      <c r="L354" s="253"/>
      <c r="M354" s="254"/>
      <c r="N354" s="255"/>
      <c r="O354" s="255"/>
      <c r="P354" s="255"/>
      <c r="Q354" s="255"/>
      <c r="R354" s="255"/>
      <c r="S354" s="255"/>
      <c r="T354" s="256"/>
      <c r="U354" s="13"/>
      <c r="V354" s="13"/>
      <c r="W354" s="13"/>
      <c r="X354" s="13"/>
      <c r="Y354" s="13"/>
      <c r="Z354" s="13"/>
      <c r="AA354" s="13"/>
      <c r="AB354" s="13"/>
      <c r="AC354" s="13"/>
      <c r="AD354" s="13"/>
      <c r="AE354" s="13"/>
      <c r="AT354" s="257" t="s">
        <v>208</v>
      </c>
      <c r="AU354" s="257" t="s">
        <v>83</v>
      </c>
      <c r="AV354" s="13" t="s">
        <v>85</v>
      </c>
      <c r="AW354" s="13" t="s">
        <v>4</v>
      </c>
      <c r="AX354" s="13" t="s">
        <v>83</v>
      </c>
      <c r="AY354" s="257" t="s">
        <v>201</v>
      </c>
    </row>
    <row r="355" s="2" customFormat="1" ht="24.15" customHeight="1">
      <c r="A355" s="39"/>
      <c r="B355" s="40"/>
      <c r="C355" s="222" t="s">
        <v>679</v>
      </c>
      <c r="D355" s="222" t="s">
        <v>202</v>
      </c>
      <c r="E355" s="223" t="s">
        <v>680</v>
      </c>
      <c r="F355" s="224" t="s">
        <v>681</v>
      </c>
      <c r="G355" s="225" t="s">
        <v>671</v>
      </c>
      <c r="H355" s="226">
        <v>662.375</v>
      </c>
      <c r="I355" s="227"/>
      <c r="J355" s="228">
        <f>ROUND(I355*H355,2)</f>
        <v>0</v>
      </c>
      <c r="K355" s="229"/>
      <c r="L355" s="45"/>
      <c r="M355" s="230" t="s">
        <v>1</v>
      </c>
      <c r="N355" s="231" t="s">
        <v>41</v>
      </c>
      <c r="O355" s="92"/>
      <c r="P355" s="232">
        <f>O355*H355</f>
        <v>0</v>
      </c>
      <c r="Q355" s="232">
        <v>0</v>
      </c>
      <c r="R355" s="232">
        <f>Q355*H355</f>
        <v>0</v>
      </c>
      <c r="S355" s="232">
        <v>0</v>
      </c>
      <c r="T355" s="233">
        <f>S355*H355</f>
        <v>0</v>
      </c>
      <c r="U355" s="39"/>
      <c r="V355" s="39"/>
      <c r="W355" s="39"/>
      <c r="X355" s="39"/>
      <c r="Y355" s="39"/>
      <c r="Z355" s="39"/>
      <c r="AA355" s="39"/>
      <c r="AB355" s="39"/>
      <c r="AC355" s="39"/>
      <c r="AD355" s="39"/>
      <c r="AE355" s="39"/>
      <c r="AR355" s="234" t="s">
        <v>206</v>
      </c>
      <c r="AT355" s="234" t="s">
        <v>202</v>
      </c>
      <c r="AU355" s="234" t="s">
        <v>83</v>
      </c>
      <c r="AY355" s="18" t="s">
        <v>201</v>
      </c>
      <c r="BE355" s="235">
        <f>IF(N355="základní",J355,0)</f>
        <v>0</v>
      </c>
      <c r="BF355" s="235">
        <f>IF(N355="snížená",J355,0)</f>
        <v>0</v>
      </c>
      <c r="BG355" s="235">
        <f>IF(N355="zákl. přenesená",J355,0)</f>
        <v>0</v>
      </c>
      <c r="BH355" s="235">
        <f>IF(N355="sníž. přenesená",J355,0)</f>
        <v>0</v>
      </c>
      <c r="BI355" s="235">
        <f>IF(N355="nulová",J355,0)</f>
        <v>0</v>
      </c>
      <c r="BJ355" s="18" t="s">
        <v>83</v>
      </c>
      <c r="BK355" s="235">
        <f>ROUND(I355*H355,2)</f>
        <v>0</v>
      </c>
      <c r="BL355" s="18" t="s">
        <v>206</v>
      </c>
      <c r="BM355" s="234" t="s">
        <v>682</v>
      </c>
    </row>
    <row r="356" s="2" customFormat="1" ht="24.15" customHeight="1">
      <c r="A356" s="39"/>
      <c r="B356" s="40"/>
      <c r="C356" s="291" t="s">
        <v>683</v>
      </c>
      <c r="D356" s="291" t="s">
        <v>615</v>
      </c>
      <c r="E356" s="292" t="s">
        <v>684</v>
      </c>
      <c r="F356" s="293" t="s">
        <v>685</v>
      </c>
      <c r="G356" s="294" t="s">
        <v>671</v>
      </c>
      <c r="H356" s="295">
        <v>500.95400000000001</v>
      </c>
      <c r="I356" s="296"/>
      <c r="J356" s="297">
        <f>ROUND(I356*H356,2)</f>
        <v>0</v>
      </c>
      <c r="K356" s="298"/>
      <c r="L356" s="299"/>
      <c r="M356" s="300" t="s">
        <v>1</v>
      </c>
      <c r="N356" s="301" t="s">
        <v>41</v>
      </c>
      <c r="O356" s="92"/>
      <c r="P356" s="232">
        <f>O356*H356</f>
        <v>0</v>
      </c>
      <c r="Q356" s="232">
        <v>3.0000000000000001E-05</v>
      </c>
      <c r="R356" s="232">
        <f>Q356*H356</f>
        <v>0.015028620000000001</v>
      </c>
      <c r="S356" s="232">
        <v>0</v>
      </c>
      <c r="T356" s="233">
        <f>S356*H356</f>
        <v>0</v>
      </c>
      <c r="U356" s="39"/>
      <c r="V356" s="39"/>
      <c r="W356" s="39"/>
      <c r="X356" s="39"/>
      <c r="Y356" s="39"/>
      <c r="Z356" s="39"/>
      <c r="AA356" s="39"/>
      <c r="AB356" s="39"/>
      <c r="AC356" s="39"/>
      <c r="AD356" s="39"/>
      <c r="AE356" s="39"/>
      <c r="AR356" s="234" t="s">
        <v>260</v>
      </c>
      <c r="AT356" s="234" t="s">
        <v>615</v>
      </c>
      <c r="AU356" s="234" t="s">
        <v>83</v>
      </c>
      <c r="AY356" s="18" t="s">
        <v>201</v>
      </c>
      <c r="BE356" s="235">
        <f>IF(N356="základní",J356,0)</f>
        <v>0</v>
      </c>
      <c r="BF356" s="235">
        <f>IF(N356="snížená",J356,0)</f>
        <v>0</v>
      </c>
      <c r="BG356" s="235">
        <f>IF(N356="zákl. přenesená",J356,0)</f>
        <v>0</v>
      </c>
      <c r="BH356" s="235">
        <f>IF(N356="sníž. přenesená",J356,0)</f>
        <v>0</v>
      </c>
      <c r="BI356" s="235">
        <f>IF(N356="nulová",J356,0)</f>
        <v>0</v>
      </c>
      <c r="BJ356" s="18" t="s">
        <v>83</v>
      </c>
      <c r="BK356" s="235">
        <f>ROUND(I356*H356,2)</f>
        <v>0</v>
      </c>
      <c r="BL356" s="18" t="s">
        <v>206</v>
      </c>
      <c r="BM356" s="234" t="s">
        <v>686</v>
      </c>
    </row>
    <row r="357" s="12" customFormat="1">
      <c r="A357" s="12"/>
      <c r="B357" s="236"/>
      <c r="C357" s="237"/>
      <c r="D357" s="238" t="s">
        <v>208</v>
      </c>
      <c r="E357" s="239" t="s">
        <v>1</v>
      </c>
      <c r="F357" s="240" t="s">
        <v>505</v>
      </c>
      <c r="G357" s="237"/>
      <c r="H357" s="239" t="s">
        <v>1</v>
      </c>
      <c r="I357" s="241"/>
      <c r="J357" s="237"/>
      <c r="K357" s="237"/>
      <c r="L357" s="242"/>
      <c r="M357" s="243"/>
      <c r="N357" s="244"/>
      <c r="O357" s="244"/>
      <c r="P357" s="244"/>
      <c r="Q357" s="244"/>
      <c r="R357" s="244"/>
      <c r="S357" s="244"/>
      <c r="T357" s="245"/>
      <c r="U357" s="12"/>
      <c r="V357" s="12"/>
      <c r="W357" s="12"/>
      <c r="X357" s="12"/>
      <c r="Y357" s="12"/>
      <c r="Z357" s="12"/>
      <c r="AA357" s="12"/>
      <c r="AB357" s="12"/>
      <c r="AC357" s="12"/>
      <c r="AD357" s="12"/>
      <c r="AE357" s="12"/>
      <c r="AT357" s="246" t="s">
        <v>208</v>
      </c>
      <c r="AU357" s="246" t="s">
        <v>83</v>
      </c>
      <c r="AV357" s="12" t="s">
        <v>83</v>
      </c>
      <c r="AW357" s="12" t="s">
        <v>32</v>
      </c>
      <c r="AX357" s="12" t="s">
        <v>76</v>
      </c>
      <c r="AY357" s="246" t="s">
        <v>201</v>
      </c>
    </row>
    <row r="358" s="13" customFormat="1">
      <c r="A358" s="13"/>
      <c r="B358" s="247"/>
      <c r="C358" s="248"/>
      <c r="D358" s="238" t="s">
        <v>208</v>
      </c>
      <c r="E358" s="249" t="s">
        <v>1</v>
      </c>
      <c r="F358" s="250" t="s">
        <v>687</v>
      </c>
      <c r="G358" s="248"/>
      <c r="H358" s="251">
        <v>10.1</v>
      </c>
      <c r="I358" s="252"/>
      <c r="J358" s="248"/>
      <c r="K358" s="248"/>
      <c r="L358" s="253"/>
      <c r="M358" s="254"/>
      <c r="N358" s="255"/>
      <c r="O358" s="255"/>
      <c r="P358" s="255"/>
      <c r="Q358" s="255"/>
      <c r="R358" s="255"/>
      <c r="S358" s="255"/>
      <c r="T358" s="256"/>
      <c r="U358" s="13"/>
      <c r="V358" s="13"/>
      <c r="W358" s="13"/>
      <c r="X358" s="13"/>
      <c r="Y358" s="13"/>
      <c r="Z358" s="13"/>
      <c r="AA358" s="13"/>
      <c r="AB358" s="13"/>
      <c r="AC358" s="13"/>
      <c r="AD358" s="13"/>
      <c r="AE358" s="13"/>
      <c r="AT358" s="257" t="s">
        <v>208</v>
      </c>
      <c r="AU358" s="257" t="s">
        <v>83</v>
      </c>
      <c r="AV358" s="13" t="s">
        <v>85</v>
      </c>
      <c r="AW358" s="13" t="s">
        <v>32</v>
      </c>
      <c r="AX358" s="13" t="s">
        <v>76</v>
      </c>
      <c r="AY358" s="257" t="s">
        <v>201</v>
      </c>
    </row>
    <row r="359" s="13" customFormat="1">
      <c r="A359" s="13"/>
      <c r="B359" s="247"/>
      <c r="C359" s="248"/>
      <c r="D359" s="238" t="s">
        <v>208</v>
      </c>
      <c r="E359" s="249" t="s">
        <v>1</v>
      </c>
      <c r="F359" s="250" t="s">
        <v>688</v>
      </c>
      <c r="G359" s="248"/>
      <c r="H359" s="251">
        <v>4.3899999999999997</v>
      </c>
      <c r="I359" s="252"/>
      <c r="J359" s="248"/>
      <c r="K359" s="248"/>
      <c r="L359" s="253"/>
      <c r="M359" s="254"/>
      <c r="N359" s="255"/>
      <c r="O359" s="255"/>
      <c r="P359" s="255"/>
      <c r="Q359" s="255"/>
      <c r="R359" s="255"/>
      <c r="S359" s="255"/>
      <c r="T359" s="256"/>
      <c r="U359" s="13"/>
      <c r="V359" s="13"/>
      <c r="W359" s="13"/>
      <c r="X359" s="13"/>
      <c r="Y359" s="13"/>
      <c r="Z359" s="13"/>
      <c r="AA359" s="13"/>
      <c r="AB359" s="13"/>
      <c r="AC359" s="13"/>
      <c r="AD359" s="13"/>
      <c r="AE359" s="13"/>
      <c r="AT359" s="257" t="s">
        <v>208</v>
      </c>
      <c r="AU359" s="257" t="s">
        <v>83</v>
      </c>
      <c r="AV359" s="13" t="s">
        <v>85</v>
      </c>
      <c r="AW359" s="13" t="s">
        <v>32</v>
      </c>
      <c r="AX359" s="13" t="s">
        <v>76</v>
      </c>
      <c r="AY359" s="257" t="s">
        <v>201</v>
      </c>
    </row>
    <row r="360" s="13" customFormat="1">
      <c r="A360" s="13"/>
      <c r="B360" s="247"/>
      <c r="C360" s="248"/>
      <c r="D360" s="238" t="s">
        <v>208</v>
      </c>
      <c r="E360" s="249" t="s">
        <v>1</v>
      </c>
      <c r="F360" s="250" t="s">
        <v>689</v>
      </c>
      <c r="G360" s="248"/>
      <c r="H360" s="251">
        <v>1.1619999999999999</v>
      </c>
      <c r="I360" s="252"/>
      <c r="J360" s="248"/>
      <c r="K360" s="248"/>
      <c r="L360" s="253"/>
      <c r="M360" s="254"/>
      <c r="N360" s="255"/>
      <c r="O360" s="255"/>
      <c r="P360" s="255"/>
      <c r="Q360" s="255"/>
      <c r="R360" s="255"/>
      <c r="S360" s="255"/>
      <c r="T360" s="256"/>
      <c r="U360" s="13"/>
      <c r="V360" s="13"/>
      <c r="W360" s="13"/>
      <c r="X360" s="13"/>
      <c r="Y360" s="13"/>
      <c r="Z360" s="13"/>
      <c r="AA360" s="13"/>
      <c r="AB360" s="13"/>
      <c r="AC360" s="13"/>
      <c r="AD360" s="13"/>
      <c r="AE360" s="13"/>
      <c r="AT360" s="257" t="s">
        <v>208</v>
      </c>
      <c r="AU360" s="257" t="s">
        <v>83</v>
      </c>
      <c r="AV360" s="13" t="s">
        <v>85</v>
      </c>
      <c r="AW360" s="13" t="s">
        <v>32</v>
      </c>
      <c r="AX360" s="13" t="s">
        <v>76</v>
      </c>
      <c r="AY360" s="257" t="s">
        <v>201</v>
      </c>
    </row>
    <row r="361" s="12" customFormat="1">
      <c r="A361" s="12"/>
      <c r="B361" s="236"/>
      <c r="C361" s="237"/>
      <c r="D361" s="238" t="s">
        <v>208</v>
      </c>
      <c r="E361" s="239" t="s">
        <v>1</v>
      </c>
      <c r="F361" s="240" t="s">
        <v>512</v>
      </c>
      <c r="G361" s="237"/>
      <c r="H361" s="239" t="s">
        <v>1</v>
      </c>
      <c r="I361" s="241"/>
      <c r="J361" s="237"/>
      <c r="K361" s="237"/>
      <c r="L361" s="242"/>
      <c r="M361" s="243"/>
      <c r="N361" s="244"/>
      <c r="O361" s="244"/>
      <c r="P361" s="244"/>
      <c r="Q361" s="244"/>
      <c r="R361" s="244"/>
      <c r="S361" s="244"/>
      <c r="T361" s="245"/>
      <c r="U361" s="12"/>
      <c r="V361" s="12"/>
      <c r="W361" s="12"/>
      <c r="X361" s="12"/>
      <c r="Y361" s="12"/>
      <c r="Z361" s="12"/>
      <c r="AA361" s="12"/>
      <c r="AB361" s="12"/>
      <c r="AC361" s="12"/>
      <c r="AD361" s="12"/>
      <c r="AE361" s="12"/>
      <c r="AT361" s="246" t="s">
        <v>208</v>
      </c>
      <c r="AU361" s="246" t="s">
        <v>83</v>
      </c>
      <c r="AV361" s="12" t="s">
        <v>83</v>
      </c>
      <c r="AW361" s="12" t="s">
        <v>32</v>
      </c>
      <c r="AX361" s="12" t="s">
        <v>76</v>
      </c>
      <c r="AY361" s="246" t="s">
        <v>201</v>
      </c>
    </row>
    <row r="362" s="13" customFormat="1">
      <c r="A362" s="13"/>
      <c r="B362" s="247"/>
      <c r="C362" s="248"/>
      <c r="D362" s="238" t="s">
        <v>208</v>
      </c>
      <c r="E362" s="249" t="s">
        <v>1</v>
      </c>
      <c r="F362" s="250" t="s">
        <v>690</v>
      </c>
      <c r="G362" s="248"/>
      <c r="H362" s="251">
        <v>5.0999999999999996</v>
      </c>
      <c r="I362" s="252"/>
      <c r="J362" s="248"/>
      <c r="K362" s="248"/>
      <c r="L362" s="253"/>
      <c r="M362" s="254"/>
      <c r="N362" s="255"/>
      <c r="O362" s="255"/>
      <c r="P362" s="255"/>
      <c r="Q362" s="255"/>
      <c r="R362" s="255"/>
      <c r="S362" s="255"/>
      <c r="T362" s="256"/>
      <c r="U362" s="13"/>
      <c r="V362" s="13"/>
      <c r="W362" s="13"/>
      <c r="X362" s="13"/>
      <c r="Y362" s="13"/>
      <c r="Z362" s="13"/>
      <c r="AA362" s="13"/>
      <c r="AB362" s="13"/>
      <c r="AC362" s="13"/>
      <c r="AD362" s="13"/>
      <c r="AE362" s="13"/>
      <c r="AT362" s="257" t="s">
        <v>208</v>
      </c>
      <c r="AU362" s="257" t="s">
        <v>83</v>
      </c>
      <c r="AV362" s="13" t="s">
        <v>85</v>
      </c>
      <c r="AW362" s="13" t="s">
        <v>32</v>
      </c>
      <c r="AX362" s="13" t="s">
        <v>76</v>
      </c>
      <c r="AY362" s="257" t="s">
        <v>201</v>
      </c>
    </row>
    <row r="363" s="13" customFormat="1">
      <c r="A363" s="13"/>
      <c r="B363" s="247"/>
      <c r="C363" s="248"/>
      <c r="D363" s="238" t="s">
        <v>208</v>
      </c>
      <c r="E363" s="249" t="s">
        <v>1</v>
      </c>
      <c r="F363" s="250" t="s">
        <v>691</v>
      </c>
      <c r="G363" s="248"/>
      <c r="H363" s="251">
        <v>8.1639999999999997</v>
      </c>
      <c r="I363" s="252"/>
      <c r="J363" s="248"/>
      <c r="K363" s="248"/>
      <c r="L363" s="253"/>
      <c r="M363" s="254"/>
      <c r="N363" s="255"/>
      <c r="O363" s="255"/>
      <c r="P363" s="255"/>
      <c r="Q363" s="255"/>
      <c r="R363" s="255"/>
      <c r="S363" s="255"/>
      <c r="T363" s="256"/>
      <c r="U363" s="13"/>
      <c r="V363" s="13"/>
      <c r="W363" s="13"/>
      <c r="X363" s="13"/>
      <c r="Y363" s="13"/>
      <c r="Z363" s="13"/>
      <c r="AA363" s="13"/>
      <c r="AB363" s="13"/>
      <c r="AC363" s="13"/>
      <c r="AD363" s="13"/>
      <c r="AE363" s="13"/>
      <c r="AT363" s="257" t="s">
        <v>208</v>
      </c>
      <c r="AU363" s="257" t="s">
        <v>83</v>
      </c>
      <c r="AV363" s="13" t="s">
        <v>85</v>
      </c>
      <c r="AW363" s="13" t="s">
        <v>32</v>
      </c>
      <c r="AX363" s="13" t="s">
        <v>76</v>
      </c>
      <c r="AY363" s="257" t="s">
        <v>201</v>
      </c>
    </row>
    <row r="364" s="13" customFormat="1">
      <c r="A364" s="13"/>
      <c r="B364" s="247"/>
      <c r="C364" s="248"/>
      <c r="D364" s="238" t="s">
        <v>208</v>
      </c>
      <c r="E364" s="249" t="s">
        <v>1</v>
      </c>
      <c r="F364" s="250" t="s">
        <v>692</v>
      </c>
      <c r="G364" s="248"/>
      <c r="H364" s="251">
        <v>5.3899999999999997</v>
      </c>
      <c r="I364" s="252"/>
      <c r="J364" s="248"/>
      <c r="K364" s="248"/>
      <c r="L364" s="253"/>
      <c r="M364" s="254"/>
      <c r="N364" s="255"/>
      <c r="O364" s="255"/>
      <c r="P364" s="255"/>
      <c r="Q364" s="255"/>
      <c r="R364" s="255"/>
      <c r="S364" s="255"/>
      <c r="T364" s="256"/>
      <c r="U364" s="13"/>
      <c r="V364" s="13"/>
      <c r="W364" s="13"/>
      <c r="X364" s="13"/>
      <c r="Y364" s="13"/>
      <c r="Z364" s="13"/>
      <c r="AA364" s="13"/>
      <c r="AB364" s="13"/>
      <c r="AC364" s="13"/>
      <c r="AD364" s="13"/>
      <c r="AE364" s="13"/>
      <c r="AT364" s="257" t="s">
        <v>208</v>
      </c>
      <c r="AU364" s="257" t="s">
        <v>83</v>
      </c>
      <c r="AV364" s="13" t="s">
        <v>85</v>
      </c>
      <c r="AW364" s="13" t="s">
        <v>32</v>
      </c>
      <c r="AX364" s="13" t="s">
        <v>76</v>
      </c>
      <c r="AY364" s="257" t="s">
        <v>201</v>
      </c>
    </row>
    <row r="365" s="12" customFormat="1">
      <c r="A365" s="12"/>
      <c r="B365" s="236"/>
      <c r="C365" s="237"/>
      <c r="D365" s="238" t="s">
        <v>208</v>
      </c>
      <c r="E365" s="239" t="s">
        <v>1</v>
      </c>
      <c r="F365" s="240" t="s">
        <v>516</v>
      </c>
      <c r="G365" s="237"/>
      <c r="H365" s="239" t="s">
        <v>1</v>
      </c>
      <c r="I365" s="241"/>
      <c r="J365" s="237"/>
      <c r="K365" s="237"/>
      <c r="L365" s="242"/>
      <c r="M365" s="243"/>
      <c r="N365" s="244"/>
      <c r="O365" s="244"/>
      <c r="P365" s="244"/>
      <c r="Q365" s="244"/>
      <c r="R365" s="244"/>
      <c r="S365" s="244"/>
      <c r="T365" s="245"/>
      <c r="U365" s="12"/>
      <c r="V365" s="12"/>
      <c r="W365" s="12"/>
      <c r="X365" s="12"/>
      <c r="Y365" s="12"/>
      <c r="Z365" s="12"/>
      <c r="AA365" s="12"/>
      <c r="AB365" s="12"/>
      <c r="AC365" s="12"/>
      <c r="AD365" s="12"/>
      <c r="AE365" s="12"/>
      <c r="AT365" s="246" t="s">
        <v>208</v>
      </c>
      <c r="AU365" s="246" t="s">
        <v>83</v>
      </c>
      <c r="AV365" s="12" t="s">
        <v>83</v>
      </c>
      <c r="AW365" s="12" t="s">
        <v>32</v>
      </c>
      <c r="AX365" s="12" t="s">
        <v>76</v>
      </c>
      <c r="AY365" s="246" t="s">
        <v>201</v>
      </c>
    </row>
    <row r="366" s="13" customFormat="1">
      <c r="A366" s="13"/>
      <c r="B366" s="247"/>
      <c r="C366" s="248"/>
      <c r="D366" s="238" t="s">
        <v>208</v>
      </c>
      <c r="E366" s="249" t="s">
        <v>1</v>
      </c>
      <c r="F366" s="250" t="s">
        <v>691</v>
      </c>
      <c r="G366" s="248"/>
      <c r="H366" s="251">
        <v>8.1639999999999997</v>
      </c>
      <c r="I366" s="252"/>
      <c r="J366" s="248"/>
      <c r="K366" s="248"/>
      <c r="L366" s="253"/>
      <c r="M366" s="254"/>
      <c r="N366" s="255"/>
      <c r="O366" s="255"/>
      <c r="P366" s="255"/>
      <c r="Q366" s="255"/>
      <c r="R366" s="255"/>
      <c r="S366" s="255"/>
      <c r="T366" s="256"/>
      <c r="U366" s="13"/>
      <c r="V366" s="13"/>
      <c r="W366" s="13"/>
      <c r="X366" s="13"/>
      <c r="Y366" s="13"/>
      <c r="Z366" s="13"/>
      <c r="AA366" s="13"/>
      <c r="AB366" s="13"/>
      <c r="AC366" s="13"/>
      <c r="AD366" s="13"/>
      <c r="AE366" s="13"/>
      <c r="AT366" s="257" t="s">
        <v>208</v>
      </c>
      <c r="AU366" s="257" t="s">
        <v>83</v>
      </c>
      <c r="AV366" s="13" t="s">
        <v>85</v>
      </c>
      <c r="AW366" s="13" t="s">
        <v>32</v>
      </c>
      <c r="AX366" s="13" t="s">
        <v>76</v>
      </c>
      <c r="AY366" s="257" t="s">
        <v>201</v>
      </c>
    </row>
    <row r="367" s="13" customFormat="1">
      <c r="A367" s="13"/>
      <c r="B367" s="247"/>
      <c r="C367" s="248"/>
      <c r="D367" s="238" t="s">
        <v>208</v>
      </c>
      <c r="E367" s="249" t="s">
        <v>1</v>
      </c>
      <c r="F367" s="250" t="s">
        <v>692</v>
      </c>
      <c r="G367" s="248"/>
      <c r="H367" s="251">
        <v>5.3899999999999997</v>
      </c>
      <c r="I367" s="252"/>
      <c r="J367" s="248"/>
      <c r="K367" s="248"/>
      <c r="L367" s="253"/>
      <c r="M367" s="254"/>
      <c r="N367" s="255"/>
      <c r="O367" s="255"/>
      <c r="P367" s="255"/>
      <c r="Q367" s="255"/>
      <c r="R367" s="255"/>
      <c r="S367" s="255"/>
      <c r="T367" s="256"/>
      <c r="U367" s="13"/>
      <c r="V367" s="13"/>
      <c r="W367" s="13"/>
      <c r="X367" s="13"/>
      <c r="Y367" s="13"/>
      <c r="Z367" s="13"/>
      <c r="AA367" s="13"/>
      <c r="AB367" s="13"/>
      <c r="AC367" s="13"/>
      <c r="AD367" s="13"/>
      <c r="AE367" s="13"/>
      <c r="AT367" s="257" t="s">
        <v>208</v>
      </c>
      <c r="AU367" s="257" t="s">
        <v>83</v>
      </c>
      <c r="AV367" s="13" t="s">
        <v>85</v>
      </c>
      <c r="AW367" s="13" t="s">
        <v>32</v>
      </c>
      <c r="AX367" s="13" t="s">
        <v>76</v>
      </c>
      <c r="AY367" s="257" t="s">
        <v>201</v>
      </c>
    </row>
    <row r="368" s="13" customFormat="1">
      <c r="A368" s="13"/>
      <c r="B368" s="247"/>
      <c r="C368" s="248"/>
      <c r="D368" s="238" t="s">
        <v>208</v>
      </c>
      <c r="E368" s="249" t="s">
        <v>1</v>
      </c>
      <c r="F368" s="250" t="s">
        <v>693</v>
      </c>
      <c r="G368" s="248"/>
      <c r="H368" s="251">
        <v>4.0960000000000001</v>
      </c>
      <c r="I368" s="252"/>
      <c r="J368" s="248"/>
      <c r="K368" s="248"/>
      <c r="L368" s="253"/>
      <c r="M368" s="254"/>
      <c r="N368" s="255"/>
      <c r="O368" s="255"/>
      <c r="P368" s="255"/>
      <c r="Q368" s="255"/>
      <c r="R368" s="255"/>
      <c r="S368" s="255"/>
      <c r="T368" s="256"/>
      <c r="U368" s="13"/>
      <c r="V368" s="13"/>
      <c r="W368" s="13"/>
      <c r="X368" s="13"/>
      <c r="Y368" s="13"/>
      <c r="Z368" s="13"/>
      <c r="AA368" s="13"/>
      <c r="AB368" s="13"/>
      <c r="AC368" s="13"/>
      <c r="AD368" s="13"/>
      <c r="AE368" s="13"/>
      <c r="AT368" s="257" t="s">
        <v>208</v>
      </c>
      <c r="AU368" s="257" t="s">
        <v>83</v>
      </c>
      <c r="AV368" s="13" t="s">
        <v>85</v>
      </c>
      <c r="AW368" s="13" t="s">
        <v>32</v>
      </c>
      <c r="AX368" s="13" t="s">
        <v>76</v>
      </c>
      <c r="AY368" s="257" t="s">
        <v>201</v>
      </c>
    </row>
    <row r="369" s="12" customFormat="1">
      <c r="A369" s="12"/>
      <c r="B369" s="236"/>
      <c r="C369" s="237"/>
      <c r="D369" s="238" t="s">
        <v>208</v>
      </c>
      <c r="E369" s="239" t="s">
        <v>1</v>
      </c>
      <c r="F369" s="240" t="s">
        <v>694</v>
      </c>
      <c r="G369" s="237"/>
      <c r="H369" s="239" t="s">
        <v>1</v>
      </c>
      <c r="I369" s="241"/>
      <c r="J369" s="237"/>
      <c r="K369" s="237"/>
      <c r="L369" s="242"/>
      <c r="M369" s="243"/>
      <c r="N369" s="244"/>
      <c r="O369" s="244"/>
      <c r="P369" s="244"/>
      <c r="Q369" s="244"/>
      <c r="R369" s="244"/>
      <c r="S369" s="244"/>
      <c r="T369" s="245"/>
      <c r="U369" s="12"/>
      <c r="V369" s="12"/>
      <c r="W369" s="12"/>
      <c r="X369" s="12"/>
      <c r="Y369" s="12"/>
      <c r="Z369" s="12"/>
      <c r="AA369" s="12"/>
      <c r="AB369" s="12"/>
      <c r="AC369" s="12"/>
      <c r="AD369" s="12"/>
      <c r="AE369" s="12"/>
      <c r="AT369" s="246" t="s">
        <v>208</v>
      </c>
      <c r="AU369" s="246" t="s">
        <v>83</v>
      </c>
      <c r="AV369" s="12" t="s">
        <v>83</v>
      </c>
      <c r="AW369" s="12" t="s">
        <v>32</v>
      </c>
      <c r="AX369" s="12" t="s">
        <v>76</v>
      </c>
      <c r="AY369" s="246" t="s">
        <v>201</v>
      </c>
    </row>
    <row r="370" s="13" customFormat="1">
      <c r="A370" s="13"/>
      <c r="B370" s="247"/>
      <c r="C370" s="248"/>
      <c r="D370" s="238" t="s">
        <v>208</v>
      </c>
      <c r="E370" s="249" t="s">
        <v>1</v>
      </c>
      <c r="F370" s="250" t="s">
        <v>690</v>
      </c>
      <c r="G370" s="248"/>
      <c r="H370" s="251">
        <v>5.0999999999999996</v>
      </c>
      <c r="I370" s="252"/>
      <c r="J370" s="248"/>
      <c r="K370" s="248"/>
      <c r="L370" s="253"/>
      <c r="M370" s="254"/>
      <c r="N370" s="255"/>
      <c r="O370" s="255"/>
      <c r="P370" s="255"/>
      <c r="Q370" s="255"/>
      <c r="R370" s="255"/>
      <c r="S370" s="255"/>
      <c r="T370" s="256"/>
      <c r="U370" s="13"/>
      <c r="V370" s="13"/>
      <c r="W370" s="13"/>
      <c r="X370" s="13"/>
      <c r="Y370" s="13"/>
      <c r="Z370" s="13"/>
      <c r="AA370" s="13"/>
      <c r="AB370" s="13"/>
      <c r="AC370" s="13"/>
      <c r="AD370" s="13"/>
      <c r="AE370" s="13"/>
      <c r="AT370" s="257" t="s">
        <v>208</v>
      </c>
      <c r="AU370" s="257" t="s">
        <v>83</v>
      </c>
      <c r="AV370" s="13" t="s">
        <v>85</v>
      </c>
      <c r="AW370" s="13" t="s">
        <v>32</v>
      </c>
      <c r="AX370" s="13" t="s">
        <v>76</v>
      </c>
      <c r="AY370" s="257" t="s">
        <v>201</v>
      </c>
    </row>
    <row r="371" s="13" customFormat="1">
      <c r="A371" s="13"/>
      <c r="B371" s="247"/>
      <c r="C371" s="248"/>
      <c r="D371" s="238" t="s">
        <v>208</v>
      </c>
      <c r="E371" s="249" t="s">
        <v>1</v>
      </c>
      <c r="F371" s="250" t="s">
        <v>695</v>
      </c>
      <c r="G371" s="248"/>
      <c r="H371" s="251">
        <v>7.4900000000000002</v>
      </c>
      <c r="I371" s="252"/>
      <c r="J371" s="248"/>
      <c r="K371" s="248"/>
      <c r="L371" s="253"/>
      <c r="M371" s="254"/>
      <c r="N371" s="255"/>
      <c r="O371" s="255"/>
      <c r="P371" s="255"/>
      <c r="Q371" s="255"/>
      <c r="R371" s="255"/>
      <c r="S371" s="255"/>
      <c r="T371" s="256"/>
      <c r="U371" s="13"/>
      <c r="V371" s="13"/>
      <c r="W371" s="13"/>
      <c r="X371" s="13"/>
      <c r="Y371" s="13"/>
      <c r="Z371" s="13"/>
      <c r="AA371" s="13"/>
      <c r="AB371" s="13"/>
      <c r="AC371" s="13"/>
      <c r="AD371" s="13"/>
      <c r="AE371" s="13"/>
      <c r="AT371" s="257" t="s">
        <v>208</v>
      </c>
      <c r="AU371" s="257" t="s">
        <v>83</v>
      </c>
      <c r="AV371" s="13" t="s">
        <v>85</v>
      </c>
      <c r="AW371" s="13" t="s">
        <v>32</v>
      </c>
      <c r="AX371" s="13" t="s">
        <v>76</v>
      </c>
      <c r="AY371" s="257" t="s">
        <v>201</v>
      </c>
    </row>
    <row r="372" s="13" customFormat="1">
      <c r="A372" s="13"/>
      <c r="B372" s="247"/>
      <c r="C372" s="248"/>
      <c r="D372" s="238" t="s">
        <v>208</v>
      </c>
      <c r="E372" s="249" t="s">
        <v>1</v>
      </c>
      <c r="F372" s="250" t="s">
        <v>696</v>
      </c>
      <c r="G372" s="248"/>
      <c r="H372" s="251">
        <v>4.0819999999999999</v>
      </c>
      <c r="I372" s="252"/>
      <c r="J372" s="248"/>
      <c r="K372" s="248"/>
      <c r="L372" s="253"/>
      <c r="M372" s="254"/>
      <c r="N372" s="255"/>
      <c r="O372" s="255"/>
      <c r="P372" s="255"/>
      <c r="Q372" s="255"/>
      <c r="R372" s="255"/>
      <c r="S372" s="255"/>
      <c r="T372" s="256"/>
      <c r="U372" s="13"/>
      <c r="V372" s="13"/>
      <c r="W372" s="13"/>
      <c r="X372" s="13"/>
      <c r="Y372" s="13"/>
      <c r="Z372" s="13"/>
      <c r="AA372" s="13"/>
      <c r="AB372" s="13"/>
      <c r="AC372" s="13"/>
      <c r="AD372" s="13"/>
      <c r="AE372" s="13"/>
      <c r="AT372" s="257" t="s">
        <v>208</v>
      </c>
      <c r="AU372" s="257" t="s">
        <v>83</v>
      </c>
      <c r="AV372" s="13" t="s">
        <v>85</v>
      </c>
      <c r="AW372" s="13" t="s">
        <v>32</v>
      </c>
      <c r="AX372" s="13" t="s">
        <v>76</v>
      </c>
      <c r="AY372" s="257" t="s">
        <v>201</v>
      </c>
    </row>
    <row r="373" s="12" customFormat="1">
      <c r="A373" s="12"/>
      <c r="B373" s="236"/>
      <c r="C373" s="237"/>
      <c r="D373" s="238" t="s">
        <v>208</v>
      </c>
      <c r="E373" s="239" t="s">
        <v>1</v>
      </c>
      <c r="F373" s="240" t="s">
        <v>521</v>
      </c>
      <c r="G373" s="237"/>
      <c r="H373" s="239" t="s">
        <v>1</v>
      </c>
      <c r="I373" s="241"/>
      <c r="J373" s="237"/>
      <c r="K373" s="237"/>
      <c r="L373" s="242"/>
      <c r="M373" s="243"/>
      <c r="N373" s="244"/>
      <c r="O373" s="244"/>
      <c r="P373" s="244"/>
      <c r="Q373" s="244"/>
      <c r="R373" s="244"/>
      <c r="S373" s="244"/>
      <c r="T373" s="245"/>
      <c r="U373" s="12"/>
      <c r="V373" s="12"/>
      <c r="W373" s="12"/>
      <c r="X373" s="12"/>
      <c r="Y373" s="12"/>
      <c r="Z373" s="12"/>
      <c r="AA373" s="12"/>
      <c r="AB373" s="12"/>
      <c r="AC373" s="12"/>
      <c r="AD373" s="12"/>
      <c r="AE373" s="12"/>
      <c r="AT373" s="246" t="s">
        <v>208</v>
      </c>
      <c r="AU373" s="246" t="s">
        <v>83</v>
      </c>
      <c r="AV373" s="12" t="s">
        <v>83</v>
      </c>
      <c r="AW373" s="12" t="s">
        <v>32</v>
      </c>
      <c r="AX373" s="12" t="s">
        <v>76</v>
      </c>
      <c r="AY373" s="246" t="s">
        <v>201</v>
      </c>
    </row>
    <row r="374" s="13" customFormat="1">
      <c r="A374" s="13"/>
      <c r="B374" s="247"/>
      <c r="C374" s="248"/>
      <c r="D374" s="238" t="s">
        <v>208</v>
      </c>
      <c r="E374" s="249" t="s">
        <v>1</v>
      </c>
      <c r="F374" s="250" t="s">
        <v>688</v>
      </c>
      <c r="G374" s="248"/>
      <c r="H374" s="251">
        <v>4.3899999999999997</v>
      </c>
      <c r="I374" s="252"/>
      <c r="J374" s="248"/>
      <c r="K374" s="248"/>
      <c r="L374" s="253"/>
      <c r="M374" s="254"/>
      <c r="N374" s="255"/>
      <c r="O374" s="255"/>
      <c r="P374" s="255"/>
      <c r="Q374" s="255"/>
      <c r="R374" s="255"/>
      <c r="S374" s="255"/>
      <c r="T374" s="256"/>
      <c r="U374" s="13"/>
      <c r="V374" s="13"/>
      <c r="W374" s="13"/>
      <c r="X374" s="13"/>
      <c r="Y374" s="13"/>
      <c r="Z374" s="13"/>
      <c r="AA374" s="13"/>
      <c r="AB374" s="13"/>
      <c r="AC374" s="13"/>
      <c r="AD374" s="13"/>
      <c r="AE374" s="13"/>
      <c r="AT374" s="257" t="s">
        <v>208</v>
      </c>
      <c r="AU374" s="257" t="s">
        <v>83</v>
      </c>
      <c r="AV374" s="13" t="s">
        <v>85</v>
      </c>
      <c r="AW374" s="13" t="s">
        <v>32</v>
      </c>
      <c r="AX374" s="13" t="s">
        <v>76</v>
      </c>
      <c r="AY374" s="257" t="s">
        <v>201</v>
      </c>
    </row>
    <row r="375" s="13" customFormat="1">
      <c r="A375" s="13"/>
      <c r="B375" s="247"/>
      <c r="C375" s="248"/>
      <c r="D375" s="238" t="s">
        <v>208</v>
      </c>
      <c r="E375" s="249" t="s">
        <v>1</v>
      </c>
      <c r="F375" s="250" t="s">
        <v>692</v>
      </c>
      <c r="G375" s="248"/>
      <c r="H375" s="251">
        <v>5.3899999999999997</v>
      </c>
      <c r="I375" s="252"/>
      <c r="J375" s="248"/>
      <c r="K375" s="248"/>
      <c r="L375" s="253"/>
      <c r="M375" s="254"/>
      <c r="N375" s="255"/>
      <c r="O375" s="255"/>
      <c r="P375" s="255"/>
      <c r="Q375" s="255"/>
      <c r="R375" s="255"/>
      <c r="S375" s="255"/>
      <c r="T375" s="256"/>
      <c r="U375" s="13"/>
      <c r="V375" s="13"/>
      <c r="W375" s="13"/>
      <c r="X375" s="13"/>
      <c r="Y375" s="13"/>
      <c r="Z375" s="13"/>
      <c r="AA375" s="13"/>
      <c r="AB375" s="13"/>
      <c r="AC375" s="13"/>
      <c r="AD375" s="13"/>
      <c r="AE375" s="13"/>
      <c r="AT375" s="257" t="s">
        <v>208</v>
      </c>
      <c r="AU375" s="257" t="s">
        <v>83</v>
      </c>
      <c r="AV375" s="13" t="s">
        <v>85</v>
      </c>
      <c r="AW375" s="13" t="s">
        <v>32</v>
      </c>
      <c r="AX375" s="13" t="s">
        <v>76</v>
      </c>
      <c r="AY375" s="257" t="s">
        <v>201</v>
      </c>
    </row>
    <row r="376" s="13" customFormat="1">
      <c r="A376" s="13"/>
      <c r="B376" s="247"/>
      <c r="C376" s="248"/>
      <c r="D376" s="238" t="s">
        <v>208</v>
      </c>
      <c r="E376" s="249" t="s">
        <v>1</v>
      </c>
      <c r="F376" s="250" t="s">
        <v>691</v>
      </c>
      <c r="G376" s="248"/>
      <c r="H376" s="251">
        <v>8.1639999999999997</v>
      </c>
      <c r="I376" s="252"/>
      <c r="J376" s="248"/>
      <c r="K376" s="248"/>
      <c r="L376" s="253"/>
      <c r="M376" s="254"/>
      <c r="N376" s="255"/>
      <c r="O376" s="255"/>
      <c r="P376" s="255"/>
      <c r="Q376" s="255"/>
      <c r="R376" s="255"/>
      <c r="S376" s="255"/>
      <c r="T376" s="256"/>
      <c r="U376" s="13"/>
      <c r="V376" s="13"/>
      <c r="W376" s="13"/>
      <c r="X376" s="13"/>
      <c r="Y376" s="13"/>
      <c r="Z376" s="13"/>
      <c r="AA376" s="13"/>
      <c r="AB376" s="13"/>
      <c r="AC376" s="13"/>
      <c r="AD376" s="13"/>
      <c r="AE376" s="13"/>
      <c r="AT376" s="257" t="s">
        <v>208</v>
      </c>
      <c r="AU376" s="257" t="s">
        <v>83</v>
      </c>
      <c r="AV376" s="13" t="s">
        <v>85</v>
      </c>
      <c r="AW376" s="13" t="s">
        <v>32</v>
      </c>
      <c r="AX376" s="13" t="s">
        <v>76</v>
      </c>
      <c r="AY376" s="257" t="s">
        <v>201</v>
      </c>
    </row>
    <row r="377" s="12" customFormat="1">
      <c r="A377" s="12"/>
      <c r="B377" s="236"/>
      <c r="C377" s="237"/>
      <c r="D377" s="238" t="s">
        <v>208</v>
      </c>
      <c r="E377" s="239" t="s">
        <v>1</v>
      </c>
      <c r="F377" s="240" t="s">
        <v>522</v>
      </c>
      <c r="G377" s="237"/>
      <c r="H377" s="239" t="s">
        <v>1</v>
      </c>
      <c r="I377" s="241"/>
      <c r="J377" s="237"/>
      <c r="K377" s="237"/>
      <c r="L377" s="242"/>
      <c r="M377" s="243"/>
      <c r="N377" s="244"/>
      <c r="O377" s="244"/>
      <c r="P377" s="244"/>
      <c r="Q377" s="244"/>
      <c r="R377" s="244"/>
      <c r="S377" s="244"/>
      <c r="T377" s="245"/>
      <c r="U377" s="12"/>
      <c r="V377" s="12"/>
      <c r="W377" s="12"/>
      <c r="X377" s="12"/>
      <c r="Y377" s="12"/>
      <c r="Z377" s="12"/>
      <c r="AA377" s="12"/>
      <c r="AB377" s="12"/>
      <c r="AC377" s="12"/>
      <c r="AD377" s="12"/>
      <c r="AE377" s="12"/>
      <c r="AT377" s="246" t="s">
        <v>208</v>
      </c>
      <c r="AU377" s="246" t="s">
        <v>83</v>
      </c>
      <c r="AV377" s="12" t="s">
        <v>83</v>
      </c>
      <c r="AW377" s="12" t="s">
        <v>32</v>
      </c>
      <c r="AX377" s="12" t="s">
        <v>76</v>
      </c>
      <c r="AY377" s="246" t="s">
        <v>201</v>
      </c>
    </row>
    <row r="378" s="13" customFormat="1">
      <c r="A378" s="13"/>
      <c r="B378" s="247"/>
      <c r="C378" s="248"/>
      <c r="D378" s="238" t="s">
        <v>208</v>
      </c>
      <c r="E378" s="249" t="s">
        <v>1</v>
      </c>
      <c r="F378" s="250" t="s">
        <v>688</v>
      </c>
      <c r="G378" s="248"/>
      <c r="H378" s="251">
        <v>4.3899999999999997</v>
      </c>
      <c r="I378" s="252"/>
      <c r="J378" s="248"/>
      <c r="K378" s="248"/>
      <c r="L378" s="253"/>
      <c r="M378" s="254"/>
      <c r="N378" s="255"/>
      <c r="O378" s="255"/>
      <c r="P378" s="255"/>
      <c r="Q378" s="255"/>
      <c r="R378" s="255"/>
      <c r="S378" s="255"/>
      <c r="T378" s="256"/>
      <c r="U378" s="13"/>
      <c r="V378" s="13"/>
      <c r="W378" s="13"/>
      <c r="X378" s="13"/>
      <c r="Y378" s="13"/>
      <c r="Z378" s="13"/>
      <c r="AA378" s="13"/>
      <c r="AB378" s="13"/>
      <c r="AC378" s="13"/>
      <c r="AD378" s="13"/>
      <c r="AE378" s="13"/>
      <c r="AT378" s="257" t="s">
        <v>208</v>
      </c>
      <c r="AU378" s="257" t="s">
        <v>83</v>
      </c>
      <c r="AV378" s="13" t="s">
        <v>85</v>
      </c>
      <c r="AW378" s="13" t="s">
        <v>32</v>
      </c>
      <c r="AX378" s="13" t="s">
        <v>76</v>
      </c>
      <c r="AY378" s="257" t="s">
        <v>201</v>
      </c>
    </row>
    <row r="379" s="13" customFormat="1">
      <c r="A379" s="13"/>
      <c r="B379" s="247"/>
      <c r="C379" s="248"/>
      <c r="D379" s="238" t="s">
        <v>208</v>
      </c>
      <c r="E379" s="249" t="s">
        <v>1</v>
      </c>
      <c r="F379" s="250" t="s">
        <v>692</v>
      </c>
      <c r="G379" s="248"/>
      <c r="H379" s="251">
        <v>5.3899999999999997</v>
      </c>
      <c r="I379" s="252"/>
      <c r="J379" s="248"/>
      <c r="K379" s="248"/>
      <c r="L379" s="253"/>
      <c r="M379" s="254"/>
      <c r="N379" s="255"/>
      <c r="O379" s="255"/>
      <c r="P379" s="255"/>
      <c r="Q379" s="255"/>
      <c r="R379" s="255"/>
      <c r="S379" s="255"/>
      <c r="T379" s="256"/>
      <c r="U379" s="13"/>
      <c r="V379" s="13"/>
      <c r="W379" s="13"/>
      <c r="X379" s="13"/>
      <c r="Y379" s="13"/>
      <c r="Z379" s="13"/>
      <c r="AA379" s="13"/>
      <c r="AB379" s="13"/>
      <c r="AC379" s="13"/>
      <c r="AD379" s="13"/>
      <c r="AE379" s="13"/>
      <c r="AT379" s="257" t="s">
        <v>208</v>
      </c>
      <c r="AU379" s="257" t="s">
        <v>83</v>
      </c>
      <c r="AV379" s="13" t="s">
        <v>85</v>
      </c>
      <c r="AW379" s="13" t="s">
        <v>32</v>
      </c>
      <c r="AX379" s="13" t="s">
        <v>76</v>
      </c>
      <c r="AY379" s="257" t="s">
        <v>201</v>
      </c>
    </row>
    <row r="380" s="13" customFormat="1">
      <c r="A380" s="13"/>
      <c r="B380" s="247"/>
      <c r="C380" s="248"/>
      <c r="D380" s="238" t="s">
        <v>208</v>
      </c>
      <c r="E380" s="249" t="s">
        <v>1</v>
      </c>
      <c r="F380" s="250" t="s">
        <v>691</v>
      </c>
      <c r="G380" s="248"/>
      <c r="H380" s="251">
        <v>8.1639999999999997</v>
      </c>
      <c r="I380" s="252"/>
      <c r="J380" s="248"/>
      <c r="K380" s="248"/>
      <c r="L380" s="253"/>
      <c r="M380" s="254"/>
      <c r="N380" s="255"/>
      <c r="O380" s="255"/>
      <c r="P380" s="255"/>
      <c r="Q380" s="255"/>
      <c r="R380" s="255"/>
      <c r="S380" s="255"/>
      <c r="T380" s="256"/>
      <c r="U380" s="13"/>
      <c r="V380" s="13"/>
      <c r="W380" s="13"/>
      <c r="X380" s="13"/>
      <c r="Y380" s="13"/>
      <c r="Z380" s="13"/>
      <c r="AA380" s="13"/>
      <c r="AB380" s="13"/>
      <c r="AC380" s="13"/>
      <c r="AD380" s="13"/>
      <c r="AE380" s="13"/>
      <c r="AT380" s="257" t="s">
        <v>208</v>
      </c>
      <c r="AU380" s="257" t="s">
        <v>83</v>
      </c>
      <c r="AV380" s="13" t="s">
        <v>85</v>
      </c>
      <c r="AW380" s="13" t="s">
        <v>32</v>
      </c>
      <c r="AX380" s="13" t="s">
        <v>76</v>
      </c>
      <c r="AY380" s="257" t="s">
        <v>201</v>
      </c>
    </row>
    <row r="381" s="12" customFormat="1">
      <c r="A381" s="12"/>
      <c r="B381" s="236"/>
      <c r="C381" s="237"/>
      <c r="D381" s="238" t="s">
        <v>208</v>
      </c>
      <c r="E381" s="239" t="s">
        <v>1</v>
      </c>
      <c r="F381" s="240" t="s">
        <v>562</v>
      </c>
      <c r="G381" s="237"/>
      <c r="H381" s="239" t="s">
        <v>1</v>
      </c>
      <c r="I381" s="241"/>
      <c r="J381" s="237"/>
      <c r="K381" s="237"/>
      <c r="L381" s="242"/>
      <c r="M381" s="243"/>
      <c r="N381" s="244"/>
      <c r="O381" s="244"/>
      <c r="P381" s="244"/>
      <c r="Q381" s="244"/>
      <c r="R381" s="244"/>
      <c r="S381" s="244"/>
      <c r="T381" s="245"/>
      <c r="U381" s="12"/>
      <c r="V381" s="12"/>
      <c r="W381" s="12"/>
      <c r="X381" s="12"/>
      <c r="Y381" s="12"/>
      <c r="Z381" s="12"/>
      <c r="AA381" s="12"/>
      <c r="AB381" s="12"/>
      <c r="AC381" s="12"/>
      <c r="AD381" s="12"/>
      <c r="AE381" s="12"/>
      <c r="AT381" s="246" t="s">
        <v>208</v>
      </c>
      <c r="AU381" s="246" t="s">
        <v>83</v>
      </c>
      <c r="AV381" s="12" t="s">
        <v>83</v>
      </c>
      <c r="AW381" s="12" t="s">
        <v>32</v>
      </c>
      <c r="AX381" s="12" t="s">
        <v>76</v>
      </c>
      <c r="AY381" s="246" t="s">
        <v>201</v>
      </c>
    </row>
    <row r="382" s="13" customFormat="1">
      <c r="A382" s="13"/>
      <c r="B382" s="247"/>
      <c r="C382" s="248"/>
      <c r="D382" s="238" t="s">
        <v>208</v>
      </c>
      <c r="E382" s="249" t="s">
        <v>1</v>
      </c>
      <c r="F382" s="250" t="s">
        <v>690</v>
      </c>
      <c r="G382" s="248"/>
      <c r="H382" s="251">
        <v>5.0999999999999996</v>
      </c>
      <c r="I382" s="252"/>
      <c r="J382" s="248"/>
      <c r="K382" s="248"/>
      <c r="L382" s="253"/>
      <c r="M382" s="254"/>
      <c r="N382" s="255"/>
      <c r="O382" s="255"/>
      <c r="P382" s="255"/>
      <c r="Q382" s="255"/>
      <c r="R382" s="255"/>
      <c r="S382" s="255"/>
      <c r="T382" s="256"/>
      <c r="U382" s="13"/>
      <c r="V382" s="13"/>
      <c r="W382" s="13"/>
      <c r="X382" s="13"/>
      <c r="Y382" s="13"/>
      <c r="Z382" s="13"/>
      <c r="AA382" s="13"/>
      <c r="AB382" s="13"/>
      <c r="AC382" s="13"/>
      <c r="AD382" s="13"/>
      <c r="AE382" s="13"/>
      <c r="AT382" s="257" t="s">
        <v>208</v>
      </c>
      <c r="AU382" s="257" t="s">
        <v>83</v>
      </c>
      <c r="AV382" s="13" t="s">
        <v>85</v>
      </c>
      <c r="AW382" s="13" t="s">
        <v>32</v>
      </c>
      <c r="AX382" s="13" t="s">
        <v>76</v>
      </c>
      <c r="AY382" s="257" t="s">
        <v>201</v>
      </c>
    </row>
    <row r="383" s="13" customFormat="1">
      <c r="A383" s="13"/>
      <c r="B383" s="247"/>
      <c r="C383" s="248"/>
      <c r="D383" s="238" t="s">
        <v>208</v>
      </c>
      <c r="E383" s="249" t="s">
        <v>1</v>
      </c>
      <c r="F383" s="250" t="s">
        <v>695</v>
      </c>
      <c r="G383" s="248"/>
      <c r="H383" s="251">
        <v>7.4900000000000002</v>
      </c>
      <c r="I383" s="252"/>
      <c r="J383" s="248"/>
      <c r="K383" s="248"/>
      <c r="L383" s="253"/>
      <c r="M383" s="254"/>
      <c r="N383" s="255"/>
      <c r="O383" s="255"/>
      <c r="P383" s="255"/>
      <c r="Q383" s="255"/>
      <c r="R383" s="255"/>
      <c r="S383" s="255"/>
      <c r="T383" s="256"/>
      <c r="U383" s="13"/>
      <c r="V383" s="13"/>
      <c r="W383" s="13"/>
      <c r="X383" s="13"/>
      <c r="Y383" s="13"/>
      <c r="Z383" s="13"/>
      <c r="AA383" s="13"/>
      <c r="AB383" s="13"/>
      <c r="AC383" s="13"/>
      <c r="AD383" s="13"/>
      <c r="AE383" s="13"/>
      <c r="AT383" s="257" t="s">
        <v>208</v>
      </c>
      <c r="AU383" s="257" t="s">
        <v>83</v>
      </c>
      <c r="AV383" s="13" t="s">
        <v>85</v>
      </c>
      <c r="AW383" s="13" t="s">
        <v>32</v>
      </c>
      <c r="AX383" s="13" t="s">
        <v>76</v>
      </c>
      <c r="AY383" s="257" t="s">
        <v>201</v>
      </c>
    </row>
    <row r="384" s="13" customFormat="1">
      <c r="A384" s="13"/>
      <c r="B384" s="247"/>
      <c r="C384" s="248"/>
      <c r="D384" s="238" t="s">
        <v>208</v>
      </c>
      <c r="E384" s="249" t="s">
        <v>1</v>
      </c>
      <c r="F384" s="250" t="s">
        <v>697</v>
      </c>
      <c r="G384" s="248"/>
      <c r="H384" s="251">
        <v>4.1210000000000004</v>
      </c>
      <c r="I384" s="252"/>
      <c r="J384" s="248"/>
      <c r="K384" s="248"/>
      <c r="L384" s="253"/>
      <c r="M384" s="254"/>
      <c r="N384" s="255"/>
      <c r="O384" s="255"/>
      <c r="P384" s="255"/>
      <c r="Q384" s="255"/>
      <c r="R384" s="255"/>
      <c r="S384" s="255"/>
      <c r="T384" s="256"/>
      <c r="U384" s="13"/>
      <c r="V384" s="13"/>
      <c r="W384" s="13"/>
      <c r="X384" s="13"/>
      <c r="Y384" s="13"/>
      <c r="Z384" s="13"/>
      <c r="AA384" s="13"/>
      <c r="AB384" s="13"/>
      <c r="AC384" s="13"/>
      <c r="AD384" s="13"/>
      <c r="AE384" s="13"/>
      <c r="AT384" s="257" t="s">
        <v>208</v>
      </c>
      <c r="AU384" s="257" t="s">
        <v>83</v>
      </c>
      <c r="AV384" s="13" t="s">
        <v>85</v>
      </c>
      <c r="AW384" s="13" t="s">
        <v>32</v>
      </c>
      <c r="AX384" s="13" t="s">
        <v>76</v>
      </c>
      <c r="AY384" s="257" t="s">
        <v>201</v>
      </c>
    </row>
    <row r="385" s="12" customFormat="1">
      <c r="A385" s="12"/>
      <c r="B385" s="236"/>
      <c r="C385" s="237"/>
      <c r="D385" s="238" t="s">
        <v>208</v>
      </c>
      <c r="E385" s="239" t="s">
        <v>1</v>
      </c>
      <c r="F385" s="240" t="s">
        <v>563</v>
      </c>
      <c r="G385" s="237"/>
      <c r="H385" s="239" t="s">
        <v>1</v>
      </c>
      <c r="I385" s="241"/>
      <c r="J385" s="237"/>
      <c r="K385" s="237"/>
      <c r="L385" s="242"/>
      <c r="M385" s="243"/>
      <c r="N385" s="244"/>
      <c r="O385" s="244"/>
      <c r="P385" s="244"/>
      <c r="Q385" s="244"/>
      <c r="R385" s="244"/>
      <c r="S385" s="244"/>
      <c r="T385" s="245"/>
      <c r="U385" s="12"/>
      <c r="V385" s="12"/>
      <c r="W385" s="12"/>
      <c r="X385" s="12"/>
      <c r="Y385" s="12"/>
      <c r="Z385" s="12"/>
      <c r="AA385" s="12"/>
      <c r="AB385" s="12"/>
      <c r="AC385" s="12"/>
      <c r="AD385" s="12"/>
      <c r="AE385" s="12"/>
      <c r="AT385" s="246" t="s">
        <v>208</v>
      </c>
      <c r="AU385" s="246" t="s">
        <v>83</v>
      </c>
      <c r="AV385" s="12" t="s">
        <v>83</v>
      </c>
      <c r="AW385" s="12" t="s">
        <v>32</v>
      </c>
      <c r="AX385" s="12" t="s">
        <v>76</v>
      </c>
      <c r="AY385" s="246" t="s">
        <v>201</v>
      </c>
    </row>
    <row r="386" s="13" customFormat="1">
      <c r="A386" s="13"/>
      <c r="B386" s="247"/>
      <c r="C386" s="248"/>
      <c r="D386" s="238" t="s">
        <v>208</v>
      </c>
      <c r="E386" s="249" t="s">
        <v>1</v>
      </c>
      <c r="F386" s="250" t="s">
        <v>688</v>
      </c>
      <c r="G386" s="248"/>
      <c r="H386" s="251">
        <v>4.3899999999999997</v>
      </c>
      <c r="I386" s="252"/>
      <c r="J386" s="248"/>
      <c r="K386" s="248"/>
      <c r="L386" s="253"/>
      <c r="M386" s="254"/>
      <c r="N386" s="255"/>
      <c r="O386" s="255"/>
      <c r="P386" s="255"/>
      <c r="Q386" s="255"/>
      <c r="R386" s="255"/>
      <c r="S386" s="255"/>
      <c r="T386" s="256"/>
      <c r="U386" s="13"/>
      <c r="V386" s="13"/>
      <c r="W386" s="13"/>
      <c r="X386" s="13"/>
      <c r="Y386" s="13"/>
      <c r="Z386" s="13"/>
      <c r="AA386" s="13"/>
      <c r="AB386" s="13"/>
      <c r="AC386" s="13"/>
      <c r="AD386" s="13"/>
      <c r="AE386" s="13"/>
      <c r="AT386" s="257" t="s">
        <v>208</v>
      </c>
      <c r="AU386" s="257" t="s">
        <v>83</v>
      </c>
      <c r="AV386" s="13" t="s">
        <v>85</v>
      </c>
      <c r="AW386" s="13" t="s">
        <v>32</v>
      </c>
      <c r="AX386" s="13" t="s">
        <v>76</v>
      </c>
      <c r="AY386" s="257" t="s">
        <v>201</v>
      </c>
    </row>
    <row r="387" s="13" customFormat="1">
      <c r="A387" s="13"/>
      <c r="B387" s="247"/>
      <c r="C387" s="248"/>
      <c r="D387" s="238" t="s">
        <v>208</v>
      </c>
      <c r="E387" s="249" t="s">
        <v>1</v>
      </c>
      <c r="F387" s="250" t="s">
        <v>692</v>
      </c>
      <c r="G387" s="248"/>
      <c r="H387" s="251">
        <v>5.3899999999999997</v>
      </c>
      <c r="I387" s="252"/>
      <c r="J387" s="248"/>
      <c r="K387" s="248"/>
      <c r="L387" s="253"/>
      <c r="M387" s="254"/>
      <c r="N387" s="255"/>
      <c r="O387" s="255"/>
      <c r="P387" s="255"/>
      <c r="Q387" s="255"/>
      <c r="R387" s="255"/>
      <c r="S387" s="255"/>
      <c r="T387" s="256"/>
      <c r="U387" s="13"/>
      <c r="V387" s="13"/>
      <c r="W387" s="13"/>
      <c r="X387" s="13"/>
      <c r="Y387" s="13"/>
      <c r="Z387" s="13"/>
      <c r="AA387" s="13"/>
      <c r="AB387" s="13"/>
      <c r="AC387" s="13"/>
      <c r="AD387" s="13"/>
      <c r="AE387" s="13"/>
      <c r="AT387" s="257" t="s">
        <v>208</v>
      </c>
      <c r="AU387" s="257" t="s">
        <v>83</v>
      </c>
      <c r="AV387" s="13" t="s">
        <v>85</v>
      </c>
      <c r="AW387" s="13" t="s">
        <v>32</v>
      </c>
      <c r="AX387" s="13" t="s">
        <v>76</v>
      </c>
      <c r="AY387" s="257" t="s">
        <v>201</v>
      </c>
    </row>
    <row r="388" s="13" customFormat="1">
      <c r="A388" s="13"/>
      <c r="B388" s="247"/>
      <c r="C388" s="248"/>
      <c r="D388" s="238" t="s">
        <v>208</v>
      </c>
      <c r="E388" s="249" t="s">
        <v>1</v>
      </c>
      <c r="F388" s="250" t="s">
        <v>691</v>
      </c>
      <c r="G388" s="248"/>
      <c r="H388" s="251">
        <v>8.1639999999999997</v>
      </c>
      <c r="I388" s="252"/>
      <c r="J388" s="248"/>
      <c r="K388" s="248"/>
      <c r="L388" s="253"/>
      <c r="M388" s="254"/>
      <c r="N388" s="255"/>
      <c r="O388" s="255"/>
      <c r="P388" s="255"/>
      <c r="Q388" s="255"/>
      <c r="R388" s="255"/>
      <c r="S388" s="255"/>
      <c r="T388" s="256"/>
      <c r="U388" s="13"/>
      <c r="V388" s="13"/>
      <c r="W388" s="13"/>
      <c r="X388" s="13"/>
      <c r="Y388" s="13"/>
      <c r="Z388" s="13"/>
      <c r="AA388" s="13"/>
      <c r="AB388" s="13"/>
      <c r="AC388" s="13"/>
      <c r="AD388" s="13"/>
      <c r="AE388" s="13"/>
      <c r="AT388" s="257" t="s">
        <v>208</v>
      </c>
      <c r="AU388" s="257" t="s">
        <v>83</v>
      </c>
      <c r="AV388" s="13" t="s">
        <v>85</v>
      </c>
      <c r="AW388" s="13" t="s">
        <v>32</v>
      </c>
      <c r="AX388" s="13" t="s">
        <v>76</v>
      </c>
      <c r="AY388" s="257" t="s">
        <v>201</v>
      </c>
    </row>
    <row r="389" s="15" customFormat="1">
      <c r="A389" s="15"/>
      <c r="B389" s="269"/>
      <c r="C389" s="270"/>
      <c r="D389" s="238" t="s">
        <v>208</v>
      </c>
      <c r="E389" s="271" t="s">
        <v>1</v>
      </c>
      <c r="F389" s="272" t="s">
        <v>274</v>
      </c>
      <c r="G389" s="270"/>
      <c r="H389" s="273">
        <v>139.17099999999999</v>
      </c>
      <c r="I389" s="274"/>
      <c r="J389" s="270"/>
      <c r="K389" s="270"/>
      <c r="L389" s="275"/>
      <c r="M389" s="276"/>
      <c r="N389" s="277"/>
      <c r="O389" s="277"/>
      <c r="P389" s="277"/>
      <c r="Q389" s="277"/>
      <c r="R389" s="277"/>
      <c r="S389" s="277"/>
      <c r="T389" s="278"/>
      <c r="U389" s="15"/>
      <c r="V389" s="15"/>
      <c r="W389" s="15"/>
      <c r="X389" s="15"/>
      <c r="Y389" s="15"/>
      <c r="Z389" s="15"/>
      <c r="AA389" s="15"/>
      <c r="AB389" s="15"/>
      <c r="AC389" s="15"/>
      <c r="AD389" s="15"/>
      <c r="AE389" s="15"/>
      <c r="AT389" s="279" t="s">
        <v>208</v>
      </c>
      <c r="AU389" s="279" t="s">
        <v>83</v>
      </c>
      <c r="AV389" s="15" t="s">
        <v>138</v>
      </c>
      <c r="AW389" s="15" t="s">
        <v>32</v>
      </c>
      <c r="AX389" s="15" t="s">
        <v>76</v>
      </c>
      <c r="AY389" s="279" t="s">
        <v>201</v>
      </c>
    </row>
    <row r="390" s="12" customFormat="1">
      <c r="A390" s="12"/>
      <c r="B390" s="236"/>
      <c r="C390" s="237"/>
      <c r="D390" s="238" t="s">
        <v>208</v>
      </c>
      <c r="E390" s="239" t="s">
        <v>1</v>
      </c>
      <c r="F390" s="240" t="s">
        <v>698</v>
      </c>
      <c r="G390" s="237"/>
      <c r="H390" s="239" t="s">
        <v>1</v>
      </c>
      <c r="I390" s="241"/>
      <c r="J390" s="237"/>
      <c r="K390" s="237"/>
      <c r="L390" s="242"/>
      <c r="M390" s="243"/>
      <c r="N390" s="244"/>
      <c r="O390" s="244"/>
      <c r="P390" s="244"/>
      <c r="Q390" s="244"/>
      <c r="R390" s="244"/>
      <c r="S390" s="244"/>
      <c r="T390" s="245"/>
      <c r="U390" s="12"/>
      <c r="V390" s="12"/>
      <c r="W390" s="12"/>
      <c r="X390" s="12"/>
      <c r="Y390" s="12"/>
      <c r="Z390" s="12"/>
      <c r="AA390" s="12"/>
      <c r="AB390" s="12"/>
      <c r="AC390" s="12"/>
      <c r="AD390" s="12"/>
      <c r="AE390" s="12"/>
      <c r="AT390" s="246" t="s">
        <v>208</v>
      </c>
      <c r="AU390" s="246" t="s">
        <v>83</v>
      </c>
      <c r="AV390" s="12" t="s">
        <v>83</v>
      </c>
      <c r="AW390" s="12" t="s">
        <v>32</v>
      </c>
      <c r="AX390" s="12" t="s">
        <v>76</v>
      </c>
      <c r="AY390" s="246" t="s">
        <v>201</v>
      </c>
    </row>
    <row r="391" s="13" customFormat="1">
      <c r="A391" s="13"/>
      <c r="B391" s="247"/>
      <c r="C391" s="248"/>
      <c r="D391" s="238" t="s">
        <v>208</v>
      </c>
      <c r="E391" s="249" t="s">
        <v>1</v>
      </c>
      <c r="F391" s="250" t="s">
        <v>699</v>
      </c>
      <c r="G391" s="248"/>
      <c r="H391" s="251">
        <v>23.613</v>
      </c>
      <c r="I391" s="252"/>
      <c r="J391" s="248"/>
      <c r="K391" s="248"/>
      <c r="L391" s="253"/>
      <c r="M391" s="254"/>
      <c r="N391" s="255"/>
      <c r="O391" s="255"/>
      <c r="P391" s="255"/>
      <c r="Q391" s="255"/>
      <c r="R391" s="255"/>
      <c r="S391" s="255"/>
      <c r="T391" s="256"/>
      <c r="U391" s="13"/>
      <c r="V391" s="13"/>
      <c r="W391" s="13"/>
      <c r="X391" s="13"/>
      <c r="Y391" s="13"/>
      <c r="Z391" s="13"/>
      <c r="AA391" s="13"/>
      <c r="AB391" s="13"/>
      <c r="AC391" s="13"/>
      <c r="AD391" s="13"/>
      <c r="AE391" s="13"/>
      <c r="AT391" s="257" t="s">
        <v>208</v>
      </c>
      <c r="AU391" s="257" t="s">
        <v>83</v>
      </c>
      <c r="AV391" s="13" t="s">
        <v>85</v>
      </c>
      <c r="AW391" s="13" t="s">
        <v>32</v>
      </c>
      <c r="AX391" s="13" t="s">
        <v>76</v>
      </c>
      <c r="AY391" s="257" t="s">
        <v>201</v>
      </c>
    </row>
    <row r="392" s="12" customFormat="1">
      <c r="A392" s="12"/>
      <c r="B392" s="236"/>
      <c r="C392" s="237"/>
      <c r="D392" s="238" t="s">
        <v>208</v>
      </c>
      <c r="E392" s="239" t="s">
        <v>1</v>
      </c>
      <c r="F392" s="240" t="s">
        <v>700</v>
      </c>
      <c r="G392" s="237"/>
      <c r="H392" s="239" t="s">
        <v>1</v>
      </c>
      <c r="I392" s="241"/>
      <c r="J392" s="237"/>
      <c r="K392" s="237"/>
      <c r="L392" s="242"/>
      <c r="M392" s="243"/>
      <c r="N392" s="244"/>
      <c r="O392" s="244"/>
      <c r="P392" s="244"/>
      <c r="Q392" s="244"/>
      <c r="R392" s="244"/>
      <c r="S392" s="244"/>
      <c r="T392" s="245"/>
      <c r="U392" s="12"/>
      <c r="V392" s="12"/>
      <c r="W392" s="12"/>
      <c r="X392" s="12"/>
      <c r="Y392" s="12"/>
      <c r="Z392" s="12"/>
      <c r="AA392" s="12"/>
      <c r="AB392" s="12"/>
      <c r="AC392" s="12"/>
      <c r="AD392" s="12"/>
      <c r="AE392" s="12"/>
      <c r="AT392" s="246" t="s">
        <v>208</v>
      </c>
      <c r="AU392" s="246" t="s">
        <v>83</v>
      </c>
      <c r="AV392" s="12" t="s">
        <v>83</v>
      </c>
      <c r="AW392" s="12" t="s">
        <v>32</v>
      </c>
      <c r="AX392" s="12" t="s">
        <v>76</v>
      </c>
      <c r="AY392" s="246" t="s">
        <v>201</v>
      </c>
    </row>
    <row r="393" s="13" customFormat="1">
      <c r="A393" s="13"/>
      <c r="B393" s="247"/>
      <c r="C393" s="248"/>
      <c r="D393" s="238" t="s">
        <v>208</v>
      </c>
      <c r="E393" s="249" t="s">
        <v>1</v>
      </c>
      <c r="F393" s="250" t="s">
        <v>701</v>
      </c>
      <c r="G393" s="248"/>
      <c r="H393" s="251">
        <v>116.8</v>
      </c>
      <c r="I393" s="252"/>
      <c r="J393" s="248"/>
      <c r="K393" s="248"/>
      <c r="L393" s="253"/>
      <c r="M393" s="254"/>
      <c r="N393" s="255"/>
      <c r="O393" s="255"/>
      <c r="P393" s="255"/>
      <c r="Q393" s="255"/>
      <c r="R393" s="255"/>
      <c r="S393" s="255"/>
      <c r="T393" s="256"/>
      <c r="U393" s="13"/>
      <c r="V393" s="13"/>
      <c r="W393" s="13"/>
      <c r="X393" s="13"/>
      <c r="Y393" s="13"/>
      <c r="Z393" s="13"/>
      <c r="AA393" s="13"/>
      <c r="AB393" s="13"/>
      <c r="AC393" s="13"/>
      <c r="AD393" s="13"/>
      <c r="AE393" s="13"/>
      <c r="AT393" s="257" t="s">
        <v>208</v>
      </c>
      <c r="AU393" s="257" t="s">
        <v>83</v>
      </c>
      <c r="AV393" s="13" t="s">
        <v>85</v>
      </c>
      <c r="AW393" s="13" t="s">
        <v>32</v>
      </c>
      <c r="AX393" s="13" t="s">
        <v>76</v>
      </c>
      <c r="AY393" s="257" t="s">
        <v>201</v>
      </c>
    </row>
    <row r="394" s="12" customFormat="1">
      <c r="A394" s="12"/>
      <c r="B394" s="236"/>
      <c r="C394" s="237"/>
      <c r="D394" s="238" t="s">
        <v>208</v>
      </c>
      <c r="E394" s="239" t="s">
        <v>1</v>
      </c>
      <c r="F394" s="240" t="s">
        <v>702</v>
      </c>
      <c r="G394" s="237"/>
      <c r="H394" s="239" t="s">
        <v>1</v>
      </c>
      <c r="I394" s="241"/>
      <c r="J394" s="237"/>
      <c r="K394" s="237"/>
      <c r="L394" s="242"/>
      <c r="M394" s="243"/>
      <c r="N394" s="244"/>
      <c r="O394" s="244"/>
      <c r="P394" s="244"/>
      <c r="Q394" s="244"/>
      <c r="R394" s="244"/>
      <c r="S394" s="244"/>
      <c r="T394" s="245"/>
      <c r="U394" s="12"/>
      <c r="V394" s="12"/>
      <c r="W394" s="12"/>
      <c r="X394" s="12"/>
      <c r="Y394" s="12"/>
      <c r="Z394" s="12"/>
      <c r="AA394" s="12"/>
      <c r="AB394" s="12"/>
      <c r="AC394" s="12"/>
      <c r="AD394" s="12"/>
      <c r="AE394" s="12"/>
      <c r="AT394" s="246" t="s">
        <v>208</v>
      </c>
      <c r="AU394" s="246" t="s">
        <v>83</v>
      </c>
      <c r="AV394" s="12" t="s">
        <v>83</v>
      </c>
      <c r="AW394" s="12" t="s">
        <v>32</v>
      </c>
      <c r="AX394" s="12" t="s">
        <v>76</v>
      </c>
      <c r="AY394" s="246" t="s">
        <v>201</v>
      </c>
    </row>
    <row r="395" s="13" customFormat="1">
      <c r="A395" s="13"/>
      <c r="B395" s="247"/>
      <c r="C395" s="248"/>
      <c r="D395" s="238" t="s">
        <v>208</v>
      </c>
      <c r="E395" s="249" t="s">
        <v>1</v>
      </c>
      <c r="F395" s="250" t="s">
        <v>703</v>
      </c>
      <c r="G395" s="248"/>
      <c r="H395" s="251">
        <v>39.878</v>
      </c>
      <c r="I395" s="252"/>
      <c r="J395" s="248"/>
      <c r="K395" s="248"/>
      <c r="L395" s="253"/>
      <c r="M395" s="254"/>
      <c r="N395" s="255"/>
      <c r="O395" s="255"/>
      <c r="P395" s="255"/>
      <c r="Q395" s="255"/>
      <c r="R395" s="255"/>
      <c r="S395" s="255"/>
      <c r="T395" s="256"/>
      <c r="U395" s="13"/>
      <c r="V395" s="13"/>
      <c r="W395" s="13"/>
      <c r="X395" s="13"/>
      <c r="Y395" s="13"/>
      <c r="Z395" s="13"/>
      <c r="AA395" s="13"/>
      <c r="AB395" s="13"/>
      <c r="AC395" s="13"/>
      <c r="AD395" s="13"/>
      <c r="AE395" s="13"/>
      <c r="AT395" s="257" t="s">
        <v>208</v>
      </c>
      <c r="AU395" s="257" t="s">
        <v>83</v>
      </c>
      <c r="AV395" s="13" t="s">
        <v>85</v>
      </c>
      <c r="AW395" s="13" t="s">
        <v>32</v>
      </c>
      <c r="AX395" s="13" t="s">
        <v>76</v>
      </c>
      <c r="AY395" s="257" t="s">
        <v>201</v>
      </c>
    </row>
    <row r="396" s="12" customFormat="1">
      <c r="A396" s="12"/>
      <c r="B396" s="236"/>
      <c r="C396" s="237"/>
      <c r="D396" s="238" t="s">
        <v>208</v>
      </c>
      <c r="E396" s="239" t="s">
        <v>1</v>
      </c>
      <c r="F396" s="240" t="s">
        <v>571</v>
      </c>
      <c r="G396" s="237"/>
      <c r="H396" s="239" t="s">
        <v>1</v>
      </c>
      <c r="I396" s="241"/>
      <c r="J396" s="237"/>
      <c r="K396" s="237"/>
      <c r="L396" s="242"/>
      <c r="M396" s="243"/>
      <c r="N396" s="244"/>
      <c r="O396" s="244"/>
      <c r="P396" s="244"/>
      <c r="Q396" s="244"/>
      <c r="R396" s="244"/>
      <c r="S396" s="244"/>
      <c r="T396" s="245"/>
      <c r="U396" s="12"/>
      <c r="V396" s="12"/>
      <c r="W396" s="12"/>
      <c r="X396" s="12"/>
      <c r="Y396" s="12"/>
      <c r="Z396" s="12"/>
      <c r="AA396" s="12"/>
      <c r="AB396" s="12"/>
      <c r="AC396" s="12"/>
      <c r="AD396" s="12"/>
      <c r="AE396" s="12"/>
      <c r="AT396" s="246" t="s">
        <v>208</v>
      </c>
      <c r="AU396" s="246" t="s">
        <v>83</v>
      </c>
      <c r="AV396" s="12" t="s">
        <v>83</v>
      </c>
      <c r="AW396" s="12" t="s">
        <v>32</v>
      </c>
      <c r="AX396" s="12" t="s">
        <v>76</v>
      </c>
      <c r="AY396" s="246" t="s">
        <v>201</v>
      </c>
    </row>
    <row r="397" s="13" customFormat="1">
      <c r="A397" s="13"/>
      <c r="B397" s="247"/>
      <c r="C397" s="248"/>
      <c r="D397" s="238" t="s">
        <v>208</v>
      </c>
      <c r="E397" s="249" t="s">
        <v>1</v>
      </c>
      <c r="F397" s="250" t="s">
        <v>704</v>
      </c>
      <c r="G397" s="248"/>
      <c r="H397" s="251">
        <v>50.554000000000002</v>
      </c>
      <c r="I397" s="252"/>
      <c r="J397" s="248"/>
      <c r="K397" s="248"/>
      <c r="L397" s="253"/>
      <c r="M397" s="254"/>
      <c r="N397" s="255"/>
      <c r="O397" s="255"/>
      <c r="P397" s="255"/>
      <c r="Q397" s="255"/>
      <c r="R397" s="255"/>
      <c r="S397" s="255"/>
      <c r="T397" s="256"/>
      <c r="U397" s="13"/>
      <c r="V397" s="13"/>
      <c r="W397" s="13"/>
      <c r="X397" s="13"/>
      <c r="Y397" s="13"/>
      <c r="Z397" s="13"/>
      <c r="AA397" s="13"/>
      <c r="AB397" s="13"/>
      <c r="AC397" s="13"/>
      <c r="AD397" s="13"/>
      <c r="AE397" s="13"/>
      <c r="AT397" s="257" t="s">
        <v>208</v>
      </c>
      <c r="AU397" s="257" t="s">
        <v>83</v>
      </c>
      <c r="AV397" s="13" t="s">
        <v>85</v>
      </c>
      <c r="AW397" s="13" t="s">
        <v>32</v>
      </c>
      <c r="AX397" s="13" t="s">
        <v>76</v>
      </c>
      <c r="AY397" s="257" t="s">
        <v>201</v>
      </c>
    </row>
    <row r="398" s="12" customFormat="1">
      <c r="A398" s="12"/>
      <c r="B398" s="236"/>
      <c r="C398" s="237"/>
      <c r="D398" s="238" t="s">
        <v>208</v>
      </c>
      <c r="E398" s="239" t="s">
        <v>1</v>
      </c>
      <c r="F398" s="240" t="s">
        <v>705</v>
      </c>
      <c r="G398" s="237"/>
      <c r="H398" s="239" t="s">
        <v>1</v>
      </c>
      <c r="I398" s="241"/>
      <c r="J398" s="237"/>
      <c r="K398" s="237"/>
      <c r="L398" s="242"/>
      <c r="M398" s="243"/>
      <c r="N398" s="244"/>
      <c r="O398" s="244"/>
      <c r="P398" s="244"/>
      <c r="Q398" s="244"/>
      <c r="R398" s="244"/>
      <c r="S398" s="244"/>
      <c r="T398" s="245"/>
      <c r="U398" s="12"/>
      <c r="V398" s="12"/>
      <c r="W398" s="12"/>
      <c r="X398" s="12"/>
      <c r="Y398" s="12"/>
      <c r="Z398" s="12"/>
      <c r="AA398" s="12"/>
      <c r="AB398" s="12"/>
      <c r="AC398" s="12"/>
      <c r="AD398" s="12"/>
      <c r="AE398" s="12"/>
      <c r="AT398" s="246" t="s">
        <v>208</v>
      </c>
      <c r="AU398" s="246" t="s">
        <v>83</v>
      </c>
      <c r="AV398" s="12" t="s">
        <v>83</v>
      </c>
      <c r="AW398" s="12" t="s">
        <v>32</v>
      </c>
      <c r="AX398" s="12" t="s">
        <v>76</v>
      </c>
      <c r="AY398" s="246" t="s">
        <v>201</v>
      </c>
    </row>
    <row r="399" s="13" customFormat="1">
      <c r="A399" s="13"/>
      <c r="B399" s="247"/>
      <c r="C399" s="248"/>
      <c r="D399" s="238" t="s">
        <v>208</v>
      </c>
      <c r="E399" s="249" t="s">
        <v>1</v>
      </c>
      <c r="F399" s="250" t="s">
        <v>706</v>
      </c>
      <c r="G399" s="248"/>
      <c r="H399" s="251">
        <v>51.810000000000002</v>
      </c>
      <c r="I399" s="252"/>
      <c r="J399" s="248"/>
      <c r="K399" s="248"/>
      <c r="L399" s="253"/>
      <c r="M399" s="254"/>
      <c r="N399" s="255"/>
      <c r="O399" s="255"/>
      <c r="P399" s="255"/>
      <c r="Q399" s="255"/>
      <c r="R399" s="255"/>
      <c r="S399" s="255"/>
      <c r="T399" s="256"/>
      <c r="U399" s="13"/>
      <c r="V399" s="13"/>
      <c r="W399" s="13"/>
      <c r="X399" s="13"/>
      <c r="Y399" s="13"/>
      <c r="Z399" s="13"/>
      <c r="AA399" s="13"/>
      <c r="AB399" s="13"/>
      <c r="AC399" s="13"/>
      <c r="AD399" s="13"/>
      <c r="AE399" s="13"/>
      <c r="AT399" s="257" t="s">
        <v>208</v>
      </c>
      <c r="AU399" s="257" t="s">
        <v>83</v>
      </c>
      <c r="AV399" s="13" t="s">
        <v>85</v>
      </c>
      <c r="AW399" s="13" t="s">
        <v>32</v>
      </c>
      <c r="AX399" s="13" t="s">
        <v>76</v>
      </c>
      <c r="AY399" s="257" t="s">
        <v>201</v>
      </c>
    </row>
    <row r="400" s="12" customFormat="1">
      <c r="A400" s="12"/>
      <c r="B400" s="236"/>
      <c r="C400" s="237"/>
      <c r="D400" s="238" t="s">
        <v>208</v>
      </c>
      <c r="E400" s="239" t="s">
        <v>1</v>
      </c>
      <c r="F400" s="240" t="s">
        <v>545</v>
      </c>
      <c r="G400" s="237"/>
      <c r="H400" s="239" t="s">
        <v>1</v>
      </c>
      <c r="I400" s="241"/>
      <c r="J400" s="237"/>
      <c r="K400" s="237"/>
      <c r="L400" s="242"/>
      <c r="M400" s="243"/>
      <c r="N400" s="244"/>
      <c r="O400" s="244"/>
      <c r="P400" s="244"/>
      <c r="Q400" s="244"/>
      <c r="R400" s="244"/>
      <c r="S400" s="244"/>
      <c r="T400" s="245"/>
      <c r="U400" s="12"/>
      <c r="V400" s="12"/>
      <c r="W400" s="12"/>
      <c r="X400" s="12"/>
      <c r="Y400" s="12"/>
      <c r="Z400" s="12"/>
      <c r="AA400" s="12"/>
      <c r="AB400" s="12"/>
      <c r="AC400" s="12"/>
      <c r="AD400" s="12"/>
      <c r="AE400" s="12"/>
      <c r="AT400" s="246" t="s">
        <v>208</v>
      </c>
      <c r="AU400" s="246" t="s">
        <v>83</v>
      </c>
      <c r="AV400" s="12" t="s">
        <v>83</v>
      </c>
      <c r="AW400" s="12" t="s">
        <v>32</v>
      </c>
      <c r="AX400" s="12" t="s">
        <v>76</v>
      </c>
      <c r="AY400" s="246" t="s">
        <v>201</v>
      </c>
    </row>
    <row r="401" s="13" customFormat="1">
      <c r="A401" s="13"/>
      <c r="B401" s="247"/>
      <c r="C401" s="248"/>
      <c r="D401" s="238" t="s">
        <v>208</v>
      </c>
      <c r="E401" s="249" t="s">
        <v>1</v>
      </c>
      <c r="F401" s="250" t="s">
        <v>707</v>
      </c>
      <c r="G401" s="248"/>
      <c r="H401" s="251">
        <v>79.128</v>
      </c>
      <c r="I401" s="252"/>
      <c r="J401" s="248"/>
      <c r="K401" s="248"/>
      <c r="L401" s="253"/>
      <c r="M401" s="254"/>
      <c r="N401" s="255"/>
      <c r="O401" s="255"/>
      <c r="P401" s="255"/>
      <c r="Q401" s="255"/>
      <c r="R401" s="255"/>
      <c r="S401" s="255"/>
      <c r="T401" s="256"/>
      <c r="U401" s="13"/>
      <c r="V401" s="13"/>
      <c r="W401" s="13"/>
      <c r="X401" s="13"/>
      <c r="Y401" s="13"/>
      <c r="Z401" s="13"/>
      <c r="AA401" s="13"/>
      <c r="AB401" s="13"/>
      <c r="AC401" s="13"/>
      <c r="AD401" s="13"/>
      <c r="AE401" s="13"/>
      <c r="AT401" s="257" t="s">
        <v>208</v>
      </c>
      <c r="AU401" s="257" t="s">
        <v>83</v>
      </c>
      <c r="AV401" s="13" t="s">
        <v>85</v>
      </c>
      <c r="AW401" s="13" t="s">
        <v>32</v>
      </c>
      <c r="AX401" s="13" t="s">
        <v>76</v>
      </c>
      <c r="AY401" s="257" t="s">
        <v>201</v>
      </c>
    </row>
    <row r="402" s="15" customFormat="1">
      <c r="A402" s="15"/>
      <c r="B402" s="269"/>
      <c r="C402" s="270"/>
      <c r="D402" s="238" t="s">
        <v>208</v>
      </c>
      <c r="E402" s="271" t="s">
        <v>1</v>
      </c>
      <c r="F402" s="272" t="s">
        <v>274</v>
      </c>
      <c r="G402" s="270"/>
      <c r="H402" s="273">
        <v>361.78300000000002</v>
      </c>
      <c r="I402" s="274"/>
      <c r="J402" s="270"/>
      <c r="K402" s="270"/>
      <c r="L402" s="275"/>
      <c r="M402" s="276"/>
      <c r="N402" s="277"/>
      <c r="O402" s="277"/>
      <c r="P402" s="277"/>
      <c r="Q402" s="277"/>
      <c r="R402" s="277"/>
      <c r="S402" s="277"/>
      <c r="T402" s="278"/>
      <c r="U402" s="15"/>
      <c r="V402" s="15"/>
      <c r="W402" s="15"/>
      <c r="X402" s="15"/>
      <c r="Y402" s="15"/>
      <c r="Z402" s="15"/>
      <c r="AA402" s="15"/>
      <c r="AB402" s="15"/>
      <c r="AC402" s="15"/>
      <c r="AD402" s="15"/>
      <c r="AE402" s="15"/>
      <c r="AT402" s="279" t="s">
        <v>208</v>
      </c>
      <c r="AU402" s="279" t="s">
        <v>83</v>
      </c>
      <c r="AV402" s="15" t="s">
        <v>138</v>
      </c>
      <c r="AW402" s="15" t="s">
        <v>32</v>
      </c>
      <c r="AX402" s="15" t="s">
        <v>76</v>
      </c>
      <c r="AY402" s="279" t="s">
        <v>201</v>
      </c>
    </row>
    <row r="403" s="14" customFormat="1">
      <c r="A403" s="14"/>
      <c r="B403" s="258"/>
      <c r="C403" s="259"/>
      <c r="D403" s="238" t="s">
        <v>208</v>
      </c>
      <c r="E403" s="260" t="s">
        <v>1</v>
      </c>
      <c r="F403" s="261" t="s">
        <v>212</v>
      </c>
      <c r="G403" s="259"/>
      <c r="H403" s="262">
        <v>500.95400000000001</v>
      </c>
      <c r="I403" s="263"/>
      <c r="J403" s="259"/>
      <c r="K403" s="259"/>
      <c r="L403" s="264"/>
      <c r="M403" s="265"/>
      <c r="N403" s="266"/>
      <c r="O403" s="266"/>
      <c r="P403" s="266"/>
      <c r="Q403" s="266"/>
      <c r="R403" s="266"/>
      <c r="S403" s="266"/>
      <c r="T403" s="267"/>
      <c r="U403" s="14"/>
      <c r="V403" s="14"/>
      <c r="W403" s="14"/>
      <c r="X403" s="14"/>
      <c r="Y403" s="14"/>
      <c r="Z403" s="14"/>
      <c r="AA403" s="14"/>
      <c r="AB403" s="14"/>
      <c r="AC403" s="14"/>
      <c r="AD403" s="14"/>
      <c r="AE403" s="14"/>
      <c r="AT403" s="268" t="s">
        <v>208</v>
      </c>
      <c r="AU403" s="268" t="s">
        <v>83</v>
      </c>
      <c r="AV403" s="14" t="s">
        <v>206</v>
      </c>
      <c r="AW403" s="14" t="s">
        <v>32</v>
      </c>
      <c r="AX403" s="14" t="s">
        <v>83</v>
      </c>
      <c r="AY403" s="268" t="s">
        <v>201</v>
      </c>
    </row>
    <row r="404" s="2" customFormat="1" ht="24.15" customHeight="1">
      <c r="A404" s="39"/>
      <c r="B404" s="40"/>
      <c r="C404" s="291" t="s">
        <v>708</v>
      </c>
      <c r="D404" s="291" t="s">
        <v>615</v>
      </c>
      <c r="E404" s="292" t="s">
        <v>709</v>
      </c>
      <c r="F404" s="293" t="s">
        <v>710</v>
      </c>
      <c r="G404" s="294" t="s">
        <v>671</v>
      </c>
      <c r="H404" s="295">
        <v>139.17099999999999</v>
      </c>
      <c r="I404" s="296"/>
      <c r="J404" s="297">
        <f>ROUND(I404*H404,2)</f>
        <v>0</v>
      </c>
      <c r="K404" s="298"/>
      <c r="L404" s="299"/>
      <c r="M404" s="300" t="s">
        <v>1</v>
      </c>
      <c r="N404" s="301" t="s">
        <v>41</v>
      </c>
      <c r="O404" s="92"/>
      <c r="P404" s="232">
        <f>O404*H404</f>
        <v>0</v>
      </c>
      <c r="Q404" s="232">
        <v>4.0000000000000003E-05</v>
      </c>
      <c r="R404" s="232">
        <f>Q404*H404</f>
        <v>0.00556684</v>
      </c>
      <c r="S404" s="232">
        <v>0</v>
      </c>
      <c r="T404" s="233">
        <f>S404*H404</f>
        <v>0</v>
      </c>
      <c r="U404" s="39"/>
      <c r="V404" s="39"/>
      <c r="W404" s="39"/>
      <c r="X404" s="39"/>
      <c r="Y404" s="39"/>
      <c r="Z404" s="39"/>
      <c r="AA404" s="39"/>
      <c r="AB404" s="39"/>
      <c r="AC404" s="39"/>
      <c r="AD404" s="39"/>
      <c r="AE404" s="39"/>
      <c r="AR404" s="234" t="s">
        <v>260</v>
      </c>
      <c r="AT404" s="234" t="s">
        <v>615</v>
      </c>
      <c r="AU404" s="234" t="s">
        <v>83</v>
      </c>
      <c r="AY404" s="18" t="s">
        <v>201</v>
      </c>
      <c r="BE404" s="235">
        <f>IF(N404="základní",J404,0)</f>
        <v>0</v>
      </c>
      <c r="BF404" s="235">
        <f>IF(N404="snížená",J404,0)</f>
        <v>0</v>
      </c>
      <c r="BG404" s="235">
        <f>IF(N404="zákl. přenesená",J404,0)</f>
        <v>0</v>
      </c>
      <c r="BH404" s="235">
        <f>IF(N404="sníž. přenesená",J404,0)</f>
        <v>0</v>
      </c>
      <c r="BI404" s="235">
        <f>IF(N404="nulová",J404,0)</f>
        <v>0</v>
      </c>
      <c r="BJ404" s="18" t="s">
        <v>83</v>
      </c>
      <c r="BK404" s="235">
        <f>ROUND(I404*H404,2)</f>
        <v>0</v>
      </c>
      <c r="BL404" s="18" t="s">
        <v>206</v>
      </c>
      <c r="BM404" s="234" t="s">
        <v>711</v>
      </c>
    </row>
    <row r="405" s="2" customFormat="1" ht="24.15" customHeight="1">
      <c r="A405" s="39"/>
      <c r="B405" s="40"/>
      <c r="C405" s="291" t="s">
        <v>712</v>
      </c>
      <c r="D405" s="291" t="s">
        <v>615</v>
      </c>
      <c r="E405" s="292" t="s">
        <v>713</v>
      </c>
      <c r="F405" s="293" t="s">
        <v>714</v>
      </c>
      <c r="G405" s="294" t="s">
        <v>671</v>
      </c>
      <c r="H405" s="295">
        <v>22.25</v>
      </c>
      <c r="I405" s="296"/>
      <c r="J405" s="297">
        <f>ROUND(I405*H405,2)</f>
        <v>0</v>
      </c>
      <c r="K405" s="298"/>
      <c r="L405" s="299"/>
      <c r="M405" s="300" t="s">
        <v>1</v>
      </c>
      <c r="N405" s="301" t="s">
        <v>41</v>
      </c>
      <c r="O405" s="92"/>
      <c r="P405" s="232">
        <f>O405*H405</f>
        <v>0</v>
      </c>
      <c r="Q405" s="232">
        <v>0.00020000000000000001</v>
      </c>
      <c r="R405" s="232">
        <f>Q405*H405</f>
        <v>0.00445</v>
      </c>
      <c r="S405" s="232">
        <v>0</v>
      </c>
      <c r="T405" s="233">
        <f>S405*H405</f>
        <v>0</v>
      </c>
      <c r="U405" s="39"/>
      <c r="V405" s="39"/>
      <c r="W405" s="39"/>
      <c r="X405" s="39"/>
      <c r="Y405" s="39"/>
      <c r="Z405" s="39"/>
      <c r="AA405" s="39"/>
      <c r="AB405" s="39"/>
      <c r="AC405" s="39"/>
      <c r="AD405" s="39"/>
      <c r="AE405" s="39"/>
      <c r="AR405" s="234" t="s">
        <v>260</v>
      </c>
      <c r="AT405" s="234" t="s">
        <v>615</v>
      </c>
      <c r="AU405" s="234" t="s">
        <v>83</v>
      </c>
      <c r="AY405" s="18" t="s">
        <v>201</v>
      </c>
      <c r="BE405" s="235">
        <f>IF(N405="základní",J405,0)</f>
        <v>0</v>
      </c>
      <c r="BF405" s="235">
        <f>IF(N405="snížená",J405,0)</f>
        <v>0</v>
      </c>
      <c r="BG405" s="235">
        <f>IF(N405="zákl. přenesená",J405,0)</f>
        <v>0</v>
      </c>
      <c r="BH405" s="235">
        <f>IF(N405="sníž. přenesená",J405,0)</f>
        <v>0</v>
      </c>
      <c r="BI405" s="235">
        <f>IF(N405="nulová",J405,0)</f>
        <v>0</v>
      </c>
      <c r="BJ405" s="18" t="s">
        <v>83</v>
      </c>
      <c r="BK405" s="235">
        <f>ROUND(I405*H405,2)</f>
        <v>0</v>
      </c>
      <c r="BL405" s="18" t="s">
        <v>206</v>
      </c>
      <c r="BM405" s="234" t="s">
        <v>715</v>
      </c>
    </row>
    <row r="406" s="12" customFormat="1">
      <c r="A406" s="12"/>
      <c r="B406" s="236"/>
      <c r="C406" s="237"/>
      <c r="D406" s="238" t="s">
        <v>208</v>
      </c>
      <c r="E406" s="239" t="s">
        <v>1</v>
      </c>
      <c r="F406" s="240" t="s">
        <v>716</v>
      </c>
      <c r="G406" s="237"/>
      <c r="H406" s="239" t="s">
        <v>1</v>
      </c>
      <c r="I406" s="241"/>
      <c r="J406" s="237"/>
      <c r="K406" s="237"/>
      <c r="L406" s="242"/>
      <c r="M406" s="243"/>
      <c r="N406" s="244"/>
      <c r="O406" s="244"/>
      <c r="P406" s="244"/>
      <c r="Q406" s="244"/>
      <c r="R406" s="244"/>
      <c r="S406" s="244"/>
      <c r="T406" s="245"/>
      <c r="U406" s="12"/>
      <c r="V406" s="12"/>
      <c r="W406" s="12"/>
      <c r="X406" s="12"/>
      <c r="Y406" s="12"/>
      <c r="Z406" s="12"/>
      <c r="AA406" s="12"/>
      <c r="AB406" s="12"/>
      <c r="AC406" s="12"/>
      <c r="AD406" s="12"/>
      <c r="AE406" s="12"/>
      <c r="AT406" s="246" t="s">
        <v>208</v>
      </c>
      <c r="AU406" s="246" t="s">
        <v>83</v>
      </c>
      <c r="AV406" s="12" t="s">
        <v>83</v>
      </c>
      <c r="AW406" s="12" t="s">
        <v>32</v>
      </c>
      <c r="AX406" s="12" t="s">
        <v>76</v>
      </c>
      <c r="AY406" s="246" t="s">
        <v>201</v>
      </c>
    </row>
    <row r="407" s="13" customFormat="1">
      <c r="A407" s="13"/>
      <c r="B407" s="247"/>
      <c r="C407" s="248"/>
      <c r="D407" s="238" t="s">
        <v>208</v>
      </c>
      <c r="E407" s="249" t="s">
        <v>1</v>
      </c>
      <c r="F407" s="250" t="s">
        <v>717</v>
      </c>
      <c r="G407" s="248"/>
      <c r="H407" s="251">
        <v>0.59999999999999998</v>
      </c>
      <c r="I407" s="252"/>
      <c r="J407" s="248"/>
      <c r="K407" s="248"/>
      <c r="L407" s="253"/>
      <c r="M407" s="254"/>
      <c r="N407" s="255"/>
      <c r="O407" s="255"/>
      <c r="P407" s="255"/>
      <c r="Q407" s="255"/>
      <c r="R407" s="255"/>
      <c r="S407" s="255"/>
      <c r="T407" s="256"/>
      <c r="U407" s="13"/>
      <c r="V407" s="13"/>
      <c r="W407" s="13"/>
      <c r="X407" s="13"/>
      <c r="Y407" s="13"/>
      <c r="Z407" s="13"/>
      <c r="AA407" s="13"/>
      <c r="AB407" s="13"/>
      <c r="AC407" s="13"/>
      <c r="AD407" s="13"/>
      <c r="AE407" s="13"/>
      <c r="AT407" s="257" t="s">
        <v>208</v>
      </c>
      <c r="AU407" s="257" t="s">
        <v>83</v>
      </c>
      <c r="AV407" s="13" t="s">
        <v>85</v>
      </c>
      <c r="AW407" s="13" t="s">
        <v>32</v>
      </c>
      <c r="AX407" s="13" t="s">
        <v>76</v>
      </c>
      <c r="AY407" s="257" t="s">
        <v>201</v>
      </c>
    </row>
    <row r="408" s="13" customFormat="1">
      <c r="A408" s="13"/>
      <c r="B408" s="247"/>
      <c r="C408" s="248"/>
      <c r="D408" s="238" t="s">
        <v>208</v>
      </c>
      <c r="E408" s="249" t="s">
        <v>1</v>
      </c>
      <c r="F408" s="250" t="s">
        <v>718</v>
      </c>
      <c r="G408" s="248"/>
      <c r="H408" s="251">
        <v>1.4199999999999999</v>
      </c>
      <c r="I408" s="252"/>
      <c r="J408" s="248"/>
      <c r="K408" s="248"/>
      <c r="L408" s="253"/>
      <c r="M408" s="254"/>
      <c r="N408" s="255"/>
      <c r="O408" s="255"/>
      <c r="P408" s="255"/>
      <c r="Q408" s="255"/>
      <c r="R408" s="255"/>
      <c r="S408" s="255"/>
      <c r="T408" s="256"/>
      <c r="U408" s="13"/>
      <c r="V408" s="13"/>
      <c r="W408" s="13"/>
      <c r="X408" s="13"/>
      <c r="Y408" s="13"/>
      <c r="Z408" s="13"/>
      <c r="AA408" s="13"/>
      <c r="AB408" s="13"/>
      <c r="AC408" s="13"/>
      <c r="AD408" s="13"/>
      <c r="AE408" s="13"/>
      <c r="AT408" s="257" t="s">
        <v>208</v>
      </c>
      <c r="AU408" s="257" t="s">
        <v>83</v>
      </c>
      <c r="AV408" s="13" t="s">
        <v>85</v>
      </c>
      <c r="AW408" s="13" t="s">
        <v>32</v>
      </c>
      <c r="AX408" s="13" t="s">
        <v>76</v>
      </c>
      <c r="AY408" s="257" t="s">
        <v>201</v>
      </c>
    </row>
    <row r="409" s="13" customFormat="1">
      <c r="A409" s="13"/>
      <c r="B409" s="247"/>
      <c r="C409" s="248"/>
      <c r="D409" s="238" t="s">
        <v>208</v>
      </c>
      <c r="E409" s="249" t="s">
        <v>1</v>
      </c>
      <c r="F409" s="250" t="s">
        <v>719</v>
      </c>
      <c r="G409" s="248"/>
      <c r="H409" s="251">
        <v>20.23</v>
      </c>
      <c r="I409" s="252"/>
      <c r="J409" s="248"/>
      <c r="K409" s="248"/>
      <c r="L409" s="253"/>
      <c r="M409" s="254"/>
      <c r="N409" s="255"/>
      <c r="O409" s="255"/>
      <c r="P409" s="255"/>
      <c r="Q409" s="255"/>
      <c r="R409" s="255"/>
      <c r="S409" s="255"/>
      <c r="T409" s="256"/>
      <c r="U409" s="13"/>
      <c r="V409" s="13"/>
      <c r="W409" s="13"/>
      <c r="X409" s="13"/>
      <c r="Y409" s="13"/>
      <c r="Z409" s="13"/>
      <c r="AA409" s="13"/>
      <c r="AB409" s="13"/>
      <c r="AC409" s="13"/>
      <c r="AD409" s="13"/>
      <c r="AE409" s="13"/>
      <c r="AT409" s="257" t="s">
        <v>208</v>
      </c>
      <c r="AU409" s="257" t="s">
        <v>83</v>
      </c>
      <c r="AV409" s="13" t="s">
        <v>85</v>
      </c>
      <c r="AW409" s="13" t="s">
        <v>32</v>
      </c>
      <c r="AX409" s="13" t="s">
        <v>76</v>
      </c>
      <c r="AY409" s="257" t="s">
        <v>201</v>
      </c>
    </row>
    <row r="410" s="14" customFormat="1">
      <c r="A410" s="14"/>
      <c r="B410" s="258"/>
      <c r="C410" s="259"/>
      <c r="D410" s="238" t="s">
        <v>208</v>
      </c>
      <c r="E410" s="260" t="s">
        <v>1</v>
      </c>
      <c r="F410" s="261" t="s">
        <v>212</v>
      </c>
      <c r="G410" s="259"/>
      <c r="H410" s="262">
        <v>22.25</v>
      </c>
      <c r="I410" s="263"/>
      <c r="J410" s="259"/>
      <c r="K410" s="259"/>
      <c r="L410" s="264"/>
      <c r="M410" s="265"/>
      <c r="N410" s="266"/>
      <c r="O410" s="266"/>
      <c r="P410" s="266"/>
      <c r="Q410" s="266"/>
      <c r="R410" s="266"/>
      <c r="S410" s="266"/>
      <c r="T410" s="267"/>
      <c r="U410" s="14"/>
      <c r="V410" s="14"/>
      <c r="W410" s="14"/>
      <c r="X410" s="14"/>
      <c r="Y410" s="14"/>
      <c r="Z410" s="14"/>
      <c r="AA410" s="14"/>
      <c r="AB410" s="14"/>
      <c r="AC410" s="14"/>
      <c r="AD410" s="14"/>
      <c r="AE410" s="14"/>
      <c r="AT410" s="268" t="s">
        <v>208</v>
      </c>
      <c r="AU410" s="268" t="s">
        <v>83</v>
      </c>
      <c r="AV410" s="14" t="s">
        <v>206</v>
      </c>
      <c r="AW410" s="14" t="s">
        <v>32</v>
      </c>
      <c r="AX410" s="14" t="s">
        <v>83</v>
      </c>
      <c r="AY410" s="268" t="s">
        <v>201</v>
      </c>
    </row>
    <row r="411" s="2" customFormat="1" ht="24.15" customHeight="1">
      <c r="A411" s="39"/>
      <c r="B411" s="40"/>
      <c r="C411" s="222" t="s">
        <v>720</v>
      </c>
      <c r="D411" s="222" t="s">
        <v>202</v>
      </c>
      <c r="E411" s="223" t="s">
        <v>721</v>
      </c>
      <c r="F411" s="224" t="s">
        <v>722</v>
      </c>
      <c r="G411" s="225" t="s">
        <v>215</v>
      </c>
      <c r="H411" s="226">
        <v>775.44399999999996</v>
      </c>
      <c r="I411" s="227"/>
      <c r="J411" s="228">
        <f>ROUND(I411*H411,2)</f>
        <v>0</v>
      </c>
      <c r="K411" s="229"/>
      <c r="L411" s="45"/>
      <c r="M411" s="230" t="s">
        <v>1</v>
      </c>
      <c r="N411" s="231" t="s">
        <v>41</v>
      </c>
      <c r="O411" s="92"/>
      <c r="P411" s="232">
        <f>O411*H411</f>
        <v>0</v>
      </c>
      <c r="Q411" s="232">
        <v>0.00363</v>
      </c>
      <c r="R411" s="232">
        <f>Q411*H411</f>
        <v>2.8148617199999997</v>
      </c>
      <c r="S411" s="232">
        <v>0</v>
      </c>
      <c r="T411" s="233">
        <f>S411*H411</f>
        <v>0</v>
      </c>
      <c r="U411" s="39"/>
      <c r="V411" s="39"/>
      <c r="W411" s="39"/>
      <c r="X411" s="39"/>
      <c r="Y411" s="39"/>
      <c r="Z411" s="39"/>
      <c r="AA411" s="39"/>
      <c r="AB411" s="39"/>
      <c r="AC411" s="39"/>
      <c r="AD411" s="39"/>
      <c r="AE411" s="39"/>
      <c r="AR411" s="234" t="s">
        <v>206</v>
      </c>
      <c r="AT411" s="234" t="s">
        <v>202</v>
      </c>
      <c r="AU411" s="234" t="s">
        <v>83</v>
      </c>
      <c r="AY411" s="18" t="s">
        <v>201</v>
      </c>
      <c r="BE411" s="235">
        <f>IF(N411="základní",J411,0)</f>
        <v>0</v>
      </c>
      <c r="BF411" s="235">
        <f>IF(N411="snížená",J411,0)</f>
        <v>0</v>
      </c>
      <c r="BG411" s="235">
        <f>IF(N411="zákl. přenesená",J411,0)</f>
        <v>0</v>
      </c>
      <c r="BH411" s="235">
        <f>IF(N411="sníž. přenesená",J411,0)</f>
        <v>0</v>
      </c>
      <c r="BI411" s="235">
        <f>IF(N411="nulová",J411,0)</f>
        <v>0</v>
      </c>
      <c r="BJ411" s="18" t="s">
        <v>83</v>
      </c>
      <c r="BK411" s="235">
        <f>ROUND(I411*H411,2)</f>
        <v>0</v>
      </c>
      <c r="BL411" s="18" t="s">
        <v>206</v>
      </c>
      <c r="BM411" s="234" t="s">
        <v>723</v>
      </c>
    </row>
    <row r="412" s="13" customFormat="1">
      <c r="A412" s="13"/>
      <c r="B412" s="247"/>
      <c r="C412" s="248"/>
      <c r="D412" s="238" t="s">
        <v>208</v>
      </c>
      <c r="E412" s="249" t="s">
        <v>1</v>
      </c>
      <c r="F412" s="250" t="s">
        <v>456</v>
      </c>
      <c r="G412" s="248"/>
      <c r="H412" s="251">
        <v>39.280999999999999</v>
      </c>
      <c r="I412" s="252"/>
      <c r="J412" s="248"/>
      <c r="K412" s="248"/>
      <c r="L412" s="253"/>
      <c r="M412" s="254"/>
      <c r="N412" s="255"/>
      <c r="O412" s="255"/>
      <c r="P412" s="255"/>
      <c r="Q412" s="255"/>
      <c r="R412" s="255"/>
      <c r="S412" s="255"/>
      <c r="T412" s="256"/>
      <c r="U412" s="13"/>
      <c r="V412" s="13"/>
      <c r="W412" s="13"/>
      <c r="X412" s="13"/>
      <c r="Y412" s="13"/>
      <c r="Z412" s="13"/>
      <c r="AA412" s="13"/>
      <c r="AB412" s="13"/>
      <c r="AC412" s="13"/>
      <c r="AD412" s="13"/>
      <c r="AE412" s="13"/>
      <c r="AT412" s="257" t="s">
        <v>208</v>
      </c>
      <c r="AU412" s="257" t="s">
        <v>83</v>
      </c>
      <c r="AV412" s="13" t="s">
        <v>85</v>
      </c>
      <c r="AW412" s="13" t="s">
        <v>32</v>
      </c>
      <c r="AX412" s="13" t="s">
        <v>76</v>
      </c>
      <c r="AY412" s="257" t="s">
        <v>201</v>
      </c>
    </row>
    <row r="413" s="13" customFormat="1">
      <c r="A413" s="13"/>
      <c r="B413" s="247"/>
      <c r="C413" s="248"/>
      <c r="D413" s="238" t="s">
        <v>208</v>
      </c>
      <c r="E413" s="249" t="s">
        <v>1</v>
      </c>
      <c r="F413" s="250" t="s">
        <v>418</v>
      </c>
      <c r="G413" s="248"/>
      <c r="H413" s="251">
        <v>455.44499999999999</v>
      </c>
      <c r="I413" s="252"/>
      <c r="J413" s="248"/>
      <c r="K413" s="248"/>
      <c r="L413" s="253"/>
      <c r="M413" s="254"/>
      <c r="N413" s="255"/>
      <c r="O413" s="255"/>
      <c r="P413" s="255"/>
      <c r="Q413" s="255"/>
      <c r="R413" s="255"/>
      <c r="S413" s="255"/>
      <c r="T413" s="256"/>
      <c r="U413" s="13"/>
      <c r="V413" s="13"/>
      <c r="W413" s="13"/>
      <c r="X413" s="13"/>
      <c r="Y413" s="13"/>
      <c r="Z413" s="13"/>
      <c r="AA413" s="13"/>
      <c r="AB413" s="13"/>
      <c r="AC413" s="13"/>
      <c r="AD413" s="13"/>
      <c r="AE413" s="13"/>
      <c r="AT413" s="257" t="s">
        <v>208</v>
      </c>
      <c r="AU413" s="257" t="s">
        <v>83</v>
      </c>
      <c r="AV413" s="13" t="s">
        <v>85</v>
      </c>
      <c r="AW413" s="13" t="s">
        <v>32</v>
      </c>
      <c r="AX413" s="13" t="s">
        <v>76</v>
      </c>
      <c r="AY413" s="257" t="s">
        <v>201</v>
      </c>
    </row>
    <row r="414" s="13" customFormat="1">
      <c r="A414" s="13"/>
      <c r="B414" s="247"/>
      <c r="C414" s="248"/>
      <c r="D414" s="238" t="s">
        <v>208</v>
      </c>
      <c r="E414" s="249" t="s">
        <v>1</v>
      </c>
      <c r="F414" s="250" t="s">
        <v>421</v>
      </c>
      <c r="G414" s="248"/>
      <c r="H414" s="251">
        <v>66.411000000000001</v>
      </c>
      <c r="I414" s="252"/>
      <c r="J414" s="248"/>
      <c r="K414" s="248"/>
      <c r="L414" s="253"/>
      <c r="M414" s="254"/>
      <c r="N414" s="255"/>
      <c r="O414" s="255"/>
      <c r="P414" s="255"/>
      <c r="Q414" s="255"/>
      <c r="R414" s="255"/>
      <c r="S414" s="255"/>
      <c r="T414" s="256"/>
      <c r="U414" s="13"/>
      <c r="V414" s="13"/>
      <c r="W414" s="13"/>
      <c r="X414" s="13"/>
      <c r="Y414" s="13"/>
      <c r="Z414" s="13"/>
      <c r="AA414" s="13"/>
      <c r="AB414" s="13"/>
      <c r="AC414" s="13"/>
      <c r="AD414" s="13"/>
      <c r="AE414" s="13"/>
      <c r="AT414" s="257" t="s">
        <v>208</v>
      </c>
      <c r="AU414" s="257" t="s">
        <v>83</v>
      </c>
      <c r="AV414" s="13" t="s">
        <v>85</v>
      </c>
      <c r="AW414" s="13" t="s">
        <v>32</v>
      </c>
      <c r="AX414" s="13" t="s">
        <v>76</v>
      </c>
      <c r="AY414" s="257" t="s">
        <v>201</v>
      </c>
    </row>
    <row r="415" s="13" customFormat="1">
      <c r="A415" s="13"/>
      <c r="B415" s="247"/>
      <c r="C415" s="248"/>
      <c r="D415" s="238" t="s">
        <v>208</v>
      </c>
      <c r="E415" s="249" t="s">
        <v>1</v>
      </c>
      <c r="F415" s="250" t="s">
        <v>424</v>
      </c>
      <c r="G415" s="248"/>
      <c r="H415" s="251">
        <v>89.688999999999993</v>
      </c>
      <c r="I415" s="252"/>
      <c r="J415" s="248"/>
      <c r="K415" s="248"/>
      <c r="L415" s="253"/>
      <c r="M415" s="254"/>
      <c r="N415" s="255"/>
      <c r="O415" s="255"/>
      <c r="P415" s="255"/>
      <c r="Q415" s="255"/>
      <c r="R415" s="255"/>
      <c r="S415" s="255"/>
      <c r="T415" s="256"/>
      <c r="U415" s="13"/>
      <c r="V415" s="13"/>
      <c r="W415" s="13"/>
      <c r="X415" s="13"/>
      <c r="Y415" s="13"/>
      <c r="Z415" s="13"/>
      <c r="AA415" s="13"/>
      <c r="AB415" s="13"/>
      <c r="AC415" s="13"/>
      <c r="AD415" s="13"/>
      <c r="AE415" s="13"/>
      <c r="AT415" s="257" t="s">
        <v>208</v>
      </c>
      <c r="AU415" s="257" t="s">
        <v>83</v>
      </c>
      <c r="AV415" s="13" t="s">
        <v>85</v>
      </c>
      <c r="AW415" s="13" t="s">
        <v>32</v>
      </c>
      <c r="AX415" s="13" t="s">
        <v>76</v>
      </c>
      <c r="AY415" s="257" t="s">
        <v>201</v>
      </c>
    </row>
    <row r="416" s="13" customFormat="1">
      <c r="A416" s="13"/>
      <c r="B416" s="247"/>
      <c r="C416" s="248"/>
      <c r="D416" s="238" t="s">
        <v>208</v>
      </c>
      <c r="E416" s="249" t="s">
        <v>1</v>
      </c>
      <c r="F416" s="250" t="s">
        <v>462</v>
      </c>
      <c r="G416" s="248"/>
      <c r="H416" s="251">
        <v>124.618</v>
      </c>
      <c r="I416" s="252"/>
      <c r="J416" s="248"/>
      <c r="K416" s="248"/>
      <c r="L416" s="253"/>
      <c r="M416" s="254"/>
      <c r="N416" s="255"/>
      <c r="O416" s="255"/>
      <c r="P416" s="255"/>
      <c r="Q416" s="255"/>
      <c r="R416" s="255"/>
      <c r="S416" s="255"/>
      <c r="T416" s="256"/>
      <c r="U416" s="13"/>
      <c r="V416" s="13"/>
      <c r="W416" s="13"/>
      <c r="X416" s="13"/>
      <c r="Y416" s="13"/>
      <c r="Z416" s="13"/>
      <c r="AA416" s="13"/>
      <c r="AB416" s="13"/>
      <c r="AC416" s="13"/>
      <c r="AD416" s="13"/>
      <c r="AE416" s="13"/>
      <c r="AT416" s="257" t="s">
        <v>208</v>
      </c>
      <c r="AU416" s="257" t="s">
        <v>83</v>
      </c>
      <c r="AV416" s="13" t="s">
        <v>85</v>
      </c>
      <c r="AW416" s="13" t="s">
        <v>32</v>
      </c>
      <c r="AX416" s="13" t="s">
        <v>76</v>
      </c>
      <c r="AY416" s="257" t="s">
        <v>201</v>
      </c>
    </row>
    <row r="417" s="14" customFormat="1">
      <c r="A417" s="14"/>
      <c r="B417" s="258"/>
      <c r="C417" s="259"/>
      <c r="D417" s="238" t="s">
        <v>208</v>
      </c>
      <c r="E417" s="260" t="s">
        <v>1</v>
      </c>
      <c r="F417" s="261" t="s">
        <v>212</v>
      </c>
      <c r="G417" s="259"/>
      <c r="H417" s="262">
        <v>775.44399999999996</v>
      </c>
      <c r="I417" s="263"/>
      <c r="J417" s="259"/>
      <c r="K417" s="259"/>
      <c r="L417" s="264"/>
      <c r="M417" s="265"/>
      <c r="N417" s="266"/>
      <c r="O417" s="266"/>
      <c r="P417" s="266"/>
      <c r="Q417" s="266"/>
      <c r="R417" s="266"/>
      <c r="S417" s="266"/>
      <c r="T417" s="267"/>
      <c r="U417" s="14"/>
      <c r="V417" s="14"/>
      <c r="W417" s="14"/>
      <c r="X417" s="14"/>
      <c r="Y417" s="14"/>
      <c r="Z417" s="14"/>
      <c r="AA417" s="14"/>
      <c r="AB417" s="14"/>
      <c r="AC417" s="14"/>
      <c r="AD417" s="14"/>
      <c r="AE417" s="14"/>
      <c r="AT417" s="268" t="s">
        <v>208</v>
      </c>
      <c r="AU417" s="268" t="s">
        <v>83</v>
      </c>
      <c r="AV417" s="14" t="s">
        <v>206</v>
      </c>
      <c r="AW417" s="14" t="s">
        <v>32</v>
      </c>
      <c r="AX417" s="14" t="s">
        <v>83</v>
      </c>
      <c r="AY417" s="268" t="s">
        <v>201</v>
      </c>
    </row>
    <row r="418" s="2" customFormat="1" ht="37.8" customHeight="1">
      <c r="A418" s="39"/>
      <c r="B418" s="40"/>
      <c r="C418" s="222" t="s">
        <v>724</v>
      </c>
      <c r="D418" s="222" t="s">
        <v>202</v>
      </c>
      <c r="E418" s="223" t="s">
        <v>725</v>
      </c>
      <c r="F418" s="224" t="s">
        <v>726</v>
      </c>
      <c r="G418" s="225" t="s">
        <v>215</v>
      </c>
      <c r="H418" s="226">
        <v>34.893000000000001</v>
      </c>
      <c r="I418" s="227"/>
      <c r="J418" s="228">
        <f>ROUND(I418*H418,2)</f>
        <v>0</v>
      </c>
      <c r="K418" s="229"/>
      <c r="L418" s="45"/>
      <c r="M418" s="230" t="s">
        <v>1</v>
      </c>
      <c r="N418" s="231" t="s">
        <v>41</v>
      </c>
      <c r="O418" s="92"/>
      <c r="P418" s="232">
        <f>O418*H418</f>
        <v>0</v>
      </c>
      <c r="Q418" s="232">
        <v>0.0057000000000000002</v>
      </c>
      <c r="R418" s="232">
        <f>Q418*H418</f>
        <v>0.19889010000000001</v>
      </c>
      <c r="S418" s="232">
        <v>0</v>
      </c>
      <c r="T418" s="233">
        <f>S418*H418</f>
        <v>0</v>
      </c>
      <c r="U418" s="39"/>
      <c r="V418" s="39"/>
      <c r="W418" s="39"/>
      <c r="X418" s="39"/>
      <c r="Y418" s="39"/>
      <c r="Z418" s="39"/>
      <c r="AA418" s="39"/>
      <c r="AB418" s="39"/>
      <c r="AC418" s="39"/>
      <c r="AD418" s="39"/>
      <c r="AE418" s="39"/>
      <c r="AR418" s="234" t="s">
        <v>206</v>
      </c>
      <c r="AT418" s="234" t="s">
        <v>202</v>
      </c>
      <c r="AU418" s="234" t="s">
        <v>83</v>
      </c>
      <c r="AY418" s="18" t="s">
        <v>201</v>
      </c>
      <c r="BE418" s="235">
        <f>IF(N418="základní",J418,0)</f>
        <v>0</v>
      </c>
      <c r="BF418" s="235">
        <f>IF(N418="snížená",J418,0)</f>
        <v>0</v>
      </c>
      <c r="BG418" s="235">
        <f>IF(N418="zákl. přenesená",J418,0)</f>
        <v>0</v>
      </c>
      <c r="BH418" s="235">
        <f>IF(N418="sníž. přenesená",J418,0)</f>
        <v>0</v>
      </c>
      <c r="BI418" s="235">
        <f>IF(N418="nulová",J418,0)</f>
        <v>0</v>
      </c>
      <c r="BJ418" s="18" t="s">
        <v>83</v>
      </c>
      <c r="BK418" s="235">
        <f>ROUND(I418*H418,2)</f>
        <v>0</v>
      </c>
      <c r="BL418" s="18" t="s">
        <v>206</v>
      </c>
      <c r="BM418" s="234" t="s">
        <v>727</v>
      </c>
    </row>
    <row r="419" s="13" customFormat="1">
      <c r="A419" s="13"/>
      <c r="B419" s="247"/>
      <c r="C419" s="248"/>
      <c r="D419" s="238" t="s">
        <v>208</v>
      </c>
      <c r="E419" s="249" t="s">
        <v>1</v>
      </c>
      <c r="F419" s="250" t="s">
        <v>459</v>
      </c>
      <c r="G419" s="248"/>
      <c r="H419" s="251">
        <v>34.893000000000001</v>
      </c>
      <c r="I419" s="252"/>
      <c r="J419" s="248"/>
      <c r="K419" s="248"/>
      <c r="L419" s="253"/>
      <c r="M419" s="254"/>
      <c r="N419" s="255"/>
      <c r="O419" s="255"/>
      <c r="P419" s="255"/>
      <c r="Q419" s="255"/>
      <c r="R419" s="255"/>
      <c r="S419" s="255"/>
      <c r="T419" s="256"/>
      <c r="U419" s="13"/>
      <c r="V419" s="13"/>
      <c r="W419" s="13"/>
      <c r="X419" s="13"/>
      <c r="Y419" s="13"/>
      <c r="Z419" s="13"/>
      <c r="AA419" s="13"/>
      <c r="AB419" s="13"/>
      <c r="AC419" s="13"/>
      <c r="AD419" s="13"/>
      <c r="AE419" s="13"/>
      <c r="AT419" s="257" t="s">
        <v>208</v>
      </c>
      <c r="AU419" s="257" t="s">
        <v>83</v>
      </c>
      <c r="AV419" s="13" t="s">
        <v>85</v>
      </c>
      <c r="AW419" s="13" t="s">
        <v>32</v>
      </c>
      <c r="AX419" s="13" t="s">
        <v>83</v>
      </c>
      <c r="AY419" s="257" t="s">
        <v>201</v>
      </c>
    </row>
    <row r="420" s="2" customFormat="1" ht="16.5" customHeight="1">
      <c r="A420" s="39"/>
      <c r="B420" s="40"/>
      <c r="C420" s="222" t="s">
        <v>728</v>
      </c>
      <c r="D420" s="222" t="s">
        <v>202</v>
      </c>
      <c r="E420" s="223" t="s">
        <v>729</v>
      </c>
      <c r="F420" s="224" t="s">
        <v>730</v>
      </c>
      <c r="G420" s="225" t="s">
        <v>215</v>
      </c>
      <c r="H420" s="226">
        <v>1032.233</v>
      </c>
      <c r="I420" s="227"/>
      <c r="J420" s="228">
        <f>ROUND(I420*H420,2)</f>
        <v>0</v>
      </c>
      <c r="K420" s="229"/>
      <c r="L420" s="45"/>
      <c r="M420" s="230" t="s">
        <v>1</v>
      </c>
      <c r="N420" s="231" t="s">
        <v>41</v>
      </c>
      <c r="O420" s="92"/>
      <c r="P420" s="232">
        <f>O420*H420</f>
        <v>0</v>
      </c>
      <c r="Q420" s="232">
        <v>0</v>
      </c>
      <c r="R420" s="232">
        <f>Q420*H420</f>
        <v>0</v>
      </c>
      <c r="S420" s="232">
        <v>0</v>
      </c>
      <c r="T420" s="233">
        <f>S420*H420</f>
        <v>0</v>
      </c>
      <c r="U420" s="39"/>
      <c r="V420" s="39"/>
      <c r="W420" s="39"/>
      <c r="X420" s="39"/>
      <c r="Y420" s="39"/>
      <c r="Z420" s="39"/>
      <c r="AA420" s="39"/>
      <c r="AB420" s="39"/>
      <c r="AC420" s="39"/>
      <c r="AD420" s="39"/>
      <c r="AE420" s="39"/>
      <c r="AR420" s="234" t="s">
        <v>206</v>
      </c>
      <c r="AT420" s="234" t="s">
        <v>202</v>
      </c>
      <c r="AU420" s="234" t="s">
        <v>83</v>
      </c>
      <c r="AY420" s="18" t="s">
        <v>201</v>
      </c>
      <c r="BE420" s="235">
        <f>IF(N420="základní",J420,0)</f>
        <v>0</v>
      </c>
      <c r="BF420" s="235">
        <f>IF(N420="snížená",J420,0)</f>
        <v>0</v>
      </c>
      <c r="BG420" s="235">
        <f>IF(N420="zákl. přenesená",J420,0)</f>
        <v>0</v>
      </c>
      <c r="BH420" s="235">
        <f>IF(N420="sníž. přenesená",J420,0)</f>
        <v>0</v>
      </c>
      <c r="BI420" s="235">
        <f>IF(N420="nulová",J420,0)</f>
        <v>0</v>
      </c>
      <c r="BJ420" s="18" t="s">
        <v>83</v>
      </c>
      <c r="BK420" s="235">
        <f>ROUND(I420*H420,2)</f>
        <v>0</v>
      </c>
      <c r="BL420" s="18" t="s">
        <v>206</v>
      </c>
      <c r="BM420" s="234" t="s">
        <v>731</v>
      </c>
    </row>
    <row r="421" s="13" customFormat="1">
      <c r="A421" s="13"/>
      <c r="B421" s="247"/>
      <c r="C421" s="248"/>
      <c r="D421" s="238" t="s">
        <v>208</v>
      </c>
      <c r="E421" s="249" t="s">
        <v>1</v>
      </c>
      <c r="F421" s="250" t="s">
        <v>456</v>
      </c>
      <c r="G421" s="248"/>
      <c r="H421" s="251">
        <v>39.280999999999999</v>
      </c>
      <c r="I421" s="252"/>
      <c r="J421" s="248"/>
      <c r="K421" s="248"/>
      <c r="L421" s="253"/>
      <c r="M421" s="254"/>
      <c r="N421" s="255"/>
      <c r="O421" s="255"/>
      <c r="P421" s="255"/>
      <c r="Q421" s="255"/>
      <c r="R421" s="255"/>
      <c r="S421" s="255"/>
      <c r="T421" s="256"/>
      <c r="U421" s="13"/>
      <c r="V421" s="13"/>
      <c r="W421" s="13"/>
      <c r="X421" s="13"/>
      <c r="Y421" s="13"/>
      <c r="Z421" s="13"/>
      <c r="AA421" s="13"/>
      <c r="AB421" s="13"/>
      <c r="AC421" s="13"/>
      <c r="AD421" s="13"/>
      <c r="AE421" s="13"/>
      <c r="AT421" s="257" t="s">
        <v>208</v>
      </c>
      <c r="AU421" s="257" t="s">
        <v>83</v>
      </c>
      <c r="AV421" s="13" t="s">
        <v>85</v>
      </c>
      <c r="AW421" s="13" t="s">
        <v>32</v>
      </c>
      <c r="AX421" s="13" t="s">
        <v>76</v>
      </c>
      <c r="AY421" s="257" t="s">
        <v>201</v>
      </c>
    </row>
    <row r="422" s="13" customFormat="1">
      <c r="A422" s="13"/>
      <c r="B422" s="247"/>
      <c r="C422" s="248"/>
      <c r="D422" s="238" t="s">
        <v>208</v>
      </c>
      <c r="E422" s="249" t="s">
        <v>1</v>
      </c>
      <c r="F422" s="250" t="s">
        <v>453</v>
      </c>
      <c r="G422" s="248"/>
      <c r="H422" s="251">
        <v>127.65600000000001</v>
      </c>
      <c r="I422" s="252"/>
      <c r="J422" s="248"/>
      <c r="K422" s="248"/>
      <c r="L422" s="253"/>
      <c r="M422" s="254"/>
      <c r="N422" s="255"/>
      <c r="O422" s="255"/>
      <c r="P422" s="255"/>
      <c r="Q422" s="255"/>
      <c r="R422" s="255"/>
      <c r="S422" s="255"/>
      <c r="T422" s="256"/>
      <c r="U422" s="13"/>
      <c r="V422" s="13"/>
      <c r="W422" s="13"/>
      <c r="X422" s="13"/>
      <c r="Y422" s="13"/>
      <c r="Z422" s="13"/>
      <c r="AA422" s="13"/>
      <c r="AB422" s="13"/>
      <c r="AC422" s="13"/>
      <c r="AD422" s="13"/>
      <c r="AE422" s="13"/>
      <c r="AT422" s="257" t="s">
        <v>208</v>
      </c>
      <c r="AU422" s="257" t="s">
        <v>83</v>
      </c>
      <c r="AV422" s="13" t="s">
        <v>85</v>
      </c>
      <c r="AW422" s="13" t="s">
        <v>32</v>
      </c>
      <c r="AX422" s="13" t="s">
        <v>76</v>
      </c>
      <c r="AY422" s="257" t="s">
        <v>201</v>
      </c>
    </row>
    <row r="423" s="13" customFormat="1">
      <c r="A423" s="13"/>
      <c r="B423" s="247"/>
      <c r="C423" s="248"/>
      <c r="D423" s="238" t="s">
        <v>208</v>
      </c>
      <c r="E423" s="249" t="s">
        <v>1</v>
      </c>
      <c r="F423" s="250" t="s">
        <v>418</v>
      </c>
      <c r="G423" s="248"/>
      <c r="H423" s="251">
        <v>455.44499999999999</v>
      </c>
      <c r="I423" s="252"/>
      <c r="J423" s="248"/>
      <c r="K423" s="248"/>
      <c r="L423" s="253"/>
      <c r="M423" s="254"/>
      <c r="N423" s="255"/>
      <c r="O423" s="255"/>
      <c r="P423" s="255"/>
      <c r="Q423" s="255"/>
      <c r="R423" s="255"/>
      <c r="S423" s="255"/>
      <c r="T423" s="256"/>
      <c r="U423" s="13"/>
      <c r="V423" s="13"/>
      <c r="W423" s="13"/>
      <c r="X423" s="13"/>
      <c r="Y423" s="13"/>
      <c r="Z423" s="13"/>
      <c r="AA423" s="13"/>
      <c r="AB423" s="13"/>
      <c r="AC423" s="13"/>
      <c r="AD423" s="13"/>
      <c r="AE423" s="13"/>
      <c r="AT423" s="257" t="s">
        <v>208</v>
      </c>
      <c r="AU423" s="257" t="s">
        <v>83</v>
      </c>
      <c r="AV423" s="13" t="s">
        <v>85</v>
      </c>
      <c r="AW423" s="13" t="s">
        <v>32</v>
      </c>
      <c r="AX423" s="13" t="s">
        <v>76</v>
      </c>
      <c r="AY423" s="257" t="s">
        <v>201</v>
      </c>
    </row>
    <row r="424" s="13" customFormat="1">
      <c r="A424" s="13"/>
      <c r="B424" s="247"/>
      <c r="C424" s="248"/>
      <c r="D424" s="238" t="s">
        <v>208</v>
      </c>
      <c r="E424" s="249" t="s">
        <v>1</v>
      </c>
      <c r="F424" s="250" t="s">
        <v>421</v>
      </c>
      <c r="G424" s="248"/>
      <c r="H424" s="251">
        <v>66.411000000000001</v>
      </c>
      <c r="I424" s="252"/>
      <c r="J424" s="248"/>
      <c r="K424" s="248"/>
      <c r="L424" s="253"/>
      <c r="M424" s="254"/>
      <c r="N424" s="255"/>
      <c r="O424" s="255"/>
      <c r="P424" s="255"/>
      <c r="Q424" s="255"/>
      <c r="R424" s="255"/>
      <c r="S424" s="255"/>
      <c r="T424" s="256"/>
      <c r="U424" s="13"/>
      <c r="V424" s="13"/>
      <c r="W424" s="13"/>
      <c r="X424" s="13"/>
      <c r="Y424" s="13"/>
      <c r="Z424" s="13"/>
      <c r="AA424" s="13"/>
      <c r="AB424" s="13"/>
      <c r="AC424" s="13"/>
      <c r="AD424" s="13"/>
      <c r="AE424" s="13"/>
      <c r="AT424" s="257" t="s">
        <v>208</v>
      </c>
      <c r="AU424" s="257" t="s">
        <v>83</v>
      </c>
      <c r="AV424" s="13" t="s">
        <v>85</v>
      </c>
      <c r="AW424" s="13" t="s">
        <v>32</v>
      </c>
      <c r="AX424" s="13" t="s">
        <v>76</v>
      </c>
      <c r="AY424" s="257" t="s">
        <v>201</v>
      </c>
    </row>
    <row r="425" s="13" customFormat="1">
      <c r="A425" s="13"/>
      <c r="B425" s="247"/>
      <c r="C425" s="248"/>
      <c r="D425" s="238" t="s">
        <v>208</v>
      </c>
      <c r="E425" s="249" t="s">
        <v>1</v>
      </c>
      <c r="F425" s="250" t="s">
        <v>424</v>
      </c>
      <c r="G425" s="248"/>
      <c r="H425" s="251">
        <v>89.688999999999993</v>
      </c>
      <c r="I425" s="252"/>
      <c r="J425" s="248"/>
      <c r="K425" s="248"/>
      <c r="L425" s="253"/>
      <c r="M425" s="254"/>
      <c r="N425" s="255"/>
      <c r="O425" s="255"/>
      <c r="P425" s="255"/>
      <c r="Q425" s="255"/>
      <c r="R425" s="255"/>
      <c r="S425" s="255"/>
      <c r="T425" s="256"/>
      <c r="U425" s="13"/>
      <c r="V425" s="13"/>
      <c r="W425" s="13"/>
      <c r="X425" s="13"/>
      <c r="Y425" s="13"/>
      <c r="Z425" s="13"/>
      <c r="AA425" s="13"/>
      <c r="AB425" s="13"/>
      <c r="AC425" s="13"/>
      <c r="AD425" s="13"/>
      <c r="AE425" s="13"/>
      <c r="AT425" s="257" t="s">
        <v>208</v>
      </c>
      <c r="AU425" s="257" t="s">
        <v>83</v>
      </c>
      <c r="AV425" s="13" t="s">
        <v>85</v>
      </c>
      <c r="AW425" s="13" t="s">
        <v>32</v>
      </c>
      <c r="AX425" s="13" t="s">
        <v>76</v>
      </c>
      <c r="AY425" s="257" t="s">
        <v>201</v>
      </c>
    </row>
    <row r="426" s="13" customFormat="1">
      <c r="A426" s="13"/>
      <c r="B426" s="247"/>
      <c r="C426" s="248"/>
      <c r="D426" s="238" t="s">
        <v>208</v>
      </c>
      <c r="E426" s="249" t="s">
        <v>1</v>
      </c>
      <c r="F426" s="250" t="s">
        <v>427</v>
      </c>
      <c r="G426" s="248"/>
      <c r="H426" s="251">
        <v>94.239999999999995</v>
      </c>
      <c r="I426" s="252"/>
      <c r="J426" s="248"/>
      <c r="K426" s="248"/>
      <c r="L426" s="253"/>
      <c r="M426" s="254"/>
      <c r="N426" s="255"/>
      <c r="O426" s="255"/>
      <c r="P426" s="255"/>
      <c r="Q426" s="255"/>
      <c r="R426" s="255"/>
      <c r="S426" s="255"/>
      <c r="T426" s="256"/>
      <c r="U426" s="13"/>
      <c r="V426" s="13"/>
      <c r="W426" s="13"/>
      <c r="X426" s="13"/>
      <c r="Y426" s="13"/>
      <c r="Z426" s="13"/>
      <c r="AA426" s="13"/>
      <c r="AB426" s="13"/>
      <c r="AC426" s="13"/>
      <c r="AD426" s="13"/>
      <c r="AE426" s="13"/>
      <c r="AT426" s="257" t="s">
        <v>208</v>
      </c>
      <c r="AU426" s="257" t="s">
        <v>83</v>
      </c>
      <c r="AV426" s="13" t="s">
        <v>85</v>
      </c>
      <c r="AW426" s="13" t="s">
        <v>32</v>
      </c>
      <c r="AX426" s="13" t="s">
        <v>76</v>
      </c>
      <c r="AY426" s="257" t="s">
        <v>201</v>
      </c>
    </row>
    <row r="427" s="13" customFormat="1">
      <c r="A427" s="13"/>
      <c r="B427" s="247"/>
      <c r="C427" s="248"/>
      <c r="D427" s="238" t="s">
        <v>208</v>
      </c>
      <c r="E427" s="249" t="s">
        <v>1</v>
      </c>
      <c r="F427" s="250" t="s">
        <v>459</v>
      </c>
      <c r="G427" s="248"/>
      <c r="H427" s="251">
        <v>34.893000000000001</v>
      </c>
      <c r="I427" s="252"/>
      <c r="J427" s="248"/>
      <c r="K427" s="248"/>
      <c r="L427" s="253"/>
      <c r="M427" s="254"/>
      <c r="N427" s="255"/>
      <c r="O427" s="255"/>
      <c r="P427" s="255"/>
      <c r="Q427" s="255"/>
      <c r="R427" s="255"/>
      <c r="S427" s="255"/>
      <c r="T427" s="256"/>
      <c r="U427" s="13"/>
      <c r="V427" s="13"/>
      <c r="W427" s="13"/>
      <c r="X427" s="13"/>
      <c r="Y427" s="13"/>
      <c r="Z427" s="13"/>
      <c r="AA427" s="13"/>
      <c r="AB427" s="13"/>
      <c r="AC427" s="13"/>
      <c r="AD427" s="13"/>
      <c r="AE427" s="13"/>
      <c r="AT427" s="257" t="s">
        <v>208</v>
      </c>
      <c r="AU427" s="257" t="s">
        <v>83</v>
      </c>
      <c r="AV427" s="13" t="s">
        <v>85</v>
      </c>
      <c r="AW427" s="13" t="s">
        <v>32</v>
      </c>
      <c r="AX427" s="13" t="s">
        <v>76</v>
      </c>
      <c r="AY427" s="257" t="s">
        <v>201</v>
      </c>
    </row>
    <row r="428" s="13" customFormat="1">
      <c r="A428" s="13"/>
      <c r="B428" s="247"/>
      <c r="C428" s="248"/>
      <c r="D428" s="238" t="s">
        <v>208</v>
      </c>
      <c r="E428" s="249" t="s">
        <v>1</v>
      </c>
      <c r="F428" s="250" t="s">
        <v>462</v>
      </c>
      <c r="G428" s="248"/>
      <c r="H428" s="251">
        <v>124.618</v>
      </c>
      <c r="I428" s="252"/>
      <c r="J428" s="248"/>
      <c r="K428" s="248"/>
      <c r="L428" s="253"/>
      <c r="M428" s="254"/>
      <c r="N428" s="255"/>
      <c r="O428" s="255"/>
      <c r="P428" s="255"/>
      <c r="Q428" s="255"/>
      <c r="R428" s="255"/>
      <c r="S428" s="255"/>
      <c r="T428" s="256"/>
      <c r="U428" s="13"/>
      <c r="V428" s="13"/>
      <c r="W428" s="13"/>
      <c r="X428" s="13"/>
      <c r="Y428" s="13"/>
      <c r="Z428" s="13"/>
      <c r="AA428" s="13"/>
      <c r="AB428" s="13"/>
      <c r="AC428" s="13"/>
      <c r="AD428" s="13"/>
      <c r="AE428" s="13"/>
      <c r="AT428" s="257" t="s">
        <v>208</v>
      </c>
      <c r="AU428" s="257" t="s">
        <v>83</v>
      </c>
      <c r="AV428" s="13" t="s">
        <v>85</v>
      </c>
      <c r="AW428" s="13" t="s">
        <v>32</v>
      </c>
      <c r="AX428" s="13" t="s">
        <v>76</v>
      </c>
      <c r="AY428" s="257" t="s">
        <v>201</v>
      </c>
    </row>
    <row r="429" s="14" customFormat="1">
      <c r="A429" s="14"/>
      <c r="B429" s="258"/>
      <c r="C429" s="259"/>
      <c r="D429" s="238" t="s">
        <v>208</v>
      </c>
      <c r="E429" s="260" t="s">
        <v>1</v>
      </c>
      <c r="F429" s="261" t="s">
        <v>212</v>
      </c>
      <c r="G429" s="259"/>
      <c r="H429" s="262">
        <v>1032.233</v>
      </c>
      <c r="I429" s="263"/>
      <c r="J429" s="259"/>
      <c r="K429" s="259"/>
      <c r="L429" s="264"/>
      <c r="M429" s="265"/>
      <c r="N429" s="266"/>
      <c r="O429" s="266"/>
      <c r="P429" s="266"/>
      <c r="Q429" s="266"/>
      <c r="R429" s="266"/>
      <c r="S429" s="266"/>
      <c r="T429" s="267"/>
      <c r="U429" s="14"/>
      <c r="V429" s="14"/>
      <c r="W429" s="14"/>
      <c r="X429" s="14"/>
      <c r="Y429" s="14"/>
      <c r="Z429" s="14"/>
      <c r="AA429" s="14"/>
      <c r="AB429" s="14"/>
      <c r="AC429" s="14"/>
      <c r="AD429" s="14"/>
      <c r="AE429" s="14"/>
      <c r="AT429" s="268" t="s">
        <v>208</v>
      </c>
      <c r="AU429" s="268" t="s">
        <v>83</v>
      </c>
      <c r="AV429" s="14" t="s">
        <v>206</v>
      </c>
      <c r="AW429" s="14" t="s">
        <v>32</v>
      </c>
      <c r="AX429" s="14" t="s">
        <v>83</v>
      </c>
      <c r="AY429" s="268" t="s">
        <v>201</v>
      </c>
    </row>
    <row r="430" s="2" customFormat="1" ht="21.75" customHeight="1">
      <c r="A430" s="39"/>
      <c r="B430" s="40"/>
      <c r="C430" s="222" t="s">
        <v>732</v>
      </c>
      <c r="D430" s="222" t="s">
        <v>202</v>
      </c>
      <c r="E430" s="223" t="s">
        <v>733</v>
      </c>
      <c r="F430" s="224" t="s">
        <v>734</v>
      </c>
      <c r="G430" s="225" t="s">
        <v>223</v>
      </c>
      <c r="H430" s="226">
        <v>0.125</v>
      </c>
      <c r="I430" s="227"/>
      <c r="J430" s="228">
        <f>ROUND(I430*H430,2)</f>
        <v>0</v>
      </c>
      <c r="K430" s="229"/>
      <c r="L430" s="45"/>
      <c r="M430" s="230" t="s">
        <v>1</v>
      </c>
      <c r="N430" s="231" t="s">
        <v>41</v>
      </c>
      <c r="O430" s="92"/>
      <c r="P430" s="232">
        <f>O430*H430</f>
        <v>0</v>
      </c>
      <c r="Q430" s="232">
        <v>1.06277</v>
      </c>
      <c r="R430" s="232">
        <f>Q430*H430</f>
        <v>0.13284625</v>
      </c>
      <c r="S430" s="232">
        <v>0</v>
      </c>
      <c r="T430" s="233">
        <f>S430*H430</f>
        <v>0</v>
      </c>
      <c r="U430" s="39"/>
      <c r="V430" s="39"/>
      <c r="W430" s="39"/>
      <c r="X430" s="39"/>
      <c r="Y430" s="39"/>
      <c r="Z430" s="39"/>
      <c r="AA430" s="39"/>
      <c r="AB430" s="39"/>
      <c r="AC430" s="39"/>
      <c r="AD430" s="39"/>
      <c r="AE430" s="39"/>
      <c r="AR430" s="234" t="s">
        <v>206</v>
      </c>
      <c r="AT430" s="234" t="s">
        <v>202</v>
      </c>
      <c r="AU430" s="234" t="s">
        <v>83</v>
      </c>
      <c r="AY430" s="18" t="s">
        <v>201</v>
      </c>
      <c r="BE430" s="235">
        <f>IF(N430="základní",J430,0)</f>
        <v>0</v>
      </c>
      <c r="BF430" s="235">
        <f>IF(N430="snížená",J430,0)</f>
        <v>0</v>
      </c>
      <c r="BG430" s="235">
        <f>IF(N430="zákl. přenesená",J430,0)</f>
        <v>0</v>
      </c>
      <c r="BH430" s="235">
        <f>IF(N430="sníž. přenesená",J430,0)</f>
        <v>0</v>
      </c>
      <c r="BI430" s="235">
        <f>IF(N430="nulová",J430,0)</f>
        <v>0</v>
      </c>
      <c r="BJ430" s="18" t="s">
        <v>83</v>
      </c>
      <c r="BK430" s="235">
        <f>ROUND(I430*H430,2)</f>
        <v>0</v>
      </c>
      <c r="BL430" s="18" t="s">
        <v>206</v>
      </c>
      <c r="BM430" s="234" t="s">
        <v>735</v>
      </c>
    </row>
    <row r="431" s="13" customFormat="1">
      <c r="A431" s="13"/>
      <c r="B431" s="247"/>
      <c r="C431" s="248"/>
      <c r="D431" s="238" t="s">
        <v>208</v>
      </c>
      <c r="E431" s="249" t="s">
        <v>1</v>
      </c>
      <c r="F431" s="250" t="s">
        <v>736</v>
      </c>
      <c r="G431" s="248"/>
      <c r="H431" s="251">
        <v>0.11799999999999999</v>
      </c>
      <c r="I431" s="252"/>
      <c r="J431" s="248"/>
      <c r="K431" s="248"/>
      <c r="L431" s="253"/>
      <c r="M431" s="254"/>
      <c r="N431" s="255"/>
      <c r="O431" s="255"/>
      <c r="P431" s="255"/>
      <c r="Q431" s="255"/>
      <c r="R431" s="255"/>
      <c r="S431" s="255"/>
      <c r="T431" s="256"/>
      <c r="U431" s="13"/>
      <c r="V431" s="13"/>
      <c r="W431" s="13"/>
      <c r="X431" s="13"/>
      <c r="Y431" s="13"/>
      <c r="Z431" s="13"/>
      <c r="AA431" s="13"/>
      <c r="AB431" s="13"/>
      <c r="AC431" s="13"/>
      <c r="AD431" s="13"/>
      <c r="AE431" s="13"/>
      <c r="AT431" s="257" t="s">
        <v>208</v>
      </c>
      <c r="AU431" s="257" t="s">
        <v>83</v>
      </c>
      <c r="AV431" s="13" t="s">
        <v>85</v>
      </c>
      <c r="AW431" s="13" t="s">
        <v>32</v>
      </c>
      <c r="AX431" s="13" t="s">
        <v>76</v>
      </c>
      <c r="AY431" s="257" t="s">
        <v>201</v>
      </c>
    </row>
    <row r="432" s="13" customFormat="1">
      <c r="A432" s="13"/>
      <c r="B432" s="247"/>
      <c r="C432" s="248"/>
      <c r="D432" s="238" t="s">
        <v>208</v>
      </c>
      <c r="E432" s="249" t="s">
        <v>1</v>
      </c>
      <c r="F432" s="250" t="s">
        <v>737</v>
      </c>
      <c r="G432" s="248"/>
      <c r="H432" s="251">
        <v>0.0070000000000000001</v>
      </c>
      <c r="I432" s="252"/>
      <c r="J432" s="248"/>
      <c r="K432" s="248"/>
      <c r="L432" s="253"/>
      <c r="M432" s="254"/>
      <c r="N432" s="255"/>
      <c r="O432" s="255"/>
      <c r="P432" s="255"/>
      <c r="Q432" s="255"/>
      <c r="R432" s="255"/>
      <c r="S432" s="255"/>
      <c r="T432" s="256"/>
      <c r="U432" s="13"/>
      <c r="V432" s="13"/>
      <c r="W432" s="13"/>
      <c r="X432" s="13"/>
      <c r="Y432" s="13"/>
      <c r="Z432" s="13"/>
      <c r="AA432" s="13"/>
      <c r="AB432" s="13"/>
      <c r="AC432" s="13"/>
      <c r="AD432" s="13"/>
      <c r="AE432" s="13"/>
      <c r="AT432" s="257" t="s">
        <v>208</v>
      </c>
      <c r="AU432" s="257" t="s">
        <v>83</v>
      </c>
      <c r="AV432" s="13" t="s">
        <v>85</v>
      </c>
      <c r="AW432" s="13" t="s">
        <v>32</v>
      </c>
      <c r="AX432" s="13" t="s">
        <v>76</v>
      </c>
      <c r="AY432" s="257" t="s">
        <v>201</v>
      </c>
    </row>
    <row r="433" s="14" customFormat="1">
      <c r="A433" s="14"/>
      <c r="B433" s="258"/>
      <c r="C433" s="259"/>
      <c r="D433" s="238" t="s">
        <v>208</v>
      </c>
      <c r="E433" s="260" t="s">
        <v>1</v>
      </c>
      <c r="F433" s="261" t="s">
        <v>212</v>
      </c>
      <c r="G433" s="259"/>
      <c r="H433" s="262">
        <v>0.125</v>
      </c>
      <c r="I433" s="263"/>
      <c r="J433" s="259"/>
      <c r="K433" s="259"/>
      <c r="L433" s="264"/>
      <c r="M433" s="265"/>
      <c r="N433" s="266"/>
      <c r="O433" s="266"/>
      <c r="P433" s="266"/>
      <c r="Q433" s="266"/>
      <c r="R433" s="266"/>
      <c r="S433" s="266"/>
      <c r="T433" s="267"/>
      <c r="U433" s="14"/>
      <c r="V433" s="14"/>
      <c r="W433" s="14"/>
      <c r="X433" s="14"/>
      <c r="Y433" s="14"/>
      <c r="Z433" s="14"/>
      <c r="AA433" s="14"/>
      <c r="AB433" s="14"/>
      <c r="AC433" s="14"/>
      <c r="AD433" s="14"/>
      <c r="AE433" s="14"/>
      <c r="AT433" s="268" t="s">
        <v>208</v>
      </c>
      <c r="AU433" s="268" t="s">
        <v>83</v>
      </c>
      <c r="AV433" s="14" t="s">
        <v>206</v>
      </c>
      <c r="AW433" s="14" t="s">
        <v>32</v>
      </c>
      <c r="AX433" s="14" t="s">
        <v>83</v>
      </c>
      <c r="AY433" s="268" t="s">
        <v>201</v>
      </c>
    </row>
    <row r="434" s="2" customFormat="1" ht="24.15" customHeight="1">
      <c r="A434" s="39"/>
      <c r="B434" s="40"/>
      <c r="C434" s="222" t="s">
        <v>738</v>
      </c>
      <c r="D434" s="222" t="s">
        <v>202</v>
      </c>
      <c r="E434" s="223" t="s">
        <v>739</v>
      </c>
      <c r="F434" s="224" t="s">
        <v>740</v>
      </c>
      <c r="G434" s="225" t="s">
        <v>215</v>
      </c>
      <c r="H434" s="226">
        <v>201.28</v>
      </c>
      <c r="I434" s="227"/>
      <c r="J434" s="228">
        <f>ROUND(I434*H434,2)</f>
        <v>0</v>
      </c>
      <c r="K434" s="229"/>
      <c r="L434" s="45"/>
      <c r="M434" s="230" t="s">
        <v>1</v>
      </c>
      <c r="N434" s="231" t="s">
        <v>41</v>
      </c>
      <c r="O434" s="92"/>
      <c r="P434" s="232">
        <f>O434*H434</f>
        <v>0</v>
      </c>
      <c r="Q434" s="232">
        <v>0.11</v>
      </c>
      <c r="R434" s="232">
        <f>Q434*H434</f>
        <v>22.140799999999999</v>
      </c>
      <c r="S434" s="232">
        <v>0</v>
      </c>
      <c r="T434" s="233">
        <f>S434*H434</f>
        <v>0</v>
      </c>
      <c r="U434" s="39"/>
      <c r="V434" s="39"/>
      <c r="W434" s="39"/>
      <c r="X434" s="39"/>
      <c r="Y434" s="39"/>
      <c r="Z434" s="39"/>
      <c r="AA434" s="39"/>
      <c r="AB434" s="39"/>
      <c r="AC434" s="39"/>
      <c r="AD434" s="39"/>
      <c r="AE434" s="39"/>
      <c r="AR434" s="234" t="s">
        <v>206</v>
      </c>
      <c r="AT434" s="234" t="s">
        <v>202</v>
      </c>
      <c r="AU434" s="234" t="s">
        <v>83</v>
      </c>
      <c r="AY434" s="18" t="s">
        <v>201</v>
      </c>
      <c r="BE434" s="235">
        <f>IF(N434="základní",J434,0)</f>
        <v>0</v>
      </c>
      <c r="BF434" s="235">
        <f>IF(N434="snížená",J434,0)</f>
        <v>0</v>
      </c>
      <c r="BG434" s="235">
        <f>IF(N434="zákl. přenesená",J434,0)</f>
        <v>0</v>
      </c>
      <c r="BH434" s="235">
        <f>IF(N434="sníž. přenesená",J434,0)</f>
        <v>0</v>
      </c>
      <c r="BI434" s="235">
        <f>IF(N434="nulová",J434,0)</f>
        <v>0</v>
      </c>
      <c r="BJ434" s="18" t="s">
        <v>83</v>
      </c>
      <c r="BK434" s="235">
        <f>ROUND(I434*H434,2)</f>
        <v>0</v>
      </c>
      <c r="BL434" s="18" t="s">
        <v>206</v>
      </c>
      <c r="BM434" s="234" t="s">
        <v>741</v>
      </c>
    </row>
    <row r="435" s="13" customFormat="1">
      <c r="A435" s="13"/>
      <c r="B435" s="247"/>
      <c r="C435" s="248"/>
      <c r="D435" s="238" t="s">
        <v>208</v>
      </c>
      <c r="E435" s="249" t="s">
        <v>1</v>
      </c>
      <c r="F435" s="250" t="s">
        <v>354</v>
      </c>
      <c r="G435" s="248"/>
      <c r="H435" s="251">
        <v>7.7999999999999998</v>
      </c>
      <c r="I435" s="252"/>
      <c r="J435" s="248"/>
      <c r="K435" s="248"/>
      <c r="L435" s="253"/>
      <c r="M435" s="254"/>
      <c r="N435" s="255"/>
      <c r="O435" s="255"/>
      <c r="P435" s="255"/>
      <c r="Q435" s="255"/>
      <c r="R435" s="255"/>
      <c r="S435" s="255"/>
      <c r="T435" s="256"/>
      <c r="U435" s="13"/>
      <c r="V435" s="13"/>
      <c r="W435" s="13"/>
      <c r="X435" s="13"/>
      <c r="Y435" s="13"/>
      <c r="Z435" s="13"/>
      <c r="AA435" s="13"/>
      <c r="AB435" s="13"/>
      <c r="AC435" s="13"/>
      <c r="AD435" s="13"/>
      <c r="AE435" s="13"/>
      <c r="AT435" s="257" t="s">
        <v>208</v>
      </c>
      <c r="AU435" s="257" t="s">
        <v>83</v>
      </c>
      <c r="AV435" s="13" t="s">
        <v>85</v>
      </c>
      <c r="AW435" s="13" t="s">
        <v>32</v>
      </c>
      <c r="AX435" s="13" t="s">
        <v>76</v>
      </c>
      <c r="AY435" s="257" t="s">
        <v>201</v>
      </c>
    </row>
    <row r="436" s="13" customFormat="1">
      <c r="A436" s="13"/>
      <c r="B436" s="247"/>
      <c r="C436" s="248"/>
      <c r="D436" s="238" t="s">
        <v>208</v>
      </c>
      <c r="E436" s="249" t="s">
        <v>1</v>
      </c>
      <c r="F436" s="250" t="s">
        <v>357</v>
      </c>
      <c r="G436" s="248"/>
      <c r="H436" s="251">
        <v>3.8999999999999999</v>
      </c>
      <c r="I436" s="252"/>
      <c r="J436" s="248"/>
      <c r="K436" s="248"/>
      <c r="L436" s="253"/>
      <c r="M436" s="254"/>
      <c r="N436" s="255"/>
      <c r="O436" s="255"/>
      <c r="P436" s="255"/>
      <c r="Q436" s="255"/>
      <c r="R436" s="255"/>
      <c r="S436" s="255"/>
      <c r="T436" s="256"/>
      <c r="U436" s="13"/>
      <c r="V436" s="13"/>
      <c r="W436" s="13"/>
      <c r="X436" s="13"/>
      <c r="Y436" s="13"/>
      <c r="Z436" s="13"/>
      <c r="AA436" s="13"/>
      <c r="AB436" s="13"/>
      <c r="AC436" s="13"/>
      <c r="AD436" s="13"/>
      <c r="AE436" s="13"/>
      <c r="AT436" s="257" t="s">
        <v>208</v>
      </c>
      <c r="AU436" s="257" t="s">
        <v>83</v>
      </c>
      <c r="AV436" s="13" t="s">
        <v>85</v>
      </c>
      <c r="AW436" s="13" t="s">
        <v>32</v>
      </c>
      <c r="AX436" s="13" t="s">
        <v>76</v>
      </c>
      <c r="AY436" s="257" t="s">
        <v>201</v>
      </c>
    </row>
    <row r="437" s="13" customFormat="1">
      <c r="A437" s="13"/>
      <c r="B437" s="247"/>
      <c r="C437" s="248"/>
      <c r="D437" s="238" t="s">
        <v>208</v>
      </c>
      <c r="E437" s="249" t="s">
        <v>1</v>
      </c>
      <c r="F437" s="250" t="s">
        <v>360</v>
      </c>
      <c r="G437" s="248"/>
      <c r="H437" s="251">
        <v>3.8999999999999999</v>
      </c>
      <c r="I437" s="252"/>
      <c r="J437" s="248"/>
      <c r="K437" s="248"/>
      <c r="L437" s="253"/>
      <c r="M437" s="254"/>
      <c r="N437" s="255"/>
      <c r="O437" s="255"/>
      <c r="P437" s="255"/>
      <c r="Q437" s="255"/>
      <c r="R437" s="255"/>
      <c r="S437" s="255"/>
      <c r="T437" s="256"/>
      <c r="U437" s="13"/>
      <c r="V437" s="13"/>
      <c r="W437" s="13"/>
      <c r="X437" s="13"/>
      <c r="Y437" s="13"/>
      <c r="Z437" s="13"/>
      <c r="AA437" s="13"/>
      <c r="AB437" s="13"/>
      <c r="AC437" s="13"/>
      <c r="AD437" s="13"/>
      <c r="AE437" s="13"/>
      <c r="AT437" s="257" t="s">
        <v>208</v>
      </c>
      <c r="AU437" s="257" t="s">
        <v>83</v>
      </c>
      <c r="AV437" s="13" t="s">
        <v>85</v>
      </c>
      <c r="AW437" s="13" t="s">
        <v>32</v>
      </c>
      <c r="AX437" s="13" t="s">
        <v>76</v>
      </c>
      <c r="AY437" s="257" t="s">
        <v>201</v>
      </c>
    </row>
    <row r="438" s="13" customFormat="1">
      <c r="A438" s="13"/>
      <c r="B438" s="247"/>
      <c r="C438" s="248"/>
      <c r="D438" s="238" t="s">
        <v>208</v>
      </c>
      <c r="E438" s="249" t="s">
        <v>1</v>
      </c>
      <c r="F438" s="250" t="s">
        <v>385</v>
      </c>
      <c r="G438" s="248"/>
      <c r="H438" s="251">
        <v>26.600000000000001</v>
      </c>
      <c r="I438" s="252"/>
      <c r="J438" s="248"/>
      <c r="K438" s="248"/>
      <c r="L438" s="253"/>
      <c r="M438" s="254"/>
      <c r="N438" s="255"/>
      <c r="O438" s="255"/>
      <c r="P438" s="255"/>
      <c r="Q438" s="255"/>
      <c r="R438" s="255"/>
      <c r="S438" s="255"/>
      <c r="T438" s="256"/>
      <c r="U438" s="13"/>
      <c r="V438" s="13"/>
      <c r="W438" s="13"/>
      <c r="X438" s="13"/>
      <c r="Y438" s="13"/>
      <c r="Z438" s="13"/>
      <c r="AA438" s="13"/>
      <c r="AB438" s="13"/>
      <c r="AC438" s="13"/>
      <c r="AD438" s="13"/>
      <c r="AE438" s="13"/>
      <c r="AT438" s="257" t="s">
        <v>208</v>
      </c>
      <c r="AU438" s="257" t="s">
        <v>83</v>
      </c>
      <c r="AV438" s="13" t="s">
        <v>85</v>
      </c>
      <c r="AW438" s="13" t="s">
        <v>32</v>
      </c>
      <c r="AX438" s="13" t="s">
        <v>76</v>
      </c>
      <c r="AY438" s="257" t="s">
        <v>201</v>
      </c>
    </row>
    <row r="439" s="13" customFormat="1">
      <c r="A439" s="13"/>
      <c r="B439" s="247"/>
      <c r="C439" s="248"/>
      <c r="D439" s="238" t="s">
        <v>208</v>
      </c>
      <c r="E439" s="249" t="s">
        <v>1</v>
      </c>
      <c r="F439" s="250" t="s">
        <v>388</v>
      </c>
      <c r="G439" s="248"/>
      <c r="H439" s="251">
        <v>1.6699999999999999</v>
      </c>
      <c r="I439" s="252"/>
      <c r="J439" s="248"/>
      <c r="K439" s="248"/>
      <c r="L439" s="253"/>
      <c r="M439" s="254"/>
      <c r="N439" s="255"/>
      <c r="O439" s="255"/>
      <c r="P439" s="255"/>
      <c r="Q439" s="255"/>
      <c r="R439" s="255"/>
      <c r="S439" s="255"/>
      <c r="T439" s="256"/>
      <c r="U439" s="13"/>
      <c r="V439" s="13"/>
      <c r="W439" s="13"/>
      <c r="X439" s="13"/>
      <c r="Y439" s="13"/>
      <c r="Z439" s="13"/>
      <c r="AA439" s="13"/>
      <c r="AB439" s="13"/>
      <c r="AC439" s="13"/>
      <c r="AD439" s="13"/>
      <c r="AE439" s="13"/>
      <c r="AT439" s="257" t="s">
        <v>208</v>
      </c>
      <c r="AU439" s="257" t="s">
        <v>83</v>
      </c>
      <c r="AV439" s="13" t="s">
        <v>85</v>
      </c>
      <c r="AW439" s="13" t="s">
        <v>32</v>
      </c>
      <c r="AX439" s="13" t="s">
        <v>76</v>
      </c>
      <c r="AY439" s="257" t="s">
        <v>201</v>
      </c>
    </row>
    <row r="440" s="13" customFormat="1">
      <c r="A440" s="13"/>
      <c r="B440" s="247"/>
      <c r="C440" s="248"/>
      <c r="D440" s="238" t="s">
        <v>208</v>
      </c>
      <c r="E440" s="249" t="s">
        <v>1</v>
      </c>
      <c r="F440" s="250" t="s">
        <v>399</v>
      </c>
      <c r="G440" s="248"/>
      <c r="H440" s="251">
        <v>6.3700000000000001</v>
      </c>
      <c r="I440" s="252"/>
      <c r="J440" s="248"/>
      <c r="K440" s="248"/>
      <c r="L440" s="253"/>
      <c r="M440" s="254"/>
      <c r="N440" s="255"/>
      <c r="O440" s="255"/>
      <c r="P440" s="255"/>
      <c r="Q440" s="255"/>
      <c r="R440" s="255"/>
      <c r="S440" s="255"/>
      <c r="T440" s="256"/>
      <c r="U440" s="13"/>
      <c r="V440" s="13"/>
      <c r="W440" s="13"/>
      <c r="X440" s="13"/>
      <c r="Y440" s="13"/>
      <c r="Z440" s="13"/>
      <c r="AA440" s="13"/>
      <c r="AB440" s="13"/>
      <c r="AC440" s="13"/>
      <c r="AD440" s="13"/>
      <c r="AE440" s="13"/>
      <c r="AT440" s="257" t="s">
        <v>208</v>
      </c>
      <c r="AU440" s="257" t="s">
        <v>83</v>
      </c>
      <c r="AV440" s="13" t="s">
        <v>85</v>
      </c>
      <c r="AW440" s="13" t="s">
        <v>32</v>
      </c>
      <c r="AX440" s="13" t="s">
        <v>76</v>
      </c>
      <c r="AY440" s="257" t="s">
        <v>201</v>
      </c>
    </row>
    <row r="441" s="13" customFormat="1">
      <c r="A441" s="13"/>
      <c r="B441" s="247"/>
      <c r="C441" s="248"/>
      <c r="D441" s="238" t="s">
        <v>208</v>
      </c>
      <c r="E441" s="249" t="s">
        <v>1</v>
      </c>
      <c r="F441" s="250" t="s">
        <v>402</v>
      </c>
      <c r="G441" s="248"/>
      <c r="H441" s="251">
        <v>96.599999999999994</v>
      </c>
      <c r="I441" s="252"/>
      <c r="J441" s="248"/>
      <c r="K441" s="248"/>
      <c r="L441" s="253"/>
      <c r="M441" s="254"/>
      <c r="N441" s="255"/>
      <c r="O441" s="255"/>
      <c r="P441" s="255"/>
      <c r="Q441" s="255"/>
      <c r="R441" s="255"/>
      <c r="S441" s="255"/>
      <c r="T441" s="256"/>
      <c r="U441" s="13"/>
      <c r="V441" s="13"/>
      <c r="W441" s="13"/>
      <c r="X441" s="13"/>
      <c r="Y441" s="13"/>
      <c r="Z441" s="13"/>
      <c r="AA441" s="13"/>
      <c r="AB441" s="13"/>
      <c r="AC441" s="13"/>
      <c r="AD441" s="13"/>
      <c r="AE441" s="13"/>
      <c r="AT441" s="257" t="s">
        <v>208</v>
      </c>
      <c r="AU441" s="257" t="s">
        <v>83</v>
      </c>
      <c r="AV441" s="13" t="s">
        <v>85</v>
      </c>
      <c r="AW441" s="13" t="s">
        <v>32</v>
      </c>
      <c r="AX441" s="13" t="s">
        <v>76</v>
      </c>
      <c r="AY441" s="257" t="s">
        <v>201</v>
      </c>
    </row>
    <row r="442" s="13" customFormat="1">
      <c r="A442" s="13"/>
      <c r="B442" s="247"/>
      <c r="C442" s="248"/>
      <c r="D442" s="238" t="s">
        <v>208</v>
      </c>
      <c r="E442" s="249" t="s">
        <v>1</v>
      </c>
      <c r="F442" s="250" t="s">
        <v>404</v>
      </c>
      <c r="G442" s="248"/>
      <c r="H442" s="251">
        <v>7.7599999999999998</v>
      </c>
      <c r="I442" s="252"/>
      <c r="J442" s="248"/>
      <c r="K442" s="248"/>
      <c r="L442" s="253"/>
      <c r="M442" s="254"/>
      <c r="N442" s="255"/>
      <c r="O442" s="255"/>
      <c r="P442" s="255"/>
      <c r="Q442" s="255"/>
      <c r="R442" s="255"/>
      <c r="S442" s="255"/>
      <c r="T442" s="256"/>
      <c r="U442" s="13"/>
      <c r="V442" s="13"/>
      <c r="W442" s="13"/>
      <c r="X442" s="13"/>
      <c r="Y442" s="13"/>
      <c r="Z442" s="13"/>
      <c r="AA442" s="13"/>
      <c r="AB442" s="13"/>
      <c r="AC442" s="13"/>
      <c r="AD442" s="13"/>
      <c r="AE442" s="13"/>
      <c r="AT442" s="257" t="s">
        <v>208</v>
      </c>
      <c r="AU442" s="257" t="s">
        <v>83</v>
      </c>
      <c r="AV442" s="13" t="s">
        <v>85</v>
      </c>
      <c r="AW442" s="13" t="s">
        <v>32</v>
      </c>
      <c r="AX442" s="13" t="s">
        <v>76</v>
      </c>
      <c r="AY442" s="257" t="s">
        <v>201</v>
      </c>
    </row>
    <row r="443" s="13" customFormat="1">
      <c r="A443" s="13"/>
      <c r="B443" s="247"/>
      <c r="C443" s="248"/>
      <c r="D443" s="238" t="s">
        <v>208</v>
      </c>
      <c r="E443" s="249" t="s">
        <v>1</v>
      </c>
      <c r="F443" s="250" t="s">
        <v>407</v>
      </c>
      <c r="G443" s="248"/>
      <c r="H443" s="251">
        <v>46.68</v>
      </c>
      <c r="I443" s="252"/>
      <c r="J443" s="248"/>
      <c r="K443" s="248"/>
      <c r="L443" s="253"/>
      <c r="M443" s="254"/>
      <c r="N443" s="255"/>
      <c r="O443" s="255"/>
      <c r="P443" s="255"/>
      <c r="Q443" s="255"/>
      <c r="R443" s="255"/>
      <c r="S443" s="255"/>
      <c r="T443" s="256"/>
      <c r="U443" s="13"/>
      <c r="V443" s="13"/>
      <c r="W443" s="13"/>
      <c r="X443" s="13"/>
      <c r="Y443" s="13"/>
      <c r="Z443" s="13"/>
      <c r="AA443" s="13"/>
      <c r="AB443" s="13"/>
      <c r="AC443" s="13"/>
      <c r="AD443" s="13"/>
      <c r="AE443" s="13"/>
      <c r="AT443" s="257" t="s">
        <v>208</v>
      </c>
      <c r="AU443" s="257" t="s">
        <v>83</v>
      </c>
      <c r="AV443" s="13" t="s">
        <v>85</v>
      </c>
      <c r="AW443" s="13" t="s">
        <v>32</v>
      </c>
      <c r="AX443" s="13" t="s">
        <v>76</v>
      </c>
      <c r="AY443" s="257" t="s">
        <v>201</v>
      </c>
    </row>
    <row r="444" s="14" customFormat="1">
      <c r="A444" s="14"/>
      <c r="B444" s="258"/>
      <c r="C444" s="259"/>
      <c r="D444" s="238" t="s">
        <v>208</v>
      </c>
      <c r="E444" s="260" t="s">
        <v>1</v>
      </c>
      <c r="F444" s="261" t="s">
        <v>212</v>
      </c>
      <c r="G444" s="259"/>
      <c r="H444" s="262">
        <v>201.28</v>
      </c>
      <c r="I444" s="263"/>
      <c r="J444" s="259"/>
      <c r="K444" s="259"/>
      <c r="L444" s="264"/>
      <c r="M444" s="265"/>
      <c r="N444" s="266"/>
      <c r="O444" s="266"/>
      <c r="P444" s="266"/>
      <c r="Q444" s="266"/>
      <c r="R444" s="266"/>
      <c r="S444" s="266"/>
      <c r="T444" s="267"/>
      <c r="U444" s="14"/>
      <c r="V444" s="14"/>
      <c r="W444" s="14"/>
      <c r="X444" s="14"/>
      <c r="Y444" s="14"/>
      <c r="Z444" s="14"/>
      <c r="AA444" s="14"/>
      <c r="AB444" s="14"/>
      <c r="AC444" s="14"/>
      <c r="AD444" s="14"/>
      <c r="AE444" s="14"/>
      <c r="AT444" s="268" t="s">
        <v>208</v>
      </c>
      <c r="AU444" s="268" t="s">
        <v>83</v>
      </c>
      <c r="AV444" s="14" t="s">
        <v>206</v>
      </c>
      <c r="AW444" s="14" t="s">
        <v>32</v>
      </c>
      <c r="AX444" s="14" t="s">
        <v>83</v>
      </c>
      <c r="AY444" s="268" t="s">
        <v>201</v>
      </c>
    </row>
    <row r="445" s="2" customFormat="1" ht="24.15" customHeight="1">
      <c r="A445" s="39"/>
      <c r="B445" s="40"/>
      <c r="C445" s="222" t="s">
        <v>742</v>
      </c>
      <c r="D445" s="222" t="s">
        <v>202</v>
      </c>
      <c r="E445" s="223" t="s">
        <v>743</v>
      </c>
      <c r="F445" s="224" t="s">
        <v>744</v>
      </c>
      <c r="G445" s="225" t="s">
        <v>215</v>
      </c>
      <c r="H445" s="226">
        <v>387.93000000000001</v>
      </c>
      <c r="I445" s="227"/>
      <c r="J445" s="228">
        <f>ROUND(I445*H445,2)</f>
        <v>0</v>
      </c>
      <c r="K445" s="229"/>
      <c r="L445" s="45"/>
      <c r="M445" s="230" t="s">
        <v>1</v>
      </c>
      <c r="N445" s="231" t="s">
        <v>41</v>
      </c>
      <c r="O445" s="92"/>
      <c r="P445" s="232">
        <f>O445*H445</f>
        <v>0</v>
      </c>
      <c r="Q445" s="232">
        <v>0.11</v>
      </c>
      <c r="R445" s="232">
        <f>Q445*H445</f>
        <v>42.6723</v>
      </c>
      <c r="S445" s="232">
        <v>0</v>
      </c>
      <c r="T445" s="233">
        <f>S445*H445</f>
        <v>0</v>
      </c>
      <c r="U445" s="39"/>
      <c r="V445" s="39"/>
      <c r="W445" s="39"/>
      <c r="X445" s="39"/>
      <c r="Y445" s="39"/>
      <c r="Z445" s="39"/>
      <c r="AA445" s="39"/>
      <c r="AB445" s="39"/>
      <c r="AC445" s="39"/>
      <c r="AD445" s="39"/>
      <c r="AE445" s="39"/>
      <c r="AR445" s="234" t="s">
        <v>206</v>
      </c>
      <c r="AT445" s="234" t="s">
        <v>202</v>
      </c>
      <c r="AU445" s="234" t="s">
        <v>83</v>
      </c>
      <c r="AY445" s="18" t="s">
        <v>201</v>
      </c>
      <c r="BE445" s="235">
        <f>IF(N445="základní",J445,0)</f>
        <v>0</v>
      </c>
      <c r="BF445" s="235">
        <f>IF(N445="snížená",J445,0)</f>
        <v>0</v>
      </c>
      <c r="BG445" s="235">
        <f>IF(N445="zákl. přenesená",J445,0)</f>
        <v>0</v>
      </c>
      <c r="BH445" s="235">
        <f>IF(N445="sníž. přenesená",J445,0)</f>
        <v>0</v>
      </c>
      <c r="BI445" s="235">
        <f>IF(N445="nulová",J445,0)</f>
        <v>0</v>
      </c>
      <c r="BJ445" s="18" t="s">
        <v>83</v>
      </c>
      <c r="BK445" s="235">
        <f>ROUND(I445*H445,2)</f>
        <v>0</v>
      </c>
      <c r="BL445" s="18" t="s">
        <v>206</v>
      </c>
      <c r="BM445" s="234" t="s">
        <v>745</v>
      </c>
    </row>
    <row r="446" s="13" customFormat="1">
      <c r="A446" s="13"/>
      <c r="B446" s="247"/>
      <c r="C446" s="248"/>
      <c r="D446" s="238" t="s">
        <v>208</v>
      </c>
      <c r="E446" s="249" t="s">
        <v>1</v>
      </c>
      <c r="F446" s="250" t="s">
        <v>348</v>
      </c>
      <c r="G446" s="248"/>
      <c r="H446" s="251">
        <v>7.8799999999999999</v>
      </c>
      <c r="I446" s="252"/>
      <c r="J446" s="248"/>
      <c r="K446" s="248"/>
      <c r="L446" s="253"/>
      <c r="M446" s="254"/>
      <c r="N446" s="255"/>
      <c r="O446" s="255"/>
      <c r="P446" s="255"/>
      <c r="Q446" s="255"/>
      <c r="R446" s="255"/>
      <c r="S446" s="255"/>
      <c r="T446" s="256"/>
      <c r="U446" s="13"/>
      <c r="V446" s="13"/>
      <c r="W446" s="13"/>
      <c r="X446" s="13"/>
      <c r="Y446" s="13"/>
      <c r="Z446" s="13"/>
      <c r="AA446" s="13"/>
      <c r="AB446" s="13"/>
      <c r="AC446" s="13"/>
      <c r="AD446" s="13"/>
      <c r="AE446" s="13"/>
      <c r="AT446" s="257" t="s">
        <v>208</v>
      </c>
      <c r="AU446" s="257" t="s">
        <v>83</v>
      </c>
      <c r="AV446" s="13" t="s">
        <v>85</v>
      </c>
      <c r="AW446" s="13" t="s">
        <v>32</v>
      </c>
      <c r="AX446" s="13" t="s">
        <v>76</v>
      </c>
      <c r="AY446" s="257" t="s">
        <v>201</v>
      </c>
    </row>
    <row r="447" s="13" customFormat="1">
      <c r="A447" s="13"/>
      <c r="B447" s="247"/>
      <c r="C447" s="248"/>
      <c r="D447" s="238" t="s">
        <v>208</v>
      </c>
      <c r="E447" s="249" t="s">
        <v>1</v>
      </c>
      <c r="F447" s="250" t="s">
        <v>351</v>
      </c>
      <c r="G447" s="248"/>
      <c r="H447" s="251">
        <v>12.5</v>
      </c>
      <c r="I447" s="252"/>
      <c r="J447" s="248"/>
      <c r="K447" s="248"/>
      <c r="L447" s="253"/>
      <c r="M447" s="254"/>
      <c r="N447" s="255"/>
      <c r="O447" s="255"/>
      <c r="P447" s="255"/>
      <c r="Q447" s="255"/>
      <c r="R447" s="255"/>
      <c r="S447" s="255"/>
      <c r="T447" s="256"/>
      <c r="U447" s="13"/>
      <c r="V447" s="13"/>
      <c r="W447" s="13"/>
      <c r="X447" s="13"/>
      <c r="Y447" s="13"/>
      <c r="Z447" s="13"/>
      <c r="AA447" s="13"/>
      <c r="AB447" s="13"/>
      <c r="AC447" s="13"/>
      <c r="AD447" s="13"/>
      <c r="AE447" s="13"/>
      <c r="AT447" s="257" t="s">
        <v>208</v>
      </c>
      <c r="AU447" s="257" t="s">
        <v>83</v>
      </c>
      <c r="AV447" s="13" t="s">
        <v>85</v>
      </c>
      <c r="AW447" s="13" t="s">
        <v>32</v>
      </c>
      <c r="AX447" s="13" t="s">
        <v>76</v>
      </c>
      <c r="AY447" s="257" t="s">
        <v>201</v>
      </c>
    </row>
    <row r="448" s="13" customFormat="1">
      <c r="A448" s="13"/>
      <c r="B448" s="247"/>
      <c r="C448" s="248"/>
      <c r="D448" s="238" t="s">
        <v>208</v>
      </c>
      <c r="E448" s="249" t="s">
        <v>1</v>
      </c>
      <c r="F448" s="250" t="s">
        <v>746</v>
      </c>
      <c r="G448" s="248"/>
      <c r="H448" s="251">
        <v>43.280000000000001</v>
      </c>
      <c r="I448" s="252"/>
      <c r="J448" s="248"/>
      <c r="K448" s="248"/>
      <c r="L448" s="253"/>
      <c r="M448" s="254"/>
      <c r="N448" s="255"/>
      <c r="O448" s="255"/>
      <c r="P448" s="255"/>
      <c r="Q448" s="255"/>
      <c r="R448" s="255"/>
      <c r="S448" s="255"/>
      <c r="T448" s="256"/>
      <c r="U448" s="13"/>
      <c r="V448" s="13"/>
      <c r="W448" s="13"/>
      <c r="X448" s="13"/>
      <c r="Y448" s="13"/>
      <c r="Z448" s="13"/>
      <c r="AA448" s="13"/>
      <c r="AB448" s="13"/>
      <c r="AC448" s="13"/>
      <c r="AD448" s="13"/>
      <c r="AE448" s="13"/>
      <c r="AT448" s="257" t="s">
        <v>208</v>
      </c>
      <c r="AU448" s="257" t="s">
        <v>83</v>
      </c>
      <c r="AV448" s="13" t="s">
        <v>85</v>
      </c>
      <c r="AW448" s="13" t="s">
        <v>32</v>
      </c>
      <c r="AX448" s="13" t="s">
        <v>76</v>
      </c>
      <c r="AY448" s="257" t="s">
        <v>201</v>
      </c>
    </row>
    <row r="449" s="13" customFormat="1">
      <c r="A449" s="13"/>
      <c r="B449" s="247"/>
      <c r="C449" s="248"/>
      <c r="D449" s="238" t="s">
        <v>208</v>
      </c>
      <c r="E449" s="249" t="s">
        <v>1</v>
      </c>
      <c r="F449" s="250" t="s">
        <v>747</v>
      </c>
      <c r="G449" s="248"/>
      <c r="H449" s="251">
        <v>21.620000000000001</v>
      </c>
      <c r="I449" s="252"/>
      <c r="J449" s="248"/>
      <c r="K449" s="248"/>
      <c r="L449" s="253"/>
      <c r="M449" s="254"/>
      <c r="N449" s="255"/>
      <c r="O449" s="255"/>
      <c r="P449" s="255"/>
      <c r="Q449" s="255"/>
      <c r="R449" s="255"/>
      <c r="S449" s="255"/>
      <c r="T449" s="256"/>
      <c r="U449" s="13"/>
      <c r="V449" s="13"/>
      <c r="W449" s="13"/>
      <c r="X449" s="13"/>
      <c r="Y449" s="13"/>
      <c r="Z449" s="13"/>
      <c r="AA449" s="13"/>
      <c r="AB449" s="13"/>
      <c r="AC449" s="13"/>
      <c r="AD449" s="13"/>
      <c r="AE449" s="13"/>
      <c r="AT449" s="257" t="s">
        <v>208</v>
      </c>
      <c r="AU449" s="257" t="s">
        <v>83</v>
      </c>
      <c r="AV449" s="13" t="s">
        <v>85</v>
      </c>
      <c r="AW449" s="13" t="s">
        <v>32</v>
      </c>
      <c r="AX449" s="13" t="s">
        <v>76</v>
      </c>
      <c r="AY449" s="257" t="s">
        <v>201</v>
      </c>
    </row>
    <row r="450" s="13" customFormat="1">
      <c r="A450" s="13"/>
      <c r="B450" s="247"/>
      <c r="C450" s="248"/>
      <c r="D450" s="238" t="s">
        <v>208</v>
      </c>
      <c r="E450" s="249" t="s">
        <v>1</v>
      </c>
      <c r="F450" s="250" t="s">
        <v>369</v>
      </c>
      <c r="G450" s="248"/>
      <c r="H450" s="251">
        <v>2.3799999999999999</v>
      </c>
      <c r="I450" s="252"/>
      <c r="J450" s="248"/>
      <c r="K450" s="248"/>
      <c r="L450" s="253"/>
      <c r="M450" s="254"/>
      <c r="N450" s="255"/>
      <c r="O450" s="255"/>
      <c r="P450" s="255"/>
      <c r="Q450" s="255"/>
      <c r="R450" s="255"/>
      <c r="S450" s="255"/>
      <c r="T450" s="256"/>
      <c r="U450" s="13"/>
      <c r="V450" s="13"/>
      <c r="W450" s="13"/>
      <c r="X450" s="13"/>
      <c r="Y450" s="13"/>
      <c r="Z450" s="13"/>
      <c r="AA450" s="13"/>
      <c r="AB450" s="13"/>
      <c r="AC450" s="13"/>
      <c r="AD450" s="13"/>
      <c r="AE450" s="13"/>
      <c r="AT450" s="257" t="s">
        <v>208</v>
      </c>
      <c r="AU450" s="257" t="s">
        <v>83</v>
      </c>
      <c r="AV450" s="13" t="s">
        <v>85</v>
      </c>
      <c r="AW450" s="13" t="s">
        <v>32</v>
      </c>
      <c r="AX450" s="13" t="s">
        <v>76</v>
      </c>
      <c r="AY450" s="257" t="s">
        <v>201</v>
      </c>
    </row>
    <row r="451" s="13" customFormat="1">
      <c r="A451" s="13"/>
      <c r="B451" s="247"/>
      <c r="C451" s="248"/>
      <c r="D451" s="238" t="s">
        <v>208</v>
      </c>
      <c r="E451" s="249" t="s">
        <v>1</v>
      </c>
      <c r="F451" s="250" t="s">
        <v>371</v>
      </c>
      <c r="G451" s="248"/>
      <c r="H451" s="251">
        <v>1.19</v>
      </c>
      <c r="I451" s="252"/>
      <c r="J451" s="248"/>
      <c r="K451" s="248"/>
      <c r="L451" s="253"/>
      <c r="M451" s="254"/>
      <c r="N451" s="255"/>
      <c r="O451" s="255"/>
      <c r="P451" s="255"/>
      <c r="Q451" s="255"/>
      <c r="R451" s="255"/>
      <c r="S451" s="255"/>
      <c r="T451" s="256"/>
      <c r="U451" s="13"/>
      <c r="V451" s="13"/>
      <c r="W451" s="13"/>
      <c r="X451" s="13"/>
      <c r="Y451" s="13"/>
      <c r="Z451" s="13"/>
      <c r="AA451" s="13"/>
      <c r="AB451" s="13"/>
      <c r="AC451" s="13"/>
      <c r="AD451" s="13"/>
      <c r="AE451" s="13"/>
      <c r="AT451" s="257" t="s">
        <v>208</v>
      </c>
      <c r="AU451" s="257" t="s">
        <v>83</v>
      </c>
      <c r="AV451" s="13" t="s">
        <v>85</v>
      </c>
      <c r="AW451" s="13" t="s">
        <v>32</v>
      </c>
      <c r="AX451" s="13" t="s">
        <v>76</v>
      </c>
      <c r="AY451" s="257" t="s">
        <v>201</v>
      </c>
    </row>
    <row r="452" s="13" customFormat="1">
      <c r="A452" s="13"/>
      <c r="B452" s="247"/>
      <c r="C452" s="248"/>
      <c r="D452" s="238" t="s">
        <v>208</v>
      </c>
      <c r="E452" s="249" t="s">
        <v>1</v>
      </c>
      <c r="F452" s="250" t="s">
        <v>374</v>
      </c>
      <c r="G452" s="248"/>
      <c r="H452" s="251">
        <v>19.510000000000002</v>
      </c>
      <c r="I452" s="252"/>
      <c r="J452" s="248"/>
      <c r="K452" s="248"/>
      <c r="L452" s="253"/>
      <c r="M452" s="254"/>
      <c r="N452" s="255"/>
      <c r="O452" s="255"/>
      <c r="P452" s="255"/>
      <c r="Q452" s="255"/>
      <c r="R452" s="255"/>
      <c r="S452" s="255"/>
      <c r="T452" s="256"/>
      <c r="U452" s="13"/>
      <c r="V452" s="13"/>
      <c r="W452" s="13"/>
      <c r="X452" s="13"/>
      <c r="Y452" s="13"/>
      <c r="Z452" s="13"/>
      <c r="AA452" s="13"/>
      <c r="AB452" s="13"/>
      <c r="AC452" s="13"/>
      <c r="AD452" s="13"/>
      <c r="AE452" s="13"/>
      <c r="AT452" s="257" t="s">
        <v>208</v>
      </c>
      <c r="AU452" s="257" t="s">
        <v>83</v>
      </c>
      <c r="AV452" s="13" t="s">
        <v>85</v>
      </c>
      <c r="AW452" s="13" t="s">
        <v>32</v>
      </c>
      <c r="AX452" s="13" t="s">
        <v>76</v>
      </c>
      <c r="AY452" s="257" t="s">
        <v>201</v>
      </c>
    </row>
    <row r="453" s="13" customFormat="1">
      <c r="A453" s="13"/>
      <c r="B453" s="247"/>
      <c r="C453" s="248"/>
      <c r="D453" s="238" t="s">
        <v>208</v>
      </c>
      <c r="E453" s="249" t="s">
        <v>1</v>
      </c>
      <c r="F453" s="250" t="s">
        <v>377</v>
      </c>
      <c r="G453" s="248"/>
      <c r="H453" s="251">
        <v>19.510000000000002</v>
      </c>
      <c r="I453" s="252"/>
      <c r="J453" s="248"/>
      <c r="K453" s="248"/>
      <c r="L453" s="253"/>
      <c r="M453" s="254"/>
      <c r="N453" s="255"/>
      <c r="O453" s="255"/>
      <c r="P453" s="255"/>
      <c r="Q453" s="255"/>
      <c r="R453" s="255"/>
      <c r="S453" s="255"/>
      <c r="T453" s="256"/>
      <c r="U453" s="13"/>
      <c r="V453" s="13"/>
      <c r="W453" s="13"/>
      <c r="X453" s="13"/>
      <c r="Y453" s="13"/>
      <c r="Z453" s="13"/>
      <c r="AA453" s="13"/>
      <c r="AB453" s="13"/>
      <c r="AC453" s="13"/>
      <c r="AD453" s="13"/>
      <c r="AE453" s="13"/>
      <c r="AT453" s="257" t="s">
        <v>208</v>
      </c>
      <c r="AU453" s="257" t="s">
        <v>83</v>
      </c>
      <c r="AV453" s="13" t="s">
        <v>85</v>
      </c>
      <c r="AW453" s="13" t="s">
        <v>32</v>
      </c>
      <c r="AX453" s="13" t="s">
        <v>76</v>
      </c>
      <c r="AY453" s="257" t="s">
        <v>201</v>
      </c>
    </row>
    <row r="454" s="13" customFormat="1">
      <c r="A454" s="13"/>
      <c r="B454" s="247"/>
      <c r="C454" s="248"/>
      <c r="D454" s="238" t="s">
        <v>208</v>
      </c>
      <c r="E454" s="249" t="s">
        <v>1</v>
      </c>
      <c r="F454" s="250" t="s">
        <v>379</v>
      </c>
      <c r="G454" s="248"/>
      <c r="H454" s="251">
        <v>39.020000000000003</v>
      </c>
      <c r="I454" s="252"/>
      <c r="J454" s="248"/>
      <c r="K454" s="248"/>
      <c r="L454" s="253"/>
      <c r="M454" s="254"/>
      <c r="N454" s="255"/>
      <c r="O454" s="255"/>
      <c r="P454" s="255"/>
      <c r="Q454" s="255"/>
      <c r="R454" s="255"/>
      <c r="S454" s="255"/>
      <c r="T454" s="256"/>
      <c r="U454" s="13"/>
      <c r="V454" s="13"/>
      <c r="W454" s="13"/>
      <c r="X454" s="13"/>
      <c r="Y454" s="13"/>
      <c r="Z454" s="13"/>
      <c r="AA454" s="13"/>
      <c r="AB454" s="13"/>
      <c r="AC454" s="13"/>
      <c r="AD454" s="13"/>
      <c r="AE454" s="13"/>
      <c r="AT454" s="257" t="s">
        <v>208</v>
      </c>
      <c r="AU454" s="257" t="s">
        <v>83</v>
      </c>
      <c r="AV454" s="13" t="s">
        <v>85</v>
      </c>
      <c r="AW454" s="13" t="s">
        <v>32</v>
      </c>
      <c r="AX454" s="13" t="s">
        <v>76</v>
      </c>
      <c r="AY454" s="257" t="s">
        <v>201</v>
      </c>
    </row>
    <row r="455" s="13" customFormat="1">
      <c r="A455" s="13"/>
      <c r="B455" s="247"/>
      <c r="C455" s="248"/>
      <c r="D455" s="238" t="s">
        <v>208</v>
      </c>
      <c r="E455" s="249" t="s">
        <v>1</v>
      </c>
      <c r="F455" s="250" t="s">
        <v>382</v>
      </c>
      <c r="G455" s="248"/>
      <c r="H455" s="251">
        <v>24.300000000000001</v>
      </c>
      <c r="I455" s="252"/>
      <c r="J455" s="248"/>
      <c r="K455" s="248"/>
      <c r="L455" s="253"/>
      <c r="M455" s="254"/>
      <c r="N455" s="255"/>
      <c r="O455" s="255"/>
      <c r="P455" s="255"/>
      <c r="Q455" s="255"/>
      <c r="R455" s="255"/>
      <c r="S455" s="255"/>
      <c r="T455" s="256"/>
      <c r="U455" s="13"/>
      <c r="V455" s="13"/>
      <c r="W455" s="13"/>
      <c r="X455" s="13"/>
      <c r="Y455" s="13"/>
      <c r="Z455" s="13"/>
      <c r="AA455" s="13"/>
      <c r="AB455" s="13"/>
      <c r="AC455" s="13"/>
      <c r="AD455" s="13"/>
      <c r="AE455" s="13"/>
      <c r="AT455" s="257" t="s">
        <v>208</v>
      </c>
      <c r="AU455" s="257" t="s">
        <v>83</v>
      </c>
      <c r="AV455" s="13" t="s">
        <v>85</v>
      </c>
      <c r="AW455" s="13" t="s">
        <v>32</v>
      </c>
      <c r="AX455" s="13" t="s">
        <v>76</v>
      </c>
      <c r="AY455" s="257" t="s">
        <v>201</v>
      </c>
    </row>
    <row r="456" s="13" customFormat="1">
      <c r="A456" s="13"/>
      <c r="B456" s="247"/>
      <c r="C456" s="248"/>
      <c r="D456" s="238" t="s">
        <v>208</v>
      </c>
      <c r="E456" s="249" t="s">
        <v>1</v>
      </c>
      <c r="F456" s="250" t="s">
        <v>393</v>
      </c>
      <c r="G456" s="248"/>
      <c r="H456" s="251">
        <v>94.239999999999995</v>
      </c>
      <c r="I456" s="252"/>
      <c r="J456" s="248"/>
      <c r="K456" s="248"/>
      <c r="L456" s="253"/>
      <c r="M456" s="254"/>
      <c r="N456" s="255"/>
      <c r="O456" s="255"/>
      <c r="P456" s="255"/>
      <c r="Q456" s="255"/>
      <c r="R456" s="255"/>
      <c r="S456" s="255"/>
      <c r="T456" s="256"/>
      <c r="U456" s="13"/>
      <c r="V456" s="13"/>
      <c r="W456" s="13"/>
      <c r="X456" s="13"/>
      <c r="Y456" s="13"/>
      <c r="Z456" s="13"/>
      <c r="AA456" s="13"/>
      <c r="AB456" s="13"/>
      <c r="AC456" s="13"/>
      <c r="AD456" s="13"/>
      <c r="AE456" s="13"/>
      <c r="AT456" s="257" t="s">
        <v>208</v>
      </c>
      <c r="AU456" s="257" t="s">
        <v>83</v>
      </c>
      <c r="AV456" s="13" t="s">
        <v>85</v>
      </c>
      <c r="AW456" s="13" t="s">
        <v>32</v>
      </c>
      <c r="AX456" s="13" t="s">
        <v>76</v>
      </c>
      <c r="AY456" s="257" t="s">
        <v>201</v>
      </c>
    </row>
    <row r="457" s="13" customFormat="1">
      <c r="A457" s="13"/>
      <c r="B457" s="247"/>
      <c r="C457" s="248"/>
      <c r="D457" s="238" t="s">
        <v>208</v>
      </c>
      <c r="E457" s="249" t="s">
        <v>1</v>
      </c>
      <c r="F457" s="250" t="s">
        <v>396</v>
      </c>
      <c r="G457" s="248"/>
      <c r="H457" s="251">
        <v>102.5</v>
      </c>
      <c r="I457" s="252"/>
      <c r="J457" s="248"/>
      <c r="K457" s="248"/>
      <c r="L457" s="253"/>
      <c r="M457" s="254"/>
      <c r="N457" s="255"/>
      <c r="O457" s="255"/>
      <c r="P457" s="255"/>
      <c r="Q457" s="255"/>
      <c r="R457" s="255"/>
      <c r="S457" s="255"/>
      <c r="T457" s="256"/>
      <c r="U457" s="13"/>
      <c r="V457" s="13"/>
      <c r="W457" s="13"/>
      <c r="X457" s="13"/>
      <c r="Y457" s="13"/>
      <c r="Z457" s="13"/>
      <c r="AA457" s="13"/>
      <c r="AB457" s="13"/>
      <c r="AC457" s="13"/>
      <c r="AD457" s="13"/>
      <c r="AE457" s="13"/>
      <c r="AT457" s="257" t="s">
        <v>208</v>
      </c>
      <c r="AU457" s="257" t="s">
        <v>83</v>
      </c>
      <c r="AV457" s="13" t="s">
        <v>85</v>
      </c>
      <c r="AW457" s="13" t="s">
        <v>32</v>
      </c>
      <c r="AX457" s="13" t="s">
        <v>76</v>
      </c>
      <c r="AY457" s="257" t="s">
        <v>201</v>
      </c>
    </row>
    <row r="458" s="14" customFormat="1">
      <c r="A458" s="14"/>
      <c r="B458" s="258"/>
      <c r="C458" s="259"/>
      <c r="D458" s="238" t="s">
        <v>208</v>
      </c>
      <c r="E458" s="260" t="s">
        <v>1</v>
      </c>
      <c r="F458" s="261" t="s">
        <v>212</v>
      </c>
      <c r="G458" s="259"/>
      <c r="H458" s="262">
        <v>387.93000000000001</v>
      </c>
      <c r="I458" s="263"/>
      <c r="J458" s="259"/>
      <c r="K458" s="259"/>
      <c r="L458" s="264"/>
      <c r="M458" s="265"/>
      <c r="N458" s="266"/>
      <c r="O458" s="266"/>
      <c r="P458" s="266"/>
      <c r="Q458" s="266"/>
      <c r="R458" s="266"/>
      <c r="S458" s="266"/>
      <c r="T458" s="267"/>
      <c r="U458" s="14"/>
      <c r="V458" s="14"/>
      <c r="W458" s="14"/>
      <c r="X458" s="14"/>
      <c r="Y458" s="14"/>
      <c r="Z458" s="14"/>
      <c r="AA458" s="14"/>
      <c r="AB458" s="14"/>
      <c r="AC458" s="14"/>
      <c r="AD458" s="14"/>
      <c r="AE458" s="14"/>
      <c r="AT458" s="268" t="s">
        <v>208</v>
      </c>
      <c r="AU458" s="268" t="s">
        <v>83</v>
      </c>
      <c r="AV458" s="14" t="s">
        <v>206</v>
      </c>
      <c r="AW458" s="14" t="s">
        <v>32</v>
      </c>
      <c r="AX458" s="14" t="s">
        <v>83</v>
      </c>
      <c r="AY458" s="268" t="s">
        <v>201</v>
      </c>
    </row>
    <row r="459" s="12" customFormat="1">
      <c r="A459" s="12"/>
      <c r="B459" s="236"/>
      <c r="C459" s="237"/>
      <c r="D459" s="238" t="s">
        <v>208</v>
      </c>
      <c r="E459" s="239" t="s">
        <v>1</v>
      </c>
      <c r="F459" s="240" t="s">
        <v>35</v>
      </c>
      <c r="G459" s="237"/>
      <c r="H459" s="239" t="s">
        <v>1</v>
      </c>
      <c r="I459" s="241"/>
      <c r="J459" s="237"/>
      <c r="K459" s="237"/>
      <c r="L459" s="242"/>
      <c r="M459" s="243"/>
      <c r="N459" s="244"/>
      <c r="O459" s="244"/>
      <c r="P459" s="244"/>
      <c r="Q459" s="244"/>
      <c r="R459" s="244"/>
      <c r="S459" s="244"/>
      <c r="T459" s="245"/>
      <c r="U459" s="12"/>
      <c r="V459" s="12"/>
      <c r="W459" s="12"/>
      <c r="X459" s="12"/>
      <c r="Y459" s="12"/>
      <c r="Z459" s="12"/>
      <c r="AA459" s="12"/>
      <c r="AB459" s="12"/>
      <c r="AC459" s="12"/>
      <c r="AD459" s="12"/>
      <c r="AE459" s="12"/>
      <c r="AT459" s="246" t="s">
        <v>208</v>
      </c>
      <c r="AU459" s="246" t="s">
        <v>83</v>
      </c>
      <c r="AV459" s="12" t="s">
        <v>83</v>
      </c>
      <c r="AW459" s="12" t="s">
        <v>32</v>
      </c>
      <c r="AX459" s="12" t="s">
        <v>76</v>
      </c>
      <c r="AY459" s="246" t="s">
        <v>201</v>
      </c>
    </row>
    <row r="460" s="12" customFormat="1">
      <c r="A460" s="12"/>
      <c r="B460" s="236"/>
      <c r="C460" s="237"/>
      <c r="D460" s="238" t="s">
        <v>208</v>
      </c>
      <c r="E460" s="239" t="s">
        <v>1</v>
      </c>
      <c r="F460" s="240" t="s">
        <v>748</v>
      </c>
      <c r="G460" s="237"/>
      <c r="H460" s="239" t="s">
        <v>1</v>
      </c>
      <c r="I460" s="241"/>
      <c r="J460" s="237"/>
      <c r="K460" s="237"/>
      <c r="L460" s="242"/>
      <c r="M460" s="243"/>
      <c r="N460" s="244"/>
      <c r="O460" s="244"/>
      <c r="P460" s="244"/>
      <c r="Q460" s="244"/>
      <c r="R460" s="244"/>
      <c r="S460" s="244"/>
      <c r="T460" s="245"/>
      <c r="U460" s="12"/>
      <c r="V460" s="12"/>
      <c r="W460" s="12"/>
      <c r="X460" s="12"/>
      <c r="Y460" s="12"/>
      <c r="Z460" s="12"/>
      <c r="AA460" s="12"/>
      <c r="AB460" s="12"/>
      <c r="AC460" s="12"/>
      <c r="AD460" s="12"/>
      <c r="AE460" s="12"/>
      <c r="AT460" s="246" t="s">
        <v>208</v>
      </c>
      <c r="AU460" s="246" t="s">
        <v>83</v>
      </c>
      <c r="AV460" s="12" t="s">
        <v>83</v>
      </c>
      <c r="AW460" s="12" t="s">
        <v>32</v>
      </c>
      <c r="AX460" s="12" t="s">
        <v>76</v>
      </c>
      <c r="AY460" s="246" t="s">
        <v>201</v>
      </c>
    </row>
    <row r="461" s="2" customFormat="1" ht="37.8" customHeight="1">
      <c r="A461" s="39"/>
      <c r="B461" s="40"/>
      <c r="C461" s="222" t="s">
        <v>749</v>
      </c>
      <c r="D461" s="222" t="s">
        <v>202</v>
      </c>
      <c r="E461" s="223" t="s">
        <v>750</v>
      </c>
      <c r="F461" s="224" t="s">
        <v>751</v>
      </c>
      <c r="G461" s="225" t="s">
        <v>215</v>
      </c>
      <c r="H461" s="226">
        <v>983.13999999999999</v>
      </c>
      <c r="I461" s="227"/>
      <c r="J461" s="228">
        <f>ROUND(I461*H461,2)</f>
        <v>0</v>
      </c>
      <c r="K461" s="229"/>
      <c r="L461" s="45"/>
      <c r="M461" s="230" t="s">
        <v>1</v>
      </c>
      <c r="N461" s="231" t="s">
        <v>41</v>
      </c>
      <c r="O461" s="92"/>
      <c r="P461" s="232">
        <f>O461*H461</f>
        <v>0</v>
      </c>
      <c r="Q461" s="232">
        <v>0.010999999999999999</v>
      </c>
      <c r="R461" s="232">
        <f>Q461*H461</f>
        <v>10.814539999999999</v>
      </c>
      <c r="S461" s="232">
        <v>0</v>
      </c>
      <c r="T461" s="233">
        <f>S461*H461</f>
        <v>0</v>
      </c>
      <c r="U461" s="39"/>
      <c r="V461" s="39"/>
      <c r="W461" s="39"/>
      <c r="X461" s="39"/>
      <c r="Y461" s="39"/>
      <c r="Z461" s="39"/>
      <c r="AA461" s="39"/>
      <c r="AB461" s="39"/>
      <c r="AC461" s="39"/>
      <c r="AD461" s="39"/>
      <c r="AE461" s="39"/>
      <c r="AR461" s="234" t="s">
        <v>206</v>
      </c>
      <c r="AT461" s="234" t="s">
        <v>202</v>
      </c>
      <c r="AU461" s="234" t="s">
        <v>83</v>
      </c>
      <c r="AY461" s="18" t="s">
        <v>201</v>
      </c>
      <c r="BE461" s="235">
        <f>IF(N461="základní",J461,0)</f>
        <v>0</v>
      </c>
      <c r="BF461" s="235">
        <f>IF(N461="snížená",J461,0)</f>
        <v>0</v>
      </c>
      <c r="BG461" s="235">
        <f>IF(N461="zákl. přenesená",J461,0)</f>
        <v>0</v>
      </c>
      <c r="BH461" s="235">
        <f>IF(N461="sníž. přenesená",J461,0)</f>
        <v>0</v>
      </c>
      <c r="BI461" s="235">
        <f>IF(N461="nulová",J461,0)</f>
        <v>0</v>
      </c>
      <c r="BJ461" s="18" t="s">
        <v>83</v>
      </c>
      <c r="BK461" s="235">
        <f>ROUND(I461*H461,2)</f>
        <v>0</v>
      </c>
      <c r="BL461" s="18" t="s">
        <v>206</v>
      </c>
      <c r="BM461" s="234" t="s">
        <v>752</v>
      </c>
    </row>
    <row r="462" s="13" customFormat="1">
      <c r="A462" s="13"/>
      <c r="B462" s="247"/>
      <c r="C462" s="248"/>
      <c r="D462" s="238" t="s">
        <v>208</v>
      </c>
      <c r="E462" s="249" t="s">
        <v>1</v>
      </c>
      <c r="F462" s="250" t="s">
        <v>753</v>
      </c>
      <c r="G462" s="248"/>
      <c r="H462" s="251">
        <v>23.399999999999999</v>
      </c>
      <c r="I462" s="252"/>
      <c r="J462" s="248"/>
      <c r="K462" s="248"/>
      <c r="L462" s="253"/>
      <c r="M462" s="254"/>
      <c r="N462" s="255"/>
      <c r="O462" s="255"/>
      <c r="P462" s="255"/>
      <c r="Q462" s="255"/>
      <c r="R462" s="255"/>
      <c r="S462" s="255"/>
      <c r="T462" s="256"/>
      <c r="U462" s="13"/>
      <c r="V462" s="13"/>
      <c r="W462" s="13"/>
      <c r="X462" s="13"/>
      <c r="Y462" s="13"/>
      <c r="Z462" s="13"/>
      <c r="AA462" s="13"/>
      <c r="AB462" s="13"/>
      <c r="AC462" s="13"/>
      <c r="AD462" s="13"/>
      <c r="AE462" s="13"/>
      <c r="AT462" s="257" t="s">
        <v>208</v>
      </c>
      <c r="AU462" s="257" t="s">
        <v>83</v>
      </c>
      <c r="AV462" s="13" t="s">
        <v>85</v>
      </c>
      <c r="AW462" s="13" t="s">
        <v>32</v>
      </c>
      <c r="AX462" s="13" t="s">
        <v>76</v>
      </c>
      <c r="AY462" s="257" t="s">
        <v>201</v>
      </c>
    </row>
    <row r="463" s="13" customFormat="1">
      <c r="A463" s="13"/>
      <c r="B463" s="247"/>
      <c r="C463" s="248"/>
      <c r="D463" s="238" t="s">
        <v>208</v>
      </c>
      <c r="E463" s="249" t="s">
        <v>1</v>
      </c>
      <c r="F463" s="250" t="s">
        <v>754</v>
      </c>
      <c r="G463" s="248"/>
      <c r="H463" s="251">
        <v>11.699999999999999</v>
      </c>
      <c r="I463" s="252"/>
      <c r="J463" s="248"/>
      <c r="K463" s="248"/>
      <c r="L463" s="253"/>
      <c r="M463" s="254"/>
      <c r="N463" s="255"/>
      <c r="O463" s="255"/>
      <c r="P463" s="255"/>
      <c r="Q463" s="255"/>
      <c r="R463" s="255"/>
      <c r="S463" s="255"/>
      <c r="T463" s="256"/>
      <c r="U463" s="13"/>
      <c r="V463" s="13"/>
      <c r="W463" s="13"/>
      <c r="X463" s="13"/>
      <c r="Y463" s="13"/>
      <c r="Z463" s="13"/>
      <c r="AA463" s="13"/>
      <c r="AB463" s="13"/>
      <c r="AC463" s="13"/>
      <c r="AD463" s="13"/>
      <c r="AE463" s="13"/>
      <c r="AT463" s="257" t="s">
        <v>208</v>
      </c>
      <c r="AU463" s="257" t="s">
        <v>83</v>
      </c>
      <c r="AV463" s="13" t="s">
        <v>85</v>
      </c>
      <c r="AW463" s="13" t="s">
        <v>32</v>
      </c>
      <c r="AX463" s="13" t="s">
        <v>76</v>
      </c>
      <c r="AY463" s="257" t="s">
        <v>201</v>
      </c>
    </row>
    <row r="464" s="13" customFormat="1">
      <c r="A464" s="13"/>
      <c r="B464" s="247"/>
      <c r="C464" s="248"/>
      <c r="D464" s="238" t="s">
        <v>208</v>
      </c>
      <c r="E464" s="249" t="s">
        <v>1</v>
      </c>
      <c r="F464" s="250" t="s">
        <v>755</v>
      </c>
      <c r="G464" s="248"/>
      <c r="H464" s="251">
        <v>11.699999999999999</v>
      </c>
      <c r="I464" s="252"/>
      <c r="J464" s="248"/>
      <c r="K464" s="248"/>
      <c r="L464" s="253"/>
      <c r="M464" s="254"/>
      <c r="N464" s="255"/>
      <c r="O464" s="255"/>
      <c r="P464" s="255"/>
      <c r="Q464" s="255"/>
      <c r="R464" s="255"/>
      <c r="S464" s="255"/>
      <c r="T464" s="256"/>
      <c r="U464" s="13"/>
      <c r="V464" s="13"/>
      <c r="W464" s="13"/>
      <c r="X464" s="13"/>
      <c r="Y464" s="13"/>
      <c r="Z464" s="13"/>
      <c r="AA464" s="13"/>
      <c r="AB464" s="13"/>
      <c r="AC464" s="13"/>
      <c r="AD464" s="13"/>
      <c r="AE464" s="13"/>
      <c r="AT464" s="257" t="s">
        <v>208</v>
      </c>
      <c r="AU464" s="257" t="s">
        <v>83</v>
      </c>
      <c r="AV464" s="13" t="s">
        <v>85</v>
      </c>
      <c r="AW464" s="13" t="s">
        <v>32</v>
      </c>
      <c r="AX464" s="13" t="s">
        <v>76</v>
      </c>
      <c r="AY464" s="257" t="s">
        <v>201</v>
      </c>
    </row>
    <row r="465" s="13" customFormat="1">
      <c r="A465" s="13"/>
      <c r="B465" s="247"/>
      <c r="C465" s="248"/>
      <c r="D465" s="238" t="s">
        <v>208</v>
      </c>
      <c r="E465" s="249" t="s">
        <v>1</v>
      </c>
      <c r="F465" s="250" t="s">
        <v>756</v>
      </c>
      <c r="G465" s="248"/>
      <c r="H465" s="251">
        <v>345.80000000000001</v>
      </c>
      <c r="I465" s="252"/>
      <c r="J465" s="248"/>
      <c r="K465" s="248"/>
      <c r="L465" s="253"/>
      <c r="M465" s="254"/>
      <c r="N465" s="255"/>
      <c r="O465" s="255"/>
      <c r="P465" s="255"/>
      <c r="Q465" s="255"/>
      <c r="R465" s="255"/>
      <c r="S465" s="255"/>
      <c r="T465" s="256"/>
      <c r="U465" s="13"/>
      <c r="V465" s="13"/>
      <c r="W465" s="13"/>
      <c r="X465" s="13"/>
      <c r="Y465" s="13"/>
      <c r="Z465" s="13"/>
      <c r="AA465" s="13"/>
      <c r="AB465" s="13"/>
      <c r="AC465" s="13"/>
      <c r="AD465" s="13"/>
      <c r="AE465" s="13"/>
      <c r="AT465" s="257" t="s">
        <v>208</v>
      </c>
      <c r="AU465" s="257" t="s">
        <v>83</v>
      </c>
      <c r="AV465" s="13" t="s">
        <v>85</v>
      </c>
      <c r="AW465" s="13" t="s">
        <v>32</v>
      </c>
      <c r="AX465" s="13" t="s">
        <v>76</v>
      </c>
      <c r="AY465" s="257" t="s">
        <v>201</v>
      </c>
    </row>
    <row r="466" s="13" customFormat="1">
      <c r="A466" s="13"/>
      <c r="B466" s="247"/>
      <c r="C466" s="248"/>
      <c r="D466" s="238" t="s">
        <v>208</v>
      </c>
      <c r="E466" s="249" t="s">
        <v>1</v>
      </c>
      <c r="F466" s="250" t="s">
        <v>757</v>
      </c>
      <c r="G466" s="248"/>
      <c r="H466" s="251">
        <v>21.710000000000001</v>
      </c>
      <c r="I466" s="252"/>
      <c r="J466" s="248"/>
      <c r="K466" s="248"/>
      <c r="L466" s="253"/>
      <c r="M466" s="254"/>
      <c r="N466" s="255"/>
      <c r="O466" s="255"/>
      <c r="P466" s="255"/>
      <c r="Q466" s="255"/>
      <c r="R466" s="255"/>
      <c r="S466" s="255"/>
      <c r="T466" s="256"/>
      <c r="U466" s="13"/>
      <c r="V466" s="13"/>
      <c r="W466" s="13"/>
      <c r="X466" s="13"/>
      <c r="Y466" s="13"/>
      <c r="Z466" s="13"/>
      <c r="AA466" s="13"/>
      <c r="AB466" s="13"/>
      <c r="AC466" s="13"/>
      <c r="AD466" s="13"/>
      <c r="AE466" s="13"/>
      <c r="AT466" s="257" t="s">
        <v>208</v>
      </c>
      <c r="AU466" s="257" t="s">
        <v>83</v>
      </c>
      <c r="AV466" s="13" t="s">
        <v>85</v>
      </c>
      <c r="AW466" s="13" t="s">
        <v>32</v>
      </c>
      <c r="AX466" s="13" t="s">
        <v>76</v>
      </c>
      <c r="AY466" s="257" t="s">
        <v>201</v>
      </c>
    </row>
    <row r="467" s="13" customFormat="1">
      <c r="A467" s="13"/>
      <c r="B467" s="247"/>
      <c r="C467" s="248"/>
      <c r="D467" s="238" t="s">
        <v>208</v>
      </c>
      <c r="E467" s="249" t="s">
        <v>1</v>
      </c>
      <c r="F467" s="250" t="s">
        <v>758</v>
      </c>
      <c r="G467" s="248"/>
      <c r="H467" s="251">
        <v>19.109999999999999</v>
      </c>
      <c r="I467" s="252"/>
      <c r="J467" s="248"/>
      <c r="K467" s="248"/>
      <c r="L467" s="253"/>
      <c r="M467" s="254"/>
      <c r="N467" s="255"/>
      <c r="O467" s="255"/>
      <c r="P467" s="255"/>
      <c r="Q467" s="255"/>
      <c r="R467" s="255"/>
      <c r="S467" s="255"/>
      <c r="T467" s="256"/>
      <c r="U467" s="13"/>
      <c r="V467" s="13"/>
      <c r="W467" s="13"/>
      <c r="X467" s="13"/>
      <c r="Y467" s="13"/>
      <c r="Z467" s="13"/>
      <c r="AA467" s="13"/>
      <c r="AB467" s="13"/>
      <c r="AC467" s="13"/>
      <c r="AD467" s="13"/>
      <c r="AE467" s="13"/>
      <c r="AT467" s="257" t="s">
        <v>208</v>
      </c>
      <c r="AU467" s="257" t="s">
        <v>83</v>
      </c>
      <c r="AV467" s="13" t="s">
        <v>85</v>
      </c>
      <c r="AW467" s="13" t="s">
        <v>32</v>
      </c>
      <c r="AX467" s="13" t="s">
        <v>76</v>
      </c>
      <c r="AY467" s="257" t="s">
        <v>201</v>
      </c>
    </row>
    <row r="468" s="13" customFormat="1">
      <c r="A468" s="13"/>
      <c r="B468" s="247"/>
      <c r="C468" s="248"/>
      <c r="D468" s="238" t="s">
        <v>208</v>
      </c>
      <c r="E468" s="249" t="s">
        <v>1</v>
      </c>
      <c r="F468" s="250" t="s">
        <v>759</v>
      </c>
      <c r="G468" s="248"/>
      <c r="H468" s="251">
        <v>386.39999999999998</v>
      </c>
      <c r="I468" s="252"/>
      <c r="J468" s="248"/>
      <c r="K468" s="248"/>
      <c r="L468" s="253"/>
      <c r="M468" s="254"/>
      <c r="N468" s="255"/>
      <c r="O468" s="255"/>
      <c r="P468" s="255"/>
      <c r="Q468" s="255"/>
      <c r="R468" s="255"/>
      <c r="S468" s="255"/>
      <c r="T468" s="256"/>
      <c r="U468" s="13"/>
      <c r="V468" s="13"/>
      <c r="W468" s="13"/>
      <c r="X468" s="13"/>
      <c r="Y468" s="13"/>
      <c r="Z468" s="13"/>
      <c r="AA468" s="13"/>
      <c r="AB468" s="13"/>
      <c r="AC468" s="13"/>
      <c r="AD468" s="13"/>
      <c r="AE468" s="13"/>
      <c r="AT468" s="257" t="s">
        <v>208</v>
      </c>
      <c r="AU468" s="257" t="s">
        <v>83</v>
      </c>
      <c r="AV468" s="13" t="s">
        <v>85</v>
      </c>
      <c r="AW468" s="13" t="s">
        <v>32</v>
      </c>
      <c r="AX468" s="13" t="s">
        <v>76</v>
      </c>
      <c r="AY468" s="257" t="s">
        <v>201</v>
      </c>
    </row>
    <row r="469" s="13" customFormat="1">
      <c r="A469" s="13"/>
      <c r="B469" s="247"/>
      <c r="C469" s="248"/>
      <c r="D469" s="238" t="s">
        <v>208</v>
      </c>
      <c r="E469" s="249" t="s">
        <v>1</v>
      </c>
      <c r="F469" s="250" t="s">
        <v>760</v>
      </c>
      <c r="G469" s="248"/>
      <c r="H469" s="251">
        <v>23.280000000000001</v>
      </c>
      <c r="I469" s="252"/>
      <c r="J469" s="248"/>
      <c r="K469" s="248"/>
      <c r="L469" s="253"/>
      <c r="M469" s="254"/>
      <c r="N469" s="255"/>
      <c r="O469" s="255"/>
      <c r="P469" s="255"/>
      <c r="Q469" s="255"/>
      <c r="R469" s="255"/>
      <c r="S469" s="255"/>
      <c r="T469" s="256"/>
      <c r="U469" s="13"/>
      <c r="V469" s="13"/>
      <c r="W469" s="13"/>
      <c r="X469" s="13"/>
      <c r="Y469" s="13"/>
      <c r="Z469" s="13"/>
      <c r="AA469" s="13"/>
      <c r="AB469" s="13"/>
      <c r="AC469" s="13"/>
      <c r="AD469" s="13"/>
      <c r="AE469" s="13"/>
      <c r="AT469" s="257" t="s">
        <v>208</v>
      </c>
      <c r="AU469" s="257" t="s">
        <v>83</v>
      </c>
      <c r="AV469" s="13" t="s">
        <v>85</v>
      </c>
      <c r="AW469" s="13" t="s">
        <v>32</v>
      </c>
      <c r="AX469" s="13" t="s">
        <v>76</v>
      </c>
      <c r="AY469" s="257" t="s">
        <v>201</v>
      </c>
    </row>
    <row r="470" s="13" customFormat="1">
      <c r="A470" s="13"/>
      <c r="B470" s="247"/>
      <c r="C470" s="248"/>
      <c r="D470" s="238" t="s">
        <v>208</v>
      </c>
      <c r="E470" s="249" t="s">
        <v>1</v>
      </c>
      <c r="F470" s="250" t="s">
        <v>761</v>
      </c>
      <c r="G470" s="248"/>
      <c r="H470" s="251">
        <v>140.03999999999999</v>
      </c>
      <c r="I470" s="252"/>
      <c r="J470" s="248"/>
      <c r="K470" s="248"/>
      <c r="L470" s="253"/>
      <c r="M470" s="254"/>
      <c r="N470" s="255"/>
      <c r="O470" s="255"/>
      <c r="P470" s="255"/>
      <c r="Q470" s="255"/>
      <c r="R470" s="255"/>
      <c r="S470" s="255"/>
      <c r="T470" s="256"/>
      <c r="U470" s="13"/>
      <c r="V470" s="13"/>
      <c r="W470" s="13"/>
      <c r="X470" s="13"/>
      <c r="Y470" s="13"/>
      <c r="Z470" s="13"/>
      <c r="AA470" s="13"/>
      <c r="AB470" s="13"/>
      <c r="AC470" s="13"/>
      <c r="AD470" s="13"/>
      <c r="AE470" s="13"/>
      <c r="AT470" s="257" t="s">
        <v>208</v>
      </c>
      <c r="AU470" s="257" t="s">
        <v>83</v>
      </c>
      <c r="AV470" s="13" t="s">
        <v>85</v>
      </c>
      <c r="AW470" s="13" t="s">
        <v>32</v>
      </c>
      <c r="AX470" s="13" t="s">
        <v>76</v>
      </c>
      <c r="AY470" s="257" t="s">
        <v>201</v>
      </c>
    </row>
    <row r="471" s="14" customFormat="1">
      <c r="A471" s="14"/>
      <c r="B471" s="258"/>
      <c r="C471" s="259"/>
      <c r="D471" s="238" t="s">
        <v>208</v>
      </c>
      <c r="E471" s="260" t="s">
        <v>1</v>
      </c>
      <c r="F471" s="261" t="s">
        <v>212</v>
      </c>
      <c r="G471" s="259"/>
      <c r="H471" s="262">
        <v>983.13999999999999</v>
      </c>
      <c r="I471" s="263"/>
      <c r="J471" s="259"/>
      <c r="K471" s="259"/>
      <c r="L471" s="264"/>
      <c r="M471" s="265"/>
      <c r="N471" s="266"/>
      <c r="O471" s="266"/>
      <c r="P471" s="266"/>
      <c r="Q471" s="266"/>
      <c r="R471" s="266"/>
      <c r="S471" s="266"/>
      <c r="T471" s="267"/>
      <c r="U471" s="14"/>
      <c r="V471" s="14"/>
      <c r="W471" s="14"/>
      <c r="X471" s="14"/>
      <c r="Y471" s="14"/>
      <c r="Z471" s="14"/>
      <c r="AA471" s="14"/>
      <c r="AB471" s="14"/>
      <c r="AC471" s="14"/>
      <c r="AD471" s="14"/>
      <c r="AE471" s="14"/>
      <c r="AT471" s="268" t="s">
        <v>208</v>
      </c>
      <c r="AU471" s="268" t="s">
        <v>83</v>
      </c>
      <c r="AV471" s="14" t="s">
        <v>206</v>
      </c>
      <c r="AW471" s="14" t="s">
        <v>32</v>
      </c>
      <c r="AX471" s="14" t="s">
        <v>83</v>
      </c>
      <c r="AY471" s="268" t="s">
        <v>201</v>
      </c>
    </row>
    <row r="472" s="2" customFormat="1" ht="33" customHeight="1">
      <c r="A472" s="39"/>
      <c r="B472" s="40"/>
      <c r="C472" s="222" t="s">
        <v>762</v>
      </c>
      <c r="D472" s="222" t="s">
        <v>202</v>
      </c>
      <c r="E472" s="223" t="s">
        <v>763</v>
      </c>
      <c r="F472" s="224" t="s">
        <v>764</v>
      </c>
      <c r="G472" s="225" t="s">
        <v>215</v>
      </c>
      <c r="H472" s="226">
        <v>2753.0700000000002</v>
      </c>
      <c r="I472" s="227"/>
      <c r="J472" s="228">
        <f>ROUND(I472*H472,2)</f>
        <v>0</v>
      </c>
      <c r="K472" s="229"/>
      <c r="L472" s="45"/>
      <c r="M472" s="230" t="s">
        <v>1</v>
      </c>
      <c r="N472" s="231" t="s">
        <v>41</v>
      </c>
      <c r="O472" s="92"/>
      <c r="P472" s="232">
        <f>O472*H472</f>
        <v>0</v>
      </c>
      <c r="Q472" s="232">
        <v>0.010999999999999999</v>
      </c>
      <c r="R472" s="232">
        <f>Q472*H472</f>
        <v>30.283770000000001</v>
      </c>
      <c r="S472" s="232">
        <v>0</v>
      </c>
      <c r="T472" s="233">
        <f>S472*H472</f>
        <v>0</v>
      </c>
      <c r="U472" s="39"/>
      <c r="V472" s="39"/>
      <c r="W472" s="39"/>
      <c r="X472" s="39"/>
      <c r="Y472" s="39"/>
      <c r="Z472" s="39"/>
      <c r="AA472" s="39"/>
      <c r="AB472" s="39"/>
      <c r="AC472" s="39"/>
      <c r="AD472" s="39"/>
      <c r="AE472" s="39"/>
      <c r="AR472" s="234" t="s">
        <v>206</v>
      </c>
      <c r="AT472" s="234" t="s">
        <v>202</v>
      </c>
      <c r="AU472" s="234" t="s">
        <v>83</v>
      </c>
      <c r="AY472" s="18" t="s">
        <v>201</v>
      </c>
      <c r="BE472" s="235">
        <f>IF(N472="základní",J472,0)</f>
        <v>0</v>
      </c>
      <c r="BF472" s="235">
        <f>IF(N472="snížená",J472,0)</f>
        <v>0</v>
      </c>
      <c r="BG472" s="235">
        <f>IF(N472="zákl. přenesená",J472,0)</f>
        <v>0</v>
      </c>
      <c r="BH472" s="235">
        <f>IF(N472="sníž. přenesená",J472,0)</f>
        <v>0</v>
      </c>
      <c r="BI472" s="235">
        <f>IF(N472="nulová",J472,0)</f>
        <v>0</v>
      </c>
      <c r="BJ472" s="18" t="s">
        <v>83</v>
      </c>
      <c r="BK472" s="235">
        <f>ROUND(I472*H472,2)</f>
        <v>0</v>
      </c>
      <c r="BL472" s="18" t="s">
        <v>206</v>
      </c>
      <c r="BM472" s="234" t="s">
        <v>765</v>
      </c>
    </row>
    <row r="473" s="13" customFormat="1">
      <c r="A473" s="13"/>
      <c r="B473" s="247"/>
      <c r="C473" s="248"/>
      <c r="D473" s="238" t="s">
        <v>208</v>
      </c>
      <c r="E473" s="249" t="s">
        <v>1</v>
      </c>
      <c r="F473" s="250" t="s">
        <v>766</v>
      </c>
      <c r="G473" s="248"/>
      <c r="H473" s="251">
        <v>39.399999999999999</v>
      </c>
      <c r="I473" s="252"/>
      <c r="J473" s="248"/>
      <c r="K473" s="248"/>
      <c r="L473" s="253"/>
      <c r="M473" s="254"/>
      <c r="N473" s="255"/>
      <c r="O473" s="255"/>
      <c r="P473" s="255"/>
      <c r="Q473" s="255"/>
      <c r="R473" s="255"/>
      <c r="S473" s="255"/>
      <c r="T473" s="256"/>
      <c r="U473" s="13"/>
      <c r="V473" s="13"/>
      <c r="W473" s="13"/>
      <c r="X473" s="13"/>
      <c r="Y473" s="13"/>
      <c r="Z473" s="13"/>
      <c r="AA473" s="13"/>
      <c r="AB473" s="13"/>
      <c r="AC473" s="13"/>
      <c r="AD473" s="13"/>
      <c r="AE473" s="13"/>
      <c r="AT473" s="257" t="s">
        <v>208</v>
      </c>
      <c r="AU473" s="257" t="s">
        <v>83</v>
      </c>
      <c r="AV473" s="13" t="s">
        <v>85</v>
      </c>
      <c r="AW473" s="13" t="s">
        <v>32</v>
      </c>
      <c r="AX473" s="13" t="s">
        <v>76</v>
      </c>
      <c r="AY473" s="257" t="s">
        <v>201</v>
      </c>
    </row>
    <row r="474" s="13" customFormat="1">
      <c r="A474" s="13"/>
      <c r="B474" s="247"/>
      <c r="C474" s="248"/>
      <c r="D474" s="238" t="s">
        <v>208</v>
      </c>
      <c r="E474" s="249" t="s">
        <v>1</v>
      </c>
      <c r="F474" s="250" t="s">
        <v>767</v>
      </c>
      <c r="G474" s="248"/>
      <c r="H474" s="251">
        <v>62.5</v>
      </c>
      <c r="I474" s="252"/>
      <c r="J474" s="248"/>
      <c r="K474" s="248"/>
      <c r="L474" s="253"/>
      <c r="M474" s="254"/>
      <c r="N474" s="255"/>
      <c r="O474" s="255"/>
      <c r="P474" s="255"/>
      <c r="Q474" s="255"/>
      <c r="R474" s="255"/>
      <c r="S474" s="255"/>
      <c r="T474" s="256"/>
      <c r="U474" s="13"/>
      <c r="V474" s="13"/>
      <c r="W474" s="13"/>
      <c r="X474" s="13"/>
      <c r="Y474" s="13"/>
      <c r="Z474" s="13"/>
      <c r="AA474" s="13"/>
      <c r="AB474" s="13"/>
      <c r="AC474" s="13"/>
      <c r="AD474" s="13"/>
      <c r="AE474" s="13"/>
      <c r="AT474" s="257" t="s">
        <v>208</v>
      </c>
      <c r="AU474" s="257" t="s">
        <v>83</v>
      </c>
      <c r="AV474" s="13" t="s">
        <v>85</v>
      </c>
      <c r="AW474" s="13" t="s">
        <v>32</v>
      </c>
      <c r="AX474" s="13" t="s">
        <v>76</v>
      </c>
      <c r="AY474" s="257" t="s">
        <v>201</v>
      </c>
    </row>
    <row r="475" s="13" customFormat="1">
      <c r="A475" s="13"/>
      <c r="B475" s="247"/>
      <c r="C475" s="248"/>
      <c r="D475" s="238" t="s">
        <v>208</v>
      </c>
      <c r="E475" s="249" t="s">
        <v>1</v>
      </c>
      <c r="F475" s="250" t="s">
        <v>768</v>
      </c>
      <c r="G475" s="248"/>
      <c r="H475" s="251">
        <v>216.40000000000001</v>
      </c>
      <c r="I475" s="252"/>
      <c r="J475" s="248"/>
      <c r="K475" s="248"/>
      <c r="L475" s="253"/>
      <c r="M475" s="254"/>
      <c r="N475" s="255"/>
      <c r="O475" s="255"/>
      <c r="P475" s="255"/>
      <c r="Q475" s="255"/>
      <c r="R475" s="255"/>
      <c r="S475" s="255"/>
      <c r="T475" s="256"/>
      <c r="U475" s="13"/>
      <c r="V475" s="13"/>
      <c r="W475" s="13"/>
      <c r="X475" s="13"/>
      <c r="Y475" s="13"/>
      <c r="Z475" s="13"/>
      <c r="AA475" s="13"/>
      <c r="AB475" s="13"/>
      <c r="AC475" s="13"/>
      <c r="AD475" s="13"/>
      <c r="AE475" s="13"/>
      <c r="AT475" s="257" t="s">
        <v>208</v>
      </c>
      <c r="AU475" s="257" t="s">
        <v>83</v>
      </c>
      <c r="AV475" s="13" t="s">
        <v>85</v>
      </c>
      <c r="AW475" s="13" t="s">
        <v>32</v>
      </c>
      <c r="AX475" s="13" t="s">
        <v>76</v>
      </c>
      <c r="AY475" s="257" t="s">
        <v>201</v>
      </c>
    </row>
    <row r="476" s="13" customFormat="1">
      <c r="A476" s="13"/>
      <c r="B476" s="247"/>
      <c r="C476" s="248"/>
      <c r="D476" s="238" t="s">
        <v>208</v>
      </c>
      <c r="E476" s="249" t="s">
        <v>1</v>
      </c>
      <c r="F476" s="250" t="s">
        <v>769</v>
      </c>
      <c r="G476" s="248"/>
      <c r="H476" s="251">
        <v>151.34</v>
      </c>
      <c r="I476" s="252"/>
      <c r="J476" s="248"/>
      <c r="K476" s="248"/>
      <c r="L476" s="253"/>
      <c r="M476" s="254"/>
      <c r="N476" s="255"/>
      <c r="O476" s="255"/>
      <c r="P476" s="255"/>
      <c r="Q476" s="255"/>
      <c r="R476" s="255"/>
      <c r="S476" s="255"/>
      <c r="T476" s="256"/>
      <c r="U476" s="13"/>
      <c r="V476" s="13"/>
      <c r="W476" s="13"/>
      <c r="X476" s="13"/>
      <c r="Y476" s="13"/>
      <c r="Z476" s="13"/>
      <c r="AA476" s="13"/>
      <c r="AB476" s="13"/>
      <c r="AC476" s="13"/>
      <c r="AD476" s="13"/>
      <c r="AE476" s="13"/>
      <c r="AT476" s="257" t="s">
        <v>208</v>
      </c>
      <c r="AU476" s="257" t="s">
        <v>83</v>
      </c>
      <c r="AV476" s="13" t="s">
        <v>85</v>
      </c>
      <c r="AW476" s="13" t="s">
        <v>32</v>
      </c>
      <c r="AX476" s="13" t="s">
        <v>76</v>
      </c>
      <c r="AY476" s="257" t="s">
        <v>201</v>
      </c>
    </row>
    <row r="477" s="13" customFormat="1">
      <c r="A477" s="13"/>
      <c r="B477" s="247"/>
      <c r="C477" s="248"/>
      <c r="D477" s="238" t="s">
        <v>208</v>
      </c>
      <c r="E477" s="249" t="s">
        <v>1</v>
      </c>
      <c r="F477" s="250" t="s">
        <v>770</v>
      </c>
      <c r="G477" s="248"/>
      <c r="H477" s="251">
        <v>11.9</v>
      </c>
      <c r="I477" s="252"/>
      <c r="J477" s="248"/>
      <c r="K477" s="248"/>
      <c r="L477" s="253"/>
      <c r="M477" s="254"/>
      <c r="N477" s="255"/>
      <c r="O477" s="255"/>
      <c r="P477" s="255"/>
      <c r="Q477" s="255"/>
      <c r="R477" s="255"/>
      <c r="S477" s="255"/>
      <c r="T477" s="256"/>
      <c r="U477" s="13"/>
      <c r="V477" s="13"/>
      <c r="W477" s="13"/>
      <c r="X477" s="13"/>
      <c r="Y477" s="13"/>
      <c r="Z477" s="13"/>
      <c r="AA477" s="13"/>
      <c r="AB477" s="13"/>
      <c r="AC477" s="13"/>
      <c r="AD477" s="13"/>
      <c r="AE477" s="13"/>
      <c r="AT477" s="257" t="s">
        <v>208</v>
      </c>
      <c r="AU477" s="257" t="s">
        <v>83</v>
      </c>
      <c r="AV477" s="13" t="s">
        <v>85</v>
      </c>
      <c r="AW477" s="13" t="s">
        <v>32</v>
      </c>
      <c r="AX477" s="13" t="s">
        <v>76</v>
      </c>
      <c r="AY477" s="257" t="s">
        <v>201</v>
      </c>
    </row>
    <row r="478" s="13" customFormat="1">
      <c r="A478" s="13"/>
      <c r="B478" s="247"/>
      <c r="C478" s="248"/>
      <c r="D478" s="238" t="s">
        <v>208</v>
      </c>
      <c r="E478" s="249" t="s">
        <v>1</v>
      </c>
      <c r="F478" s="250" t="s">
        <v>771</v>
      </c>
      <c r="G478" s="248"/>
      <c r="H478" s="251">
        <v>8.3300000000000001</v>
      </c>
      <c r="I478" s="252"/>
      <c r="J478" s="248"/>
      <c r="K478" s="248"/>
      <c r="L478" s="253"/>
      <c r="M478" s="254"/>
      <c r="N478" s="255"/>
      <c r="O478" s="255"/>
      <c r="P478" s="255"/>
      <c r="Q478" s="255"/>
      <c r="R478" s="255"/>
      <c r="S478" s="255"/>
      <c r="T478" s="256"/>
      <c r="U478" s="13"/>
      <c r="V478" s="13"/>
      <c r="W478" s="13"/>
      <c r="X478" s="13"/>
      <c r="Y478" s="13"/>
      <c r="Z478" s="13"/>
      <c r="AA478" s="13"/>
      <c r="AB478" s="13"/>
      <c r="AC478" s="13"/>
      <c r="AD478" s="13"/>
      <c r="AE478" s="13"/>
      <c r="AT478" s="257" t="s">
        <v>208</v>
      </c>
      <c r="AU478" s="257" t="s">
        <v>83</v>
      </c>
      <c r="AV478" s="13" t="s">
        <v>85</v>
      </c>
      <c r="AW478" s="13" t="s">
        <v>32</v>
      </c>
      <c r="AX478" s="13" t="s">
        <v>76</v>
      </c>
      <c r="AY478" s="257" t="s">
        <v>201</v>
      </c>
    </row>
    <row r="479" s="13" customFormat="1">
      <c r="A479" s="13"/>
      <c r="B479" s="247"/>
      <c r="C479" s="248"/>
      <c r="D479" s="238" t="s">
        <v>208</v>
      </c>
      <c r="E479" s="249" t="s">
        <v>1</v>
      </c>
      <c r="F479" s="250" t="s">
        <v>772</v>
      </c>
      <c r="G479" s="248"/>
      <c r="H479" s="251">
        <v>97.549999999999997</v>
      </c>
      <c r="I479" s="252"/>
      <c r="J479" s="248"/>
      <c r="K479" s="248"/>
      <c r="L479" s="253"/>
      <c r="M479" s="254"/>
      <c r="N479" s="255"/>
      <c r="O479" s="255"/>
      <c r="P479" s="255"/>
      <c r="Q479" s="255"/>
      <c r="R479" s="255"/>
      <c r="S479" s="255"/>
      <c r="T479" s="256"/>
      <c r="U479" s="13"/>
      <c r="V479" s="13"/>
      <c r="W479" s="13"/>
      <c r="X479" s="13"/>
      <c r="Y479" s="13"/>
      <c r="Z479" s="13"/>
      <c r="AA479" s="13"/>
      <c r="AB479" s="13"/>
      <c r="AC479" s="13"/>
      <c r="AD479" s="13"/>
      <c r="AE479" s="13"/>
      <c r="AT479" s="257" t="s">
        <v>208</v>
      </c>
      <c r="AU479" s="257" t="s">
        <v>83</v>
      </c>
      <c r="AV479" s="13" t="s">
        <v>85</v>
      </c>
      <c r="AW479" s="13" t="s">
        <v>32</v>
      </c>
      <c r="AX479" s="13" t="s">
        <v>76</v>
      </c>
      <c r="AY479" s="257" t="s">
        <v>201</v>
      </c>
    </row>
    <row r="480" s="13" customFormat="1">
      <c r="A480" s="13"/>
      <c r="B480" s="247"/>
      <c r="C480" s="248"/>
      <c r="D480" s="238" t="s">
        <v>208</v>
      </c>
      <c r="E480" s="249" t="s">
        <v>1</v>
      </c>
      <c r="F480" s="250" t="s">
        <v>773</v>
      </c>
      <c r="G480" s="248"/>
      <c r="H480" s="251">
        <v>97.549999999999997</v>
      </c>
      <c r="I480" s="252"/>
      <c r="J480" s="248"/>
      <c r="K480" s="248"/>
      <c r="L480" s="253"/>
      <c r="M480" s="254"/>
      <c r="N480" s="255"/>
      <c r="O480" s="255"/>
      <c r="P480" s="255"/>
      <c r="Q480" s="255"/>
      <c r="R480" s="255"/>
      <c r="S480" s="255"/>
      <c r="T480" s="256"/>
      <c r="U480" s="13"/>
      <c r="V480" s="13"/>
      <c r="W480" s="13"/>
      <c r="X480" s="13"/>
      <c r="Y480" s="13"/>
      <c r="Z480" s="13"/>
      <c r="AA480" s="13"/>
      <c r="AB480" s="13"/>
      <c r="AC480" s="13"/>
      <c r="AD480" s="13"/>
      <c r="AE480" s="13"/>
      <c r="AT480" s="257" t="s">
        <v>208</v>
      </c>
      <c r="AU480" s="257" t="s">
        <v>83</v>
      </c>
      <c r="AV480" s="13" t="s">
        <v>85</v>
      </c>
      <c r="AW480" s="13" t="s">
        <v>32</v>
      </c>
      <c r="AX480" s="13" t="s">
        <v>76</v>
      </c>
      <c r="AY480" s="257" t="s">
        <v>201</v>
      </c>
    </row>
    <row r="481" s="13" customFormat="1">
      <c r="A481" s="13"/>
      <c r="B481" s="247"/>
      <c r="C481" s="248"/>
      <c r="D481" s="238" t="s">
        <v>208</v>
      </c>
      <c r="E481" s="249" t="s">
        <v>1</v>
      </c>
      <c r="F481" s="250" t="s">
        <v>774</v>
      </c>
      <c r="G481" s="248"/>
      <c r="H481" s="251">
        <v>273.13999999999999</v>
      </c>
      <c r="I481" s="252"/>
      <c r="J481" s="248"/>
      <c r="K481" s="248"/>
      <c r="L481" s="253"/>
      <c r="M481" s="254"/>
      <c r="N481" s="255"/>
      <c r="O481" s="255"/>
      <c r="P481" s="255"/>
      <c r="Q481" s="255"/>
      <c r="R481" s="255"/>
      <c r="S481" s="255"/>
      <c r="T481" s="256"/>
      <c r="U481" s="13"/>
      <c r="V481" s="13"/>
      <c r="W481" s="13"/>
      <c r="X481" s="13"/>
      <c r="Y481" s="13"/>
      <c r="Z481" s="13"/>
      <c r="AA481" s="13"/>
      <c r="AB481" s="13"/>
      <c r="AC481" s="13"/>
      <c r="AD481" s="13"/>
      <c r="AE481" s="13"/>
      <c r="AT481" s="257" t="s">
        <v>208</v>
      </c>
      <c r="AU481" s="257" t="s">
        <v>83</v>
      </c>
      <c r="AV481" s="13" t="s">
        <v>85</v>
      </c>
      <c r="AW481" s="13" t="s">
        <v>32</v>
      </c>
      <c r="AX481" s="13" t="s">
        <v>76</v>
      </c>
      <c r="AY481" s="257" t="s">
        <v>201</v>
      </c>
    </row>
    <row r="482" s="13" customFormat="1">
      <c r="A482" s="13"/>
      <c r="B482" s="247"/>
      <c r="C482" s="248"/>
      <c r="D482" s="238" t="s">
        <v>208</v>
      </c>
      <c r="E482" s="249" t="s">
        <v>1</v>
      </c>
      <c r="F482" s="250" t="s">
        <v>382</v>
      </c>
      <c r="G482" s="248"/>
      <c r="H482" s="251">
        <v>24.300000000000001</v>
      </c>
      <c r="I482" s="252"/>
      <c r="J482" s="248"/>
      <c r="K482" s="248"/>
      <c r="L482" s="253"/>
      <c r="M482" s="254"/>
      <c r="N482" s="255"/>
      <c r="O482" s="255"/>
      <c r="P482" s="255"/>
      <c r="Q482" s="255"/>
      <c r="R482" s="255"/>
      <c r="S482" s="255"/>
      <c r="T482" s="256"/>
      <c r="U482" s="13"/>
      <c r="V482" s="13"/>
      <c r="W482" s="13"/>
      <c r="X482" s="13"/>
      <c r="Y482" s="13"/>
      <c r="Z482" s="13"/>
      <c r="AA482" s="13"/>
      <c r="AB482" s="13"/>
      <c r="AC482" s="13"/>
      <c r="AD482" s="13"/>
      <c r="AE482" s="13"/>
      <c r="AT482" s="257" t="s">
        <v>208</v>
      </c>
      <c r="AU482" s="257" t="s">
        <v>83</v>
      </c>
      <c r="AV482" s="13" t="s">
        <v>85</v>
      </c>
      <c r="AW482" s="13" t="s">
        <v>32</v>
      </c>
      <c r="AX482" s="13" t="s">
        <v>76</v>
      </c>
      <c r="AY482" s="257" t="s">
        <v>201</v>
      </c>
    </row>
    <row r="483" s="13" customFormat="1">
      <c r="A483" s="13"/>
      <c r="B483" s="247"/>
      <c r="C483" s="248"/>
      <c r="D483" s="238" t="s">
        <v>208</v>
      </c>
      <c r="E483" s="249" t="s">
        <v>1</v>
      </c>
      <c r="F483" s="250" t="s">
        <v>775</v>
      </c>
      <c r="G483" s="248"/>
      <c r="H483" s="251">
        <v>848.15999999999997</v>
      </c>
      <c r="I483" s="252"/>
      <c r="J483" s="248"/>
      <c r="K483" s="248"/>
      <c r="L483" s="253"/>
      <c r="M483" s="254"/>
      <c r="N483" s="255"/>
      <c r="O483" s="255"/>
      <c r="P483" s="255"/>
      <c r="Q483" s="255"/>
      <c r="R483" s="255"/>
      <c r="S483" s="255"/>
      <c r="T483" s="256"/>
      <c r="U483" s="13"/>
      <c r="V483" s="13"/>
      <c r="W483" s="13"/>
      <c r="X483" s="13"/>
      <c r="Y483" s="13"/>
      <c r="Z483" s="13"/>
      <c r="AA483" s="13"/>
      <c r="AB483" s="13"/>
      <c r="AC483" s="13"/>
      <c r="AD483" s="13"/>
      <c r="AE483" s="13"/>
      <c r="AT483" s="257" t="s">
        <v>208</v>
      </c>
      <c r="AU483" s="257" t="s">
        <v>83</v>
      </c>
      <c r="AV483" s="13" t="s">
        <v>85</v>
      </c>
      <c r="AW483" s="13" t="s">
        <v>32</v>
      </c>
      <c r="AX483" s="13" t="s">
        <v>76</v>
      </c>
      <c r="AY483" s="257" t="s">
        <v>201</v>
      </c>
    </row>
    <row r="484" s="13" customFormat="1">
      <c r="A484" s="13"/>
      <c r="B484" s="247"/>
      <c r="C484" s="248"/>
      <c r="D484" s="238" t="s">
        <v>208</v>
      </c>
      <c r="E484" s="249" t="s">
        <v>1</v>
      </c>
      <c r="F484" s="250" t="s">
        <v>776</v>
      </c>
      <c r="G484" s="248"/>
      <c r="H484" s="251">
        <v>922.5</v>
      </c>
      <c r="I484" s="252"/>
      <c r="J484" s="248"/>
      <c r="K484" s="248"/>
      <c r="L484" s="253"/>
      <c r="M484" s="254"/>
      <c r="N484" s="255"/>
      <c r="O484" s="255"/>
      <c r="P484" s="255"/>
      <c r="Q484" s="255"/>
      <c r="R484" s="255"/>
      <c r="S484" s="255"/>
      <c r="T484" s="256"/>
      <c r="U484" s="13"/>
      <c r="V484" s="13"/>
      <c r="W484" s="13"/>
      <c r="X484" s="13"/>
      <c r="Y484" s="13"/>
      <c r="Z484" s="13"/>
      <c r="AA484" s="13"/>
      <c r="AB484" s="13"/>
      <c r="AC484" s="13"/>
      <c r="AD484" s="13"/>
      <c r="AE484" s="13"/>
      <c r="AT484" s="257" t="s">
        <v>208</v>
      </c>
      <c r="AU484" s="257" t="s">
        <v>83</v>
      </c>
      <c r="AV484" s="13" t="s">
        <v>85</v>
      </c>
      <c r="AW484" s="13" t="s">
        <v>32</v>
      </c>
      <c r="AX484" s="13" t="s">
        <v>76</v>
      </c>
      <c r="AY484" s="257" t="s">
        <v>201</v>
      </c>
    </row>
    <row r="485" s="14" customFormat="1">
      <c r="A485" s="14"/>
      <c r="B485" s="258"/>
      <c r="C485" s="259"/>
      <c r="D485" s="238" t="s">
        <v>208</v>
      </c>
      <c r="E485" s="260" t="s">
        <v>1</v>
      </c>
      <c r="F485" s="261" t="s">
        <v>212</v>
      </c>
      <c r="G485" s="259"/>
      <c r="H485" s="262">
        <v>2753.0700000000002</v>
      </c>
      <c r="I485" s="263"/>
      <c r="J485" s="259"/>
      <c r="K485" s="259"/>
      <c r="L485" s="264"/>
      <c r="M485" s="265"/>
      <c r="N485" s="266"/>
      <c r="O485" s="266"/>
      <c r="P485" s="266"/>
      <c r="Q485" s="266"/>
      <c r="R485" s="266"/>
      <c r="S485" s="266"/>
      <c r="T485" s="267"/>
      <c r="U485" s="14"/>
      <c r="V485" s="14"/>
      <c r="W485" s="14"/>
      <c r="X485" s="14"/>
      <c r="Y485" s="14"/>
      <c r="Z485" s="14"/>
      <c r="AA485" s="14"/>
      <c r="AB485" s="14"/>
      <c r="AC485" s="14"/>
      <c r="AD485" s="14"/>
      <c r="AE485" s="14"/>
      <c r="AT485" s="268" t="s">
        <v>208</v>
      </c>
      <c r="AU485" s="268" t="s">
        <v>83</v>
      </c>
      <c r="AV485" s="14" t="s">
        <v>206</v>
      </c>
      <c r="AW485" s="14" t="s">
        <v>32</v>
      </c>
      <c r="AX485" s="14" t="s">
        <v>83</v>
      </c>
      <c r="AY485" s="268" t="s">
        <v>201</v>
      </c>
    </row>
    <row r="486" s="2" customFormat="1" ht="37.8" customHeight="1">
      <c r="A486" s="39"/>
      <c r="B486" s="40"/>
      <c r="C486" s="222" t="s">
        <v>777</v>
      </c>
      <c r="D486" s="222" t="s">
        <v>202</v>
      </c>
      <c r="E486" s="223" t="s">
        <v>778</v>
      </c>
      <c r="F486" s="224" t="s">
        <v>779</v>
      </c>
      <c r="G486" s="225" t="s">
        <v>535</v>
      </c>
      <c r="H486" s="226">
        <v>2</v>
      </c>
      <c r="I486" s="227"/>
      <c r="J486" s="228">
        <f>ROUND(I486*H486,2)</f>
        <v>0</v>
      </c>
      <c r="K486" s="229"/>
      <c r="L486" s="45"/>
      <c r="M486" s="230" t="s">
        <v>1</v>
      </c>
      <c r="N486" s="231" t="s">
        <v>41</v>
      </c>
      <c r="O486" s="92"/>
      <c r="P486" s="232">
        <f>O486*H486</f>
        <v>0</v>
      </c>
      <c r="Q486" s="232">
        <v>0.00048000000000000001</v>
      </c>
      <c r="R486" s="232">
        <f>Q486*H486</f>
        <v>0.00096000000000000002</v>
      </c>
      <c r="S486" s="232">
        <v>0</v>
      </c>
      <c r="T486" s="233">
        <f>S486*H486</f>
        <v>0</v>
      </c>
      <c r="U486" s="39"/>
      <c r="V486" s="39"/>
      <c r="W486" s="39"/>
      <c r="X486" s="39"/>
      <c r="Y486" s="39"/>
      <c r="Z486" s="39"/>
      <c r="AA486" s="39"/>
      <c r="AB486" s="39"/>
      <c r="AC486" s="39"/>
      <c r="AD486" s="39"/>
      <c r="AE486" s="39"/>
      <c r="AR486" s="234" t="s">
        <v>206</v>
      </c>
      <c r="AT486" s="234" t="s">
        <v>202</v>
      </c>
      <c r="AU486" s="234" t="s">
        <v>83</v>
      </c>
      <c r="AY486" s="18" t="s">
        <v>201</v>
      </c>
      <c r="BE486" s="235">
        <f>IF(N486="základní",J486,0)</f>
        <v>0</v>
      </c>
      <c r="BF486" s="235">
        <f>IF(N486="snížená",J486,0)</f>
        <v>0</v>
      </c>
      <c r="BG486" s="235">
        <f>IF(N486="zákl. přenesená",J486,0)</f>
        <v>0</v>
      </c>
      <c r="BH486" s="235">
        <f>IF(N486="sníž. přenesená",J486,0)</f>
        <v>0</v>
      </c>
      <c r="BI486" s="235">
        <f>IF(N486="nulová",J486,0)</f>
        <v>0</v>
      </c>
      <c r="BJ486" s="18" t="s">
        <v>83</v>
      </c>
      <c r="BK486" s="235">
        <f>ROUND(I486*H486,2)</f>
        <v>0</v>
      </c>
      <c r="BL486" s="18" t="s">
        <v>206</v>
      </c>
      <c r="BM486" s="234" t="s">
        <v>780</v>
      </c>
    </row>
    <row r="487" s="12" customFormat="1">
      <c r="A487" s="12"/>
      <c r="B487" s="236"/>
      <c r="C487" s="237"/>
      <c r="D487" s="238" t="s">
        <v>208</v>
      </c>
      <c r="E487" s="239" t="s">
        <v>1</v>
      </c>
      <c r="F487" s="240" t="s">
        <v>781</v>
      </c>
      <c r="G487" s="237"/>
      <c r="H487" s="239" t="s">
        <v>1</v>
      </c>
      <c r="I487" s="241"/>
      <c r="J487" s="237"/>
      <c r="K487" s="237"/>
      <c r="L487" s="242"/>
      <c r="M487" s="243"/>
      <c r="N487" s="244"/>
      <c r="O487" s="244"/>
      <c r="P487" s="244"/>
      <c r="Q487" s="244"/>
      <c r="R487" s="244"/>
      <c r="S487" s="244"/>
      <c r="T487" s="245"/>
      <c r="U487" s="12"/>
      <c r="V487" s="12"/>
      <c r="W487" s="12"/>
      <c r="X487" s="12"/>
      <c r="Y487" s="12"/>
      <c r="Z487" s="12"/>
      <c r="AA487" s="12"/>
      <c r="AB487" s="12"/>
      <c r="AC487" s="12"/>
      <c r="AD487" s="12"/>
      <c r="AE487" s="12"/>
      <c r="AT487" s="246" t="s">
        <v>208</v>
      </c>
      <c r="AU487" s="246" t="s">
        <v>83</v>
      </c>
      <c r="AV487" s="12" t="s">
        <v>83</v>
      </c>
      <c r="AW487" s="12" t="s">
        <v>32</v>
      </c>
      <c r="AX487" s="12" t="s">
        <v>76</v>
      </c>
      <c r="AY487" s="246" t="s">
        <v>201</v>
      </c>
    </row>
    <row r="488" s="13" customFormat="1">
      <c r="A488" s="13"/>
      <c r="B488" s="247"/>
      <c r="C488" s="248"/>
      <c r="D488" s="238" t="s">
        <v>208</v>
      </c>
      <c r="E488" s="249" t="s">
        <v>1</v>
      </c>
      <c r="F488" s="250" t="s">
        <v>83</v>
      </c>
      <c r="G488" s="248"/>
      <c r="H488" s="251">
        <v>1</v>
      </c>
      <c r="I488" s="252"/>
      <c r="J488" s="248"/>
      <c r="K488" s="248"/>
      <c r="L488" s="253"/>
      <c r="M488" s="254"/>
      <c r="N488" s="255"/>
      <c r="O488" s="255"/>
      <c r="P488" s="255"/>
      <c r="Q488" s="255"/>
      <c r="R488" s="255"/>
      <c r="S488" s="255"/>
      <c r="T488" s="256"/>
      <c r="U488" s="13"/>
      <c r="V488" s="13"/>
      <c r="W488" s="13"/>
      <c r="X488" s="13"/>
      <c r="Y488" s="13"/>
      <c r="Z488" s="13"/>
      <c r="AA488" s="13"/>
      <c r="AB488" s="13"/>
      <c r="AC488" s="13"/>
      <c r="AD488" s="13"/>
      <c r="AE488" s="13"/>
      <c r="AT488" s="257" t="s">
        <v>208</v>
      </c>
      <c r="AU488" s="257" t="s">
        <v>83</v>
      </c>
      <c r="AV488" s="13" t="s">
        <v>85</v>
      </c>
      <c r="AW488" s="13" t="s">
        <v>32</v>
      </c>
      <c r="AX488" s="13" t="s">
        <v>76</v>
      </c>
      <c r="AY488" s="257" t="s">
        <v>201</v>
      </c>
    </row>
    <row r="489" s="12" customFormat="1">
      <c r="A489" s="12"/>
      <c r="B489" s="236"/>
      <c r="C489" s="237"/>
      <c r="D489" s="238" t="s">
        <v>208</v>
      </c>
      <c r="E489" s="239" t="s">
        <v>1</v>
      </c>
      <c r="F489" s="240" t="s">
        <v>782</v>
      </c>
      <c r="G489" s="237"/>
      <c r="H489" s="239" t="s">
        <v>1</v>
      </c>
      <c r="I489" s="241"/>
      <c r="J489" s="237"/>
      <c r="K489" s="237"/>
      <c r="L489" s="242"/>
      <c r="M489" s="243"/>
      <c r="N489" s="244"/>
      <c r="O489" s="244"/>
      <c r="P489" s="244"/>
      <c r="Q489" s="244"/>
      <c r="R489" s="244"/>
      <c r="S489" s="244"/>
      <c r="T489" s="245"/>
      <c r="U489" s="12"/>
      <c r="V489" s="12"/>
      <c r="W489" s="12"/>
      <c r="X489" s="12"/>
      <c r="Y489" s="12"/>
      <c r="Z489" s="12"/>
      <c r="AA489" s="12"/>
      <c r="AB489" s="12"/>
      <c r="AC489" s="12"/>
      <c r="AD489" s="12"/>
      <c r="AE489" s="12"/>
      <c r="AT489" s="246" t="s">
        <v>208</v>
      </c>
      <c r="AU489" s="246" t="s">
        <v>83</v>
      </c>
      <c r="AV489" s="12" t="s">
        <v>83</v>
      </c>
      <c r="AW489" s="12" t="s">
        <v>32</v>
      </c>
      <c r="AX489" s="12" t="s">
        <v>76</v>
      </c>
      <c r="AY489" s="246" t="s">
        <v>201</v>
      </c>
    </row>
    <row r="490" s="13" customFormat="1">
      <c r="A490" s="13"/>
      <c r="B490" s="247"/>
      <c r="C490" s="248"/>
      <c r="D490" s="238" t="s">
        <v>208</v>
      </c>
      <c r="E490" s="249" t="s">
        <v>1</v>
      </c>
      <c r="F490" s="250" t="s">
        <v>83</v>
      </c>
      <c r="G490" s="248"/>
      <c r="H490" s="251">
        <v>1</v>
      </c>
      <c r="I490" s="252"/>
      <c r="J490" s="248"/>
      <c r="K490" s="248"/>
      <c r="L490" s="253"/>
      <c r="M490" s="254"/>
      <c r="N490" s="255"/>
      <c r="O490" s="255"/>
      <c r="P490" s="255"/>
      <c r="Q490" s="255"/>
      <c r="R490" s="255"/>
      <c r="S490" s="255"/>
      <c r="T490" s="256"/>
      <c r="U490" s="13"/>
      <c r="V490" s="13"/>
      <c r="W490" s="13"/>
      <c r="X490" s="13"/>
      <c r="Y490" s="13"/>
      <c r="Z490" s="13"/>
      <c r="AA490" s="13"/>
      <c r="AB490" s="13"/>
      <c r="AC490" s="13"/>
      <c r="AD490" s="13"/>
      <c r="AE490" s="13"/>
      <c r="AT490" s="257" t="s">
        <v>208</v>
      </c>
      <c r="AU490" s="257" t="s">
        <v>83</v>
      </c>
      <c r="AV490" s="13" t="s">
        <v>85</v>
      </c>
      <c r="AW490" s="13" t="s">
        <v>32</v>
      </c>
      <c r="AX490" s="13" t="s">
        <v>76</v>
      </c>
      <c r="AY490" s="257" t="s">
        <v>201</v>
      </c>
    </row>
    <row r="491" s="14" customFormat="1">
      <c r="A491" s="14"/>
      <c r="B491" s="258"/>
      <c r="C491" s="259"/>
      <c r="D491" s="238" t="s">
        <v>208</v>
      </c>
      <c r="E491" s="260" t="s">
        <v>1</v>
      </c>
      <c r="F491" s="261" t="s">
        <v>212</v>
      </c>
      <c r="G491" s="259"/>
      <c r="H491" s="262">
        <v>2</v>
      </c>
      <c r="I491" s="263"/>
      <c r="J491" s="259"/>
      <c r="K491" s="259"/>
      <c r="L491" s="264"/>
      <c r="M491" s="265"/>
      <c r="N491" s="266"/>
      <c r="O491" s="266"/>
      <c r="P491" s="266"/>
      <c r="Q491" s="266"/>
      <c r="R491" s="266"/>
      <c r="S491" s="266"/>
      <c r="T491" s="267"/>
      <c r="U491" s="14"/>
      <c r="V491" s="14"/>
      <c r="W491" s="14"/>
      <c r="X491" s="14"/>
      <c r="Y491" s="14"/>
      <c r="Z491" s="14"/>
      <c r="AA491" s="14"/>
      <c r="AB491" s="14"/>
      <c r="AC491" s="14"/>
      <c r="AD491" s="14"/>
      <c r="AE491" s="14"/>
      <c r="AT491" s="268" t="s">
        <v>208</v>
      </c>
      <c r="AU491" s="268" t="s">
        <v>83</v>
      </c>
      <c r="AV491" s="14" t="s">
        <v>206</v>
      </c>
      <c r="AW491" s="14" t="s">
        <v>32</v>
      </c>
      <c r="AX491" s="14" t="s">
        <v>83</v>
      </c>
      <c r="AY491" s="268" t="s">
        <v>201</v>
      </c>
    </row>
    <row r="492" s="2" customFormat="1" ht="24.15" customHeight="1">
      <c r="A492" s="39"/>
      <c r="B492" s="40"/>
      <c r="C492" s="291" t="s">
        <v>783</v>
      </c>
      <c r="D492" s="291" t="s">
        <v>615</v>
      </c>
      <c r="E492" s="292" t="s">
        <v>784</v>
      </c>
      <c r="F492" s="293" t="s">
        <v>785</v>
      </c>
      <c r="G492" s="294" t="s">
        <v>535</v>
      </c>
      <c r="H492" s="295">
        <v>1</v>
      </c>
      <c r="I492" s="296"/>
      <c r="J492" s="297">
        <f>ROUND(I492*H492,2)</f>
        <v>0</v>
      </c>
      <c r="K492" s="298"/>
      <c r="L492" s="299"/>
      <c r="M492" s="300" t="s">
        <v>1</v>
      </c>
      <c r="N492" s="301" t="s">
        <v>41</v>
      </c>
      <c r="O492" s="92"/>
      <c r="P492" s="232">
        <f>O492*H492</f>
        <v>0</v>
      </c>
      <c r="Q492" s="232">
        <v>0.012489999999999999</v>
      </c>
      <c r="R492" s="232">
        <f>Q492*H492</f>
        <v>0.012489999999999999</v>
      </c>
      <c r="S492" s="232">
        <v>0</v>
      </c>
      <c r="T492" s="233">
        <f>S492*H492</f>
        <v>0</v>
      </c>
      <c r="U492" s="39"/>
      <c r="V492" s="39"/>
      <c r="W492" s="39"/>
      <c r="X492" s="39"/>
      <c r="Y492" s="39"/>
      <c r="Z492" s="39"/>
      <c r="AA492" s="39"/>
      <c r="AB492" s="39"/>
      <c r="AC492" s="39"/>
      <c r="AD492" s="39"/>
      <c r="AE492" s="39"/>
      <c r="AR492" s="234" t="s">
        <v>260</v>
      </c>
      <c r="AT492" s="234" t="s">
        <v>615</v>
      </c>
      <c r="AU492" s="234" t="s">
        <v>83</v>
      </c>
      <c r="AY492" s="18" t="s">
        <v>201</v>
      </c>
      <c r="BE492" s="235">
        <f>IF(N492="základní",J492,0)</f>
        <v>0</v>
      </c>
      <c r="BF492" s="235">
        <f>IF(N492="snížená",J492,0)</f>
        <v>0</v>
      </c>
      <c r="BG492" s="235">
        <f>IF(N492="zákl. přenesená",J492,0)</f>
        <v>0</v>
      </c>
      <c r="BH492" s="235">
        <f>IF(N492="sníž. přenesená",J492,0)</f>
        <v>0</v>
      </c>
      <c r="BI492" s="235">
        <f>IF(N492="nulová",J492,0)</f>
        <v>0</v>
      </c>
      <c r="BJ492" s="18" t="s">
        <v>83</v>
      </c>
      <c r="BK492" s="235">
        <f>ROUND(I492*H492,2)</f>
        <v>0</v>
      </c>
      <c r="BL492" s="18" t="s">
        <v>206</v>
      </c>
      <c r="BM492" s="234" t="s">
        <v>786</v>
      </c>
    </row>
    <row r="493" s="2" customFormat="1">
      <c r="A493" s="39"/>
      <c r="B493" s="40"/>
      <c r="C493" s="41"/>
      <c r="D493" s="238" t="s">
        <v>343</v>
      </c>
      <c r="E493" s="41"/>
      <c r="F493" s="285" t="s">
        <v>787</v>
      </c>
      <c r="G493" s="41"/>
      <c r="H493" s="41"/>
      <c r="I493" s="286"/>
      <c r="J493" s="41"/>
      <c r="K493" s="41"/>
      <c r="L493" s="45"/>
      <c r="M493" s="287"/>
      <c r="N493" s="288"/>
      <c r="O493" s="92"/>
      <c r="P493" s="92"/>
      <c r="Q493" s="92"/>
      <c r="R493" s="92"/>
      <c r="S493" s="92"/>
      <c r="T493" s="93"/>
      <c r="U493" s="39"/>
      <c r="V493" s="39"/>
      <c r="W493" s="39"/>
      <c r="X493" s="39"/>
      <c r="Y493" s="39"/>
      <c r="Z493" s="39"/>
      <c r="AA493" s="39"/>
      <c r="AB493" s="39"/>
      <c r="AC493" s="39"/>
      <c r="AD493" s="39"/>
      <c r="AE493" s="39"/>
      <c r="AT493" s="18" t="s">
        <v>343</v>
      </c>
      <c r="AU493" s="18" t="s">
        <v>83</v>
      </c>
    </row>
    <row r="494" s="12" customFormat="1">
      <c r="A494" s="12"/>
      <c r="B494" s="236"/>
      <c r="C494" s="237"/>
      <c r="D494" s="238" t="s">
        <v>208</v>
      </c>
      <c r="E494" s="239" t="s">
        <v>1</v>
      </c>
      <c r="F494" s="240" t="s">
        <v>781</v>
      </c>
      <c r="G494" s="237"/>
      <c r="H494" s="239" t="s">
        <v>1</v>
      </c>
      <c r="I494" s="241"/>
      <c r="J494" s="237"/>
      <c r="K494" s="237"/>
      <c r="L494" s="242"/>
      <c r="M494" s="243"/>
      <c r="N494" s="244"/>
      <c r="O494" s="244"/>
      <c r="P494" s="244"/>
      <c r="Q494" s="244"/>
      <c r="R494" s="244"/>
      <c r="S494" s="244"/>
      <c r="T494" s="245"/>
      <c r="U494" s="12"/>
      <c r="V494" s="12"/>
      <c r="W494" s="12"/>
      <c r="X494" s="12"/>
      <c r="Y494" s="12"/>
      <c r="Z494" s="12"/>
      <c r="AA494" s="12"/>
      <c r="AB494" s="12"/>
      <c r="AC494" s="12"/>
      <c r="AD494" s="12"/>
      <c r="AE494" s="12"/>
      <c r="AT494" s="246" t="s">
        <v>208</v>
      </c>
      <c r="AU494" s="246" t="s">
        <v>83</v>
      </c>
      <c r="AV494" s="12" t="s">
        <v>83</v>
      </c>
      <c r="AW494" s="12" t="s">
        <v>32</v>
      </c>
      <c r="AX494" s="12" t="s">
        <v>76</v>
      </c>
      <c r="AY494" s="246" t="s">
        <v>201</v>
      </c>
    </row>
    <row r="495" s="13" customFormat="1">
      <c r="A495" s="13"/>
      <c r="B495" s="247"/>
      <c r="C495" s="248"/>
      <c r="D495" s="238" t="s">
        <v>208</v>
      </c>
      <c r="E495" s="249" t="s">
        <v>1</v>
      </c>
      <c r="F495" s="250" t="s">
        <v>83</v>
      </c>
      <c r="G495" s="248"/>
      <c r="H495" s="251">
        <v>1</v>
      </c>
      <c r="I495" s="252"/>
      <c r="J495" s="248"/>
      <c r="K495" s="248"/>
      <c r="L495" s="253"/>
      <c r="M495" s="254"/>
      <c r="N495" s="255"/>
      <c r="O495" s="255"/>
      <c r="P495" s="255"/>
      <c r="Q495" s="255"/>
      <c r="R495" s="255"/>
      <c r="S495" s="255"/>
      <c r="T495" s="256"/>
      <c r="U495" s="13"/>
      <c r="V495" s="13"/>
      <c r="W495" s="13"/>
      <c r="X495" s="13"/>
      <c r="Y495" s="13"/>
      <c r="Z495" s="13"/>
      <c r="AA495" s="13"/>
      <c r="AB495" s="13"/>
      <c r="AC495" s="13"/>
      <c r="AD495" s="13"/>
      <c r="AE495" s="13"/>
      <c r="AT495" s="257" t="s">
        <v>208</v>
      </c>
      <c r="AU495" s="257" t="s">
        <v>83</v>
      </c>
      <c r="AV495" s="13" t="s">
        <v>85</v>
      </c>
      <c r="AW495" s="13" t="s">
        <v>32</v>
      </c>
      <c r="AX495" s="13" t="s">
        <v>83</v>
      </c>
      <c r="AY495" s="257" t="s">
        <v>201</v>
      </c>
    </row>
    <row r="496" s="2" customFormat="1" ht="24.15" customHeight="1">
      <c r="A496" s="39"/>
      <c r="B496" s="40"/>
      <c r="C496" s="291" t="s">
        <v>788</v>
      </c>
      <c r="D496" s="291" t="s">
        <v>615</v>
      </c>
      <c r="E496" s="292" t="s">
        <v>789</v>
      </c>
      <c r="F496" s="293" t="s">
        <v>790</v>
      </c>
      <c r="G496" s="294" t="s">
        <v>535</v>
      </c>
      <c r="H496" s="295">
        <v>1</v>
      </c>
      <c r="I496" s="296"/>
      <c r="J496" s="297">
        <f>ROUND(I496*H496,2)</f>
        <v>0</v>
      </c>
      <c r="K496" s="298"/>
      <c r="L496" s="299"/>
      <c r="M496" s="300" t="s">
        <v>1</v>
      </c>
      <c r="N496" s="301" t="s">
        <v>41</v>
      </c>
      <c r="O496" s="92"/>
      <c r="P496" s="232">
        <f>O496*H496</f>
        <v>0</v>
      </c>
      <c r="Q496" s="232">
        <v>0.018339999999999999</v>
      </c>
      <c r="R496" s="232">
        <f>Q496*H496</f>
        <v>0.018339999999999999</v>
      </c>
      <c r="S496" s="232">
        <v>0</v>
      </c>
      <c r="T496" s="233">
        <f>S496*H496</f>
        <v>0</v>
      </c>
      <c r="U496" s="39"/>
      <c r="V496" s="39"/>
      <c r="W496" s="39"/>
      <c r="X496" s="39"/>
      <c r="Y496" s="39"/>
      <c r="Z496" s="39"/>
      <c r="AA496" s="39"/>
      <c r="AB496" s="39"/>
      <c r="AC496" s="39"/>
      <c r="AD496" s="39"/>
      <c r="AE496" s="39"/>
      <c r="AR496" s="234" t="s">
        <v>260</v>
      </c>
      <c r="AT496" s="234" t="s">
        <v>615</v>
      </c>
      <c r="AU496" s="234" t="s">
        <v>83</v>
      </c>
      <c r="AY496" s="18" t="s">
        <v>201</v>
      </c>
      <c r="BE496" s="235">
        <f>IF(N496="základní",J496,0)</f>
        <v>0</v>
      </c>
      <c r="BF496" s="235">
        <f>IF(N496="snížená",J496,0)</f>
        <v>0</v>
      </c>
      <c r="BG496" s="235">
        <f>IF(N496="zákl. přenesená",J496,0)</f>
        <v>0</v>
      </c>
      <c r="BH496" s="235">
        <f>IF(N496="sníž. přenesená",J496,0)</f>
        <v>0</v>
      </c>
      <c r="BI496" s="235">
        <f>IF(N496="nulová",J496,0)</f>
        <v>0</v>
      </c>
      <c r="BJ496" s="18" t="s">
        <v>83</v>
      </c>
      <c r="BK496" s="235">
        <f>ROUND(I496*H496,2)</f>
        <v>0</v>
      </c>
      <c r="BL496" s="18" t="s">
        <v>206</v>
      </c>
      <c r="BM496" s="234" t="s">
        <v>791</v>
      </c>
    </row>
    <row r="497" s="2" customFormat="1">
      <c r="A497" s="39"/>
      <c r="B497" s="40"/>
      <c r="C497" s="41"/>
      <c r="D497" s="238" t="s">
        <v>343</v>
      </c>
      <c r="E497" s="41"/>
      <c r="F497" s="285" t="s">
        <v>792</v>
      </c>
      <c r="G497" s="41"/>
      <c r="H497" s="41"/>
      <c r="I497" s="286"/>
      <c r="J497" s="41"/>
      <c r="K497" s="41"/>
      <c r="L497" s="45"/>
      <c r="M497" s="287"/>
      <c r="N497" s="288"/>
      <c r="O497" s="92"/>
      <c r="P497" s="92"/>
      <c r="Q497" s="92"/>
      <c r="R497" s="92"/>
      <c r="S497" s="92"/>
      <c r="T497" s="93"/>
      <c r="U497" s="39"/>
      <c r="V497" s="39"/>
      <c r="W497" s="39"/>
      <c r="X497" s="39"/>
      <c r="Y497" s="39"/>
      <c r="Z497" s="39"/>
      <c r="AA497" s="39"/>
      <c r="AB497" s="39"/>
      <c r="AC497" s="39"/>
      <c r="AD497" s="39"/>
      <c r="AE497" s="39"/>
      <c r="AT497" s="18" t="s">
        <v>343</v>
      </c>
      <c r="AU497" s="18" t="s">
        <v>83</v>
      </c>
    </row>
    <row r="498" s="12" customFormat="1">
      <c r="A498" s="12"/>
      <c r="B498" s="236"/>
      <c r="C498" s="237"/>
      <c r="D498" s="238" t="s">
        <v>208</v>
      </c>
      <c r="E498" s="239" t="s">
        <v>1</v>
      </c>
      <c r="F498" s="240" t="s">
        <v>782</v>
      </c>
      <c r="G498" s="237"/>
      <c r="H498" s="239" t="s">
        <v>1</v>
      </c>
      <c r="I498" s="241"/>
      <c r="J498" s="237"/>
      <c r="K498" s="237"/>
      <c r="L498" s="242"/>
      <c r="M498" s="243"/>
      <c r="N498" s="244"/>
      <c r="O498" s="244"/>
      <c r="P498" s="244"/>
      <c r="Q498" s="244"/>
      <c r="R498" s="244"/>
      <c r="S498" s="244"/>
      <c r="T498" s="245"/>
      <c r="U498" s="12"/>
      <c r="V498" s="12"/>
      <c r="W498" s="12"/>
      <c r="X498" s="12"/>
      <c r="Y498" s="12"/>
      <c r="Z498" s="12"/>
      <c r="AA498" s="12"/>
      <c r="AB498" s="12"/>
      <c r="AC498" s="12"/>
      <c r="AD498" s="12"/>
      <c r="AE498" s="12"/>
      <c r="AT498" s="246" t="s">
        <v>208</v>
      </c>
      <c r="AU498" s="246" t="s">
        <v>83</v>
      </c>
      <c r="AV498" s="12" t="s">
        <v>83</v>
      </c>
      <c r="AW498" s="12" t="s">
        <v>32</v>
      </c>
      <c r="AX498" s="12" t="s">
        <v>76</v>
      </c>
      <c r="AY498" s="246" t="s">
        <v>201</v>
      </c>
    </row>
    <row r="499" s="13" customFormat="1">
      <c r="A499" s="13"/>
      <c r="B499" s="247"/>
      <c r="C499" s="248"/>
      <c r="D499" s="238" t="s">
        <v>208</v>
      </c>
      <c r="E499" s="249" t="s">
        <v>1</v>
      </c>
      <c r="F499" s="250" t="s">
        <v>83</v>
      </c>
      <c r="G499" s="248"/>
      <c r="H499" s="251">
        <v>1</v>
      </c>
      <c r="I499" s="252"/>
      <c r="J499" s="248"/>
      <c r="K499" s="248"/>
      <c r="L499" s="253"/>
      <c r="M499" s="254"/>
      <c r="N499" s="255"/>
      <c r="O499" s="255"/>
      <c r="P499" s="255"/>
      <c r="Q499" s="255"/>
      <c r="R499" s="255"/>
      <c r="S499" s="255"/>
      <c r="T499" s="256"/>
      <c r="U499" s="13"/>
      <c r="V499" s="13"/>
      <c r="W499" s="13"/>
      <c r="X499" s="13"/>
      <c r="Y499" s="13"/>
      <c r="Z499" s="13"/>
      <c r="AA499" s="13"/>
      <c r="AB499" s="13"/>
      <c r="AC499" s="13"/>
      <c r="AD499" s="13"/>
      <c r="AE499" s="13"/>
      <c r="AT499" s="257" t="s">
        <v>208</v>
      </c>
      <c r="AU499" s="257" t="s">
        <v>83</v>
      </c>
      <c r="AV499" s="13" t="s">
        <v>85</v>
      </c>
      <c r="AW499" s="13" t="s">
        <v>32</v>
      </c>
      <c r="AX499" s="13" t="s">
        <v>83</v>
      </c>
      <c r="AY499" s="257" t="s">
        <v>201</v>
      </c>
    </row>
    <row r="500" s="11" customFormat="1" ht="25.92" customHeight="1">
      <c r="A500" s="11"/>
      <c r="B500" s="208"/>
      <c r="C500" s="209"/>
      <c r="D500" s="210" t="s">
        <v>75</v>
      </c>
      <c r="E500" s="211" t="s">
        <v>277</v>
      </c>
      <c r="F500" s="211" t="s">
        <v>793</v>
      </c>
      <c r="G500" s="209"/>
      <c r="H500" s="209"/>
      <c r="I500" s="212"/>
      <c r="J500" s="213">
        <f>BK500</f>
        <v>0</v>
      </c>
      <c r="K500" s="209"/>
      <c r="L500" s="214"/>
      <c r="M500" s="215"/>
      <c r="N500" s="216"/>
      <c r="O500" s="216"/>
      <c r="P500" s="217">
        <f>SUM(P501:P654)</f>
        <v>0</v>
      </c>
      <c r="Q500" s="216"/>
      <c r="R500" s="217">
        <f>SUM(R501:R654)</f>
        <v>3.5973898000000002</v>
      </c>
      <c r="S500" s="216"/>
      <c r="T500" s="218">
        <f>SUM(T501:T654)</f>
        <v>501.093613</v>
      </c>
      <c r="U500" s="11"/>
      <c r="V500" s="11"/>
      <c r="W500" s="11"/>
      <c r="X500" s="11"/>
      <c r="Y500" s="11"/>
      <c r="Z500" s="11"/>
      <c r="AA500" s="11"/>
      <c r="AB500" s="11"/>
      <c r="AC500" s="11"/>
      <c r="AD500" s="11"/>
      <c r="AE500" s="11"/>
      <c r="AR500" s="219" t="s">
        <v>83</v>
      </c>
      <c r="AT500" s="220" t="s">
        <v>75</v>
      </c>
      <c r="AU500" s="220" t="s">
        <v>76</v>
      </c>
      <c r="AY500" s="219" t="s">
        <v>201</v>
      </c>
      <c r="BK500" s="221">
        <f>SUM(BK501:BK654)</f>
        <v>0</v>
      </c>
    </row>
    <row r="501" s="2" customFormat="1" ht="44.25" customHeight="1">
      <c r="A501" s="39"/>
      <c r="B501" s="40"/>
      <c r="C501" s="222" t="s">
        <v>794</v>
      </c>
      <c r="D501" s="222" t="s">
        <v>202</v>
      </c>
      <c r="E501" s="223" t="s">
        <v>795</v>
      </c>
      <c r="F501" s="224" t="s">
        <v>796</v>
      </c>
      <c r="G501" s="225" t="s">
        <v>215</v>
      </c>
      <c r="H501" s="226">
        <v>730.04999999999995</v>
      </c>
      <c r="I501" s="227"/>
      <c r="J501" s="228">
        <f>ROUND(I501*H501,2)</f>
        <v>0</v>
      </c>
      <c r="K501" s="229"/>
      <c r="L501" s="45"/>
      <c r="M501" s="230" t="s">
        <v>1</v>
      </c>
      <c r="N501" s="231" t="s">
        <v>41</v>
      </c>
      <c r="O501" s="92"/>
      <c r="P501" s="232">
        <f>O501*H501</f>
        <v>0</v>
      </c>
      <c r="Q501" s="232">
        <v>0</v>
      </c>
      <c r="R501" s="232">
        <f>Q501*H501</f>
        <v>0</v>
      </c>
      <c r="S501" s="232">
        <v>0</v>
      </c>
      <c r="T501" s="233">
        <f>S501*H501</f>
        <v>0</v>
      </c>
      <c r="U501" s="39"/>
      <c r="V501" s="39"/>
      <c r="W501" s="39"/>
      <c r="X501" s="39"/>
      <c r="Y501" s="39"/>
      <c r="Z501" s="39"/>
      <c r="AA501" s="39"/>
      <c r="AB501" s="39"/>
      <c r="AC501" s="39"/>
      <c r="AD501" s="39"/>
      <c r="AE501" s="39"/>
      <c r="AR501" s="234" t="s">
        <v>206</v>
      </c>
      <c r="AT501" s="234" t="s">
        <v>202</v>
      </c>
      <c r="AU501" s="234" t="s">
        <v>83</v>
      </c>
      <c r="AY501" s="18" t="s">
        <v>201</v>
      </c>
      <c r="BE501" s="235">
        <f>IF(N501="základní",J501,0)</f>
        <v>0</v>
      </c>
      <c r="BF501" s="235">
        <f>IF(N501="snížená",J501,0)</f>
        <v>0</v>
      </c>
      <c r="BG501" s="235">
        <f>IF(N501="zákl. přenesená",J501,0)</f>
        <v>0</v>
      </c>
      <c r="BH501" s="235">
        <f>IF(N501="sníž. přenesená",J501,0)</f>
        <v>0</v>
      </c>
      <c r="BI501" s="235">
        <f>IF(N501="nulová",J501,0)</f>
        <v>0</v>
      </c>
      <c r="BJ501" s="18" t="s">
        <v>83</v>
      </c>
      <c r="BK501" s="235">
        <f>ROUND(I501*H501,2)</f>
        <v>0</v>
      </c>
      <c r="BL501" s="18" t="s">
        <v>206</v>
      </c>
      <c r="BM501" s="234" t="s">
        <v>797</v>
      </c>
    </row>
    <row r="502" s="13" customFormat="1">
      <c r="A502" s="13"/>
      <c r="B502" s="247"/>
      <c r="C502" s="248"/>
      <c r="D502" s="238" t="s">
        <v>208</v>
      </c>
      <c r="E502" s="249" t="s">
        <v>1</v>
      </c>
      <c r="F502" s="250" t="s">
        <v>798</v>
      </c>
      <c r="G502" s="248"/>
      <c r="H502" s="251">
        <v>730.04999999999995</v>
      </c>
      <c r="I502" s="252"/>
      <c r="J502" s="248"/>
      <c r="K502" s="248"/>
      <c r="L502" s="253"/>
      <c r="M502" s="254"/>
      <c r="N502" s="255"/>
      <c r="O502" s="255"/>
      <c r="P502" s="255"/>
      <c r="Q502" s="255"/>
      <c r="R502" s="255"/>
      <c r="S502" s="255"/>
      <c r="T502" s="256"/>
      <c r="U502" s="13"/>
      <c r="V502" s="13"/>
      <c r="W502" s="13"/>
      <c r="X502" s="13"/>
      <c r="Y502" s="13"/>
      <c r="Z502" s="13"/>
      <c r="AA502" s="13"/>
      <c r="AB502" s="13"/>
      <c r="AC502" s="13"/>
      <c r="AD502" s="13"/>
      <c r="AE502" s="13"/>
      <c r="AT502" s="257" t="s">
        <v>208</v>
      </c>
      <c r="AU502" s="257" t="s">
        <v>83</v>
      </c>
      <c r="AV502" s="13" t="s">
        <v>85</v>
      </c>
      <c r="AW502" s="13" t="s">
        <v>32</v>
      </c>
      <c r="AX502" s="13" t="s">
        <v>83</v>
      </c>
      <c r="AY502" s="257" t="s">
        <v>201</v>
      </c>
    </row>
    <row r="503" s="2" customFormat="1" ht="55.5" customHeight="1">
      <c r="A503" s="39"/>
      <c r="B503" s="40"/>
      <c r="C503" s="222" t="s">
        <v>799</v>
      </c>
      <c r="D503" s="222" t="s">
        <v>202</v>
      </c>
      <c r="E503" s="223" t="s">
        <v>800</v>
      </c>
      <c r="F503" s="224" t="s">
        <v>801</v>
      </c>
      <c r="G503" s="225" t="s">
        <v>215</v>
      </c>
      <c r="H503" s="226">
        <v>43803</v>
      </c>
      <c r="I503" s="227"/>
      <c r="J503" s="228">
        <f>ROUND(I503*H503,2)</f>
        <v>0</v>
      </c>
      <c r="K503" s="229"/>
      <c r="L503" s="45"/>
      <c r="M503" s="230" t="s">
        <v>1</v>
      </c>
      <c r="N503" s="231" t="s">
        <v>41</v>
      </c>
      <c r="O503" s="92"/>
      <c r="P503" s="232">
        <f>O503*H503</f>
        <v>0</v>
      </c>
      <c r="Q503" s="232">
        <v>0</v>
      </c>
      <c r="R503" s="232">
        <f>Q503*H503</f>
        <v>0</v>
      </c>
      <c r="S503" s="232">
        <v>0</v>
      </c>
      <c r="T503" s="233">
        <f>S503*H503</f>
        <v>0</v>
      </c>
      <c r="U503" s="39"/>
      <c r="V503" s="39"/>
      <c r="W503" s="39"/>
      <c r="X503" s="39"/>
      <c r="Y503" s="39"/>
      <c r="Z503" s="39"/>
      <c r="AA503" s="39"/>
      <c r="AB503" s="39"/>
      <c r="AC503" s="39"/>
      <c r="AD503" s="39"/>
      <c r="AE503" s="39"/>
      <c r="AR503" s="234" t="s">
        <v>206</v>
      </c>
      <c r="AT503" s="234" t="s">
        <v>202</v>
      </c>
      <c r="AU503" s="234" t="s">
        <v>83</v>
      </c>
      <c r="AY503" s="18" t="s">
        <v>201</v>
      </c>
      <c r="BE503" s="235">
        <f>IF(N503="základní",J503,0)</f>
        <v>0</v>
      </c>
      <c r="BF503" s="235">
        <f>IF(N503="snížená",J503,0)</f>
        <v>0</v>
      </c>
      <c r="BG503" s="235">
        <f>IF(N503="zákl. přenesená",J503,0)</f>
        <v>0</v>
      </c>
      <c r="BH503" s="235">
        <f>IF(N503="sníž. přenesená",J503,0)</f>
        <v>0</v>
      </c>
      <c r="BI503" s="235">
        <f>IF(N503="nulová",J503,0)</f>
        <v>0</v>
      </c>
      <c r="BJ503" s="18" t="s">
        <v>83</v>
      </c>
      <c r="BK503" s="235">
        <f>ROUND(I503*H503,2)</f>
        <v>0</v>
      </c>
      <c r="BL503" s="18" t="s">
        <v>206</v>
      </c>
      <c r="BM503" s="234" t="s">
        <v>802</v>
      </c>
    </row>
    <row r="504" s="13" customFormat="1">
      <c r="A504" s="13"/>
      <c r="B504" s="247"/>
      <c r="C504" s="248"/>
      <c r="D504" s="238" t="s">
        <v>208</v>
      </c>
      <c r="E504" s="248"/>
      <c r="F504" s="250" t="s">
        <v>803</v>
      </c>
      <c r="G504" s="248"/>
      <c r="H504" s="251">
        <v>43803</v>
      </c>
      <c r="I504" s="252"/>
      <c r="J504" s="248"/>
      <c r="K504" s="248"/>
      <c r="L504" s="253"/>
      <c r="M504" s="254"/>
      <c r="N504" s="255"/>
      <c r="O504" s="255"/>
      <c r="P504" s="255"/>
      <c r="Q504" s="255"/>
      <c r="R504" s="255"/>
      <c r="S504" s="255"/>
      <c r="T504" s="256"/>
      <c r="U504" s="13"/>
      <c r="V504" s="13"/>
      <c r="W504" s="13"/>
      <c r="X504" s="13"/>
      <c r="Y504" s="13"/>
      <c r="Z504" s="13"/>
      <c r="AA504" s="13"/>
      <c r="AB504" s="13"/>
      <c r="AC504" s="13"/>
      <c r="AD504" s="13"/>
      <c r="AE504" s="13"/>
      <c r="AT504" s="257" t="s">
        <v>208</v>
      </c>
      <c r="AU504" s="257" t="s">
        <v>83</v>
      </c>
      <c r="AV504" s="13" t="s">
        <v>85</v>
      </c>
      <c r="AW504" s="13" t="s">
        <v>4</v>
      </c>
      <c r="AX504" s="13" t="s">
        <v>83</v>
      </c>
      <c r="AY504" s="257" t="s">
        <v>201</v>
      </c>
    </row>
    <row r="505" s="2" customFormat="1" ht="44.25" customHeight="1">
      <c r="A505" s="39"/>
      <c r="B505" s="40"/>
      <c r="C505" s="222" t="s">
        <v>804</v>
      </c>
      <c r="D505" s="222" t="s">
        <v>202</v>
      </c>
      <c r="E505" s="223" t="s">
        <v>805</v>
      </c>
      <c r="F505" s="224" t="s">
        <v>806</v>
      </c>
      <c r="G505" s="225" t="s">
        <v>215</v>
      </c>
      <c r="H505" s="226">
        <v>730.04999999999995</v>
      </c>
      <c r="I505" s="227"/>
      <c r="J505" s="228">
        <f>ROUND(I505*H505,2)</f>
        <v>0</v>
      </c>
      <c r="K505" s="229"/>
      <c r="L505" s="45"/>
      <c r="M505" s="230" t="s">
        <v>1</v>
      </c>
      <c r="N505" s="231" t="s">
        <v>41</v>
      </c>
      <c r="O505" s="92"/>
      <c r="P505" s="232">
        <f>O505*H505</f>
        <v>0</v>
      </c>
      <c r="Q505" s="232">
        <v>0</v>
      </c>
      <c r="R505" s="232">
        <f>Q505*H505</f>
        <v>0</v>
      </c>
      <c r="S505" s="232">
        <v>0</v>
      </c>
      <c r="T505" s="233">
        <f>S505*H505</f>
        <v>0</v>
      </c>
      <c r="U505" s="39"/>
      <c r="V505" s="39"/>
      <c r="W505" s="39"/>
      <c r="X505" s="39"/>
      <c r="Y505" s="39"/>
      <c r="Z505" s="39"/>
      <c r="AA505" s="39"/>
      <c r="AB505" s="39"/>
      <c r="AC505" s="39"/>
      <c r="AD505" s="39"/>
      <c r="AE505" s="39"/>
      <c r="AR505" s="234" t="s">
        <v>206</v>
      </c>
      <c r="AT505" s="234" t="s">
        <v>202</v>
      </c>
      <c r="AU505" s="234" t="s">
        <v>83</v>
      </c>
      <c r="AY505" s="18" t="s">
        <v>201</v>
      </c>
      <c r="BE505" s="235">
        <f>IF(N505="základní",J505,0)</f>
        <v>0</v>
      </c>
      <c r="BF505" s="235">
        <f>IF(N505="snížená",J505,0)</f>
        <v>0</v>
      </c>
      <c r="BG505" s="235">
        <f>IF(N505="zákl. přenesená",J505,0)</f>
        <v>0</v>
      </c>
      <c r="BH505" s="235">
        <f>IF(N505="sníž. přenesená",J505,0)</f>
        <v>0</v>
      </c>
      <c r="BI505" s="235">
        <f>IF(N505="nulová",J505,0)</f>
        <v>0</v>
      </c>
      <c r="BJ505" s="18" t="s">
        <v>83</v>
      </c>
      <c r="BK505" s="235">
        <f>ROUND(I505*H505,2)</f>
        <v>0</v>
      </c>
      <c r="BL505" s="18" t="s">
        <v>206</v>
      </c>
      <c r="BM505" s="234" t="s">
        <v>807</v>
      </c>
    </row>
    <row r="506" s="2" customFormat="1" ht="24.15" customHeight="1">
      <c r="A506" s="39"/>
      <c r="B506" s="40"/>
      <c r="C506" s="222" t="s">
        <v>808</v>
      </c>
      <c r="D506" s="222" t="s">
        <v>202</v>
      </c>
      <c r="E506" s="223" t="s">
        <v>809</v>
      </c>
      <c r="F506" s="224" t="s">
        <v>810</v>
      </c>
      <c r="G506" s="225" t="s">
        <v>215</v>
      </c>
      <c r="H506" s="226">
        <v>730.04999999999995</v>
      </c>
      <c r="I506" s="227"/>
      <c r="J506" s="228">
        <f>ROUND(I506*H506,2)</f>
        <v>0</v>
      </c>
      <c r="K506" s="229"/>
      <c r="L506" s="45"/>
      <c r="M506" s="230" t="s">
        <v>1</v>
      </c>
      <c r="N506" s="231" t="s">
        <v>41</v>
      </c>
      <c r="O506" s="92"/>
      <c r="P506" s="232">
        <f>O506*H506</f>
        <v>0</v>
      </c>
      <c r="Q506" s="232">
        <v>0</v>
      </c>
      <c r="R506" s="232">
        <f>Q506*H506</f>
        <v>0</v>
      </c>
      <c r="S506" s="232">
        <v>0</v>
      </c>
      <c r="T506" s="233">
        <f>S506*H506</f>
        <v>0</v>
      </c>
      <c r="U506" s="39"/>
      <c r="V506" s="39"/>
      <c r="W506" s="39"/>
      <c r="X506" s="39"/>
      <c r="Y506" s="39"/>
      <c r="Z506" s="39"/>
      <c r="AA506" s="39"/>
      <c r="AB506" s="39"/>
      <c r="AC506" s="39"/>
      <c r="AD506" s="39"/>
      <c r="AE506" s="39"/>
      <c r="AR506" s="234" t="s">
        <v>206</v>
      </c>
      <c r="AT506" s="234" t="s">
        <v>202</v>
      </c>
      <c r="AU506" s="234" t="s">
        <v>83</v>
      </c>
      <c r="AY506" s="18" t="s">
        <v>201</v>
      </c>
      <c r="BE506" s="235">
        <f>IF(N506="základní",J506,0)</f>
        <v>0</v>
      </c>
      <c r="BF506" s="235">
        <f>IF(N506="snížená",J506,0)</f>
        <v>0</v>
      </c>
      <c r="BG506" s="235">
        <f>IF(N506="zákl. přenesená",J506,0)</f>
        <v>0</v>
      </c>
      <c r="BH506" s="235">
        <f>IF(N506="sníž. přenesená",J506,0)</f>
        <v>0</v>
      </c>
      <c r="BI506" s="235">
        <f>IF(N506="nulová",J506,0)</f>
        <v>0</v>
      </c>
      <c r="BJ506" s="18" t="s">
        <v>83</v>
      </c>
      <c r="BK506" s="235">
        <f>ROUND(I506*H506,2)</f>
        <v>0</v>
      </c>
      <c r="BL506" s="18" t="s">
        <v>206</v>
      </c>
      <c r="BM506" s="234" t="s">
        <v>811</v>
      </c>
    </row>
    <row r="507" s="2" customFormat="1" ht="33" customHeight="1">
      <c r="A507" s="39"/>
      <c r="B507" s="40"/>
      <c r="C507" s="222" t="s">
        <v>812</v>
      </c>
      <c r="D507" s="222" t="s">
        <v>202</v>
      </c>
      <c r="E507" s="223" t="s">
        <v>813</v>
      </c>
      <c r="F507" s="224" t="s">
        <v>814</v>
      </c>
      <c r="G507" s="225" t="s">
        <v>215</v>
      </c>
      <c r="H507" s="226">
        <v>43803</v>
      </c>
      <c r="I507" s="227"/>
      <c r="J507" s="228">
        <f>ROUND(I507*H507,2)</f>
        <v>0</v>
      </c>
      <c r="K507" s="229"/>
      <c r="L507" s="45"/>
      <c r="M507" s="230" t="s">
        <v>1</v>
      </c>
      <c r="N507" s="231" t="s">
        <v>41</v>
      </c>
      <c r="O507" s="92"/>
      <c r="P507" s="232">
        <f>O507*H507</f>
        <v>0</v>
      </c>
      <c r="Q507" s="232">
        <v>0</v>
      </c>
      <c r="R507" s="232">
        <f>Q507*H507</f>
        <v>0</v>
      </c>
      <c r="S507" s="232">
        <v>0</v>
      </c>
      <c r="T507" s="233">
        <f>S507*H507</f>
        <v>0</v>
      </c>
      <c r="U507" s="39"/>
      <c r="V507" s="39"/>
      <c r="W507" s="39"/>
      <c r="X507" s="39"/>
      <c r="Y507" s="39"/>
      <c r="Z507" s="39"/>
      <c r="AA507" s="39"/>
      <c r="AB507" s="39"/>
      <c r="AC507" s="39"/>
      <c r="AD507" s="39"/>
      <c r="AE507" s="39"/>
      <c r="AR507" s="234" t="s">
        <v>206</v>
      </c>
      <c r="AT507" s="234" t="s">
        <v>202</v>
      </c>
      <c r="AU507" s="234" t="s">
        <v>83</v>
      </c>
      <c r="AY507" s="18" t="s">
        <v>201</v>
      </c>
      <c r="BE507" s="235">
        <f>IF(N507="základní",J507,0)</f>
        <v>0</v>
      </c>
      <c r="BF507" s="235">
        <f>IF(N507="snížená",J507,0)</f>
        <v>0</v>
      </c>
      <c r="BG507" s="235">
        <f>IF(N507="zákl. přenesená",J507,0)</f>
        <v>0</v>
      </c>
      <c r="BH507" s="235">
        <f>IF(N507="sníž. přenesená",J507,0)</f>
        <v>0</v>
      </c>
      <c r="BI507" s="235">
        <f>IF(N507="nulová",J507,0)</f>
        <v>0</v>
      </c>
      <c r="BJ507" s="18" t="s">
        <v>83</v>
      </c>
      <c r="BK507" s="235">
        <f>ROUND(I507*H507,2)</f>
        <v>0</v>
      </c>
      <c r="BL507" s="18" t="s">
        <v>206</v>
      </c>
      <c r="BM507" s="234" t="s">
        <v>815</v>
      </c>
    </row>
    <row r="508" s="13" customFormat="1">
      <c r="A508" s="13"/>
      <c r="B508" s="247"/>
      <c r="C508" s="248"/>
      <c r="D508" s="238" t="s">
        <v>208</v>
      </c>
      <c r="E508" s="248"/>
      <c r="F508" s="250" t="s">
        <v>803</v>
      </c>
      <c r="G508" s="248"/>
      <c r="H508" s="251">
        <v>43803</v>
      </c>
      <c r="I508" s="252"/>
      <c r="J508" s="248"/>
      <c r="K508" s="248"/>
      <c r="L508" s="253"/>
      <c r="M508" s="254"/>
      <c r="N508" s="255"/>
      <c r="O508" s="255"/>
      <c r="P508" s="255"/>
      <c r="Q508" s="255"/>
      <c r="R508" s="255"/>
      <c r="S508" s="255"/>
      <c r="T508" s="256"/>
      <c r="U508" s="13"/>
      <c r="V508" s="13"/>
      <c r="W508" s="13"/>
      <c r="X508" s="13"/>
      <c r="Y508" s="13"/>
      <c r="Z508" s="13"/>
      <c r="AA508" s="13"/>
      <c r="AB508" s="13"/>
      <c r="AC508" s="13"/>
      <c r="AD508" s="13"/>
      <c r="AE508" s="13"/>
      <c r="AT508" s="257" t="s">
        <v>208</v>
      </c>
      <c r="AU508" s="257" t="s">
        <v>83</v>
      </c>
      <c r="AV508" s="13" t="s">
        <v>85</v>
      </c>
      <c r="AW508" s="13" t="s">
        <v>4</v>
      </c>
      <c r="AX508" s="13" t="s">
        <v>83</v>
      </c>
      <c r="AY508" s="257" t="s">
        <v>201</v>
      </c>
    </row>
    <row r="509" s="2" customFormat="1" ht="24.15" customHeight="1">
      <c r="A509" s="39"/>
      <c r="B509" s="40"/>
      <c r="C509" s="222" t="s">
        <v>816</v>
      </c>
      <c r="D509" s="222" t="s">
        <v>202</v>
      </c>
      <c r="E509" s="223" t="s">
        <v>817</v>
      </c>
      <c r="F509" s="224" t="s">
        <v>818</v>
      </c>
      <c r="G509" s="225" t="s">
        <v>215</v>
      </c>
      <c r="H509" s="226">
        <v>730.04999999999995</v>
      </c>
      <c r="I509" s="227"/>
      <c r="J509" s="228">
        <f>ROUND(I509*H509,2)</f>
        <v>0</v>
      </c>
      <c r="K509" s="229"/>
      <c r="L509" s="45"/>
      <c r="M509" s="230" t="s">
        <v>1</v>
      </c>
      <c r="N509" s="231" t="s">
        <v>41</v>
      </c>
      <c r="O509" s="92"/>
      <c r="P509" s="232">
        <f>O509*H509</f>
        <v>0</v>
      </c>
      <c r="Q509" s="232">
        <v>0</v>
      </c>
      <c r="R509" s="232">
        <f>Q509*H509</f>
        <v>0</v>
      </c>
      <c r="S509" s="232">
        <v>0</v>
      </c>
      <c r="T509" s="233">
        <f>S509*H509</f>
        <v>0</v>
      </c>
      <c r="U509" s="39"/>
      <c r="V509" s="39"/>
      <c r="W509" s="39"/>
      <c r="X509" s="39"/>
      <c r="Y509" s="39"/>
      <c r="Z509" s="39"/>
      <c r="AA509" s="39"/>
      <c r="AB509" s="39"/>
      <c r="AC509" s="39"/>
      <c r="AD509" s="39"/>
      <c r="AE509" s="39"/>
      <c r="AR509" s="234" t="s">
        <v>206</v>
      </c>
      <c r="AT509" s="234" t="s">
        <v>202</v>
      </c>
      <c r="AU509" s="234" t="s">
        <v>83</v>
      </c>
      <c r="AY509" s="18" t="s">
        <v>201</v>
      </c>
      <c r="BE509" s="235">
        <f>IF(N509="základní",J509,0)</f>
        <v>0</v>
      </c>
      <c r="BF509" s="235">
        <f>IF(N509="snížená",J509,0)</f>
        <v>0</v>
      </c>
      <c r="BG509" s="235">
        <f>IF(N509="zákl. přenesená",J509,0)</f>
        <v>0</v>
      </c>
      <c r="BH509" s="235">
        <f>IF(N509="sníž. přenesená",J509,0)</f>
        <v>0</v>
      </c>
      <c r="BI509" s="235">
        <f>IF(N509="nulová",J509,0)</f>
        <v>0</v>
      </c>
      <c r="BJ509" s="18" t="s">
        <v>83</v>
      </c>
      <c r="BK509" s="235">
        <f>ROUND(I509*H509,2)</f>
        <v>0</v>
      </c>
      <c r="BL509" s="18" t="s">
        <v>206</v>
      </c>
      <c r="BM509" s="234" t="s">
        <v>819</v>
      </c>
    </row>
    <row r="510" s="2" customFormat="1" ht="33" customHeight="1">
      <c r="A510" s="39"/>
      <c r="B510" s="40"/>
      <c r="C510" s="222" t="s">
        <v>820</v>
      </c>
      <c r="D510" s="222" t="s">
        <v>202</v>
      </c>
      <c r="E510" s="223" t="s">
        <v>821</v>
      </c>
      <c r="F510" s="224" t="s">
        <v>822</v>
      </c>
      <c r="G510" s="225" t="s">
        <v>823</v>
      </c>
      <c r="H510" s="226">
        <v>250</v>
      </c>
      <c r="I510" s="227"/>
      <c r="J510" s="228">
        <f>ROUND(I510*H510,2)</f>
        <v>0</v>
      </c>
      <c r="K510" s="229"/>
      <c r="L510" s="45"/>
      <c r="M510" s="230" t="s">
        <v>1</v>
      </c>
      <c r="N510" s="231" t="s">
        <v>41</v>
      </c>
      <c r="O510" s="92"/>
      <c r="P510" s="232">
        <f>O510*H510</f>
        <v>0</v>
      </c>
      <c r="Q510" s="232">
        <v>0</v>
      </c>
      <c r="R510" s="232">
        <f>Q510*H510</f>
        <v>0</v>
      </c>
      <c r="S510" s="232">
        <v>0</v>
      </c>
      <c r="T510" s="233">
        <f>S510*H510</f>
        <v>0</v>
      </c>
      <c r="U510" s="39"/>
      <c r="V510" s="39"/>
      <c r="W510" s="39"/>
      <c r="X510" s="39"/>
      <c r="Y510" s="39"/>
      <c r="Z510" s="39"/>
      <c r="AA510" s="39"/>
      <c r="AB510" s="39"/>
      <c r="AC510" s="39"/>
      <c r="AD510" s="39"/>
      <c r="AE510" s="39"/>
      <c r="AR510" s="234" t="s">
        <v>206</v>
      </c>
      <c r="AT510" s="234" t="s">
        <v>202</v>
      </c>
      <c r="AU510" s="234" t="s">
        <v>83</v>
      </c>
      <c r="AY510" s="18" t="s">
        <v>201</v>
      </c>
      <c r="BE510" s="235">
        <f>IF(N510="základní",J510,0)</f>
        <v>0</v>
      </c>
      <c r="BF510" s="235">
        <f>IF(N510="snížená",J510,0)</f>
        <v>0</v>
      </c>
      <c r="BG510" s="235">
        <f>IF(N510="zákl. přenesená",J510,0)</f>
        <v>0</v>
      </c>
      <c r="BH510" s="235">
        <f>IF(N510="sníž. přenesená",J510,0)</f>
        <v>0</v>
      </c>
      <c r="BI510" s="235">
        <f>IF(N510="nulová",J510,0)</f>
        <v>0</v>
      </c>
      <c r="BJ510" s="18" t="s">
        <v>83</v>
      </c>
      <c r="BK510" s="235">
        <f>ROUND(I510*H510,2)</f>
        <v>0</v>
      </c>
      <c r="BL510" s="18" t="s">
        <v>206</v>
      </c>
      <c r="BM510" s="234" t="s">
        <v>824</v>
      </c>
    </row>
    <row r="511" s="2" customFormat="1" ht="37.8" customHeight="1">
      <c r="A511" s="39"/>
      <c r="B511" s="40"/>
      <c r="C511" s="222" t="s">
        <v>825</v>
      </c>
      <c r="D511" s="222" t="s">
        <v>202</v>
      </c>
      <c r="E511" s="223" t="s">
        <v>826</v>
      </c>
      <c r="F511" s="224" t="s">
        <v>827</v>
      </c>
      <c r="G511" s="225" t="s">
        <v>215</v>
      </c>
      <c r="H511" s="226">
        <v>1319.423</v>
      </c>
      <c r="I511" s="227"/>
      <c r="J511" s="228">
        <f>ROUND(I511*H511,2)</f>
        <v>0</v>
      </c>
      <c r="K511" s="229"/>
      <c r="L511" s="45"/>
      <c r="M511" s="230" t="s">
        <v>1</v>
      </c>
      <c r="N511" s="231" t="s">
        <v>41</v>
      </c>
      <c r="O511" s="92"/>
      <c r="P511" s="232">
        <f>O511*H511</f>
        <v>0</v>
      </c>
      <c r="Q511" s="232">
        <v>4.0000000000000003E-05</v>
      </c>
      <c r="R511" s="232">
        <f>Q511*H511</f>
        <v>0.052776920000000005</v>
      </c>
      <c r="S511" s="232">
        <v>0</v>
      </c>
      <c r="T511" s="233">
        <f>S511*H511</f>
        <v>0</v>
      </c>
      <c r="U511" s="39"/>
      <c r="V511" s="39"/>
      <c r="W511" s="39"/>
      <c r="X511" s="39"/>
      <c r="Y511" s="39"/>
      <c r="Z511" s="39"/>
      <c r="AA511" s="39"/>
      <c r="AB511" s="39"/>
      <c r="AC511" s="39"/>
      <c r="AD511" s="39"/>
      <c r="AE511" s="39"/>
      <c r="AR511" s="234" t="s">
        <v>206</v>
      </c>
      <c r="AT511" s="234" t="s">
        <v>202</v>
      </c>
      <c r="AU511" s="234" t="s">
        <v>83</v>
      </c>
      <c r="AY511" s="18" t="s">
        <v>201</v>
      </c>
      <c r="BE511" s="235">
        <f>IF(N511="základní",J511,0)</f>
        <v>0</v>
      </c>
      <c r="BF511" s="235">
        <f>IF(N511="snížená",J511,0)</f>
        <v>0</v>
      </c>
      <c r="BG511" s="235">
        <f>IF(N511="zákl. přenesená",J511,0)</f>
        <v>0</v>
      </c>
      <c r="BH511" s="235">
        <f>IF(N511="sníž. přenesená",J511,0)</f>
        <v>0</v>
      </c>
      <c r="BI511" s="235">
        <f>IF(N511="nulová",J511,0)</f>
        <v>0</v>
      </c>
      <c r="BJ511" s="18" t="s">
        <v>83</v>
      </c>
      <c r="BK511" s="235">
        <f>ROUND(I511*H511,2)</f>
        <v>0</v>
      </c>
      <c r="BL511" s="18" t="s">
        <v>206</v>
      </c>
      <c r="BM511" s="234" t="s">
        <v>828</v>
      </c>
    </row>
    <row r="512" s="12" customFormat="1">
      <c r="A512" s="12"/>
      <c r="B512" s="236"/>
      <c r="C512" s="237"/>
      <c r="D512" s="238" t="s">
        <v>208</v>
      </c>
      <c r="E512" s="239" t="s">
        <v>1</v>
      </c>
      <c r="F512" s="240" t="s">
        <v>829</v>
      </c>
      <c r="G512" s="237"/>
      <c r="H512" s="239" t="s">
        <v>1</v>
      </c>
      <c r="I512" s="241"/>
      <c r="J512" s="237"/>
      <c r="K512" s="237"/>
      <c r="L512" s="242"/>
      <c r="M512" s="243"/>
      <c r="N512" s="244"/>
      <c r="O512" s="244"/>
      <c r="P512" s="244"/>
      <c r="Q512" s="244"/>
      <c r="R512" s="244"/>
      <c r="S512" s="244"/>
      <c r="T512" s="245"/>
      <c r="U512" s="12"/>
      <c r="V512" s="12"/>
      <c r="W512" s="12"/>
      <c r="X512" s="12"/>
      <c r="Y512" s="12"/>
      <c r="Z512" s="12"/>
      <c r="AA512" s="12"/>
      <c r="AB512" s="12"/>
      <c r="AC512" s="12"/>
      <c r="AD512" s="12"/>
      <c r="AE512" s="12"/>
      <c r="AT512" s="246" t="s">
        <v>208</v>
      </c>
      <c r="AU512" s="246" t="s">
        <v>83</v>
      </c>
      <c r="AV512" s="12" t="s">
        <v>83</v>
      </c>
      <c r="AW512" s="12" t="s">
        <v>32</v>
      </c>
      <c r="AX512" s="12" t="s">
        <v>76</v>
      </c>
      <c r="AY512" s="246" t="s">
        <v>201</v>
      </c>
    </row>
    <row r="513" s="13" customFormat="1">
      <c r="A513" s="13"/>
      <c r="B513" s="247"/>
      <c r="C513" s="248"/>
      <c r="D513" s="238" t="s">
        <v>208</v>
      </c>
      <c r="E513" s="249" t="s">
        <v>1</v>
      </c>
      <c r="F513" s="250" t="s">
        <v>830</v>
      </c>
      <c r="G513" s="248"/>
      <c r="H513" s="251">
        <v>321.899</v>
      </c>
      <c r="I513" s="252"/>
      <c r="J513" s="248"/>
      <c r="K513" s="248"/>
      <c r="L513" s="253"/>
      <c r="M513" s="254"/>
      <c r="N513" s="255"/>
      <c r="O513" s="255"/>
      <c r="P513" s="255"/>
      <c r="Q513" s="255"/>
      <c r="R513" s="255"/>
      <c r="S513" s="255"/>
      <c r="T513" s="256"/>
      <c r="U513" s="13"/>
      <c r="V513" s="13"/>
      <c r="W513" s="13"/>
      <c r="X513" s="13"/>
      <c r="Y513" s="13"/>
      <c r="Z513" s="13"/>
      <c r="AA513" s="13"/>
      <c r="AB513" s="13"/>
      <c r="AC513" s="13"/>
      <c r="AD513" s="13"/>
      <c r="AE513" s="13"/>
      <c r="AT513" s="257" t="s">
        <v>208</v>
      </c>
      <c r="AU513" s="257" t="s">
        <v>83</v>
      </c>
      <c r="AV513" s="13" t="s">
        <v>85</v>
      </c>
      <c r="AW513" s="13" t="s">
        <v>32</v>
      </c>
      <c r="AX513" s="13" t="s">
        <v>76</v>
      </c>
      <c r="AY513" s="257" t="s">
        <v>201</v>
      </c>
    </row>
    <row r="514" s="12" customFormat="1">
      <c r="A514" s="12"/>
      <c r="B514" s="236"/>
      <c r="C514" s="237"/>
      <c r="D514" s="238" t="s">
        <v>208</v>
      </c>
      <c r="E514" s="239" t="s">
        <v>1</v>
      </c>
      <c r="F514" s="240" t="s">
        <v>698</v>
      </c>
      <c r="G514" s="237"/>
      <c r="H514" s="239" t="s">
        <v>1</v>
      </c>
      <c r="I514" s="241"/>
      <c r="J514" s="237"/>
      <c r="K514" s="237"/>
      <c r="L514" s="242"/>
      <c r="M514" s="243"/>
      <c r="N514" s="244"/>
      <c r="O514" s="244"/>
      <c r="P514" s="244"/>
      <c r="Q514" s="244"/>
      <c r="R514" s="244"/>
      <c r="S514" s="244"/>
      <c r="T514" s="245"/>
      <c r="U514" s="12"/>
      <c r="V514" s="12"/>
      <c r="W514" s="12"/>
      <c r="X514" s="12"/>
      <c r="Y514" s="12"/>
      <c r="Z514" s="12"/>
      <c r="AA514" s="12"/>
      <c r="AB514" s="12"/>
      <c r="AC514" s="12"/>
      <c r="AD514" s="12"/>
      <c r="AE514" s="12"/>
      <c r="AT514" s="246" t="s">
        <v>208</v>
      </c>
      <c r="AU514" s="246" t="s">
        <v>83</v>
      </c>
      <c r="AV514" s="12" t="s">
        <v>83</v>
      </c>
      <c r="AW514" s="12" t="s">
        <v>32</v>
      </c>
      <c r="AX514" s="12" t="s">
        <v>76</v>
      </c>
      <c r="AY514" s="246" t="s">
        <v>201</v>
      </c>
    </row>
    <row r="515" s="13" customFormat="1">
      <c r="A515" s="13"/>
      <c r="B515" s="247"/>
      <c r="C515" s="248"/>
      <c r="D515" s="238" t="s">
        <v>208</v>
      </c>
      <c r="E515" s="249" t="s">
        <v>1</v>
      </c>
      <c r="F515" s="250" t="s">
        <v>831</v>
      </c>
      <c r="G515" s="248"/>
      <c r="H515" s="251">
        <v>44.155999999999999</v>
      </c>
      <c r="I515" s="252"/>
      <c r="J515" s="248"/>
      <c r="K515" s="248"/>
      <c r="L515" s="253"/>
      <c r="M515" s="254"/>
      <c r="N515" s="255"/>
      <c r="O515" s="255"/>
      <c r="P515" s="255"/>
      <c r="Q515" s="255"/>
      <c r="R515" s="255"/>
      <c r="S515" s="255"/>
      <c r="T515" s="256"/>
      <c r="U515" s="13"/>
      <c r="V515" s="13"/>
      <c r="W515" s="13"/>
      <c r="X515" s="13"/>
      <c r="Y515" s="13"/>
      <c r="Z515" s="13"/>
      <c r="AA515" s="13"/>
      <c r="AB515" s="13"/>
      <c r="AC515" s="13"/>
      <c r="AD515" s="13"/>
      <c r="AE515" s="13"/>
      <c r="AT515" s="257" t="s">
        <v>208</v>
      </c>
      <c r="AU515" s="257" t="s">
        <v>83</v>
      </c>
      <c r="AV515" s="13" t="s">
        <v>85</v>
      </c>
      <c r="AW515" s="13" t="s">
        <v>32</v>
      </c>
      <c r="AX515" s="13" t="s">
        <v>76</v>
      </c>
      <c r="AY515" s="257" t="s">
        <v>201</v>
      </c>
    </row>
    <row r="516" s="12" customFormat="1">
      <c r="A516" s="12"/>
      <c r="B516" s="236"/>
      <c r="C516" s="237"/>
      <c r="D516" s="238" t="s">
        <v>208</v>
      </c>
      <c r="E516" s="239" t="s">
        <v>1</v>
      </c>
      <c r="F516" s="240" t="s">
        <v>702</v>
      </c>
      <c r="G516" s="237"/>
      <c r="H516" s="239" t="s">
        <v>1</v>
      </c>
      <c r="I516" s="241"/>
      <c r="J516" s="237"/>
      <c r="K516" s="237"/>
      <c r="L516" s="242"/>
      <c r="M516" s="243"/>
      <c r="N516" s="244"/>
      <c r="O516" s="244"/>
      <c r="P516" s="244"/>
      <c r="Q516" s="244"/>
      <c r="R516" s="244"/>
      <c r="S516" s="244"/>
      <c r="T516" s="245"/>
      <c r="U516" s="12"/>
      <c r="V516" s="12"/>
      <c r="W516" s="12"/>
      <c r="X516" s="12"/>
      <c r="Y516" s="12"/>
      <c r="Z516" s="12"/>
      <c r="AA516" s="12"/>
      <c r="AB516" s="12"/>
      <c r="AC516" s="12"/>
      <c r="AD516" s="12"/>
      <c r="AE516" s="12"/>
      <c r="AT516" s="246" t="s">
        <v>208</v>
      </c>
      <c r="AU516" s="246" t="s">
        <v>83</v>
      </c>
      <c r="AV516" s="12" t="s">
        <v>83</v>
      </c>
      <c r="AW516" s="12" t="s">
        <v>32</v>
      </c>
      <c r="AX516" s="12" t="s">
        <v>76</v>
      </c>
      <c r="AY516" s="246" t="s">
        <v>201</v>
      </c>
    </row>
    <row r="517" s="13" customFormat="1">
      <c r="A517" s="13"/>
      <c r="B517" s="247"/>
      <c r="C517" s="248"/>
      <c r="D517" s="238" t="s">
        <v>208</v>
      </c>
      <c r="E517" s="249" t="s">
        <v>1</v>
      </c>
      <c r="F517" s="250" t="s">
        <v>832</v>
      </c>
      <c r="G517" s="248"/>
      <c r="H517" s="251">
        <v>126.613</v>
      </c>
      <c r="I517" s="252"/>
      <c r="J517" s="248"/>
      <c r="K517" s="248"/>
      <c r="L517" s="253"/>
      <c r="M517" s="254"/>
      <c r="N517" s="255"/>
      <c r="O517" s="255"/>
      <c r="P517" s="255"/>
      <c r="Q517" s="255"/>
      <c r="R517" s="255"/>
      <c r="S517" s="255"/>
      <c r="T517" s="256"/>
      <c r="U517" s="13"/>
      <c r="V517" s="13"/>
      <c r="W517" s="13"/>
      <c r="X517" s="13"/>
      <c r="Y517" s="13"/>
      <c r="Z517" s="13"/>
      <c r="AA517" s="13"/>
      <c r="AB517" s="13"/>
      <c r="AC517" s="13"/>
      <c r="AD517" s="13"/>
      <c r="AE517" s="13"/>
      <c r="AT517" s="257" t="s">
        <v>208</v>
      </c>
      <c r="AU517" s="257" t="s">
        <v>83</v>
      </c>
      <c r="AV517" s="13" t="s">
        <v>85</v>
      </c>
      <c r="AW517" s="13" t="s">
        <v>32</v>
      </c>
      <c r="AX517" s="13" t="s">
        <v>76</v>
      </c>
      <c r="AY517" s="257" t="s">
        <v>201</v>
      </c>
    </row>
    <row r="518" s="12" customFormat="1">
      <c r="A518" s="12"/>
      <c r="B518" s="236"/>
      <c r="C518" s="237"/>
      <c r="D518" s="238" t="s">
        <v>208</v>
      </c>
      <c r="E518" s="239" t="s">
        <v>1</v>
      </c>
      <c r="F518" s="240" t="s">
        <v>571</v>
      </c>
      <c r="G518" s="237"/>
      <c r="H518" s="239" t="s">
        <v>1</v>
      </c>
      <c r="I518" s="241"/>
      <c r="J518" s="237"/>
      <c r="K518" s="237"/>
      <c r="L518" s="242"/>
      <c r="M518" s="243"/>
      <c r="N518" s="244"/>
      <c r="O518" s="244"/>
      <c r="P518" s="244"/>
      <c r="Q518" s="244"/>
      <c r="R518" s="244"/>
      <c r="S518" s="244"/>
      <c r="T518" s="245"/>
      <c r="U518" s="12"/>
      <c r="V518" s="12"/>
      <c r="W518" s="12"/>
      <c r="X518" s="12"/>
      <c r="Y518" s="12"/>
      <c r="Z518" s="12"/>
      <c r="AA518" s="12"/>
      <c r="AB518" s="12"/>
      <c r="AC518" s="12"/>
      <c r="AD518" s="12"/>
      <c r="AE518" s="12"/>
      <c r="AT518" s="246" t="s">
        <v>208</v>
      </c>
      <c r="AU518" s="246" t="s">
        <v>83</v>
      </c>
      <c r="AV518" s="12" t="s">
        <v>83</v>
      </c>
      <c r="AW518" s="12" t="s">
        <v>32</v>
      </c>
      <c r="AX518" s="12" t="s">
        <v>76</v>
      </c>
      <c r="AY518" s="246" t="s">
        <v>201</v>
      </c>
    </row>
    <row r="519" s="13" customFormat="1">
      <c r="A519" s="13"/>
      <c r="B519" s="247"/>
      <c r="C519" s="248"/>
      <c r="D519" s="238" t="s">
        <v>208</v>
      </c>
      <c r="E519" s="249" t="s">
        <v>1</v>
      </c>
      <c r="F519" s="250" t="s">
        <v>833</v>
      </c>
      <c r="G519" s="248"/>
      <c r="H519" s="251">
        <v>203.47999999999999</v>
      </c>
      <c r="I519" s="252"/>
      <c r="J519" s="248"/>
      <c r="K519" s="248"/>
      <c r="L519" s="253"/>
      <c r="M519" s="254"/>
      <c r="N519" s="255"/>
      <c r="O519" s="255"/>
      <c r="P519" s="255"/>
      <c r="Q519" s="255"/>
      <c r="R519" s="255"/>
      <c r="S519" s="255"/>
      <c r="T519" s="256"/>
      <c r="U519" s="13"/>
      <c r="V519" s="13"/>
      <c r="W519" s="13"/>
      <c r="X519" s="13"/>
      <c r="Y519" s="13"/>
      <c r="Z519" s="13"/>
      <c r="AA519" s="13"/>
      <c r="AB519" s="13"/>
      <c r="AC519" s="13"/>
      <c r="AD519" s="13"/>
      <c r="AE519" s="13"/>
      <c r="AT519" s="257" t="s">
        <v>208</v>
      </c>
      <c r="AU519" s="257" t="s">
        <v>83</v>
      </c>
      <c r="AV519" s="13" t="s">
        <v>85</v>
      </c>
      <c r="AW519" s="13" t="s">
        <v>32</v>
      </c>
      <c r="AX519" s="13" t="s">
        <v>76</v>
      </c>
      <c r="AY519" s="257" t="s">
        <v>201</v>
      </c>
    </row>
    <row r="520" s="12" customFormat="1">
      <c r="A520" s="12"/>
      <c r="B520" s="236"/>
      <c r="C520" s="237"/>
      <c r="D520" s="238" t="s">
        <v>208</v>
      </c>
      <c r="E520" s="239" t="s">
        <v>1</v>
      </c>
      <c r="F520" s="240" t="s">
        <v>525</v>
      </c>
      <c r="G520" s="237"/>
      <c r="H520" s="239" t="s">
        <v>1</v>
      </c>
      <c r="I520" s="241"/>
      <c r="J520" s="237"/>
      <c r="K520" s="237"/>
      <c r="L520" s="242"/>
      <c r="M520" s="243"/>
      <c r="N520" s="244"/>
      <c r="O520" s="244"/>
      <c r="P520" s="244"/>
      <c r="Q520" s="244"/>
      <c r="R520" s="244"/>
      <c r="S520" s="244"/>
      <c r="T520" s="245"/>
      <c r="U520" s="12"/>
      <c r="V520" s="12"/>
      <c r="W520" s="12"/>
      <c r="X520" s="12"/>
      <c r="Y520" s="12"/>
      <c r="Z520" s="12"/>
      <c r="AA520" s="12"/>
      <c r="AB520" s="12"/>
      <c r="AC520" s="12"/>
      <c r="AD520" s="12"/>
      <c r="AE520" s="12"/>
      <c r="AT520" s="246" t="s">
        <v>208</v>
      </c>
      <c r="AU520" s="246" t="s">
        <v>83</v>
      </c>
      <c r="AV520" s="12" t="s">
        <v>83</v>
      </c>
      <c r="AW520" s="12" t="s">
        <v>32</v>
      </c>
      <c r="AX520" s="12" t="s">
        <v>76</v>
      </c>
      <c r="AY520" s="246" t="s">
        <v>201</v>
      </c>
    </row>
    <row r="521" s="13" customFormat="1">
      <c r="A521" s="13"/>
      <c r="B521" s="247"/>
      <c r="C521" s="248"/>
      <c r="D521" s="238" t="s">
        <v>208</v>
      </c>
      <c r="E521" s="249" t="s">
        <v>1</v>
      </c>
      <c r="F521" s="250" t="s">
        <v>834</v>
      </c>
      <c r="G521" s="248"/>
      <c r="H521" s="251">
        <v>216.315</v>
      </c>
      <c r="I521" s="252"/>
      <c r="J521" s="248"/>
      <c r="K521" s="248"/>
      <c r="L521" s="253"/>
      <c r="M521" s="254"/>
      <c r="N521" s="255"/>
      <c r="O521" s="255"/>
      <c r="P521" s="255"/>
      <c r="Q521" s="255"/>
      <c r="R521" s="255"/>
      <c r="S521" s="255"/>
      <c r="T521" s="256"/>
      <c r="U521" s="13"/>
      <c r="V521" s="13"/>
      <c r="W521" s="13"/>
      <c r="X521" s="13"/>
      <c r="Y521" s="13"/>
      <c r="Z521" s="13"/>
      <c r="AA521" s="13"/>
      <c r="AB521" s="13"/>
      <c r="AC521" s="13"/>
      <c r="AD521" s="13"/>
      <c r="AE521" s="13"/>
      <c r="AT521" s="257" t="s">
        <v>208</v>
      </c>
      <c r="AU521" s="257" t="s">
        <v>83</v>
      </c>
      <c r="AV521" s="13" t="s">
        <v>85</v>
      </c>
      <c r="AW521" s="13" t="s">
        <v>32</v>
      </c>
      <c r="AX521" s="13" t="s">
        <v>76</v>
      </c>
      <c r="AY521" s="257" t="s">
        <v>201</v>
      </c>
    </row>
    <row r="522" s="12" customFormat="1">
      <c r="A522" s="12"/>
      <c r="B522" s="236"/>
      <c r="C522" s="237"/>
      <c r="D522" s="238" t="s">
        <v>208</v>
      </c>
      <c r="E522" s="239" t="s">
        <v>1</v>
      </c>
      <c r="F522" s="240" t="s">
        <v>835</v>
      </c>
      <c r="G522" s="237"/>
      <c r="H522" s="239" t="s">
        <v>1</v>
      </c>
      <c r="I522" s="241"/>
      <c r="J522" s="237"/>
      <c r="K522" s="237"/>
      <c r="L522" s="242"/>
      <c r="M522" s="243"/>
      <c r="N522" s="244"/>
      <c r="O522" s="244"/>
      <c r="P522" s="244"/>
      <c r="Q522" s="244"/>
      <c r="R522" s="244"/>
      <c r="S522" s="244"/>
      <c r="T522" s="245"/>
      <c r="U522" s="12"/>
      <c r="V522" s="12"/>
      <c r="W522" s="12"/>
      <c r="X522" s="12"/>
      <c r="Y522" s="12"/>
      <c r="Z522" s="12"/>
      <c r="AA522" s="12"/>
      <c r="AB522" s="12"/>
      <c r="AC522" s="12"/>
      <c r="AD522" s="12"/>
      <c r="AE522" s="12"/>
      <c r="AT522" s="246" t="s">
        <v>208</v>
      </c>
      <c r="AU522" s="246" t="s">
        <v>83</v>
      </c>
      <c r="AV522" s="12" t="s">
        <v>83</v>
      </c>
      <c r="AW522" s="12" t="s">
        <v>32</v>
      </c>
      <c r="AX522" s="12" t="s">
        <v>76</v>
      </c>
      <c r="AY522" s="246" t="s">
        <v>201</v>
      </c>
    </row>
    <row r="523" s="13" customFormat="1">
      <c r="A523" s="13"/>
      <c r="B523" s="247"/>
      <c r="C523" s="248"/>
      <c r="D523" s="238" t="s">
        <v>208</v>
      </c>
      <c r="E523" s="249" t="s">
        <v>1</v>
      </c>
      <c r="F523" s="250" t="s">
        <v>836</v>
      </c>
      <c r="G523" s="248"/>
      <c r="H523" s="251">
        <v>406.95999999999998</v>
      </c>
      <c r="I523" s="252"/>
      <c r="J523" s="248"/>
      <c r="K523" s="248"/>
      <c r="L523" s="253"/>
      <c r="M523" s="254"/>
      <c r="N523" s="255"/>
      <c r="O523" s="255"/>
      <c r="P523" s="255"/>
      <c r="Q523" s="255"/>
      <c r="R523" s="255"/>
      <c r="S523" s="255"/>
      <c r="T523" s="256"/>
      <c r="U523" s="13"/>
      <c r="V523" s="13"/>
      <c r="W523" s="13"/>
      <c r="X523" s="13"/>
      <c r="Y523" s="13"/>
      <c r="Z523" s="13"/>
      <c r="AA523" s="13"/>
      <c r="AB523" s="13"/>
      <c r="AC523" s="13"/>
      <c r="AD523" s="13"/>
      <c r="AE523" s="13"/>
      <c r="AT523" s="257" t="s">
        <v>208</v>
      </c>
      <c r="AU523" s="257" t="s">
        <v>83</v>
      </c>
      <c r="AV523" s="13" t="s">
        <v>85</v>
      </c>
      <c r="AW523" s="13" t="s">
        <v>32</v>
      </c>
      <c r="AX523" s="13" t="s">
        <v>76</v>
      </c>
      <c r="AY523" s="257" t="s">
        <v>201</v>
      </c>
    </row>
    <row r="524" s="14" customFormat="1">
      <c r="A524" s="14"/>
      <c r="B524" s="258"/>
      <c r="C524" s="259"/>
      <c r="D524" s="238" t="s">
        <v>208</v>
      </c>
      <c r="E524" s="260" t="s">
        <v>1</v>
      </c>
      <c r="F524" s="261" t="s">
        <v>212</v>
      </c>
      <c r="G524" s="259"/>
      <c r="H524" s="262">
        <v>1319.423</v>
      </c>
      <c r="I524" s="263"/>
      <c r="J524" s="259"/>
      <c r="K524" s="259"/>
      <c r="L524" s="264"/>
      <c r="M524" s="265"/>
      <c r="N524" s="266"/>
      <c r="O524" s="266"/>
      <c r="P524" s="266"/>
      <c r="Q524" s="266"/>
      <c r="R524" s="266"/>
      <c r="S524" s="266"/>
      <c r="T524" s="267"/>
      <c r="U524" s="14"/>
      <c r="V524" s="14"/>
      <c r="W524" s="14"/>
      <c r="X524" s="14"/>
      <c r="Y524" s="14"/>
      <c r="Z524" s="14"/>
      <c r="AA524" s="14"/>
      <c r="AB524" s="14"/>
      <c r="AC524" s="14"/>
      <c r="AD524" s="14"/>
      <c r="AE524" s="14"/>
      <c r="AT524" s="268" t="s">
        <v>208</v>
      </c>
      <c r="AU524" s="268" t="s">
        <v>83</v>
      </c>
      <c r="AV524" s="14" t="s">
        <v>206</v>
      </c>
      <c r="AW524" s="14" t="s">
        <v>32</v>
      </c>
      <c r="AX524" s="14" t="s">
        <v>83</v>
      </c>
      <c r="AY524" s="268" t="s">
        <v>201</v>
      </c>
    </row>
    <row r="525" s="2" customFormat="1" ht="24.15" customHeight="1">
      <c r="A525" s="39"/>
      <c r="B525" s="40"/>
      <c r="C525" s="222" t="s">
        <v>837</v>
      </c>
      <c r="D525" s="222" t="s">
        <v>202</v>
      </c>
      <c r="E525" s="223" t="s">
        <v>838</v>
      </c>
      <c r="F525" s="224" t="s">
        <v>839</v>
      </c>
      <c r="G525" s="225" t="s">
        <v>215</v>
      </c>
      <c r="H525" s="226">
        <v>322.56900000000002</v>
      </c>
      <c r="I525" s="227"/>
      <c r="J525" s="228">
        <f>ROUND(I525*H525,2)</f>
        <v>0</v>
      </c>
      <c r="K525" s="229"/>
      <c r="L525" s="45"/>
      <c r="M525" s="230" t="s">
        <v>1</v>
      </c>
      <c r="N525" s="231" t="s">
        <v>41</v>
      </c>
      <c r="O525" s="92"/>
      <c r="P525" s="232">
        <f>O525*H525</f>
        <v>0</v>
      </c>
      <c r="Q525" s="232">
        <v>0</v>
      </c>
      <c r="R525" s="232">
        <f>Q525*H525</f>
        <v>0</v>
      </c>
      <c r="S525" s="232">
        <v>0.26100000000000001</v>
      </c>
      <c r="T525" s="233">
        <f>S525*H525</f>
        <v>84.190509000000006</v>
      </c>
      <c r="U525" s="39"/>
      <c r="V525" s="39"/>
      <c r="W525" s="39"/>
      <c r="X525" s="39"/>
      <c r="Y525" s="39"/>
      <c r="Z525" s="39"/>
      <c r="AA525" s="39"/>
      <c r="AB525" s="39"/>
      <c r="AC525" s="39"/>
      <c r="AD525" s="39"/>
      <c r="AE525" s="39"/>
      <c r="AR525" s="234" t="s">
        <v>206</v>
      </c>
      <c r="AT525" s="234" t="s">
        <v>202</v>
      </c>
      <c r="AU525" s="234" t="s">
        <v>83</v>
      </c>
      <c r="AY525" s="18" t="s">
        <v>201</v>
      </c>
      <c r="BE525" s="235">
        <f>IF(N525="základní",J525,0)</f>
        <v>0</v>
      </c>
      <c r="BF525" s="235">
        <f>IF(N525="snížená",J525,0)</f>
        <v>0</v>
      </c>
      <c r="BG525" s="235">
        <f>IF(N525="zákl. přenesená",J525,0)</f>
        <v>0</v>
      </c>
      <c r="BH525" s="235">
        <f>IF(N525="sníž. přenesená",J525,0)</f>
        <v>0</v>
      </c>
      <c r="BI525" s="235">
        <f>IF(N525="nulová",J525,0)</f>
        <v>0</v>
      </c>
      <c r="BJ525" s="18" t="s">
        <v>83</v>
      </c>
      <c r="BK525" s="235">
        <f>ROUND(I525*H525,2)</f>
        <v>0</v>
      </c>
      <c r="BL525" s="18" t="s">
        <v>206</v>
      </c>
      <c r="BM525" s="234" t="s">
        <v>840</v>
      </c>
    </row>
    <row r="526" s="12" customFormat="1">
      <c r="A526" s="12"/>
      <c r="B526" s="236"/>
      <c r="C526" s="237"/>
      <c r="D526" s="238" t="s">
        <v>208</v>
      </c>
      <c r="E526" s="239" t="s">
        <v>1</v>
      </c>
      <c r="F526" s="240" t="s">
        <v>702</v>
      </c>
      <c r="G526" s="237"/>
      <c r="H526" s="239" t="s">
        <v>1</v>
      </c>
      <c r="I526" s="241"/>
      <c r="J526" s="237"/>
      <c r="K526" s="237"/>
      <c r="L526" s="242"/>
      <c r="M526" s="243"/>
      <c r="N526" s="244"/>
      <c r="O526" s="244"/>
      <c r="P526" s="244"/>
      <c r="Q526" s="244"/>
      <c r="R526" s="244"/>
      <c r="S526" s="244"/>
      <c r="T526" s="245"/>
      <c r="U526" s="12"/>
      <c r="V526" s="12"/>
      <c r="W526" s="12"/>
      <c r="X526" s="12"/>
      <c r="Y526" s="12"/>
      <c r="Z526" s="12"/>
      <c r="AA526" s="12"/>
      <c r="AB526" s="12"/>
      <c r="AC526" s="12"/>
      <c r="AD526" s="12"/>
      <c r="AE526" s="12"/>
      <c r="AT526" s="246" t="s">
        <v>208</v>
      </c>
      <c r="AU526" s="246" t="s">
        <v>83</v>
      </c>
      <c r="AV526" s="12" t="s">
        <v>83</v>
      </c>
      <c r="AW526" s="12" t="s">
        <v>32</v>
      </c>
      <c r="AX526" s="12" t="s">
        <v>76</v>
      </c>
      <c r="AY526" s="246" t="s">
        <v>201</v>
      </c>
    </row>
    <row r="527" s="12" customFormat="1">
      <c r="A527" s="12"/>
      <c r="B527" s="236"/>
      <c r="C527" s="237"/>
      <c r="D527" s="238" t="s">
        <v>208</v>
      </c>
      <c r="E527" s="239" t="s">
        <v>1</v>
      </c>
      <c r="F527" s="240" t="s">
        <v>841</v>
      </c>
      <c r="G527" s="237"/>
      <c r="H527" s="239" t="s">
        <v>1</v>
      </c>
      <c r="I527" s="241"/>
      <c r="J527" s="237"/>
      <c r="K527" s="237"/>
      <c r="L527" s="242"/>
      <c r="M527" s="243"/>
      <c r="N527" s="244"/>
      <c r="O527" s="244"/>
      <c r="P527" s="244"/>
      <c r="Q527" s="244"/>
      <c r="R527" s="244"/>
      <c r="S527" s="244"/>
      <c r="T527" s="245"/>
      <c r="U527" s="12"/>
      <c r="V527" s="12"/>
      <c r="W527" s="12"/>
      <c r="X527" s="12"/>
      <c r="Y527" s="12"/>
      <c r="Z527" s="12"/>
      <c r="AA527" s="12"/>
      <c r="AB527" s="12"/>
      <c r="AC527" s="12"/>
      <c r="AD527" s="12"/>
      <c r="AE527" s="12"/>
      <c r="AT527" s="246" t="s">
        <v>208</v>
      </c>
      <c r="AU527" s="246" t="s">
        <v>83</v>
      </c>
      <c r="AV527" s="12" t="s">
        <v>83</v>
      </c>
      <c r="AW527" s="12" t="s">
        <v>32</v>
      </c>
      <c r="AX527" s="12" t="s">
        <v>76</v>
      </c>
      <c r="AY527" s="246" t="s">
        <v>201</v>
      </c>
    </row>
    <row r="528" s="13" customFormat="1">
      <c r="A528" s="13"/>
      <c r="B528" s="247"/>
      <c r="C528" s="248"/>
      <c r="D528" s="238" t="s">
        <v>208</v>
      </c>
      <c r="E528" s="249" t="s">
        <v>1</v>
      </c>
      <c r="F528" s="250" t="s">
        <v>842</v>
      </c>
      <c r="G528" s="248"/>
      <c r="H528" s="251">
        <v>322.56900000000002</v>
      </c>
      <c r="I528" s="252"/>
      <c r="J528" s="248"/>
      <c r="K528" s="248"/>
      <c r="L528" s="253"/>
      <c r="M528" s="254"/>
      <c r="N528" s="255"/>
      <c r="O528" s="255"/>
      <c r="P528" s="255"/>
      <c r="Q528" s="255"/>
      <c r="R528" s="255"/>
      <c r="S528" s="255"/>
      <c r="T528" s="256"/>
      <c r="U528" s="13"/>
      <c r="V528" s="13"/>
      <c r="W528" s="13"/>
      <c r="X528" s="13"/>
      <c r="Y528" s="13"/>
      <c r="Z528" s="13"/>
      <c r="AA528" s="13"/>
      <c r="AB528" s="13"/>
      <c r="AC528" s="13"/>
      <c r="AD528" s="13"/>
      <c r="AE528" s="13"/>
      <c r="AT528" s="257" t="s">
        <v>208</v>
      </c>
      <c r="AU528" s="257" t="s">
        <v>83</v>
      </c>
      <c r="AV528" s="13" t="s">
        <v>85</v>
      </c>
      <c r="AW528" s="13" t="s">
        <v>32</v>
      </c>
      <c r="AX528" s="13" t="s">
        <v>83</v>
      </c>
      <c r="AY528" s="257" t="s">
        <v>201</v>
      </c>
    </row>
    <row r="529" s="2" customFormat="1" ht="21.75" customHeight="1">
      <c r="A529" s="39"/>
      <c r="B529" s="40"/>
      <c r="C529" s="222" t="s">
        <v>843</v>
      </c>
      <c r="D529" s="222" t="s">
        <v>202</v>
      </c>
      <c r="E529" s="223" t="s">
        <v>844</v>
      </c>
      <c r="F529" s="224" t="s">
        <v>845</v>
      </c>
      <c r="G529" s="225" t="s">
        <v>215</v>
      </c>
      <c r="H529" s="226">
        <v>195.14599999999999</v>
      </c>
      <c r="I529" s="227"/>
      <c r="J529" s="228">
        <f>ROUND(I529*H529,2)</f>
        <v>0</v>
      </c>
      <c r="K529" s="229"/>
      <c r="L529" s="45"/>
      <c r="M529" s="230" t="s">
        <v>1</v>
      </c>
      <c r="N529" s="231" t="s">
        <v>41</v>
      </c>
      <c r="O529" s="92"/>
      <c r="P529" s="232">
        <f>O529*H529</f>
        <v>0</v>
      </c>
      <c r="Q529" s="232">
        <v>0</v>
      </c>
      <c r="R529" s="232">
        <f>Q529*H529</f>
        <v>0</v>
      </c>
      <c r="S529" s="232">
        <v>0.32400000000000001</v>
      </c>
      <c r="T529" s="233">
        <f>S529*H529</f>
        <v>63.227303999999997</v>
      </c>
      <c r="U529" s="39"/>
      <c r="V529" s="39"/>
      <c r="W529" s="39"/>
      <c r="X529" s="39"/>
      <c r="Y529" s="39"/>
      <c r="Z529" s="39"/>
      <c r="AA529" s="39"/>
      <c r="AB529" s="39"/>
      <c r="AC529" s="39"/>
      <c r="AD529" s="39"/>
      <c r="AE529" s="39"/>
      <c r="AR529" s="234" t="s">
        <v>206</v>
      </c>
      <c r="AT529" s="234" t="s">
        <v>202</v>
      </c>
      <c r="AU529" s="234" t="s">
        <v>83</v>
      </c>
      <c r="AY529" s="18" t="s">
        <v>201</v>
      </c>
      <c r="BE529" s="235">
        <f>IF(N529="základní",J529,0)</f>
        <v>0</v>
      </c>
      <c r="BF529" s="235">
        <f>IF(N529="snížená",J529,0)</f>
        <v>0</v>
      </c>
      <c r="BG529" s="235">
        <f>IF(N529="zákl. přenesená",J529,0)</f>
        <v>0</v>
      </c>
      <c r="BH529" s="235">
        <f>IF(N529="sníž. přenesená",J529,0)</f>
        <v>0</v>
      </c>
      <c r="BI529" s="235">
        <f>IF(N529="nulová",J529,0)</f>
        <v>0</v>
      </c>
      <c r="BJ529" s="18" t="s">
        <v>83</v>
      </c>
      <c r="BK529" s="235">
        <f>ROUND(I529*H529,2)</f>
        <v>0</v>
      </c>
      <c r="BL529" s="18" t="s">
        <v>206</v>
      </c>
      <c r="BM529" s="234" t="s">
        <v>846</v>
      </c>
    </row>
    <row r="530" s="12" customFormat="1">
      <c r="A530" s="12"/>
      <c r="B530" s="236"/>
      <c r="C530" s="237"/>
      <c r="D530" s="238" t="s">
        <v>208</v>
      </c>
      <c r="E530" s="239" t="s">
        <v>1</v>
      </c>
      <c r="F530" s="240" t="s">
        <v>847</v>
      </c>
      <c r="G530" s="237"/>
      <c r="H530" s="239" t="s">
        <v>1</v>
      </c>
      <c r="I530" s="241"/>
      <c r="J530" s="237"/>
      <c r="K530" s="237"/>
      <c r="L530" s="242"/>
      <c r="M530" s="243"/>
      <c r="N530" s="244"/>
      <c r="O530" s="244"/>
      <c r="P530" s="244"/>
      <c r="Q530" s="244"/>
      <c r="R530" s="244"/>
      <c r="S530" s="244"/>
      <c r="T530" s="245"/>
      <c r="U530" s="12"/>
      <c r="V530" s="12"/>
      <c r="W530" s="12"/>
      <c r="X530" s="12"/>
      <c r="Y530" s="12"/>
      <c r="Z530" s="12"/>
      <c r="AA530" s="12"/>
      <c r="AB530" s="12"/>
      <c r="AC530" s="12"/>
      <c r="AD530" s="12"/>
      <c r="AE530" s="12"/>
      <c r="AT530" s="246" t="s">
        <v>208</v>
      </c>
      <c r="AU530" s="246" t="s">
        <v>83</v>
      </c>
      <c r="AV530" s="12" t="s">
        <v>83</v>
      </c>
      <c r="AW530" s="12" t="s">
        <v>32</v>
      </c>
      <c r="AX530" s="12" t="s">
        <v>76</v>
      </c>
      <c r="AY530" s="246" t="s">
        <v>201</v>
      </c>
    </row>
    <row r="531" s="13" customFormat="1">
      <c r="A531" s="13"/>
      <c r="B531" s="247"/>
      <c r="C531" s="248"/>
      <c r="D531" s="238" t="s">
        <v>208</v>
      </c>
      <c r="E531" s="249" t="s">
        <v>1</v>
      </c>
      <c r="F531" s="250" t="s">
        <v>848</v>
      </c>
      <c r="G531" s="248"/>
      <c r="H531" s="251">
        <v>181.398</v>
      </c>
      <c r="I531" s="252"/>
      <c r="J531" s="248"/>
      <c r="K531" s="248"/>
      <c r="L531" s="253"/>
      <c r="M531" s="254"/>
      <c r="N531" s="255"/>
      <c r="O531" s="255"/>
      <c r="P531" s="255"/>
      <c r="Q531" s="255"/>
      <c r="R531" s="255"/>
      <c r="S531" s="255"/>
      <c r="T531" s="256"/>
      <c r="U531" s="13"/>
      <c r="V531" s="13"/>
      <c r="W531" s="13"/>
      <c r="X531" s="13"/>
      <c r="Y531" s="13"/>
      <c r="Z531" s="13"/>
      <c r="AA531" s="13"/>
      <c r="AB531" s="13"/>
      <c r="AC531" s="13"/>
      <c r="AD531" s="13"/>
      <c r="AE531" s="13"/>
      <c r="AT531" s="257" t="s">
        <v>208</v>
      </c>
      <c r="AU531" s="257" t="s">
        <v>83</v>
      </c>
      <c r="AV531" s="13" t="s">
        <v>85</v>
      </c>
      <c r="AW531" s="13" t="s">
        <v>32</v>
      </c>
      <c r="AX531" s="13" t="s">
        <v>76</v>
      </c>
      <c r="AY531" s="257" t="s">
        <v>201</v>
      </c>
    </row>
    <row r="532" s="12" customFormat="1">
      <c r="A532" s="12"/>
      <c r="B532" s="236"/>
      <c r="C532" s="237"/>
      <c r="D532" s="238" t="s">
        <v>208</v>
      </c>
      <c r="E532" s="239" t="s">
        <v>1</v>
      </c>
      <c r="F532" s="240" t="s">
        <v>849</v>
      </c>
      <c r="G532" s="237"/>
      <c r="H532" s="239" t="s">
        <v>1</v>
      </c>
      <c r="I532" s="241"/>
      <c r="J532" s="237"/>
      <c r="K532" s="237"/>
      <c r="L532" s="242"/>
      <c r="M532" s="243"/>
      <c r="N532" s="244"/>
      <c r="O532" s="244"/>
      <c r="P532" s="244"/>
      <c r="Q532" s="244"/>
      <c r="R532" s="244"/>
      <c r="S532" s="244"/>
      <c r="T532" s="245"/>
      <c r="U532" s="12"/>
      <c r="V532" s="12"/>
      <c r="W532" s="12"/>
      <c r="X532" s="12"/>
      <c r="Y532" s="12"/>
      <c r="Z532" s="12"/>
      <c r="AA532" s="12"/>
      <c r="AB532" s="12"/>
      <c r="AC532" s="12"/>
      <c r="AD532" s="12"/>
      <c r="AE532" s="12"/>
      <c r="AT532" s="246" t="s">
        <v>208</v>
      </c>
      <c r="AU532" s="246" t="s">
        <v>83</v>
      </c>
      <c r="AV532" s="12" t="s">
        <v>83</v>
      </c>
      <c r="AW532" s="12" t="s">
        <v>32</v>
      </c>
      <c r="AX532" s="12" t="s">
        <v>76</v>
      </c>
      <c r="AY532" s="246" t="s">
        <v>201</v>
      </c>
    </row>
    <row r="533" s="13" customFormat="1">
      <c r="A533" s="13"/>
      <c r="B533" s="247"/>
      <c r="C533" s="248"/>
      <c r="D533" s="238" t="s">
        <v>208</v>
      </c>
      <c r="E533" s="249" t="s">
        <v>1</v>
      </c>
      <c r="F533" s="250" t="s">
        <v>850</v>
      </c>
      <c r="G533" s="248"/>
      <c r="H533" s="251">
        <v>13.747999999999999</v>
      </c>
      <c r="I533" s="252"/>
      <c r="J533" s="248"/>
      <c r="K533" s="248"/>
      <c r="L533" s="253"/>
      <c r="M533" s="254"/>
      <c r="N533" s="255"/>
      <c r="O533" s="255"/>
      <c r="P533" s="255"/>
      <c r="Q533" s="255"/>
      <c r="R533" s="255"/>
      <c r="S533" s="255"/>
      <c r="T533" s="256"/>
      <c r="U533" s="13"/>
      <c r="V533" s="13"/>
      <c r="W533" s="13"/>
      <c r="X533" s="13"/>
      <c r="Y533" s="13"/>
      <c r="Z533" s="13"/>
      <c r="AA533" s="13"/>
      <c r="AB533" s="13"/>
      <c r="AC533" s="13"/>
      <c r="AD533" s="13"/>
      <c r="AE533" s="13"/>
      <c r="AT533" s="257" t="s">
        <v>208</v>
      </c>
      <c r="AU533" s="257" t="s">
        <v>83</v>
      </c>
      <c r="AV533" s="13" t="s">
        <v>85</v>
      </c>
      <c r="AW533" s="13" t="s">
        <v>32</v>
      </c>
      <c r="AX533" s="13" t="s">
        <v>76</v>
      </c>
      <c r="AY533" s="257" t="s">
        <v>201</v>
      </c>
    </row>
    <row r="534" s="14" customFormat="1">
      <c r="A534" s="14"/>
      <c r="B534" s="258"/>
      <c r="C534" s="259"/>
      <c r="D534" s="238" t="s">
        <v>208</v>
      </c>
      <c r="E534" s="260" t="s">
        <v>1</v>
      </c>
      <c r="F534" s="261" t="s">
        <v>212</v>
      </c>
      <c r="G534" s="259"/>
      <c r="H534" s="262">
        <v>195.14599999999999</v>
      </c>
      <c r="I534" s="263"/>
      <c r="J534" s="259"/>
      <c r="K534" s="259"/>
      <c r="L534" s="264"/>
      <c r="M534" s="265"/>
      <c r="N534" s="266"/>
      <c r="O534" s="266"/>
      <c r="P534" s="266"/>
      <c r="Q534" s="266"/>
      <c r="R534" s="266"/>
      <c r="S534" s="266"/>
      <c r="T534" s="267"/>
      <c r="U534" s="14"/>
      <c r="V534" s="14"/>
      <c r="W534" s="14"/>
      <c r="X534" s="14"/>
      <c r="Y534" s="14"/>
      <c r="Z534" s="14"/>
      <c r="AA534" s="14"/>
      <c r="AB534" s="14"/>
      <c r="AC534" s="14"/>
      <c r="AD534" s="14"/>
      <c r="AE534" s="14"/>
      <c r="AT534" s="268" t="s">
        <v>208</v>
      </c>
      <c r="AU534" s="268" t="s">
        <v>83</v>
      </c>
      <c r="AV534" s="14" t="s">
        <v>206</v>
      </c>
      <c r="AW534" s="14" t="s">
        <v>32</v>
      </c>
      <c r="AX534" s="14" t="s">
        <v>83</v>
      </c>
      <c r="AY534" s="268" t="s">
        <v>201</v>
      </c>
    </row>
    <row r="535" s="2" customFormat="1" ht="24.15" customHeight="1">
      <c r="A535" s="39"/>
      <c r="B535" s="40"/>
      <c r="C535" s="222" t="s">
        <v>851</v>
      </c>
      <c r="D535" s="222" t="s">
        <v>202</v>
      </c>
      <c r="E535" s="223" t="s">
        <v>852</v>
      </c>
      <c r="F535" s="224" t="s">
        <v>853</v>
      </c>
      <c r="G535" s="225" t="s">
        <v>205</v>
      </c>
      <c r="H535" s="226">
        <v>14.994</v>
      </c>
      <c r="I535" s="227"/>
      <c r="J535" s="228">
        <f>ROUND(I535*H535,2)</f>
        <v>0</v>
      </c>
      <c r="K535" s="229"/>
      <c r="L535" s="45"/>
      <c r="M535" s="230" t="s">
        <v>1</v>
      </c>
      <c r="N535" s="231" t="s">
        <v>41</v>
      </c>
      <c r="O535" s="92"/>
      <c r="P535" s="232">
        <f>O535*H535</f>
        <v>0</v>
      </c>
      <c r="Q535" s="232">
        <v>0</v>
      </c>
      <c r="R535" s="232">
        <f>Q535*H535</f>
        <v>0</v>
      </c>
      <c r="S535" s="232">
        <v>2.3999999999999999</v>
      </c>
      <c r="T535" s="233">
        <f>S535*H535</f>
        <v>35.985599999999998</v>
      </c>
      <c r="U535" s="39"/>
      <c r="V535" s="39"/>
      <c r="W535" s="39"/>
      <c r="X535" s="39"/>
      <c r="Y535" s="39"/>
      <c r="Z535" s="39"/>
      <c r="AA535" s="39"/>
      <c r="AB535" s="39"/>
      <c r="AC535" s="39"/>
      <c r="AD535" s="39"/>
      <c r="AE535" s="39"/>
      <c r="AR535" s="234" t="s">
        <v>206</v>
      </c>
      <c r="AT535" s="234" t="s">
        <v>202</v>
      </c>
      <c r="AU535" s="234" t="s">
        <v>83</v>
      </c>
      <c r="AY535" s="18" t="s">
        <v>201</v>
      </c>
      <c r="BE535" s="235">
        <f>IF(N535="základní",J535,0)</f>
        <v>0</v>
      </c>
      <c r="BF535" s="235">
        <f>IF(N535="snížená",J535,0)</f>
        <v>0</v>
      </c>
      <c r="BG535" s="235">
        <f>IF(N535="zákl. přenesená",J535,0)</f>
        <v>0</v>
      </c>
      <c r="BH535" s="235">
        <f>IF(N535="sníž. přenesená",J535,0)</f>
        <v>0</v>
      </c>
      <c r="BI535" s="235">
        <f>IF(N535="nulová",J535,0)</f>
        <v>0</v>
      </c>
      <c r="BJ535" s="18" t="s">
        <v>83</v>
      </c>
      <c r="BK535" s="235">
        <f>ROUND(I535*H535,2)</f>
        <v>0</v>
      </c>
      <c r="BL535" s="18" t="s">
        <v>206</v>
      </c>
      <c r="BM535" s="234" t="s">
        <v>854</v>
      </c>
    </row>
    <row r="536" s="12" customFormat="1">
      <c r="A536" s="12"/>
      <c r="B536" s="236"/>
      <c r="C536" s="237"/>
      <c r="D536" s="238" t="s">
        <v>208</v>
      </c>
      <c r="E536" s="239" t="s">
        <v>1</v>
      </c>
      <c r="F536" s="240" t="s">
        <v>855</v>
      </c>
      <c r="G536" s="237"/>
      <c r="H536" s="239" t="s">
        <v>1</v>
      </c>
      <c r="I536" s="241"/>
      <c r="J536" s="237"/>
      <c r="K536" s="237"/>
      <c r="L536" s="242"/>
      <c r="M536" s="243"/>
      <c r="N536" s="244"/>
      <c r="O536" s="244"/>
      <c r="P536" s="244"/>
      <c r="Q536" s="244"/>
      <c r="R536" s="244"/>
      <c r="S536" s="244"/>
      <c r="T536" s="245"/>
      <c r="U536" s="12"/>
      <c r="V536" s="12"/>
      <c r="W536" s="12"/>
      <c r="X536" s="12"/>
      <c r="Y536" s="12"/>
      <c r="Z536" s="12"/>
      <c r="AA536" s="12"/>
      <c r="AB536" s="12"/>
      <c r="AC536" s="12"/>
      <c r="AD536" s="12"/>
      <c r="AE536" s="12"/>
      <c r="AT536" s="246" t="s">
        <v>208</v>
      </c>
      <c r="AU536" s="246" t="s">
        <v>83</v>
      </c>
      <c r="AV536" s="12" t="s">
        <v>83</v>
      </c>
      <c r="AW536" s="12" t="s">
        <v>32</v>
      </c>
      <c r="AX536" s="12" t="s">
        <v>76</v>
      </c>
      <c r="AY536" s="246" t="s">
        <v>201</v>
      </c>
    </row>
    <row r="537" s="13" customFormat="1">
      <c r="A537" s="13"/>
      <c r="B537" s="247"/>
      <c r="C537" s="248"/>
      <c r="D537" s="238" t="s">
        <v>208</v>
      </c>
      <c r="E537" s="249" t="s">
        <v>1</v>
      </c>
      <c r="F537" s="250" t="s">
        <v>856</v>
      </c>
      <c r="G537" s="248"/>
      <c r="H537" s="251">
        <v>14.994</v>
      </c>
      <c r="I537" s="252"/>
      <c r="J537" s="248"/>
      <c r="K537" s="248"/>
      <c r="L537" s="253"/>
      <c r="M537" s="254"/>
      <c r="N537" s="255"/>
      <c r="O537" s="255"/>
      <c r="P537" s="255"/>
      <c r="Q537" s="255"/>
      <c r="R537" s="255"/>
      <c r="S537" s="255"/>
      <c r="T537" s="256"/>
      <c r="U537" s="13"/>
      <c r="V537" s="13"/>
      <c r="W537" s="13"/>
      <c r="X537" s="13"/>
      <c r="Y537" s="13"/>
      <c r="Z537" s="13"/>
      <c r="AA537" s="13"/>
      <c r="AB537" s="13"/>
      <c r="AC537" s="13"/>
      <c r="AD537" s="13"/>
      <c r="AE537" s="13"/>
      <c r="AT537" s="257" t="s">
        <v>208</v>
      </c>
      <c r="AU537" s="257" t="s">
        <v>83</v>
      </c>
      <c r="AV537" s="13" t="s">
        <v>85</v>
      </c>
      <c r="AW537" s="13" t="s">
        <v>32</v>
      </c>
      <c r="AX537" s="13" t="s">
        <v>83</v>
      </c>
      <c r="AY537" s="257" t="s">
        <v>201</v>
      </c>
    </row>
    <row r="538" s="2" customFormat="1" ht="24.15" customHeight="1">
      <c r="A538" s="39"/>
      <c r="B538" s="40"/>
      <c r="C538" s="222" t="s">
        <v>857</v>
      </c>
      <c r="D538" s="222" t="s">
        <v>202</v>
      </c>
      <c r="E538" s="223" t="s">
        <v>858</v>
      </c>
      <c r="F538" s="224" t="s">
        <v>859</v>
      </c>
      <c r="G538" s="225" t="s">
        <v>205</v>
      </c>
      <c r="H538" s="226">
        <v>110.301</v>
      </c>
      <c r="I538" s="227"/>
      <c r="J538" s="228">
        <f>ROUND(I538*H538,2)</f>
        <v>0</v>
      </c>
      <c r="K538" s="229"/>
      <c r="L538" s="45"/>
      <c r="M538" s="230" t="s">
        <v>1</v>
      </c>
      <c r="N538" s="231" t="s">
        <v>41</v>
      </c>
      <c r="O538" s="92"/>
      <c r="P538" s="232">
        <f>O538*H538</f>
        <v>0</v>
      </c>
      <c r="Q538" s="232">
        <v>0</v>
      </c>
      <c r="R538" s="232">
        <f>Q538*H538</f>
        <v>0</v>
      </c>
      <c r="S538" s="232">
        <v>2.2000000000000002</v>
      </c>
      <c r="T538" s="233">
        <f>S538*H538</f>
        <v>242.66220000000001</v>
      </c>
      <c r="U538" s="39"/>
      <c r="V538" s="39"/>
      <c r="W538" s="39"/>
      <c r="X538" s="39"/>
      <c r="Y538" s="39"/>
      <c r="Z538" s="39"/>
      <c r="AA538" s="39"/>
      <c r="AB538" s="39"/>
      <c r="AC538" s="39"/>
      <c r="AD538" s="39"/>
      <c r="AE538" s="39"/>
      <c r="AR538" s="234" t="s">
        <v>206</v>
      </c>
      <c r="AT538" s="234" t="s">
        <v>202</v>
      </c>
      <c r="AU538" s="234" t="s">
        <v>83</v>
      </c>
      <c r="AY538" s="18" t="s">
        <v>201</v>
      </c>
      <c r="BE538" s="235">
        <f>IF(N538="základní",J538,0)</f>
        <v>0</v>
      </c>
      <c r="BF538" s="235">
        <f>IF(N538="snížená",J538,0)</f>
        <v>0</v>
      </c>
      <c r="BG538" s="235">
        <f>IF(N538="zákl. přenesená",J538,0)</f>
        <v>0</v>
      </c>
      <c r="BH538" s="235">
        <f>IF(N538="sníž. přenesená",J538,0)</f>
        <v>0</v>
      </c>
      <c r="BI538" s="235">
        <f>IF(N538="nulová",J538,0)</f>
        <v>0</v>
      </c>
      <c r="BJ538" s="18" t="s">
        <v>83</v>
      </c>
      <c r="BK538" s="235">
        <f>ROUND(I538*H538,2)</f>
        <v>0</v>
      </c>
      <c r="BL538" s="18" t="s">
        <v>206</v>
      </c>
      <c r="BM538" s="234" t="s">
        <v>860</v>
      </c>
    </row>
    <row r="539" s="12" customFormat="1">
      <c r="A539" s="12"/>
      <c r="B539" s="236"/>
      <c r="C539" s="237"/>
      <c r="D539" s="238" t="s">
        <v>208</v>
      </c>
      <c r="E539" s="239" t="s">
        <v>1</v>
      </c>
      <c r="F539" s="240" t="s">
        <v>861</v>
      </c>
      <c r="G539" s="237"/>
      <c r="H539" s="239" t="s">
        <v>1</v>
      </c>
      <c r="I539" s="241"/>
      <c r="J539" s="237"/>
      <c r="K539" s="237"/>
      <c r="L539" s="242"/>
      <c r="M539" s="243"/>
      <c r="N539" s="244"/>
      <c r="O539" s="244"/>
      <c r="P539" s="244"/>
      <c r="Q539" s="244"/>
      <c r="R539" s="244"/>
      <c r="S539" s="244"/>
      <c r="T539" s="245"/>
      <c r="U539" s="12"/>
      <c r="V539" s="12"/>
      <c r="W539" s="12"/>
      <c r="X539" s="12"/>
      <c r="Y539" s="12"/>
      <c r="Z539" s="12"/>
      <c r="AA539" s="12"/>
      <c r="AB539" s="12"/>
      <c r="AC539" s="12"/>
      <c r="AD539" s="12"/>
      <c r="AE539" s="12"/>
      <c r="AT539" s="246" t="s">
        <v>208</v>
      </c>
      <c r="AU539" s="246" t="s">
        <v>83</v>
      </c>
      <c r="AV539" s="12" t="s">
        <v>83</v>
      </c>
      <c r="AW539" s="12" t="s">
        <v>32</v>
      </c>
      <c r="AX539" s="12" t="s">
        <v>76</v>
      </c>
      <c r="AY539" s="246" t="s">
        <v>201</v>
      </c>
    </row>
    <row r="540" s="12" customFormat="1">
      <c r="A540" s="12"/>
      <c r="B540" s="236"/>
      <c r="C540" s="237"/>
      <c r="D540" s="238" t="s">
        <v>208</v>
      </c>
      <c r="E540" s="239" t="s">
        <v>1</v>
      </c>
      <c r="F540" s="240" t="s">
        <v>862</v>
      </c>
      <c r="G540" s="237"/>
      <c r="H540" s="239" t="s">
        <v>1</v>
      </c>
      <c r="I540" s="241"/>
      <c r="J540" s="237"/>
      <c r="K540" s="237"/>
      <c r="L540" s="242"/>
      <c r="M540" s="243"/>
      <c r="N540" s="244"/>
      <c r="O540" s="244"/>
      <c r="P540" s="244"/>
      <c r="Q540" s="244"/>
      <c r="R540" s="244"/>
      <c r="S540" s="244"/>
      <c r="T540" s="245"/>
      <c r="U540" s="12"/>
      <c r="V540" s="12"/>
      <c r="W540" s="12"/>
      <c r="X540" s="12"/>
      <c r="Y540" s="12"/>
      <c r="Z540" s="12"/>
      <c r="AA540" s="12"/>
      <c r="AB540" s="12"/>
      <c r="AC540" s="12"/>
      <c r="AD540" s="12"/>
      <c r="AE540" s="12"/>
      <c r="AT540" s="246" t="s">
        <v>208</v>
      </c>
      <c r="AU540" s="246" t="s">
        <v>83</v>
      </c>
      <c r="AV540" s="12" t="s">
        <v>83</v>
      </c>
      <c r="AW540" s="12" t="s">
        <v>32</v>
      </c>
      <c r="AX540" s="12" t="s">
        <v>76</v>
      </c>
      <c r="AY540" s="246" t="s">
        <v>201</v>
      </c>
    </row>
    <row r="541" s="13" customFormat="1">
      <c r="A541" s="13"/>
      <c r="B541" s="247"/>
      <c r="C541" s="248"/>
      <c r="D541" s="238" t="s">
        <v>208</v>
      </c>
      <c r="E541" s="249" t="s">
        <v>1</v>
      </c>
      <c r="F541" s="250" t="s">
        <v>863</v>
      </c>
      <c r="G541" s="248"/>
      <c r="H541" s="251">
        <v>14.009</v>
      </c>
      <c r="I541" s="252"/>
      <c r="J541" s="248"/>
      <c r="K541" s="248"/>
      <c r="L541" s="253"/>
      <c r="M541" s="254"/>
      <c r="N541" s="255"/>
      <c r="O541" s="255"/>
      <c r="P541" s="255"/>
      <c r="Q541" s="255"/>
      <c r="R541" s="255"/>
      <c r="S541" s="255"/>
      <c r="T541" s="256"/>
      <c r="U541" s="13"/>
      <c r="V541" s="13"/>
      <c r="W541" s="13"/>
      <c r="X541" s="13"/>
      <c r="Y541" s="13"/>
      <c r="Z541" s="13"/>
      <c r="AA541" s="13"/>
      <c r="AB541" s="13"/>
      <c r="AC541" s="13"/>
      <c r="AD541" s="13"/>
      <c r="AE541" s="13"/>
      <c r="AT541" s="257" t="s">
        <v>208</v>
      </c>
      <c r="AU541" s="257" t="s">
        <v>83</v>
      </c>
      <c r="AV541" s="13" t="s">
        <v>85</v>
      </c>
      <c r="AW541" s="13" t="s">
        <v>32</v>
      </c>
      <c r="AX541" s="13" t="s">
        <v>76</v>
      </c>
      <c r="AY541" s="257" t="s">
        <v>201</v>
      </c>
    </row>
    <row r="542" s="12" customFormat="1">
      <c r="A542" s="12"/>
      <c r="B542" s="236"/>
      <c r="C542" s="237"/>
      <c r="D542" s="238" t="s">
        <v>208</v>
      </c>
      <c r="E542" s="239" t="s">
        <v>1</v>
      </c>
      <c r="F542" s="240" t="s">
        <v>864</v>
      </c>
      <c r="G542" s="237"/>
      <c r="H542" s="239" t="s">
        <v>1</v>
      </c>
      <c r="I542" s="241"/>
      <c r="J542" s="237"/>
      <c r="K542" s="237"/>
      <c r="L542" s="242"/>
      <c r="M542" s="243"/>
      <c r="N542" s="244"/>
      <c r="O542" s="244"/>
      <c r="P542" s="244"/>
      <c r="Q542" s="244"/>
      <c r="R542" s="244"/>
      <c r="S542" s="244"/>
      <c r="T542" s="245"/>
      <c r="U542" s="12"/>
      <c r="V542" s="12"/>
      <c r="W542" s="12"/>
      <c r="X542" s="12"/>
      <c r="Y542" s="12"/>
      <c r="Z542" s="12"/>
      <c r="AA542" s="12"/>
      <c r="AB542" s="12"/>
      <c r="AC542" s="12"/>
      <c r="AD542" s="12"/>
      <c r="AE542" s="12"/>
      <c r="AT542" s="246" t="s">
        <v>208</v>
      </c>
      <c r="AU542" s="246" t="s">
        <v>83</v>
      </c>
      <c r="AV542" s="12" t="s">
        <v>83</v>
      </c>
      <c r="AW542" s="12" t="s">
        <v>32</v>
      </c>
      <c r="AX542" s="12" t="s">
        <v>76</v>
      </c>
      <c r="AY542" s="246" t="s">
        <v>201</v>
      </c>
    </row>
    <row r="543" s="13" customFormat="1">
      <c r="A543" s="13"/>
      <c r="B543" s="247"/>
      <c r="C543" s="248"/>
      <c r="D543" s="238" t="s">
        <v>208</v>
      </c>
      <c r="E543" s="249" t="s">
        <v>1</v>
      </c>
      <c r="F543" s="250" t="s">
        <v>865</v>
      </c>
      <c r="G543" s="248"/>
      <c r="H543" s="251">
        <v>-0.51900000000000002</v>
      </c>
      <c r="I543" s="252"/>
      <c r="J543" s="248"/>
      <c r="K543" s="248"/>
      <c r="L543" s="253"/>
      <c r="M543" s="254"/>
      <c r="N543" s="255"/>
      <c r="O543" s="255"/>
      <c r="P543" s="255"/>
      <c r="Q543" s="255"/>
      <c r="R543" s="255"/>
      <c r="S543" s="255"/>
      <c r="T543" s="256"/>
      <c r="U543" s="13"/>
      <c r="V543" s="13"/>
      <c r="W543" s="13"/>
      <c r="X543" s="13"/>
      <c r="Y543" s="13"/>
      <c r="Z543" s="13"/>
      <c r="AA543" s="13"/>
      <c r="AB543" s="13"/>
      <c r="AC543" s="13"/>
      <c r="AD543" s="13"/>
      <c r="AE543" s="13"/>
      <c r="AT543" s="257" t="s">
        <v>208</v>
      </c>
      <c r="AU543" s="257" t="s">
        <v>83</v>
      </c>
      <c r="AV543" s="13" t="s">
        <v>85</v>
      </c>
      <c r="AW543" s="13" t="s">
        <v>32</v>
      </c>
      <c r="AX543" s="13" t="s">
        <v>76</v>
      </c>
      <c r="AY543" s="257" t="s">
        <v>201</v>
      </c>
    </row>
    <row r="544" s="12" customFormat="1">
      <c r="A544" s="12"/>
      <c r="B544" s="236"/>
      <c r="C544" s="237"/>
      <c r="D544" s="238" t="s">
        <v>208</v>
      </c>
      <c r="E544" s="239" t="s">
        <v>1</v>
      </c>
      <c r="F544" s="240" t="s">
        <v>866</v>
      </c>
      <c r="G544" s="237"/>
      <c r="H544" s="239" t="s">
        <v>1</v>
      </c>
      <c r="I544" s="241"/>
      <c r="J544" s="237"/>
      <c r="K544" s="237"/>
      <c r="L544" s="242"/>
      <c r="M544" s="243"/>
      <c r="N544" s="244"/>
      <c r="O544" s="244"/>
      <c r="P544" s="244"/>
      <c r="Q544" s="244"/>
      <c r="R544" s="244"/>
      <c r="S544" s="244"/>
      <c r="T544" s="245"/>
      <c r="U544" s="12"/>
      <c r="V544" s="12"/>
      <c r="W544" s="12"/>
      <c r="X544" s="12"/>
      <c r="Y544" s="12"/>
      <c r="Z544" s="12"/>
      <c r="AA544" s="12"/>
      <c r="AB544" s="12"/>
      <c r="AC544" s="12"/>
      <c r="AD544" s="12"/>
      <c r="AE544" s="12"/>
      <c r="AT544" s="246" t="s">
        <v>208</v>
      </c>
      <c r="AU544" s="246" t="s">
        <v>83</v>
      </c>
      <c r="AV544" s="12" t="s">
        <v>83</v>
      </c>
      <c r="AW544" s="12" t="s">
        <v>32</v>
      </c>
      <c r="AX544" s="12" t="s">
        <v>76</v>
      </c>
      <c r="AY544" s="246" t="s">
        <v>201</v>
      </c>
    </row>
    <row r="545" s="13" customFormat="1">
      <c r="A545" s="13"/>
      <c r="B545" s="247"/>
      <c r="C545" s="248"/>
      <c r="D545" s="238" t="s">
        <v>208</v>
      </c>
      <c r="E545" s="249" t="s">
        <v>1</v>
      </c>
      <c r="F545" s="250" t="s">
        <v>867</v>
      </c>
      <c r="G545" s="248"/>
      <c r="H545" s="251">
        <v>96.811000000000007</v>
      </c>
      <c r="I545" s="252"/>
      <c r="J545" s="248"/>
      <c r="K545" s="248"/>
      <c r="L545" s="253"/>
      <c r="M545" s="254"/>
      <c r="N545" s="255"/>
      <c r="O545" s="255"/>
      <c r="P545" s="255"/>
      <c r="Q545" s="255"/>
      <c r="R545" s="255"/>
      <c r="S545" s="255"/>
      <c r="T545" s="256"/>
      <c r="U545" s="13"/>
      <c r="V545" s="13"/>
      <c r="W545" s="13"/>
      <c r="X545" s="13"/>
      <c r="Y545" s="13"/>
      <c r="Z545" s="13"/>
      <c r="AA545" s="13"/>
      <c r="AB545" s="13"/>
      <c r="AC545" s="13"/>
      <c r="AD545" s="13"/>
      <c r="AE545" s="13"/>
      <c r="AT545" s="257" t="s">
        <v>208</v>
      </c>
      <c r="AU545" s="257" t="s">
        <v>83</v>
      </c>
      <c r="AV545" s="13" t="s">
        <v>85</v>
      </c>
      <c r="AW545" s="13" t="s">
        <v>32</v>
      </c>
      <c r="AX545" s="13" t="s">
        <v>76</v>
      </c>
      <c r="AY545" s="257" t="s">
        <v>201</v>
      </c>
    </row>
    <row r="546" s="14" customFormat="1">
      <c r="A546" s="14"/>
      <c r="B546" s="258"/>
      <c r="C546" s="259"/>
      <c r="D546" s="238" t="s">
        <v>208</v>
      </c>
      <c r="E546" s="260" t="s">
        <v>1</v>
      </c>
      <c r="F546" s="261" t="s">
        <v>212</v>
      </c>
      <c r="G546" s="259"/>
      <c r="H546" s="262">
        <v>110.301</v>
      </c>
      <c r="I546" s="263"/>
      <c r="J546" s="259"/>
      <c r="K546" s="259"/>
      <c r="L546" s="264"/>
      <c r="M546" s="265"/>
      <c r="N546" s="266"/>
      <c r="O546" s="266"/>
      <c r="P546" s="266"/>
      <c r="Q546" s="266"/>
      <c r="R546" s="266"/>
      <c r="S546" s="266"/>
      <c r="T546" s="267"/>
      <c r="U546" s="14"/>
      <c r="V546" s="14"/>
      <c r="W546" s="14"/>
      <c r="X546" s="14"/>
      <c r="Y546" s="14"/>
      <c r="Z546" s="14"/>
      <c r="AA546" s="14"/>
      <c r="AB546" s="14"/>
      <c r="AC546" s="14"/>
      <c r="AD546" s="14"/>
      <c r="AE546" s="14"/>
      <c r="AT546" s="268" t="s">
        <v>208</v>
      </c>
      <c r="AU546" s="268" t="s">
        <v>83</v>
      </c>
      <c r="AV546" s="14" t="s">
        <v>206</v>
      </c>
      <c r="AW546" s="14" t="s">
        <v>32</v>
      </c>
      <c r="AX546" s="14" t="s">
        <v>83</v>
      </c>
      <c r="AY546" s="268" t="s">
        <v>201</v>
      </c>
    </row>
    <row r="547" s="2" customFormat="1" ht="44.25" customHeight="1">
      <c r="A547" s="39"/>
      <c r="B547" s="40"/>
      <c r="C547" s="222" t="s">
        <v>868</v>
      </c>
      <c r="D547" s="222" t="s">
        <v>202</v>
      </c>
      <c r="E547" s="223" t="s">
        <v>869</v>
      </c>
      <c r="F547" s="224" t="s">
        <v>870</v>
      </c>
      <c r="G547" s="225" t="s">
        <v>215</v>
      </c>
      <c r="H547" s="226">
        <v>9.2959999999999994</v>
      </c>
      <c r="I547" s="227"/>
      <c r="J547" s="228">
        <f>ROUND(I547*H547,2)</f>
        <v>0</v>
      </c>
      <c r="K547" s="229"/>
      <c r="L547" s="45"/>
      <c r="M547" s="230" t="s">
        <v>1</v>
      </c>
      <c r="N547" s="231" t="s">
        <v>41</v>
      </c>
      <c r="O547" s="92"/>
      <c r="P547" s="232">
        <f>O547*H547</f>
        <v>0</v>
      </c>
      <c r="Q547" s="232">
        <v>0</v>
      </c>
      <c r="R547" s="232">
        <f>Q547*H547</f>
        <v>0</v>
      </c>
      <c r="S547" s="232">
        <v>0.065000000000000002</v>
      </c>
      <c r="T547" s="233">
        <f>S547*H547</f>
        <v>0.60424</v>
      </c>
      <c r="U547" s="39"/>
      <c r="V547" s="39"/>
      <c r="W547" s="39"/>
      <c r="X547" s="39"/>
      <c r="Y547" s="39"/>
      <c r="Z547" s="39"/>
      <c r="AA547" s="39"/>
      <c r="AB547" s="39"/>
      <c r="AC547" s="39"/>
      <c r="AD547" s="39"/>
      <c r="AE547" s="39"/>
      <c r="AR547" s="234" t="s">
        <v>206</v>
      </c>
      <c r="AT547" s="234" t="s">
        <v>202</v>
      </c>
      <c r="AU547" s="234" t="s">
        <v>83</v>
      </c>
      <c r="AY547" s="18" t="s">
        <v>201</v>
      </c>
      <c r="BE547" s="235">
        <f>IF(N547="základní",J547,0)</f>
        <v>0</v>
      </c>
      <c r="BF547" s="235">
        <f>IF(N547="snížená",J547,0)</f>
        <v>0</v>
      </c>
      <c r="BG547" s="235">
        <f>IF(N547="zákl. přenesená",J547,0)</f>
        <v>0</v>
      </c>
      <c r="BH547" s="235">
        <f>IF(N547="sníž. přenesená",J547,0)</f>
        <v>0</v>
      </c>
      <c r="BI547" s="235">
        <f>IF(N547="nulová",J547,0)</f>
        <v>0</v>
      </c>
      <c r="BJ547" s="18" t="s">
        <v>83</v>
      </c>
      <c r="BK547" s="235">
        <f>ROUND(I547*H547,2)</f>
        <v>0</v>
      </c>
      <c r="BL547" s="18" t="s">
        <v>206</v>
      </c>
      <c r="BM547" s="234" t="s">
        <v>871</v>
      </c>
    </row>
    <row r="548" s="12" customFormat="1">
      <c r="A548" s="12"/>
      <c r="B548" s="236"/>
      <c r="C548" s="237"/>
      <c r="D548" s="238" t="s">
        <v>208</v>
      </c>
      <c r="E548" s="239" t="s">
        <v>1</v>
      </c>
      <c r="F548" s="240" t="s">
        <v>509</v>
      </c>
      <c r="G548" s="237"/>
      <c r="H548" s="239" t="s">
        <v>1</v>
      </c>
      <c r="I548" s="241"/>
      <c r="J548" s="237"/>
      <c r="K548" s="237"/>
      <c r="L548" s="242"/>
      <c r="M548" s="243"/>
      <c r="N548" s="244"/>
      <c r="O548" s="244"/>
      <c r="P548" s="244"/>
      <c r="Q548" s="244"/>
      <c r="R548" s="244"/>
      <c r="S548" s="244"/>
      <c r="T548" s="245"/>
      <c r="U548" s="12"/>
      <c r="V548" s="12"/>
      <c r="W548" s="12"/>
      <c r="X548" s="12"/>
      <c r="Y548" s="12"/>
      <c r="Z548" s="12"/>
      <c r="AA548" s="12"/>
      <c r="AB548" s="12"/>
      <c r="AC548" s="12"/>
      <c r="AD548" s="12"/>
      <c r="AE548" s="12"/>
      <c r="AT548" s="246" t="s">
        <v>208</v>
      </c>
      <c r="AU548" s="246" t="s">
        <v>83</v>
      </c>
      <c r="AV548" s="12" t="s">
        <v>83</v>
      </c>
      <c r="AW548" s="12" t="s">
        <v>32</v>
      </c>
      <c r="AX548" s="12" t="s">
        <v>76</v>
      </c>
      <c r="AY548" s="246" t="s">
        <v>201</v>
      </c>
    </row>
    <row r="549" s="12" customFormat="1">
      <c r="A549" s="12"/>
      <c r="B549" s="236"/>
      <c r="C549" s="237"/>
      <c r="D549" s="238" t="s">
        <v>208</v>
      </c>
      <c r="E549" s="239" t="s">
        <v>1</v>
      </c>
      <c r="F549" s="240" t="s">
        <v>872</v>
      </c>
      <c r="G549" s="237"/>
      <c r="H549" s="239" t="s">
        <v>1</v>
      </c>
      <c r="I549" s="241"/>
      <c r="J549" s="237"/>
      <c r="K549" s="237"/>
      <c r="L549" s="242"/>
      <c r="M549" s="243"/>
      <c r="N549" s="244"/>
      <c r="O549" s="244"/>
      <c r="P549" s="244"/>
      <c r="Q549" s="244"/>
      <c r="R549" s="244"/>
      <c r="S549" s="244"/>
      <c r="T549" s="245"/>
      <c r="U549" s="12"/>
      <c r="V549" s="12"/>
      <c r="W549" s="12"/>
      <c r="X549" s="12"/>
      <c r="Y549" s="12"/>
      <c r="Z549" s="12"/>
      <c r="AA549" s="12"/>
      <c r="AB549" s="12"/>
      <c r="AC549" s="12"/>
      <c r="AD549" s="12"/>
      <c r="AE549" s="12"/>
      <c r="AT549" s="246" t="s">
        <v>208</v>
      </c>
      <c r="AU549" s="246" t="s">
        <v>83</v>
      </c>
      <c r="AV549" s="12" t="s">
        <v>83</v>
      </c>
      <c r="AW549" s="12" t="s">
        <v>32</v>
      </c>
      <c r="AX549" s="12" t="s">
        <v>76</v>
      </c>
      <c r="AY549" s="246" t="s">
        <v>201</v>
      </c>
    </row>
    <row r="550" s="13" customFormat="1">
      <c r="A550" s="13"/>
      <c r="B550" s="247"/>
      <c r="C550" s="248"/>
      <c r="D550" s="238" t="s">
        <v>208</v>
      </c>
      <c r="E550" s="249" t="s">
        <v>1</v>
      </c>
      <c r="F550" s="250" t="s">
        <v>873</v>
      </c>
      <c r="G550" s="248"/>
      <c r="H550" s="251">
        <v>2.3239999999999998</v>
      </c>
      <c r="I550" s="252"/>
      <c r="J550" s="248"/>
      <c r="K550" s="248"/>
      <c r="L550" s="253"/>
      <c r="M550" s="254"/>
      <c r="N550" s="255"/>
      <c r="O550" s="255"/>
      <c r="P550" s="255"/>
      <c r="Q550" s="255"/>
      <c r="R550" s="255"/>
      <c r="S550" s="255"/>
      <c r="T550" s="256"/>
      <c r="U550" s="13"/>
      <c r="V550" s="13"/>
      <c r="W550" s="13"/>
      <c r="X550" s="13"/>
      <c r="Y550" s="13"/>
      <c r="Z550" s="13"/>
      <c r="AA550" s="13"/>
      <c r="AB550" s="13"/>
      <c r="AC550" s="13"/>
      <c r="AD550" s="13"/>
      <c r="AE550" s="13"/>
      <c r="AT550" s="257" t="s">
        <v>208</v>
      </c>
      <c r="AU550" s="257" t="s">
        <v>83</v>
      </c>
      <c r="AV550" s="13" t="s">
        <v>85</v>
      </c>
      <c r="AW550" s="13" t="s">
        <v>32</v>
      </c>
      <c r="AX550" s="13" t="s">
        <v>76</v>
      </c>
      <c r="AY550" s="257" t="s">
        <v>201</v>
      </c>
    </row>
    <row r="551" s="12" customFormat="1">
      <c r="A551" s="12"/>
      <c r="B551" s="236"/>
      <c r="C551" s="237"/>
      <c r="D551" s="238" t="s">
        <v>208</v>
      </c>
      <c r="E551" s="239" t="s">
        <v>1</v>
      </c>
      <c r="F551" s="240" t="s">
        <v>516</v>
      </c>
      <c r="G551" s="237"/>
      <c r="H551" s="239" t="s">
        <v>1</v>
      </c>
      <c r="I551" s="241"/>
      <c r="J551" s="237"/>
      <c r="K551" s="237"/>
      <c r="L551" s="242"/>
      <c r="M551" s="243"/>
      <c r="N551" s="244"/>
      <c r="O551" s="244"/>
      <c r="P551" s="244"/>
      <c r="Q551" s="244"/>
      <c r="R551" s="244"/>
      <c r="S551" s="244"/>
      <c r="T551" s="245"/>
      <c r="U551" s="12"/>
      <c r="V551" s="12"/>
      <c r="W551" s="12"/>
      <c r="X551" s="12"/>
      <c r="Y551" s="12"/>
      <c r="Z551" s="12"/>
      <c r="AA551" s="12"/>
      <c r="AB551" s="12"/>
      <c r="AC551" s="12"/>
      <c r="AD551" s="12"/>
      <c r="AE551" s="12"/>
      <c r="AT551" s="246" t="s">
        <v>208</v>
      </c>
      <c r="AU551" s="246" t="s">
        <v>83</v>
      </c>
      <c r="AV551" s="12" t="s">
        <v>83</v>
      </c>
      <c r="AW551" s="12" t="s">
        <v>32</v>
      </c>
      <c r="AX551" s="12" t="s">
        <v>76</v>
      </c>
      <c r="AY551" s="246" t="s">
        <v>201</v>
      </c>
    </row>
    <row r="552" s="12" customFormat="1">
      <c r="A552" s="12"/>
      <c r="B552" s="236"/>
      <c r="C552" s="237"/>
      <c r="D552" s="238" t="s">
        <v>208</v>
      </c>
      <c r="E552" s="239" t="s">
        <v>1</v>
      </c>
      <c r="F552" s="240" t="s">
        <v>872</v>
      </c>
      <c r="G552" s="237"/>
      <c r="H552" s="239" t="s">
        <v>1</v>
      </c>
      <c r="I552" s="241"/>
      <c r="J552" s="237"/>
      <c r="K552" s="237"/>
      <c r="L552" s="242"/>
      <c r="M552" s="243"/>
      <c r="N552" s="244"/>
      <c r="O552" s="244"/>
      <c r="P552" s="244"/>
      <c r="Q552" s="244"/>
      <c r="R552" s="244"/>
      <c r="S552" s="244"/>
      <c r="T552" s="245"/>
      <c r="U552" s="12"/>
      <c r="V552" s="12"/>
      <c r="W552" s="12"/>
      <c r="X552" s="12"/>
      <c r="Y552" s="12"/>
      <c r="Z552" s="12"/>
      <c r="AA552" s="12"/>
      <c r="AB552" s="12"/>
      <c r="AC552" s="12"/>
      <c r="AD552" s="12"/>
      <c r="AE552" s="12"/>
      <c r="AT552" s="246" t="s">
        <v>208</v>
      </c>
      <c r="AU552" s="246" t="s">
        <v>83</v>
      </c>
      <c r="AV552" s="12" t="s">
        <v>83</v>
      </c>
      <c r="AW552" s="12" t="s">
        <v>32</v>
      </c>
      <c r="AX552" s="12" t="s">
        <v>76</v>
      </c>
      <c r="AY552" s="246" t="s">
        <v>201</v>
      </c>
    </row>
    <row r="553" s="13" customFormat="1">
      <c r="A553" s="13"/>
      <c r="B553" s="247"/>
      <c r="C553" s="248"/>
      <c r="D553" s="238" t="s">
        <v>208</v>
      </c>
      <c r="E553" s="249" t="s">
        <v>1</v>
      </c>
      <c r="F553" s="250" t="s">
        <v>873</v>
      </c>
      <c r="G553" s="248"/>
      <c r="H553" s="251">
        <v>2.3239999999999998</v>
      </c>
      <c r="I553" s="252"/>
      <c r="J553" s="248"/>
      <c r="K553" s="248"/>
      <c r="L553" s="253"/>
      <c r="M553" s="254"/>
      <c r="N553" s="255"/>
      <c r="O553" s="255"/>
      <c r="P553" s="255"/>
      <c r="Q553" s="255"/>
      <c r="R553" s="255"/>
      <c r="S553" s="255"/>
      <c r="T553" s="256"/>
      <c r="U553" s="13"/>
      <c r="V553" s="13"/>
      <c r="W553" s="13"/>
      <c r="X553" s="13"/>
      <c r="Y553" s="13"/>
      <c r="Z553" s="13"/>
      <c r="AA553" s="13"/>
      <c r="AB553" s="13"/>
      <c r="AC553" s="13"/>
      <c r="AD553" s="13"/>
      <c r="AE553" s="13"/>
      <c r="AT553" s="257" t="s">
        <v>208</v>
      </c>
      <c r="AU553" s="257" t="s">
        <v>83</v>
      </c>
      <c r="AV553" s="13" t="s">
        <v>85</v>
      </c>
      <c r="AW553" s="13" t="s">
        <v>32</v>
      </c>
      <c r="AX553" s="13" t="s">
        <v>76</v>
      </c>
      <c r="AY553" s="257" t="s">
        <v>201</v>
      </c>
    </row>
    <row r="554" s="12" customFormat="1">
      <c r="A554" s="12"/>
      <c r="B554" s="236"/>
      <c r="C554" s="237"/>
      <c r="D554" s="238" t="s">
        <v>208</v>
      </c>
      <c r="E554" s="239" t="s">
        <v>1</v>
      </c>
      <c r="F554" s="240" t="s">
        <v>521</v>
      </c>
      <c r="G554" s="237"/>
      <c r="H554" s="239" t="s">
        <v>1</v>
      </c>
      <c r="I554" s="241"/>
      <c r="J554" s="237"/>
      <c r="K554" s="237"/>
      <c r="L554" s="242"/>
      <c r="M554" s="243"/>
      <c r="N554" s="244"/>
      <c r="O554" s="244"/>
      <c r="P554" s="244"/>
      <c r="Q554" s="244"/>
      <c r="R554" s="244"/>
      <c r="S554" s="244"/>
      <c r="T554" s="245"/>
      <c r="U554" s="12"/>
      <c r="V554" s="12"/>
      <c r="W554" s="12"/>
      <c r="X554" s="12"/>
      <c r="Y554" s="12"/>
      <c r="Z554" s="12"/>
      <c r="AA554" s="12"/>
      <c r="AB554" s="12"/>
      <c r="AC554" s="12"/>
      <c r="AD554" s="12"/>
      <c r="AE554" s="12"/>
      <c r="AT554" s="246" t="s">
        <v>208</v>
      </c>
      <c r="AU554" s="246" t="s">
        <v>83</v>
      </c>
      <c r="AV554" s="12" t="s">
        <v>83</v>
      </c>
      <c r="AW554" s="12" t="s">
        <v>32</v>
      </c>
      <c r="AX554" s="12" t="s">
        <v>76</v>
      </c>
      <c r="AY554" s="246" t="s">
        <v>201</v>
      </c>
    </row>
    <row r="555" s="12" customFormat="1">
      <c r="A555" s="12"/>
      <c r="B555" s="236"/>
      <c r="C555" s="237"/>
      <c r="D555" s="238" t="s">
        <v>208</v>
      </c>
      <c r="E555" s="239" t="s">
        <v>1</v>
      </c>
      <c r="F555" s="240" t="s">
        <v>872</v>
      </c>
      <c r="G555" s="237"/>
      <c r="H555" s="239" t="s">
        <v>1</v>
      </c>
      <c r="I555" s="241"/>
      <c r="J555" s="237"/>
      <c r="K555" s="237"/>
      <c r="L555" s="242"/>
      <c r="M555" s="243"/>
      <c r="N555" s="244"/>
      <c r="O555" s="244"/>
      <c r="P555" s="244"/>
      <c r="Q555" s="244"/>
      <c r="R555" s="244"/>
      <c r="S555" s="244"/>
      <c r="T555" s="245"/>
      <c r="U555" s="12"/>
      <c r="V555" s="12"/>
      <c r="W555" s="12"/>
      <c r="X555" s="12"/>
      <c r="Y555" s="12"/>
      <c r="Z555" s="12"/>
      <c r="AA555" s="12"/>
      <c r="AB555" s="12"/>
      <c r="AC555" s="12"/>
      <c r="AD555" s="12"/>
      <c r="AE555" s="12"/>
      <c r="AT555" s="246" t="s">
        <v>208</v>
      </c>
      <c r="AU555" s="246" t="s">
        <v>83</v>
      </c>
      <c r="AV555" s="12" t="s">
        <v>83</v>
      </c>
      <c r="AW555" s="12" t="s">
        <v>32</v>
      </c>
      <c r="AX555" s="12" t="s">
        <v>76</v>
      </c>
      <c r="AY555" s="246" t="s">
        <v>201</v>
      </c>
    </row>
    <row r="556" s="13" customFormat="1">
      <c r="A556" s="13"/>
      <c r="B556" s="247"/>
      <c r="C556" s="248"/>
      <c r="D556" s="238" t="s">
        <v>208</v>
      </c>
      <c r="E556" s="249" t="s">
        <v>1</v>
      </c>
      <c r="F556" s="250" t="s">
        <v>873</v>
      </c>
      <c r="G556" s="248"/>
      <c r="H556" s="251">
        <v>2.3239999999999998</v>
      </c>
      <c r="I556" s="252"/>
      <c r="J556" s="248"/>
      <c r="K556" s="248"/>
      <c r="L556" s="253"/>
      <c r="M556" s="254"/>
      <c r="N556" s="255"/>
      <c r="O556" s="255"/>
      <c r="P556" s="255"/>
      <c r="Q556" s="255"/>
      <c r="R556" s="255"/>
      <c r="S556" s="255"/>
      <c r="T556" s="256"/>
      <c r="U556" s="13"/>
      <c r="V556" s="13"/>
      <c r="W556" s="13"/>
      <c r="X556" s="13"/>
      <c r="Y556" s="13"/>
      <c r="Z556" s="13"/>
      <c r="AA556" s="13"/>
      <c r="AB556" s="13"/>
      <c r="AC556" s="13"/>
      <c r="AD556" s="13"/>
      <c r="AE556" s="13"/>
      <c r="AT556" s="257" t="s">
        <v>208</v>
      </c>
      <c r="AU556" s="257" t="s">
        <v>83</v>
      </c>
      <c r="AV556" s="13" t="s">
        <v>85</v>
      </c>
      <c r="AW556" s="13" t="s">
        <v>32</v>
      </c>
      <c r="AX556" s="13" t="s">
        <v>76</v>
      </c>
      <c r="AY556" s="257" t="s">
        <v>201</v>
      </c>
    </row>
    <row r="557" s="12" customFormat="1">
      <c r="A557" s="12"/>
      <c r="B557" s="236"/>
      <c r="C557" s="237"/>
      <c r="D557" s="238" t="s">
        <v>208</v>
      </c>
      <c r="E557" s="239" t="s">
        <v>1</v>
      </c>
      <c r="F557" s="240" t="s">
        <v>523</v>
      </c>
      <c r="G557" s="237"/>
      <c r="H557" s="239" t="s">
        <v>1</v>
      </c>
      <c r="I557" s="241"/>
      <c r="J557" s="237"/>
      <c r="K557" s="237"/>
      <c r="L557" s="242"/>
      <c r="M557" s="243"/>
      <c r="N557" s="244"/>
      <c r="O557" s="244"/>
      <c r="P557" s="244"/>
      <c r="Q557" s="244"/>
      <c r="R557" s="244"/>
      <c r="S557" s="244"/>
      <c r="T557" s="245"/>
      <c r="U557" s="12"/>
      <c r="V557" s="12"/>
      <c r="W557" s="12"/>
      <c r="X557" s="12"/>
      <c r="Y557" s="12"/>
      <c r="Z557" s="12"/>
      <c r="AA557" s="12"/>
      <c r="AB557" s="12"/>
      <c r="AC557" s="12"/>
      <c r="AD557" s="12"/>
      <c r="AE557" s="12"/>
      <c r="AT557" s="246" t="s">
        <v>208</v>
      </c>
      <c r="AU557" s="246" t="s">
        <v>83</v>
      </c>
      <c r="AV557" s="12" t="s">
        <v>83</v>
      </c>
      <c r="AW557" s="12" t="s">
        <v>32</v>
      </c>
      <c r="AX557" s="12" t="s">
        <v>76</v>
      </c>
      <c r="AY557" s="246" t="s">
        <v>201</v>
      </c>
    </row>
    <row r="558" s="13" customFormat="1">
      <c r="A558" s="13"/>
      <c r="B558" s="247"/>
      <c r="C558" s="248"/>
      <c r="D558" s="238" t="s">
        <v>208</v>
      </c>
      <c r="E558" s="249" t="s">
        <v>1</v>
      </c>
      <c r="F558" s="250" t="s">
        <v>873</v>
      </c>
      <c r="G558" s="248"/>
      <c r="H558" s="251">
        <v>2.3239999999999998</v>
      </c>
      <c r="I558" s="252"/>
      <c r="J558" s="248"/>
      <c r="K558" s="248"/>
      <c r="L558" s="253"/>
      <c r="M558" s="254"/>
      <c r="N558" s="255"/>
      <c r="O558" s="255"/>
      <c r="P558" s="255"/>
      <c r="Q558" s="255"/>
      <c r="R558" s="255"/>
      <c r="S558" s="255"/>
      <c r="T558" s="256"/>
      <c r="U558" s="13"/>
      <c r="V558" s="13"/>
      <c r="W558" s="13"/>
      <c r="X558" s="13"/>
      <c r="Y558" s="13"/>
      <c r="Z558" s="13"/>
      <c r="AA558" s="13"/>
      <c r="AB558" s="13"/>
      <c r="AC558" s="13"/>
      <c r="AD558" s="13"/>
      <c r="AE558" s="13"/>
      <c r="AT558" s="257" t="s">
        <v>208</v>
      </c>
      <c r="AU558" s="257" t="s">
        <v>83</v>
      </c>
      <c r="AV558" s="13" t="s">
        <v>85</v>
      </c>
      <c r="AW558" s="13" t="s">
        <v>32</v>
      </c>
      <c r="AX558" s="13" t="s">
        <v>76</v>
      </c>
      <c r="AY558" s="257" t="s">
        <v>201</v>
      </c>
    </row>
    <row r="559" s="14" customFormat="1">
      <c r="A559" s="14"/>
      <c r="B559" s="258"/>
      <c r="C559" s="259"/>
      <c r="D559" s="238" t="s">
        <v>208</v>
      </c>
      <c r="E559" s="260" t="s">
        <v>1</v>
      </c>
      <c r="F559" s="261" t="s">
        <v>212</v>
      </c>
      <c r="G559" s="259"/>
      <c r="H559" s="262">
        <v>9.2959999999999994</v>
      </c>
      <c r="I559" s="263"/>
      <c r="J559" s="259"/>
      <c r="K559" s="259"/>
      <c r="L559" s="264"/>
      <c r="M559" s="265"/>
      <c r="N559" s="266"/>
      <c r="O559" s="266"/>
      <c r="P559" s="266"/>
      <c r="Q559" s="266"/>
      <c r="R559" s="266"/>
      <c r="S559" s="266"/>
      <c r="T559" s="267"/>
      <c r="U559" s="14"/>
      <c r="V559" s="14"/>
      <c r="W559" s="14"/>
      <c r="X559" s="14"/>
      <c r="Y559" s="14"/>
      <c r="Z559" s="14"/>
      <c r="AA559" s="14"/>
      <c r="AB559" s="14"/>
      <c r="AC559" s="14"/>
      <c r="AD559" s="14"/>
      <c r="AE559" s="14"/>
      <c r="AT559" s="268" t="s">
        <v>208</v>
      </c>
      <c r="AU559" s="268" t="s">
        <v>83</v>
      </c>
      <c r="AV559" s="14" t="s">
        <v>206</v>
      </c>
      <c r="AW559" s="14" t="s">
        <v>32</v>
      </c>
      <c r="AX559" s="14" t="s">
        <v>83</v>
      </c>
      <c r="AY559" s="268" t="s">
        <v>201</v>
      </c>
    </row>
    <row r="560" s="2" customFormat="1" ht="37.8" customHeight="1">
      <c r="A560" s="39"/>
      <c r="B560" s="40"/>
      <c r="C560" s="222" t="s">
        <v>874</v>
      </c>
      <c r="D560" s="222" t="s">
        <v>202</v>
      </c>
      <c r="E560" s="223" t="s">
        <v>875</v>
      </c>
      <c r="F560" s="224" t="s">
        <v>876</v>
      </c>
      <c r="G560" s="225" t="s">
        <v>215</v>
      </c>
      <c r="H560" s="226">
        <v>1.74</v>
      </c>
      <c r="I560" s="227"/>
      <c r="J560" s="228">
        <f>ROUND(I560*H560,2)</f>
        <v>0</v>
      </c>
      <c r="K560" s="229"/>
      <c r="L560" s="45"/>
      <c r="M560" s="230" t="s">
        <v>1</v>
      </c>
      <c r="N560" s="231" t="s">
        <v>41</v>
      </c>
      <c r="O560" s="92"/>
      <c r="P560" s="232">
        <f>O560*H560</f>
        <v>0</v>
      </c>
      <c r="Q560" s="232">
        <v>0</v>
      </c>
      <c r="R560" s="232">
        <f>Q560*H560</f>
        <v>0</v>
      </c>
      <c r="S560" s="232">
        <v>0.075999999999999998</v>
      </c>
      <c r="T560" s="233">
        <f>S560*H560</f>
        <v>0.13224</v>
      </c>
      <c r="U560" s="39"/>
      <c r="V560" s="39"/>
      <c r="W560" s="39"/>
      <c r="X560" s="39"/>
      <c r="Y560" s="39"/>
      <c r="Z560" s="39"/>
      <c r="AA560" s="39"/>
      <c r="AB560" s="39"/>
      <c r="AC560" s="39"/>
      <c r="AD560" s="39"/>
      <c r="AE560" s="39"/>
      <c r="AR560" s="234" t="s">
        <v>206</v>
      </c>
      <c r="AT560" s="234" t="s">
        <v>202</v>
      </c>
      <c r="AU560" s="234" t="s">
        <v>83</v>
      </c>
      <c r="AY560" s="18" t="s">
        <v>201</v>
      </c>
      <c r="BE560" s="235">
        <f>IF(N560="základní",J560,0)</f>
        <v>0</v>
      </c>
      <c r="BF560" s="235">
        <f>IF(N560="snížená",J560,0)</f>
        <v>0</v>
      </c>
      <c r="BG560" s="235">
        <f>IF(N560="zákl. přenesená",J560,0)</f>
        <v>0</v>
      </c>
      <c r="BH560" s="235">
        <f>IF(N560="sníž. přenesená",J560,0)</f>
        <v>0</v>
      </c>
      <c r="BI560" s="235">
        <f>IF(N560="nulová",J560,0)</f>
        <v>0</v>
      </c>
      <c r="BJ560" s="18" t="s">
        <v>83</v>
      </c>
      <c r="BK560" s="235">
        <f>ROUND(I560*H560,2)</f>
        <v>0</v>
      </c>
      <c r="BL560" s="18" t="s">
        <v>206</v>
      </c>
      <c r="BM560" s="234" t="s">
        <v>877</v>
      </c>
    </row>
    <row r="561" s="12" customFormat="1">
      <c r="A561" s="12"/>
      <c r="B561" s="236"/>
      <c r="C561" s="237"/>
      <c r="D561" s="238" t="s">
        <v>208</v>
      </c>
      <c r="E561" s="239" t="s">
        <v>1</v>
      </c>
      <c r="F561" s="240" t="s">
        <v>509</v>
      </c>
      <c r="G561" s="237"/>
      <c r="H561" s="239" t="s">
        <v>1</v>
      </c>
      <c r="I561" s="241"/>
      <c r="J561" s="237"/>
      <c r="K561" s="237"/>
      <c r="L561" s="242"/>
      <c r="M561" s="243"/>
      <c r="N561" s="244"/>
      <c r="O561" s="244"/>
      <c r="P561" s="244"/>
      <c r="Q561" s="244"/>
      <c r="R561" s="244"/>
      <c r="S561" s="244"/>
      <c r="T561" s="245"/>
      <c r="U561" s="12"/>
      <c r="V561" s="12"/>
      <c r="W561" s="12"/>
      <c r="X561" s="12"/>
      <c r="Y561" s="12"/>
      <c r="Z561" s="12"/>
      <c r="AA561" s="12"/>
      <c r="AB561" s="12"/>
      <c r="AC561" s="12"/>
      <c r="AD561" s="12"/>
      <c r="AE561" s="12"/>
      <c r="AT561" s="246" t="s">
        <v>208</v>
      </c>
      <c r="AU561" s="246" t="s">
        <v>83</v>
      </c>
      <c r="AV561" s="12" t="s">
        <v>83</v>
      </c>
      <c r="AW561" s="12" t="s">
        <v>32</v>
      </c>
      <c r="AX561" s="12" t="s">
        <v>76</v>
      </c>
      <c r="AY561" s="246" t="s">
        <v>201</v>
      </c>
    </row>
    <row r="562" s="13" customFormat="1">
      <c r="A562" s="13"/>
      <c r="B562" s="247"/>
      <c r="C562" s="248"/>
      <c r="D562" s="238" t="s">
        <v>208</v>
      </c>
      <c r="E562" s="249" t="s">
        <v>1</v>
      </c>
      <c r="F562" s="250" t="s">
        <v>878</v>
      </c>
      <c r="G562" s="248"/>
      <c r="H562" s="251">
        <v>1.74</v>
      </c>
      <c r="I562" s="252"/>
      <c r="J562" s="248"/>
      <c r="K562" s="248"/>
      <c r="L562" s="253"/>
      <c r="M562" s="254"/>
      <c r="N562" s="255"/>
      <c r="O562" s="255"/>
      <c r="P562" s="255"/>
      <c r="Q562" s="255"/>
      <c r="R562" s="255"/>
      <c r="S562" s="255"/>
      <c r="T562" s="256"/>
      <c r="U562" s="13"/>
      <c r="V562" s="13"/>
      <c r="W562" s="13"/>
      <c r="X562" s="13"/>
      <c r="Y562" s="13"/>
      <c r="Z562" s="13"/>
      <c r="AA562" s="13"/>
      <c r="AB562" s="13"/>
      <c r="AC562" s="13"/>
      <c r="AD562" s="13"/>
      <c r="AE562" s="13"/>
      <c r="AT562" s="257" t="s">
        <v>208</v>
      </c>
      <c r="AU562" s="257" t="s">
        <v>83</v>
      </c>
      <c r="AV562" s="13" t="s">
        <v>85</v>
      </c>
      <c r="AW562" s="13" t="s">
        <v>32</v>
      </c>
      <c r="AX562" s="13" t="s">
        <v>83</v>
      </c>
      <c r="AY562" s="257" t="s">
        <v>201</v>
      </c>
    </row>
    <row r="563" s="2" customFormat="1" ht="44.25" customHeight="1">
      <c r="A563" s="39"/>
      <c r="B563" s="40"/>
      <c r="C563" s="222" t="s">
        <v>879</v>
      </c>
      <c r="D563" s="222" t="s">
        <v>202</v>
      </c>
      <c r="E563" s="223" t="s">
        <v>880</v>
      </c>
      <c r="F563" s="224" t="s">
        <v>881</v>
      </c>
      <c r="G563" s="225" t="s">
        <v>205</v>
      </c>
      <c r="H563" s="226">
        <v>27.071999999999999</v>
      </c>
      <c r="I563" s="227"/>
      <c r="J563" s="228">
        <f>ROUND(I563*H563,2)</f>
        <v>0</v>
      </c>
      <c r="K563" s="229"/>
      <c r="L563" s="45"/>
      <c r="M563" s="230" t="s">
        <v>1</v>
      </c>
      <c r="N563" s="231" t="s">
        <v>41</v>
      </c>
      <c r="O563" s="92"/>
      <c r="P563" s="232">
        <f>O563*H563</f>
        <v>0</v>
      </c>
      <c r="Q563" s="232">
        <v>0</v>
      </c>
      <c r="R563" s="232">
        <f>Q563*H563</f>
        <v>0</v>
      </c>
      <c r="S563" s="232">
        <v>2.3999999999999999</v>
      </c>
      <c r="T563" s="233">
        <f>S563*H563</f>
        <v>64.972799999999992</v>
      </c>
      <c r="U563" s="39"/>
      <c r="V563" s="39"/>
      <c r="W563" s="39"/>
      <c r="X563" s="39"/>
      <c r="Y563" s="39"/>
      <c r="Z563" s="39"/>
      <c r="AA563" s="39"/>
      <c r="AB563" s="39"/>
      <c r="AC563" s="39"/>
      <c r="AD563" s="39"/>
      <c r="AE563" s="39"/>
      <c r="AR563" s="234" t="s">
        <v>206</v>
      </c>
      <c r="AT563" s="234" t="s">
        <v>202</v>
      </c>
      <c r="AU563" s="234" t="s">
        <v>83</v>
      </c>
      <c r="AY563" s="18" t="s">
        <v>201</v>
      </c>
      <c r="BE563" s="235">
        <f>IF(N563="základní",J563,0)</f>
        <v>0</v>
      </c>
      <c r="BF563" s="235">
        <f>IF(N563="snížená",J563,0)</f>
        <v>0</v>
      </c>
      <c r="BG563" s="235">
        <f>IF(N563="zákl. přenesená",J563,0)</f>
        <v>0</v>
      </c>
      <c r="BH563" s="235">
        <f>IF(N563="sníž. přenesená",J563,0)</f>
        <v>0</v>
      </c>
      <c r="BI563" s="235">
        <f>IF(N563="nulová",J563,0)</f>
        <v>0</v>
      </c>
      <c r="BJ563" s="18" t="s">
        <v>83</v>
      </c>
      <c r="BK563" s="235">
        <f>ROUND(I563*H563,2)</f>
        <v>0</v>
      </c>
      <c r="BL563" s="18" t="s">
        <v>206</v>
      </c>
      <c r="BM563" s="234" t="s">
        <v>882</v>
      </c>
    </row>
    <row r="564" s="12" customFormat="1">
      <c r="A564" s="12"/>
      <c r="B564" s="236"/>
      <c r="C564" s="237"/>
      <c r="D564" s="238" t="s">
        <v>208</v>
      </c>
      <c r="E564" s="239" t="s">
        <v>1</v>
      </c>
      <c r="F564" s="240" t="s">
        <v>509</v>
      </c>
      <c r="G564" s="237"/>
      <c r="H564" s="239" t="s">
        <v>1</v>
      </c>
      <c r="I564" s="241"/>
      <c r="J564" s="237"/>
      <c r="K564" s="237"/>
      <c r="L564" s="242"/>
      <c r="M564" s="243"/>
      <c r="N564" s="244"/>
      <c r="O564" s="244"/>
      <c r="P564" s="244"/>
      <c r="Q564" s="244"/>
      <c r="R564" s="244"/>
      <c r="S564" s="244"/>
      <c r="T564" s="245"/>
      <c r="U564" s="12"/>
      <c r="V564" s="12"/>
      <c r="W564" s="12"/>
      <c r="X564" s="12"/>
      <c r="Y564" s="12"/>
      <c r="Z564" s="12"/>
      <c r="AA564" s="12"/>
      <c r="AB564" s="12"/>
      <c r="AC564" s="12"/>
      <c r="AD564" s="12"/>
      <c r="AE564" s="12"/>
      <c r="AT564" s="246" t="s">
        <v>208</v>
      </c>
      <c r="AU564" s="246" t="s">
        <v>83</v>
      </c>
      <c r="AV564" s="12" t="s">
        <v>83</v>
      </c>
      <c r="AW564" s="12" t="s">
        <v>32</v>
      </c>
      <c r="AX564" s="12" t="s">
        <v>76</v>
      </c>
      <c r="AY564" s="246" t="s">
        <v>201</v>
      </c>
    </row>
    <row r="565" s="13" customFormat="1">
      <c r="A565" s="13"/>
      <c r="B565" s="247"/>
      <c r="C565" s="248"/>
      <c r="D565" s="238" t="s">
        <v>208</v>
      </c>
      <c r="E565" s="249" t="s">
        <v>1</v>
      </c>
      <c r="F565" s="250" t="s">
        <v>883</v>
      </c>
      <c r="G565" s="248"/>
      <c r="H565" s="251">
        <v>1.512</v>
      </c>
      <c r="I565" s="252"/>
      <c r="J565" s="248"/>
      <c r="K565" s="248"/>
      <c r="L565" s="253"/>
      <c r="M565" s="254"/>
      <c r="N565" s="255"/>
      <c r="O565" s="255"/>
      <c r="P565" s="255"/>
      <c r="Q565" s="255"/>
      <c r="R565" s="255"/>
      <c r="S565" s="255"/>
      <c r="T565" s="256"/>
      <c r="U565" s="13"/>
      <c r="V565" s="13"/>
      <c r="W565" s="13"/>
      <c r="X565" s="13"/>
      <c r="Y565" s="13"/>
      <c r="Z565" s="13"/>
      <c r="AA565" s="13"/>
      <c r="AB565" s="13"/>
      <c r="AC565" s="13"/>
      <c r="AD565" s="13"/>
      <c r="AE565" s="13"/>
      <c r="AT565" s="257" t="s">
        <v>208</v>
      </c>
      <c r="AU565" s="257" t="s">
        <v>83</v>
      </c>
      <c r="AV565" s="13" t="s">
        <v>85</v>
      </c>
      <c r="AW565" s="13" t="s">
        <v>32</v>
      </c>
      <c r="AX565" s="13" t="s">
        <v>76</v>
      </c>
      <c r="AY565" s="257" t="s">
        <v>201</v>
      </c>
    </row>
    <row r="566" s="13" customFormat="1">
      <c r="A566" s="13"/>
      <c r="B566" s="247"/>
      <c r="C566" s="248"/>
      <c r="D566" s="238" t="s">
        <v>208</v>
      </c>
      <c r="E566" s="249" t="s">
        <v>1</v>
      </c>
      <c r="F566" s="250" t="s">
        <v>884</v>
      </c>
      <c r="G566" s="248"/>
      <c r="H566" s="251">
        <v>1.272</v>
      </c>
      <c r="I566" s="252"/>
      <c r="J566" s="248"/>
      <c r="K566" s="248"/>
      <c r="L566" s="253"/>
      <c r="M566" s="254"/>
      <c r="N566" s="255"/>
      <c r="O566" s="255"/>
      <c r="P566" s="255"/>
      <c r="Q566" s="255"/>
      <c r="R566" s="255"/>
      <c r="S566" s="255"/>
      <c r="T566" s="256"/>
      <c r="U566" s="13"/>
      <c r="V566" s="13"/>
      <c r="W566" s="13"/>
      <c r="X566" s="13"/>
      <c r="Y566" s="13"/>
      <c r="Z566" s="13"/>
      <c r="AA566" s="13"/>
      <c r="AB566" s="13"/>
      <c r="AC566" s="13"/>
      <c r="AD566" s="13"/>
      <c r="AE566" s="13"/>
      <c r="AT566" s="257" t="s">
        <v>208</v>
      </c>
      <c r="AU566" s="257" t="s">
        <v>83</v>
      </c>
      <c r="AV566" s="13" t="s">
        <v>85</v>
      </c>
      <c r="AW566" s="13" t="s">
        <v>32</v>
      </c>
      <c r="AX566" s="13" t="s">
        <v>76</v>
      </c>
      <c r="AY566" s="257" t="s">
        <v>201</v>
      </c>
    </row>
    <row r="567" s="13" customFormat="1">
      <c r="A567" s="13"/>
      <c r="B567" s="247"/>
      <c r="C567" s="248"/>
      <c r="D567" s="238" t="s">
        <v>208</v>
      </c>
      <c r="E567" s="249" t="s">
        <v>1</v>
      </c>
      <c r="F567" s="250" t="s">
        <v>885</v>
      </c>
      <c r="G567" s="248"/>
      <c r="H567" s="251">
        <v>0.34399999999999997</v>
      </c>
      <c r="I567" s="252"/>
      <c r="J567" s="248"/>
      <c r="K567" s="248"/>
      <c r="L567" s="253"/>
      <c r="M567" s="254"/>
      <c r="N567" s="255"/>
      <c r="O567" s="255"/>
      <c r="P567" s="255"/>
      <c r="Q567" s="255"/>
      <c r="R567" s="255"/>
      <c r="S567" s="255"/>
      <c r="T567" s="256"/>
      <c r="U567" s="13"/>
      <c r="V567" s="13"/>
      <c r="W567" s="13"/>
      <c r="X567" s="13"/>
      <c r="Y567" s="13"/>
      <c r="Z567" s="13"/>
      <c r="AA567" s="13"/>
      <c r="AB567" s="13"/>
      <c r="AC567" s="13"/>
      <c r="AD567" s="13"/>
      <c r="AE567" s="13"/>
      <c r="AT567" s="257" t="s">
        <v>208</v>
      </c>
      <c r="AU567" s="257" t="s">
        <v>83</v>
      </c>
      <c r="AV567" s="13" t="s">
        <v>85</v>
      </c>
      <c r="AW567" s="13" t="s">
        <v>32</v>
      </c>
      <c r="AX567" s="13" t="s">
        <v>76</v>
      </c>
      <c r="AY567" s="257" t="s">
        <v>201</v>
      </c>
    </row>
    <row r="568" s="12" customFormat="1">
      <c r="A568" s="12"/>
      <c r="B568" s="236"/>
      <c r="C568" s="237"/>
      <c r="D568" s="238" t="s">
        <v>208</v>
      </c>
      <c r="E568" s="239" t="s">
        <v>1</v>
      </c>
      <c r="F568" s="240" t="s">
        <v>512</v>
      </c>
      <c r="G568" s="237"/>
      <c r="H568" s="239" t="s">
        <v>1</v>
      </c>
      <c r="I568" s="241"/>
      <c r="J568" s="237"/>
      <c r="K568" s="237"/>
      <c r="L568" s="242"/>
      <c r="M568" s="243"/>
      <c r="N568" s="244"/>
      <c r="O568" s="244"/>
      <c r="P568" s="244"/>
      <c r="Q568" s="244"/>
      <c r="R568" s="244"/>
      <c r="S568" s="244"/>
      <c r="T568" s="245"/>
      <c r="U568" s="12"/>
      <c r="V568" s="12"/>
      <c r="W568" s="12"/>
      <c r="X568" s="12"/>
      <c r="Y568" s="12"/>
      <c r="Z568" s="12"/>
      <c r="AA568" s="12"/>
      <c r="AB568" s="12"/>
      <c r="AC568" s="12"/>
      <c r="AD568" s="12"/>
      <c r="AE568" s="12"/>
      <c r="AT568" s="246" t="s">
        <v>208</v>
      </c>
      <c r="AU568" s="246" t="s">
        <v>83</v>
      </c>
      <c r="AV568" s="12" t="s">
        <v>83</v>
      </c>
      <c r="AW568" s="12" t="s">
        <v>32</v>
      </c>
      <c r="AX568" s="12" t="s">
        <v>76</v>
      </c>
      <c r="AY568" s="246" t="s">
        <v>201</v>
      </c>
    </row>
    <row r="569" s="13" customFormat="1">
      <c r="A569" s="13"/>
      <c r="B569" s="247"/>
      <c r="C569" s="248"/>
      <c r="D569" s="238" t="s">
        <v>208</v>
      </c>
      <c r="E569" s="249" t="s">
        <v>1</v>
      </c>
      <c r="F569" s="250" t="s">
        <v>886</v>
      </c>
      <c r="G569" s="248"/>
      <c r="H569" s="251">
        <v>0.95499999999999996</v>
      </c>
      <c r="I569" s="252"/>
      <c r="J569" s="248"/>
      <c r="K569" s="248"/>
      <c r="L569" s="253"/>
      <c r="M569" s="254"/>
      <c r="N569" s="255"/>
      <c r="O569" s="255"/>
      <c r="P569" s="255"/>
      <c r="Q569" s="255"/>
      <c r="R569" s="255"/>
      <c r="S569" s="255"/>
      <c r="T569" s="256"/>
      <c r="U569" s="13"/>
      <c r="V569" s="13"/>
      <c r="W569" s="13"/>
      <c r="X569" s="13"/>
      <c r="Y569" s="13"/>
      <c r="Z569" s="13"/>
      <c r="AA569" s="13"/>
      <c r="AB569" s="13"/>
      <c r="AC569" s="13"/>
      <c r="AD569" s="13"/>
      <c r="AE569" s="13"/>
      <c r="AT569" s="257" t="s">
        <v>208</v>
      </c>
      <c r="AU569" s="257" t="s">
        <v>83</v>
      </c>
      <c r="AV569" s="13" t="s">
        <v>85</v>
      </c>
      <c r="AW569" s="13" t="s">
        <v>32</v>
      </c>
      <c r="AX569" s="13" t="s">
        <v>76</v>
      </c>
      <c r="AY569" s="257" t="s">
        <v>201</v>
      </c>
    </row>
    <row r="570" s="13" customFormat="1">
      <c r="A570" s="13"/>
      <c r="B570" s="247"/>
      <c r="C570" s="248"/>
      <c r="D570" s="238" t="s">
        <v>208</v>
      </c>
      <c r="E570" s="249" t="s">
        <v>1</v>
      </c>
      <c r="F570" s="250" t="s">
        <v>887</v>
      </c>
      <c r="G570" s="248"/>
      <c r="H570" s="251">
        <v>1.538</v>
      </c>
      <c r="I570" s="252"/>
      <c r="J570" s="248"/>
      <c r="K570" s="248"/>
      <c r="L570" s="253"/>
      <c r="M570" s="254"/>
      <c r="N570" s="255"/>
      <c r="O570" s="255"/>
      <c r="P570" s="255"/>
      <c r="Q570" s="255"/>
      <c r="R570" s="255"/>
      <c r="S570" s="255"/>
      <c r="T570" s="256"/>
      <c r="U570" s="13"/>
      <c r="V570" s="13"/>
      <c r="W570" s="13"/>
      <c r="X570" s="13"/>
      <c r="Y570" s="13"/>
      <c r="Z570" s="13"/>
      <c r="AA570" s="13"/>
      <c r="AB570" s="13"/>
      <c r="AC570" s="13"/>
      <c r="AD570" s="13"/>
      <c r="AE570" s="13"/>
      <c r="AT570" s="257" t="s">
        <v>208</v>
      </c>
      <c r="AU570" s="257" t="s">
        <v>83</v>
      </c>
      <c r="AV570" s="13" t="s">
        <v>85</v>
      </c>
      <c r="AW570" s="13" t="s">
        <v>32</v>
      </c>
      <c r="AX570" s="13" t="s">
        <v>76</v>
      </c>
      <c r="AY570" s="257" t="s">
        <v>201</v>
      </c>
    </row>
    <row r="571" s="12" customFormat="1">
      <c r="A571" s="12"/>
      <c r="B571" s="236"/>
      <c r="C571" s="237"/>
      <c r="D571" s="238" t="s">
        <v>208</v>
      </c>
      <c r="E571" s="239" t="s">
        <v>1</v>
      </c>
      <c r="F571" s="240" t="s">
        <v>888</v>
      </c>
      <c r="G571" s="237"/>
      <c r="H571" s="239" t="s">
        <v>1</v>
      </c>
      <c r="I571" s="241"/>
      <c r="J571" s="237"/>
      <c r="K571" s="237"/>
      <c r="L571" s="242"/>
      <c r="M571" s="243"/>
      <c r="N571" s="244"/>
      <c r="O571" s="244"/>
      <c r="P571" s="244"/>
      <c r="Q571" s="244"/>
      <c r="R571" s="244"/>
      <c r="S571" s="244"/>
      <c r="T571" s="245"/>
      <c r="U571" s="12"/>
      <c r="V571" s="12"/>
      <c r="W571" s="12"/>
      <c r="X571" s="12"/>
      <c r="Y571" s="12"/>
      <c r="Z571" s="12"/>
      <c r="AA571" s="12"/>
      <c r="AB571" s="12"/>
      <c r="AC571" s="12"/>
      <c r="AD571" s="12"/>
      <c r="AE571" s="12"/>
      <c r="AT571" s="246" t="s">
        <v>208</v>
      </c>
      <c r="AU571" s="246" t="s">
        <v>83</v>
      </c>
      <c r="AV571" s="12" t="s">
        <v>83</v>
      </c>
      <c r="AW571" s="12" t="s">
        <v>32</v>
      </c>
      <c r="AX571" s="12" t="s">
        <v>76</v>
      </c>
      <c r="AY571" s="246" t="s">
        <v>201</v>
      </c>
    </row>
    <row r="572" s="13" customFormat="1">
      <c r="A572" s="13"/>
      <c r="B572" s="247"/>
      <c r="C572" s="248"/>
      <c r="D572" s="238" t="s">
        <v>208</v>
      </c>
      <c r="E572" s="249" t="s">
        <v>1</v>
      </c>
      <c r="F572" s="250" t="s">
        <v>889</v>
      </c>
      <c r="G572" s="248"/>
      <c r="H572" s="251">
        <v>0.63700000000000001</v>
      </c>
      <c r="I572" s="252"/>
      <c r="J572" s="248"/>
      <c r="K572" s="248"/>
      <c r="L572" s="253"/>
      <c r="M572" s="254"/>
      <c r="N572" s="255"/>
      <c r="O572" s="255"/>
      <c r="P572" s="255"/>
      <c r="Q572" s="255"/>
      <c r="R572" s="255"/>
      <c r="S572" s="255"/>
      <c r="T572" s="256"/>
      <c r="U572" s="13"/>
      <c r="V572" s="13"/>
      <c r="W572" s="13"/>
      <c r="X572" s="13"/>
      <c r="Y572" s="13"/>
      <c r="Z572" s="13"/>
      <c r="AA572" s="13"/>
      <c r="AB572" s="13"/>
      <c r="AC572" s="13"/>
      <c r="AD572" s="13"/>
      <c r="AE572" s="13"/>
      <c r="AT572" s="257" t="s">
        <v>208</v>
      </c>
      <c r="AU572" s="257" t="s">
        <v>83</v>
      </c>
      <c r="AV572" s="13" t="s">
        <v>85</v>
      </c>
      <c r="AW572" s="13" t="s">
        <v>32</v>
      </c>
      <c r="AX572" s="13" t="s">
        <v>76</v>
      </c>
      <c r="AY572" s="257" t="s">
        <v>201</v>
      </c>
    </row>
    <row r="573" s="13" customFormat="1">
      <c r="A573" s="13"/>
      <c r="B573" s="247"/>
      <c r="C573" s="248"/>
      <c r="D573" s="238" t="s">
        <v>208</v>
      </c>
      <c r="E573" s="249" t="s">
        <v>1</v>
      </c>
      <c r="F573" s="250" t="s">
        <v>887</v>
      </c>
      <c r="G573" s="248"/>
      <c r="H573" s="251">
        <v>1.538</v>
      </c>
      <c r="I573" s="252"/>
      <c r="J573" s="248"/>
      <c r="K573" s="248"/>
      <c r="L573" s="253"/>
      <c r="M573" s="254"/>
      <c r="N573" s="255"/>
      <c r="O573" s="255"/>
      <c r="P573" s="255"/>
      <c r="Q573" s="255"/>
      <c r="R573" s="255"/>
      <c r="S573" s="255"/>
      <c r="T573" s="256"/>
      <c r="U573" s="13"/>
      <c r="V573" s="13"/>
      <c r="W573" s="13"/>
      <c r="X573" s="13"/>
      <c r="Y573" s="13"/>
      <c r="Z573" s="13"/>
      <c r="AA573" s="13"/>
      <c r="AB573" s="13"/>
      <c r="AC573" s="13"/>
      <c r="AD573" s="13"/>
      <c r="AE573" s="13"/>
      <c r="AT573" s="257" t="s">
        <v>208</v>
      </c>
      <c r="AU573" s="257" t="s">
        <v>83</v>
      </c>
      <c r="AV573" s="13" t="s">
        <v>85</v>
      </c>
      <c r="AW573" s="13" t="s">
        <v>32</v>
      </c>
      <c r="AX573" s="13" t="s">
        <v>76</v>
      </c>
      <c r="AY573" s="257" t="s">
        <v>201</v>
      </c>
    </row>
    <row r="574" s="13" customFormat="1">
      <c r="A574" s="13"/>
      <c r="B574" s="247"/>
      <c r="C574" s="248"/>
      <c r="D574" s="238" t="s">
        <v>208</v>
      </c>
      <c r="E574" s="249" t="s">
        <v>1</v>
      </c>
      <c r="F574" s="250" t="s">
        <v>890</v>
      </c>
      <c r="G574" s="248"/>
      <c r="H574" s="251">
        <v>1.298</v>
      </c>
      <c r="I574" s="252"/>
      <c r="J574" s="248"/>
      <c r="K574" s="248"/>
      <c r="L574" s="253"/>
      <c r="M574" s="254"/>
      <c r="N574" s="255"/>
      <c r="O574" s="255"/>
      <c r="P574" s="255"/>
      <c r="Q574" s="255"/>
      <c r="R574" s="255"/>
      <c r="S574" s="255"/>
      <c r="T574" s="256"/>
      <c r="U574" s="13"/>
      <c r="V574" s="13"/>
      <c r="W574" s="13"/>
      <c r="X574" s="13"/>
      <c r="Y574" s="13"/>
      <c r="Z574" s="13"/>
      <c r="AA574" s="13"/>
      <c r="AB574" s="13"/>
      <c r="AC574" s="13"/>
      <c r="AD574" s="13"/>
      <c r="AE574" s="13"/>
      <c r="AT574" s="257" t="s">
        <v>208</v>
      </c>
      <c r="AU574" s="257" t="s">
        <v>83</v>
      </c>
      <c r="AV574" s="13" t="s">
        <v>85</v>
      </c>
      <c r="AW574" s="13" t="s">
        <v>32</v>
      </c>
      <c r="AX574" s="13" t="s">
        <v>76</v>
      </c>
      <c r="AY574" s="257" t="s">
        <v>201</v>
      </c>
    </row>
    <row r="575" s="12" customFormat="1">
      <c r="A575" s="12"/>
      <c r="B575" s="236"/>
      <c r="C575" s="237"/>
      <c r="D575" s="238" t="s">
        <v>208</v>
      </c>
      <c r="E575" s="239" t="s">
        <v>1</v>
      </c>
      <c r="F575" s="240" t="s">
        <v>519</v>
      </c>
      <c r="G575" s="237"/>
      <c r="H575" s="239" t="s">
        <v>1</v>
      </c>
      <c r="I575" s="241"/>
      <c r="J575" s="237"/>
      <c r="K575" s="237"/>
      <c r="L575" s="242"/>
      <c r="M575" s="243"/>
      <c r="N575" s="244"/>
      <c r="O575" s="244"/>
      <c r="P575" s="244"/>
      <c r="Q575" s="244"/>
      <c r="R575" s="244"/>
      <c r="S575" s="244"/>
      <c r="T575" s="245"/>
      <c r="U575" s="12"/>
      <c r="V575" s="12"/>
      <c r="W575" s="12"/>
      <c r="X575" s="12"/>
      <c r="Y575" s="12"/>
      <c r="Z575" s="12"/>
      <c r="AA575" s="12"/>
      <c r="AB575" s="12"/>
      <c r="AC575" s="12"/>
      <c r="AD575" s="12"/>
      <c r="AE575" s="12"/>
      <c r="AT575" s="246" t="s">
        <v>208</v>
      </c>
      <c r="AU575" s="246" t="s">
        <v>83</v>
      </c>
      <c r="AV575" s="12" t="s">
        <v>83</v>
      </c>
      <c r="AW575" s="12" t="s">
        <v>32</v>
      </c>
      <c r="AX575" s="12" t="s">
        <v>76</v>
      </c>
      <c r="AY575" s="246" t="s">
        <v>201</v>
      </c>
    </row>
    <row r="576" s="13" customFormat="1">
      <c r="A576" s="13"/>
      <c r="B576" s="247"/>
      <c r="C576" s="248"/>
      <c r="D576" s="238" t="s">
        <v>208</v>
      </c>
      <c r="E576" s="249" t="s">
        <v>1</v>
      </c>
      <c r="F576" s="250" t="s">
        <v>891</v>
      </c>
      <c r="G576" s="248"/>
      <c r="H576" s="251">
        <v>2.3079999999999998</v>
      </c>
      <c r="I576" s="252"/>
      <c r="J576" s="248"/>
      <c r="K576" s="248"/>
      <c r="L576" s="253"/>
      <c r="M576" s="254"/>
      <c r="N576" s="255"/>
      <c r="O576" s="255"/>
      <c r="P576" s="255"/>
      <c r="Q576" s="255"/>
      <c r="R576" s="255"/>
      <c r="S576" s="255"/>
      <c r="T576" s="256"/>
      <c r="U576" s="13"/>
      <c r="V576" s="13"/>
      <c r="W576" s="13"/>
      <c r="X576" s="13"/>
      <c r="Y576" s="13"/>
      <c r="Z576" s="13"/>
      <c r="AA576" s="13"/>
      <c r="AB576" s="13"/>
      <c r="AC576" s="13"/>
      <c r="AD576" s="13"/>
      <c r="AE576" s="13"/>
      <c r="AT576" s="257" t="s">
        <v>208</v>
      </c>
      <c r="AU576" s="257" t="s">
        <v>83</v>
      </c>
      <c r="AV576" s="13" t="s">
        <v>85</v>
      </c>
      <c r="AW576" s="13" t="s">
        <v>32</v>
      </c>
      <c r="AX576" s="13" t="s">
        <v>76</v>
      </c>
      <c r="AY576" s="257" t="s">
        <v>201</v>
      </c>
    </row>
    <row r="577" s="13" customFormat="1">
      <c r="A577" s="13"/>
      <c r="B577" s="247"/>
      <c r="C577" s="248"/>
      <c r="D577" s="238" t="s">
        <v>208</v>
      </c>
      <c r="E577" s="249" t="s">
        <v>1</v>
      </c>
      <c r="F577" s="250" t="s">
        <v>892</v>
      </c>
      <c r="G577" s="248"/>
      <c r="H577" s="251">
        <v>0.318</v>
      </c>
      <c r="I577" s="252"/>
      <c r="J577" s="248"/>
      <c r="K577" s="248"/>
      <c r="L577" s="253"/>
      <c r="M577" s="254"/>
      <c r="N577" s="255"/>
      <c r="O577" s="255"/>
      <c r="P577" s="255"/>
      <c r="Q577" s="255"/>
      <c r="R577" s="255"/>
      <c r="S577" s="255"/>
      <c r="T577" s="256"/>
      <c r="U577" s="13"/>
      <c r="V577" s="13"/>
      <c r="W577" s="13"/>
      <c r="X577" s="13"/>
      <c r="Y577" s="13"/>
      <c r="Z577" s="13"/>
      <c r="AA577" s="13"/>
      <c r="AB577" s="13"/>
      <c r="AC577" s="13"/>
      <c r="AD577" s="13"/>
      <c r="AE577" s="13"/>
      <c r="AT577" s="257" t="s">
        <v>208</v>
      </c>
      <c r="AU577" s="257" t="s">
        <v>83</v>
      </c>
      <c r="AV577" s="13" t="s">
        <v>85</v>
      </c>
      <c r="AW577" s="13" t="s">
        <v>32</v>
      </c>
      <c r="AX577" s="13" t="s">
        <v>76</v>
      </c>
      <c r="AY577" s="257" t="s">
        <v>201</v>
      </c>
    </row>
    <row r="578" s="12" customFormat="1">
      <c r="A578" s="12"/>
      <c r="B578" s="236"/>
      <c r="C578" s="237"/>
      <c r="D578" s="238" t="s">
        <v>208</v>
      </c>
      <c r="E578" s="239" t="s">
        <v>1</v>
      </c>
      <c r="F578" s="240" t="s">
        <v>521</v>
      </c>
      <c r="G578" s="237"/>
      <c r="H578" s="239" t="s">
        <v>1</v>
      </c>
      <c r="I578" s="241"/>
      <c r="J578" s="237"/>
      <c r="K578" s="237"/>
      <c r="L578" s="242"/>
      <c r="M578" s="243"/>
      <c r="N578" s="244"/>
      <c r="O578" s="244"/>
      <c r="P578" s="244"/>
      <c r="Q578" s="244"/>
      <c r="R578" s="244"/>
      <c r="S578" s="244"/>
      <c r="T578" s="245"/>
      <c r="U578" s="12"/>
      <c r="V578" s="12"/>
      <c r="W578" s="12"/>
      <c r="X578" s="12"/>
      <c r="Y578" s="12"/>
      <c r="Z578" s="12"/>
      <c r="AA578" s="12"/>
      <c r="AB578" s="12"/>
      <c r="AC578" s="12"/>
      <c r="AD578" s="12"/>
      <c r="AE578" s="12"/>
      <c r="AT578" s="246" t="s">
        <v>208</v>
      </c>
      <c r="AU578" s="246" t="s">
        <v>83</v>
      </c>
      <c r="AV578" s="12" t="s">
        <v>83</v>
      </c>
      <c r="AW578" s="12" t="s">
        <v>32</v>
      </c>
      <c r="AX578" s="12" t="s">
        <v>76</v>
      </c>
      <c r="AY578" s="246" t="s">
        <v>201</v>
      </c>
    </row>
    <row r="579" s="13" customFormat="1">
      <c r="A579" s="13"/>
      <c r="B579" s="247"/>
      <c r="C579" s="248"/>
      <c r="D579" s="238" t="s">
        <v>208</v>
      </c>
      <c r="E579" s="249" t="s">
        <v>1</v>
      </c>
      <c r="F579" s="250" t="s">
        <v>887</v>
      </c>
      <c r="G579" s="248"/>
      <c r="H579" s="251">
        <v>1.538</v>
      </c>
      <c r="I579" s="252"/>
      <c r="J579" s="248"/>
      <c r="K579" s="248"/>
      <c r="L579" s="253"/>
      <c r="M579" s="254"/>
      <c r="N579" s="255"/>
      <c r="O579" s="255"/>
      <c r="P579" s="255"/>
      <c r="Q579" s="255"/>
      <c r="R579" s="255"/>
      <c r="S579" s="255"/>
      <c r="T579" s="256"/>
      <c r="U579" s="13"/>
      <c r="V579" s="13"/>
      <c r="W579" s="13"/>
      <c r="X579" s="13"/>
      <c r="Y579" s="13"/>
      <c r="Z579" s="13"/>
      <c r="AA579" s="13"/>
      <c r="AB579" s="13"/>
      <c r="AC579" s="13"/>
      <c r="AD579" s="13"/>
      <c r="AE579" s="13"/>
      <c r="AT579" s="257" t="s">
        <v>208</v>
      </c>
      <c r="AU579" s="257" t="s">
        <v>83</v>
      </c>
      <c r="AV579" s="13" t="s">
        <v>85</v>
      </c>
      <c r="AW579" s="13" t="s">
        <v>32</v>
      </c>
      <c r="AX579" s="13" t="s">
        <v>76</v>
      </c>
      <c r="AY579" s="257" t="s">
        <v>201</v>
      </c>
    </row>
    <row r="580" s="13" customFormat="1">
      <c r="A580" s="13"/>
      <c r="B580" s="247"/>
      <c r="C580" s="248"/>
      <c r="D580" s="238" t="s">
        <v>208</v>
      </c>
      <c r="E580" s="249" t="s">
        <v>1</v>
      </c>
      <c r="F580" s="250" t="s">
        <v>890</v>
      </c>
      <c r="G580" s="248"/>
      <c r="H580" s="251">
        <v>1.298</v>
      </c>
      <c r="I580" s="252"/>
      <c r="J580" s="248"/>
      <c r="K580" s="248"/>
      <c r="L580" s="253"/>
      <c r="M580" s="254"/>
      <c r="N580" s="255"/>
      <c r="O580" s="255"/>
      <c r="P580" s="255"/>
      <c r="Q580" s="255"/>
      <c r="R580" s="255"/>
      <c r="S580" s="255"/>
      <c r="T580" s="256"/>
      <c r="U580" s="13"/>
      <c r="V580" s="13"/>
      <c r="W580" s="13"/>
      <c r="X580" s="13"/>
      <c r="Y580" s="13"/>
      <c r="Z580" s="13"/>
      <c r="AA580" s="13"/>
      <c r="AB580" s="13"/>
      <c r="AC580" s="13"/>
      <c r="AD580" s="13"/>
      <c r="AE580" s="13"/>
      <c r="AT580" s="257" t="s">
        <v>208</v>
      </c>
      <c r="AU580" s="257" t="s">
        <v>83</v>
      </c>
      <c r="AV580" s="13" t="s">
        <v>85</v>
      </c>
      <c r="AW580" s="13" t="s">
        <v>32</v>
      </c>
      <c r="AX580" s="13" t="s">
        <v>76</v>
      </c>
      <c r="AY580" s="257" t="s">
        <v>201</v>
      </c>
    </row>
    <row r="581" s="13" customFormat="1">
      <c r="A581" s="13"/>
      <c r="B581" s="247"/>
      <c r="C581" s="248"/>
      <c r="D581" s="238" t="s">
        <v>208</v>
      </c>
      <c r="E581" s="249" t="s">
        <v>1</v>
      </c>
      <c r="F581" s="250" t="s">
        <v>889</v>
      </c>
      <c r="G581" s="248"/>
      <c r="H581" s="251">
        <v>0.63700000000000001</v>
      </c>
      <c r="I581" s="252"/>
      <c r="J581" s="248"/>
      <c r="K581" s="248"/>
      <c r="L581" s="253"/>
      <c r="M581" s="254"/>
      <c r="N581" s="255"/>
      <c r="O581" s="255"/>
      <c r="P581" s="255"/>
      <c r="Q581" s="255"/>
      <c r="R581" s="255"/>
      <c r="S581" s="255"/>
      <c r="T581" s="256"/>
      <c r="U581" s="13"/>
      <c r="V581" s="13"/>
      <c r="W581" s="13"/>
      <c r="X581" s="13"/>
      <c r="Y581" s="13"/>
      <c r="Z581" s="13"/>
      <c r="AA581" s="13"/>
      <c r="AB581" s="13"/>
      <c r="AC581" s="13"/>
      <c r="AD581" s="13"/>
      <c r="AE581" s="13"/>
      <c r="AT581" s="257" t="s">
        <v>208</v>
      </c>
      <c r="AU581" s="257" t="s">
        <v>83</v>
      </c>
      <c r="AV581" s="13" t="s">
        <v>85</v>
      </c>
      <c r="AW581" s="13" t="s">
        <v>32</v>
      </c>
      <c r="AX581" s="13" t="s">
        <v>76</v>
      </c>
      <c r="AY581" s="257" t="s">
        <v>201</v>
      </c>
    </row>
    <row r="582" s="12" customFormat="1">
      <c r="A582" s="12"/>
      <c r="B582" s="236"/>
      <c r="C582" s="237"/>
      <c r="D582" s="238" t="s">
        <v>208</v>
      </c>
      <c r="E582" s="239" t="s">
        <v>1</v>
      </c>
      <c r="F582" s="240" t="s">
        <v>522</v>
      </c>
      <c r="G582" s="237"/>
      <c r="H582" s="239" t="s">
        <v>1</v>
      </c>
      <c r="I582" s="241"/>
      <c r="J582" s="237"/>
      <c r="K582" s="237"/>
      <c r="L582" s="242"/>
      <c r="M582" s="243"/>
      <c r="N582" s="244"/>
      <c r="O582" s="244"/>
      <c r="P582" s="244"/>
      <c r="Q582" s="244"/>
      <c r="R582" s="244"/>
      <c r="S582" s="244"/>
      <c r="T582" s="245"/>
      <c r="U582" s="12"/>
      <c r="V582" s="12"/>
      <c r="W582" s="12"/>
      <c r="X582" s="12"/>
      <c r="Y582" s="12"/>
      <c r="Z582" s="12"/>
      <c r="AA582" s="12"/>
      <c r="AB582" s="12"/>
      <c r="AC582" s="12"/>
      <c r="AD582" s="12"/>
      <c r="AE582" s="12"/>
      <c r="AT582" s="246" t="s">
        <v>208</v>
      </c>
      <c r="AU582" s="246" t="s">
        <v>83</v>
      </c>
      <c r="AV582" s="12" t="s">
        <v>83</v>
      </c>
      <c r="AW582" s="12" t="s">
        <v>32</v>
      </c>
      <c r="AX582" s="12" t="s">
        <v>76</v>
      </c>
      <c r="AY582" s="246" t="s">
        <v>201</v>
      </c>
    </row>
    <row r="583" s="13" customFormat="1">
      <c r="A583" s="13"/>
      <c r="B583" s="247"/>
      <c r="C583" s="248"/>
      <c r="D583" s="238" t="s">
        <v>208</v>
      </c>
      <c r="E583" s="249" t="s">
        <v>1</v>
      </c>
      <c r="F583" s="250" t="s">
        <v>890</v>
      </c>
      <c r="G583" s="248"/>
      <c r="H583" s="251">
        <v>1.298</v>
      </c>
      <c r="I583" s="252"/>
      <c r="J583" s="248"/>
      <c r="K583" s="248"/>
      <c r="L583" s="253"/>
      <c r="M583" s="254"/>
      <c r="N583" s="255"/>
      <c r="O583" s="255"/>
      <c r="P583" s="255"/>
      <c r="Q583" s="255"/>
      <c r="R583" s="255"/>
      <c r="S583" s="255"/>
      <c r="T583" s="256"/>
      <c r="U583" s="13"/>
      <c r="V583" s="13"/>
      <c r="W583" s="13"/>
      <c r="X583" s="13"/>
      <c r="Y583" s="13"/>
      <c r="Z583" s="13"/>
      <c r="AA583" s="13"/>
      <c r="AB583" s="13"/>
      <c r="AC583" s="13"/>
      <c r="AD583" s="13"/>
      <c r="AE583" s="13"/>
      <c r="AT583" s="257" t="s">
        <v>208</v>
      </c>
      <c r="AU583" s="257" t="s">
        <v>83</v>
      </c>
      <c r="AV583" s="13" t="s">
        <v>85</v>
      </c>
      <c r="AW583" s="13" t="s">
        <v>32</v>
      </c>
      <c r="AX583" s="13" t="s">
        <v>76</v>
      </c>
      <c r="AY583" s="257" t="s">
        <v>201</v>
      </c>
    </row>
    <row r="584" s="13" customFormat="1">
      <c r="A584" s="13"/>
      <c r="B584" s="247"/>
      <c r="C584" s="248"/>
      <c r="D584" s="238" t="s">
        <v>208</v>
      </c>
      <c r="E584" s="249" t="s">
        <v>1</v>
      </c>
      <c r="F584" s="250" t="s">
        <v>887</v>
      </c>
      <c r="G584" s="248"/>
      <c r="H584" s="251">
        <v>1.538</v>
      </c>
      <c r="I584" s="252"/>
      <c r="J584" s="248"/>
      <c r="K584" s="248"/>
      <c r="L584" s="253"/>
      <c r="M584" s="254"/>
      <c r="N584" s="255"/>
      <c r="O584" s="255"/>
      <c r="P584" s="255"/>
      <c r="Q584" s="255"/>
      <c r="R584" s="255"/>
      <c r="S584" s="255"/>
      <c r="T584" s="256"/>
      <c r="U584" s="13"/>
      <c r="V584" s="13"/>
      <c r="W584" s="13"/>
      <c r="X584" s="13"/>
      <c r="Y584" s="13"/>
      <c r="Z584" s="13"/>
      <c r="AA584" s="13"/>
      <c r="AB584" s="13"/>
      <c r="AC584" s="13"/>
      <c r="AD584" s="13"/>
      <c r="AE584" s="13"/>
      <c r="AT584" s="257" t="s">
        <v>208</v>
      </c>
      <c r="AU584" s="257" t="s">
        <v>83</v>
      </c>
      <c r="AV584" s="13" t="s">
        <v>85</v>
      </c>
      <c r="AW584" s="13" t="s">
        <v>32</v>
      </c>
      <c r="AX584" s="13" t="s">
        <v>76</v>
      </c>
      <c r="AY584" s="257" t="s">
        <v>201</v>
      </c>
    </row>
    <row r="585" s="13" customFormat="1">
      <c r="A585" s="13"/>
      <c r="B585" s="247"/>
      <c r="C585" s="248"/>
      <c r="D585" s="238" t="s">
        <v>208</v>
      </c>
      <c r="E585" s="249" t="s">
        <v>1</v>
      </c>
      <c r="F585" s="250" t="s">
        <v>889</v>
      </c>
      <c r="G585" s="248"/>
      <c r="H585" s="251">
        <v>0.63700000000000001</v>
      </c>
      <c r="I585" s="252"/>
      <c r="J585" s="248"/>
      <c r="K585" s="248"/>
      <c r="L585" s="253"/>
      <c r="M585" s="254"/>
      <c r="N585" s="255"/>
      <c r="O585" s="255"/>
      <c r="P585" s="255"/>
      <c r="Q585" s="255"/>
      <c r="R585" s="255"/>
      <c r="S585" s="255"/>
      <c r="T585" s="256"/>
      <c r="U585" s="13"/>
      <c r="V585" s="13"/>
      <c r="W585" s="13"/>
      <c r="X585" s="13"/>
      <c r="Y585" s="13"/>
      <c r="Z585" s="13"/>
      <c r="AA585" s="13"/>
      <c r="AB585" s="13"/>
      <c r="AC585" s="13"/>
      <c r="AD585" s="13"/>
      <c r="AE585" s="13"/>
      <c r="AT585" s="257" t="s">
        <v>208</v>
      </c>
      <c r="AU585" s="257" t="s">
        <v>83</v>
      </c>
      <c r="AV585" s="13" t="s">
        <v>85</v>
      </c>
      <c r="AW585" s="13" t="s">
        <v>32</v>
      </c>
      <c r="AX585" s="13" t="s">
        <v>76</v>
      </c>
      <c r="AY585" s="257" t="s">
        <v>201</v>
      </c>
    </row>
    <row r="586" s="12" customFormat="1">
      <c r="A586" s="12"/>
      <c r="B586" s="236"/>
      <c r="C586" s="237"/>
      <c r="D586" s="238" t="s">
        <v>208</v>
      </c>
      <c r="E586" s="239" t="s">
        <v>1</v>
      </c>
      <c r="F586" s="240" t="s">
        <v>523</v>
      </c>
      <c r="G586" s="237"/>
      <c r="H586" s="239" t="s">
        <v>1</v>
      </c>
      <c r="I586" s="241"/>
      <c r="J586" s="237"/>
      <c r="K586" s="237"/>
      <c r="L586" s="242"/>
      <c r="M586" s="243"/>
      <c r="N586" s="244"/>
      <c r="O586" s="244"/>
      <c r="P586" s="244"/>
      <c r="Q586" s="244"/>
      <c r="R586" s="244"/>
      <c r="S586" s="244"/>
      <c r="T586" s="245"/>
      <c r="U586" s="12"/>
      <c r="V586" s="12"/>
      <c r="W586" s="12"/>
      <c r="X586" s="12"/>
      <c r="Y586" s="12"/>
      <c r="Z586" s="12"/>
      <c r="AA586" s="12"/>
      <c r="AB586" s="12"/>
      <c r="AC586" s="12"/>
      <c r="AD586" s="12"/>
      <c r="AE586" s="12"/>
      <c r="AT586" s="246" t="s">
        <v>208</v>
      </c>
      <c r="AU586" s="246" t="s">
        <v>83</v>
      </c>
      <c r="AV586" s="12" t="s">
        <v>83</v>
      </c>
      <c r="AW586" s="12" t="s">
        <v>32</v>
      </c>
      <c r="AX586" s="12" t="s">
        <v>76</v>
      </c>
      <c r="AY586" s="246" t="s">
        <v>201</v>
      </c>
    </row>
    <row r="587" s="13" customFormat="1">
      <c r="A587" s="13"/>
      <c r="B587" s="247"/>
      <c r="C587" s="248"/>
      <c r="D587" s="238" t="s">
        <v>208</v>
      </c>
      <c r="E587" s="249" t="s">
        <v>1</v>
      </c>
      <c r="F587" s="250" t="s">
        <v>893</v>
      </c>
      <c r="G587" s="248"/>
      <c r="H587" s="251">
        <v>4.6150000000000002</v>
      </c>
      <c r="I587" s="252"/>
      <c r="J587" s="248"/>
      <c r="K587" s="248"/>
      <c r="L587" s="253"/>
      <c r="M587" s="254"/>
      <c r="N587" s="255"/>
      <c r="O587" s="255"/>
      <c r="P587" s="255"/>
      <c r="Q587" s="255"/>
      <c r="R587" s="255"/>
      <c r="S587" s="255"/>
      <c r="T587" s="256"/>
      <c r="U587" s="13"/>
      <c r="V587" s="13"/>
      <c r="W587" s="13"/>
      <c r="X587" s="13"/>
      <c r="Y587" s="13"/>
      <c r="Z587" s="13"/>
      <c r="AA587" s="13"/>
      <c r="AB587" s="13"/>
      <c r="AC587" s="13"/>
      <c r="AD587" s="13"/>
      <c r="AE587" s="13"/>
      <c r="AT587" s="257" t="s">
        <v>208</v>
      </c>
      <c r="AU587" s="257" t="s">
        <v>83</v>
      </c>
      <c r="AV587" s="13" t="s">
        <v>85</v>
      </c>
      <c r="AW587" s="13" t="s">
        <v>32</v>
      </c>
      <c r="AX587" s="13" t="s">
        <v>76</v>
      </c>
      <c r="AY587" s="257" t="s">
        <v>201</v>
      </c>
    </row>
    <row r="588" s="13" customFormat="1">
      <c r="A588" s="13"/>
      <c r="B588" s="247"/>
      <c r="C588" s="248"/>
      <c r="D588" s="238" t="s">
        <v>208</v>
      </c>
      <c r="E588" s="249" t="s">
        <v>1</v>
      </c>
      <c r="F588" s="250" t="s">
        <v>892</v>
      </c>
      <c r="G588" s="248"/>
      <c r="H588" s="251">
        <v>0.318</v>
      </c>
      <c r="I588" s="252"/>
      <c r="J588" s="248"/>
      <c r="K588" s="248"/>
      <c r="L588" s="253"/>
      <c r="M588" s="254"/>
      <c r="N588" s="255"/>
      <c r="O588" s="255"/>
      <c r="P588" s="255"/>
      <c r="Q588" s="255"/>
      <c r="R588" s="255"/>
      <c r="S588" s="255"/>
      <c r="T588" s="256"/>
      <c r="U588" s="13"/>
      <c r="V588" s="13"/>
      <c r="W588" s="13"/>
      <c r="X588" s="13"/>
      <c r="Y588" s="13"/>
      <c r="Z588" s="13"/>
      <c r="AA588" s="13"/>
      <c r="AB588" s="13"/>
      <c r="AC588" s="13"/>
      <c r="AD588" s="13"/>
      <c r="AE588" s="13"/>
      <c r="AT588" s="257" t="s">
        <v>208</v>
      </c>
      <c r="AU588" s="257" t="s">
        <v>83</v>
      </c>
      <c r="AV588" s="13" t="s">
        <v>85</v>
      </c>
      <c r="AW588" s="13" t="s">
        <v>32</v>
      </c>
      <c r="AX588" s="13" t="s">
        <v>76</v>
      </c>
      <c r="AY588" s="257" t="s">
        <v>201</v>
      </c>
    </row>
    <row r="589" s="12" customFormat="1">
      <c r="A589" s="12"/>
      <c r="B589" s="236"/>
      <c r="C589" s="237"/>
      <c r="D589" s="238" t="s">
        <v>208</v>
      </c>
      <c r="E589" s="239" t="s">
        <v>1</v>
      </c>
      <c r="F589" s="240" t="s">
        <v>524</v>
      </c>
      <c r="G589" s="237"/>
      <c r="H589" s="239" t="s">
        <v>1</v>
      </c>
      <c r="I589" s="241"/>
      <c r="J589" s="237"/>
      <c r="K589" s="237"/>
      <c r="L589" s="242"/>
      <c r="M589" s="243"/>
      <c r="N589" s="244"/>
      <c r="O589" s="244"/>
      <c r="P589" s="244"/>
      <c r="Q589" s="244"/>
      <c r="R589" s="244"/>
      <c r="S589" s="244"/>
      <c r="T589" s="245"/>
      <c r="U589" s="12"/>
      <c r="V589" s="12"/>
      <c r="W589" s="12"/>
      <c r="X589" s="12"/>
      <c r="Y589" s="12"/>
      <c r="Z589" s="12"/>
      <c r="AA589" s="12"/>
      <c r="AB589" s="12"/>
      <c r="AC589" s="12"/>
      <c r="AD589" s="12"/>
      <c r="AE589" s="12"/>
      <c r="AT589" s="246" t="s">
        <v>208</v>
      </c>
      <c r="AU589" s="246" t="s">
        <v>83</v>
      </c>
      <c r="AV589" s="12" t="s">
        <v>83</v>
      </c>
      <c r="AW589" s="12" t="s">
        <v>32</v>
      </c>
      <c r="AX589" s="12" t="s">
        <v>76</v>
      </c>
      <c r="AY589" s="246" t="s">
        <v>201</v>
      </c>
    </row>
    <row r="590" s="13" customFormat="1">
      <c r="A590" s="13"/>
      <c r="B590" s="247"/>
      <c r="C590" s="248"/>
      <c r="D590" s="238" t="s">
        <v>208</v>
      </c>
      <c r="E590" s="249" t="s">
        <v>1</v>
      </c>
      <c r="F590" s="250" t="s">
        <v>890</v>
      </c>
      <c r="G590" s="248"/>
      <c r="H590" s="251">
        <v>1.298</v>
      </c>
      <c r="I590" s="252"/>
      <c r="J590" s="248"/>
      <c r="K590" s="248"/>
      <c r="L590" s="253"/>
      <c r="M590" s="254"/>
      <c r="N590" s="255"/>
      <c r="O590" s="255"/>
      <c r="P590" s="255"/>
      <c r="Q590" s="255"/>
      <c r="R590" s="255"/>
      <c r="S590" s="255"/>
      <c r="T590" s="256"/>
      <c r="U590" s="13"/>
      <c r="V590" s="13"/>
      <c r="W590" s="13"/>
      <c r="X590" s="13"/>
      <c r="Y590" s="13"/>
      <c r="Z590" s="13"/>
      <c r="AA590" s="13"/>
      <c r="AB590" s="13"/>
      <c r="AC590" s="13"/>
      <c r="AD590" s="13"/>
      <c r="AE590" s="13"/>
      <c r="AT590" s="257" t="s">
        <v>208</v>
      </c>
      <c r="AU590" s="257" t="s">
        <v>83</v>
      </c>
      <c r="AV590" s="13" t="s">
        <v>85</v>
      </c>
      <c r="AW590" s="13" t="s">
        <v>32</v>
      </c>
      <c r="AX590" s="13" t="s">
        <v>76</v>
      </c>
      <c r="AY590" s="257" t="s">
        <v>201</v>
      </c>
    </row>
    <row r="591" s="13" customFormat="1">
      <c r="A591" s="13"/>
      <c r="B591" s="247"/>
      <c r="C591" s="248"/>
      <c r="D591" s="238" t="s">
        <v>208</v>
      </c>
      <c r="E591" s="249" t="s">
        <v>1</v>
      </c>
      <c r="F591" s="250" t="s">
        <v>887</v>
      </c>
      <c r="G591" s="248"/>
      <c r="H591" s="251">
        <v>1.538</v>
      </c>
      <c r="I591" s="252"/>
      <c r="J591" s="248"/>
      <c r="K591" s="248"/>
      <c r="L591" s="253"/>
      <c r="M591" s="254"/>
      <c r="N591" s="255"/>
      <c r="O591" s="255"/>
      <c r="P591" s="255"/>
      <c r="Q591" s="255"/>
      <c r="R591" s="255"/>
      <c r="S591" s="255"/>
      <c r="T591" s="256"/>
      <c r="U591" s="13"/>
      <c r="V591" s="13"/>
      <c r="W591" s="13"/>
      <c r="X591" s="13"/>
      <c r="Y591" s="13"/>
      <c r="Z591" s="13"/>
      <c r="AA591" s="13"/>
      <c r="AB591" s="13"/>
      <c r="AC591" s="13"/>
      <c r="AD591" s="13"/>
      <c r="AE591" s="13"/>
      <c r="AT591" s="257" t="s">
        <v>208</v>
      </c>
      <c r="AU591" s="257" t="s">
        <v>83</v>
      </c>
      <c r="AV591" s="13" t="s">
        <v>85</v>
      </c>
      <c r="AW591" s="13" t="s">
        <v>32</v>
      </c>
      <c r="AX591" s="13" t="s">
        <v>76</v>
      </c>
      <c r="AY591" s="257" t="s">
        <v>201</v>
      </c>
    </row>
    <row r="592" s="13" customFormat="1">
      <c r="A592" s="13"/>
      <c r="B592" s="247"/>
      <c r="C592" s="248"/>
      <c r="D592" s="238" t="s">
        <v>208</v>
      </c>
      <c r="E592" s="249" t="s">
        <v>1</v>
      </c>
      <c r="F592" s="250" t="s">
        <v>889</v>
      </c>
      <c r="G592" s="248"/>
      <c r="H592" s="251">
        <v>0.63700000000000001</v>
      </c>
      <c r="I592" s="252"/>
      <c r="J592" s="248"/>
      <c r="K592" s="248"/>
      <c r="L592" s="253"/>
      <c r="M592" s="254"/>
      <c r="N592" s="255"/>
      <c r="O592" s="255"/>
      <c r="P592" s="255"/>
      <c r="Q592" s="255"/>
      <c r="R592" s="255"/>
      <c r="S592" s="255"/>
      <c r="T592" s="256"/>
      <c r="U592" s="13"/>
      <c r="V592" s="13"/>
      <c r="W592" s="13"/>
      <c r="X592" s="13"/>
      <c r="Y592" s="13"/>
      <c r="Z592" s="13"/>
      <c r="AA592" s="13"/>
      <c r="AB592" s="13"/>
      <c r="AC592" s="13"/>
      <c r="AD592" s="13"/>
      <c r="AE592" s="13"/>
      <c r="AT592" s="257" t="s">
        <v>208</v>
      </c>
      <c r="AU592" s="257" t="s">
        <v>83</v>
      </c>
      <c r="AV592" s="13" t="s">
        <v>85</v>
      </c>
      <c r="AW592" s="13" t="s">
        <v>32</v>
      </c>
      <c r="AX592" s="13" t="s">
        <v>76</v>
      </c>
      <c r="AY592" s="257" t="s">
        <v>201</v>
      </c>
    </row>
    <row r="593" s="14" customFormat="1">
      <c r="A593" s="14"/>
      <c r="B593" s="258"/>
      <c r="C593" s="259"/>
      <c r="D593" s="238" t="s">
        <v>208</v>
      </c>
      <c r="E593" s="260" t="s">
        <v>1</v>
      </c>
      <c r="F593" s="261" t="s">
        <v>212</v>
      </c>
      <c r="G593" s="259"/>
      <c r="H593" s="262">
        <v>27.071999999999999</v>
      </c>
      <c r="I593" s="263"/>
      <c r="J593" s="259"/>
      <c r="K593" s="259"/>
      <c r="L593" s="264"/>
      <c r="M593" s="265"/>
      <c r="N593" s="266"/>
      <c r="O593" s="266"/>
      <c r="P593" s="266"/>
      <c r="Q593" s="266"/>
      <c r="R593" s="266"/>
      <c r="S593" s="266"/>
      <c r="T593" s="267"/>
      <c r="U593" s="14"/>
      <c r="V593" s="14"/>
      <c r="W593" s="14"/>
      <c r="X593" s="14"/>
      <c r="Y593" s="14"/>
      <c r="Z593" s="14"/>
      <c r="AA593" s="14"/>
      <c r="AB593" s="14"/>
      <c r="AC593" s="14"/>
      <c r="AD593" s="14"/>
      <c r="AE593" s="14"/>
      <c r="AT593" s="268" t="s">
        <v>208</v>
      </c>
      <c r="AU593" s="268" t="s">
        <v>83</v>
      </c>
      <c r="AV593" s="14" t="s">
        <v>206</v>
      </c>
      <c r="AW593" s="14" t="s">
        <v>32</v>
      </c>
      <c r="AX593" s="14" t="s">
        <v>83</v>
      </c>
      <c r="AY593" s="268" t="s">
        <v>201</v>
      </c>
    </row>
    <row r="594" s="2" customFormat="1" ht="37.8" customHeight="1">
      <c r="A594" s="39"/>
      <c r="B594" s="40"/>
      <c r="C594" s="222" t="s">
        <v>894</v>
      </c>
      <c r="D594" s="222" t="s">
        <v>202</v>
      </c>
      <c r="E594" s="223" t="s">
        <v>895</v>
      </c>
      <c r="F594" s="224" t="s">
        <v>896</v>
      </c>
      <c r="G594" s="225" t="s">
        <v>205</v>
      </c>
      <c r="H594" s="226">
        <v>2.8460000000000001</v>
      </c>
      <c r="I594" s="227"/>
      <c r="J594" s="228">
        <f>ROUND(I594*H594,2)</f>
        <v>0</v>
      </c>
      <c r="K594" s="229"/>
      <c r="L594" s="45"/>
      <c r="M594" s="230" t="s">
        <v>1</v>
      </c>
      <c r="N594" s="231" t="s">
        <v>41</v>
      </c>
      <c r="O594" s="92"/>
      <c r="P594" s="232">
        <f>O594*H594</f>
        <v>0</v>
      </c>
      <c r="Q594" s="232">
        <v>0</v>
      </c>
      <c r="R594" s="232">
        <f>Q594*H594</f>
        <v>0</v>
      </c>
      <c r="S594" s="232">
        <v>2.3999999999999999</v>
      </c>
      <c r="T594" s="233">
        <f>S594*H594</f>
        <v>6.8304</v>
      </c>
      <c r="U594" s="39"/>
      <c r="V594" s="39"/>
      <c r="W594" s="39"/>
      <c r="X594" s="39"/>
      <c r="Y594" s="39"/>
      <c r="Z594" s="39"/>
      <c r="AA594" s="39"/>
      <c r="AB594" s="39"/>
      <c r="AC594" s="39"/>
      <c r="AD594" s="39"/>
      <c r="AE594" s="39"/>
      <c r="AR594" s="234" t="s">
        <v>206</v>
      </c>
      <c r="AT594" s="234" t="s">
        <v>202</v>
      </c>
      <c r="AU594" s="234" t="s">
        <v>83</v>
      </c>
      <c r="AY594" s="18" t="s">
        <v>201</v>
      </c>
      <c r="BE594" s="235">
        <f>IF(N594="základní",J594,0)</f>
        <v>0</v>
      </c>
      <c r="BF594" s="235">
        <f>IF(N594="snížená",J594,0)</f>
        <v>0</v>
      </c>
      <c r="BG594" s="235">
        <f>IF(N594="zákl. přenesená",J594,0)</f>
        <v>0</v>
      </c>
      <c r="BH594" s="235">
        <f>IF(N594="sníž. přenesená",J594,0)</f>
        <v>0</v>
      </c>
      <c r="BI594" s="235">
        <f>IF(N594="nulová",J594,0)</f>
        <v>0</v>
      </c>
      <c r="BJ594" s="18" t="s">
        <v>83</v>
      </c>
      <c r="BK594" s="235">
        <f>ROUND(I594*H594,2)</f>
        <v>0</v>
      </c>
      <c r="BL594" s="18" t="s">
        <v>206</v>
      </c>
      <c r="BM594" s="234" t="s">
        <v>897</v>
      </c>
    </row>
    <row r="595" s="12" customFormat="1">
      <c r="A595" s="12"/>
      <c r="B595" s="236"/>
      <c r="C595" s="237"/>
      <c r="D595" s="238" t="s">
        <v>208</v>
      </c>
      <c r="E595" s="239" t="s">
        <v>1</v>
      </c>
      <c r="F595" s="240" t="s">
        <v>509</v>
      </c>
      <c r="G595" s="237"/>
      <c r="H595" s="239" t="s">
        <v>1</v>
      </c>
      <c r="I595" s="241"/>
      <c r="J595" s="237"/>
      <c r="K595" s="237"/>
      <c r="L595" s="242"/>
      <c r="M595" s="243"/>
      <c r="N595" s="244"/>
      <c r="O595" s="244"/>
      <c r="P595" s="244"/>
      <c r="Q595" s="244"/>
      <c r="R595" s="244"/>
      <c r="S595" s="244"/>
      <c r="T595" s="245"/>
      <c r="U595" s="12"/>
      <c r="V595" s="12"/>
      <c r="W595" s="12"/>
      <c r="X595" s="12"/>
      <c r="Y595" s="12"/>
      <c r="Z595" s="12"/>
      <c r="AA595" s="12"/>
      <c r="AB595" s="12"/>
      <c r="AC595" s="12"/>
      <c r="AD595" s="12"/>
      <c r="AE595" s="12"/>
      <c r="AT595" s="246" t="s">
        <v>208</v>
      </c>
      <c r="AU595" s="246" t="s">
        <v>83</v>
      </c>
      <c r="AV595" s="12" t="s">
        <v>83</v>
      </c>
      <c r="AW595" s="12" t="s">
        <v>32</v>
      </c>
      <c r="AX595" s="12" t="s">
        <v>76</v>
      </c>
      <c r="AY595" s="246" t="s">
        <v>201</v>
      </c>
    </row>
    <row r="596" s="12" customFormat="1">
      <c r="A596" s="12"/>
      <c r="B596" s="236"/>
      <c r="C596" s="237"/>
      <c r="D596" s="238" t="s">
        <v>208</v>
      </c>
      <c r="E596" s="239" t="s">
        <v>1</v>
      </c>
      <c r="F596" s="240" t="s">
        <v>898</v>
      </c>
      <c r="G596" s="237"/>
      <c r="H596" s="239" t="s">
        <v>1</v>
      </c>
      <c r="I596" s="241"/>
      <c r="J596" s="237"/>
      <c r="K596" s="237"/>
      <c r="L596" s="242"/>
      <c r="M596" s="243"/>
      <c r="N596" s="244"/>
      <c r="O596" s="244"/>
      <c r="P596" s="244"/>
      <c r="Q596" s="244"/>
      <c r="R596" s="244"/>
      <c r="S596" s="244"/>
      <c r="T596" s="245"/>
      <c r="U596" s="12"/>
      <c r="V596" s="12"/>
      <c r="W596" s="12"/>
      <c r="X596" s="12"/>
      <c r="Y596" s="12"/>
      <c r="Z596" s="12"/>
      <c r="AA596" s="12"/>
      <c r="AB596" s="12"/>
      <c r="AC596" s="12"/>
      <c r="AD596" s="12"/>
      <c r="AE596" s="12"/>
      <c r="AT596" s="246" t="s">
        <v>208</v>
      </c>
      <c r="AU596" s="246" t="s">
        <v>83</v>
      </c>
      <c r="AV596" s="12" t="s">
        <v>83</v>
      </c>
      <c r="AW596" s="12" t="s">
        <v>32</v>
      </c>
      <c r="AX596" s="12" t="s">
        <v>76</v>
      </c>
      <c r="AY596" s="246" t="s">
        <v>201</v>
      </c>
    </row>
    <row r="597" s="13" customFormat="1">
      <c r="A597" s="13"/>
      <c r="B597" s="247"/>
      <c r="C597" s="248"/>
      <c r="D597" s="238" t="s">
        <v>208</v>
      </c>
      <c r="E597" s="249" t="s">
        <v>1</v>
      </c>
      <c r="F597" s="250" t="s">
        <v>899</v>
      </c>
      <c r="G597" s="248"/>
      <c r="H597" s="251">
        <v>0.34799999999999998</v>
      </c>
      <c r="I597" s="252"/>
      <c r="J597" s="248"/>
      <c r="K597" s="248"/>
      <c r="L597" s="253"/>
      <c r="M597" s="254"/>
      <c r="N597" s="255"/>
      <c r="O597" s="255"/>
      <c r="P597" s="255"/>
      <c r="Q597" s="255"/>
      <c r="R597" s="255"/>
      <c r="S597" s="255"/>
      <c r="T597" s="256"/>
      <c r="U597" s="13"/>
      <c r="V597" s="13"/>
      <c r="W597" s="13"/>
      <c r="X597" s="13"/>
      <c r="Y597" s="13"/>
      <c r="Z597" s="13"/>
      <c r="AA597" s="13"/>
      <c r="AB597" s="13"/>
      <c r="AC597" s="13"/>
      <c r="AD597" s="13"/>
      <c r="AE597" s="13"/>
      <c r="AT597" s="257" t="s">
        <v>208</v>
      </c>
      <c r="AU597" s="257" t="s">
        <v>83</v>
      </c>
      <c r="AV597" s="13" t="s">
        <v>85</v>
      </c>
      <c r="AW597" s="13" t="s">
        <v>32</v>
      </c>
      <c r="AX597" s="13" t="s">
        <v>76</v>
      </c>
      <c r="AY597" s="257" t="s">
        <v>201</v>
      </c>
    </row>
    <row r="598" s="12" customFormat="1">
      <c r="A598" s="12"/>
      <c r="B598" s="236"/>
      <c r="C598" s="237"/>
      <c r="D598" s="238" t="s">
        <v>208</v>
      </c>
      <c r="E598" s="239" t="s">
        <v>1</v>
      </c>
      <c r="F598" s="240" t="s">
        <v>698</v>
      </c>
      <c r="G598" s="237"/>
      <c r="H598" s="239" t="s">
        <v>1</v>
      </c>
      <c r="I598" s="241"/>
      <c r="J598" s="237"/>
      <c r="K598" s="237"/>
      <c r="L598" s="242"/>
      <c r="M598" s="243"/>
      <c r="N598" s="244"/>
      <c r="O598" s="244"/>
      <c r="P598" s="244"/>
      <c r="Q598" s="244"/>
      <c r="R598" s="244"/>
      <c r="S598" s="244"/>
      <c r="T598" s="245"/>
      <c r="U598" s="12"/>
      <c r="V598" s="12"/>
      <c r="W598" s="12"/>
      <c r="X598" s="12"/>
      <c r="Y598" s="12"/>
      <c r="Z598" s="12"/>
      <c r="AA598" s="12"/>
      <c r="AB598" s="12"/>
      <c r="AC598" s="12"/>
      <c r="AD598" s="12"/>
      <c r="AE598" s="12"/>
      <c r="AT598" s="246" t="s">
        <v>208</v>
      </c>
      <c r="AU598" s="246" t="s">
        <v>83</v>
      </c>
      <c r="AV598" s="12" t="s">
        <v>83</v>
      </c>
      <c r="AW598" s="12" t="s">
        <v>32</v>
      </c>
      <c r="AX598" s="12" t="s">
        <v>76</v>
      </c>
      <c r="AY598" s="246" t="s">
        <v>201</v>
      </c>
    </row>
    <row r="599" s="12" customFormat="1">
      <c r="A599" s="12"/>
      <c r="B599" s="236"/>
      <c r="C599" s="237"/>
      <c r="D599" s="238" t="s">
        <v>208</v>
      </c>
      <c r="E599" s="239" t="s">
        <v>1</v>
      </c>
      <c r="F599" s="240" t="s">
        <v>898</v>
      </c>
      <c r="G599" s="237"/>
      <c r="H599" s="239" t="s">
        <v>1</v>
      </c>
      <c r="I599" s="241"/>
      <c r="J599" s="237"/>
      <c r="K599" s="237"/>
      <c r="L599" s="242"/>
      <c r="M599" s="243"/>
      <c r="N599" s="244"/>
      <c r="O599" s="244"/>
      <c r="P599" s="244"/>
      <c r="Q599" s="244"/>
      <c r="R599" s="244"/>
      <c r="S599" s="244"/>
      <c r="T599" s="245"/>
      <c r="U599" s="12"/>
      <c r="V599" s="12"/>
      <c r="W599" s="12"/>
      <c r="X599" s="12"/>
      <c r="Y599" s="12"/>
      <c r="Z599" s="12"/>
      <c r="AA599" s="12"/>
      <c r="AB599" s="12"/>
      <c r="AC599" s="12"/>
      <c r="AD599" s="12"/>
      <c r="AE599" s="12"/>
      <c r="AT599" s="246" t="s">
        <v>208</v>
      </c>
      <c r="AU599" s="246" t="s">
        <v>83</v>
      </c>
      <c r="AV599" s="12" t="s">
        <v>83</v>
      </c>
      <c r="AW599" s="12" t="s">
        <v>32</v>
      </c>
      <c r="AX599" s="12" t="s">
        <v>76</v>
      </c>
      <c r="AY599" s="246" t="s">
        <v>201</v>
      </c>
    </row>
    <row r="600" s="13" customFormat="1">
      <c r="A600" s="13"/>
      <c r="B600" s="247"/>
      <c r="C600" s="248"/>
      <c r="D600" s="238" t="s">
        <v>208</v>
      </c>
      <c r="E600" s="249" t="s">
        <v>1</v>
      </c>
      <c r="F600" s="250" t="s">
        <v>900</v>
      </c>
      <c r="G600" s="248"/>
      <c r="H600" s="251">
        <v>0.97999999999999998</v>
      </c>
      <c r="I600" s="252"/>
      <c r="J600" s="248"/>
      <c r="K600" s="248"/>
      <c r="L600" s="253"/>
      <c r="M600" s="254"/>
      <c r="N600" s="255"/>
      <c r="O600" s="255"/>
      <c r="P600" s="255"/>
      <c r="Q600" s="255"/>
      <c r="R600" s="255"/>
      <c r="S600" s="255"/>
      <c r="T600" s="256"/>
      <c r="U600" s="13"/>
      <c r="V600" s="13"/>
      <c r="W600" s="13"/>
      <c r="X600" s="13"/>
      <c r="Y600" s="13"/>
      <c r="Z600" s="13"/>
      <c r="AA600" s="13"/>
      <c r="AB600" s="13"/>
      <c r="AC600" s="13"/>
      <c r="AD600" s="13"/>
      <c r="AE600" s="13"/>
      <c r="AT600" s="257" t="s">
        <v>208</v>
      </c>
      <c r="AU600" s="257" t="s">
        <v>83</v>
      </c>
      <c r="AV600" s="13" t="s">
        <v>85</v>
      </c>
      <c r="AW600" s="13" t="s">
        <v>32</v>
      </c>
      <c r="AX600" s="13" t="s">
        <v>76</v>
      </c>
      <c r="AY600" s="257" t="s">
        <v>201</v>
      </c>
    </row>
    <row r="601" s="12" customFormat="1">
      <c r="A601" s="12"/>
      <c r="B601" s="236"/>
      <c r="C601" s="237"/>
      <c r="D601" s="238" t="s">
        <v>208</v>
      </c>
      <c r="E601" s="239" t="s">
        <v>1</v>
      </c>
      <c r="F601" s="240" t="s">
        <v>702</v>
      </c>
      <c r="G601" s="237"/>
      <c r="H601" s="239" t="s">
        <v>1</v>
      </c>
      <c r="I601" s="241"/>
      <c r="J601" s="237"/>
      <c r="K601" s="237"/>
      <c r="L601" s="242"/>
      <c r="M601" s="243"/>
      <c r="N601" s="244"/>
      <c r="O601" s="244"/>
      <c r="P601" s="244"/>
      <c r="Q601" s="244"/>
      <c r="R601" s="244"/>
      <c r="S601" s="244"/>
      <c r="T601" s="245"/>
      <c r="U601" s="12"/>
      <c r="V601" s="12"/>
      <c r="W601" s="12"/>
      <c r="X601" s="12"/>
      <c r="Y601" s="12"/>
      <c r="Z601" s="12"/>
      <c r="AA601" s="12"/>
      <c r="AB601" s="12"/>
      <c r="AC601" s="12"/>
      <c r="AD601" s="12"/>
      <c r="AE601" s="12"/>
      <c r="AT601" s="246" t="s">
        <v>208</v>
      </c>
      <c r="AU601" s="246" t="s">
        <v>83</v>
      </c>
      <c r="AV601" s="12" t="s">
        <v>83</v>
      </c>
      <c r="AW601" s="12" t="s">
        <v>32</v>
      </c>
      <c r="AX601" s="12" t="s">
        <v>76</v>
      </c>
      <c r="AY601" s="246" t="s">
        <v>201</v>
      </c>
    </row>
    <row r="602" s="12" customFormat="1">
      <c r="A602" s="12"/>
      <c r="B602" s="236"/>
      <c r="C602" s="237"/>
      <c r="D602" s="238" t="s">
        <v>208</v>
      </c>
      <c r="E602" s="239" t="s">
        <v>1</v>
      </c>
      <c r="F602" s="240" t="s">
        <v>898</v>
      </c>
      <c r="G602" s="237"/>
      <c r="H602" s="239" t="s">
        <v>1</v>
      </c>
      <c r="I602" s="241"/>
      <c r="J602" s="237"/>
      <c r="K602" s="237"/>
      <c r="L602" s="242"/>
      <c r="M602" s="243"/>
      <c r="N602" s="244"/>
      <c r="O602" s="244"/>
      <c r="P602" s="244"/>
      <c r="Q602" s="244"/>
      <c r="R602" s="244"/>
      <c r="S602" s="244"/>
      <c r="T602" s="245"/>
      <c r="U602" s="12"/>
      <c r="V602" s="12"/>
      <c r="W602" s="12"/>
      <c r="X602" s="12"/>
      <c r="Y602" s="12"/>
      <c r="Z602" s="12"/>
      <c r="AA602" s="12"/>
      <c r="AB602" s="12"/>
      <c r="AC602" s="12"/>
      <c r="AD602" s="12"/>
      <c r="AE602" s="12"/>
      <c r="AT602" s="246" t="s">
        <v>208</v>
      </c>
      <c r="AU602" s="246" t="s">
        <v>83</v>
      </c>
      <c r="AV602" s="12" t="s">
        <v>83</v>
      </c>
      <c r="AW602" s="12" t="s">
        <v>32</v>
      </c>
      <c r="AX602" s="12" t="s">
        <v>76</v>
      </c>
      <c r="AY602" s="246" t="s">
        <v>201</v>
      </c>
    </row>
    <row r="603" s="13" customFormat="1">
      <c r="A603" s="13"/>
      <c r="B603" s="247"/>
      <c r="C603" s="248"/>
      <c r="D603" s="238" t="s">
        <v>208</v>
      </c>
      <c r="E603" s="249" t="s">
        <v>1</v>
      </c>
      <c r="F603" s="250" t="s">
        <v>901</v>
      </c>
      <c r="G603" s="248"/>
      <c r="H603" s="251">
        <v>0.12</v>
      </c>
      <c r="I603" s="252"/>
      <c r="J603" s="248"/>
      <c r="K603" s="248"/>
      <c r="L603" s="253"/>
      <c r="M603" s="254"/>
      <c r="N603" s="255"/>
      <c r="O603" s="255"/>
      <c r="P603" s="255"/>
      <c r="Q603" s="255"/>
      <c r="R603" s="255"/>
      <c r="S603" s="255"/>
      <c r="T603" s="256"/>
      <c r="U603" s="13"/>
      <c r="V603" s="13"/>
      <c r="W603" s="13"/>
      <c r="X603" s="13"/>
      <c r="Y603" s="13"/>
      <c r="Z603" s="13"/>
      <c r="AA603" s="13"/>
      <c r="AB603" s="13"/>
      <c r="AC603" s="13"/>
      <c r="AD603" s="13"/>
      <c r="AE603" s="13"/>
      <c r="AT603" s="257" t="s">
        <v>208</v>
      </c>
      <c r="AU603" s="257" t="s">
        <v>83</v>
      </c>
      <c r="AV603" s="13" t="s">
        <v>85</v>
      </c>
      <c r="AW603" s="13" t="s">
        <v>32</v>
      </c>
      <c r="AX603" s="13" t="s">
        <v>76</v>
      </c>
      <c r="AY603" s="257" t="s">
        <v>201</v>
      </c>
    </row>
    <row r="604" s="12" customFormat="1">
      <c r="A604" s="12"/>
      <c r="B604" s="236"/>
      <c r="C604" s="237"/>
      <c r="D604" s="238" t="s">
        <v>208</v>
      </c>
      <c r="E604" s="239" t="s">
        <v>1</v>
      </c>
      <c r="F604" s="240" t="s">
        <v>902</v>
      </c>
      <c r="G604" s="237"/>
      <c r="H604" s="239" t="s">
        <v>1</v>
      </c>
      <c r="I604" s="241"/>
      <c r="J604" s="237"/>
      <c r="K604" s="237"/>
      <c r="L604" s="242"/>
      <c r="M604" s="243"/>
      <c r="N604" s="244"/>
      <c r="O604" s="244"/>
      <c r="P604" s="244"/>
      <c r="Q604" s="244"/>
      <c r="R604" s="244"/>
      <c r="S604" s="244"/>
      <c r="T604" s="245"/>
      <c r="U604" s="12"/>
      <c r="V604" s="12"/>
      <c r="W604" s="12"/>
      <c r="X604" s="12"/>
      <c r="Y604" s="12"/>
      <c r="Z604" s="12"/>
      <c r="AA604" s="12"/>
      <c r="AB604" s="12"/>
      <c r="AC604" s="12"/>
      <c r="AD604" s="12"/>
      <c r="AE604" s="12"/>
      <c r="AT604" s="246" t="s">
        <v>208</v>
      </c>
      <c r="AU604" s="246" t="s">
        <v>83</v>
      </c>
      <c r="AV604" s="12" t="s">
        <v>83</v>
      </c>
      <c r="AW604" s="12" t="s">
        <v>32</v>
      </c>
      <c r="AX604" s="12" t="s">
        <v>76</v>
      </c>
      <c r="AY604" s="246" t="s">
        <v>201</v>
      </c>
    </row>
    <row r="605" s="12" customFormat="1">
      <c r="A605" s="12"/>
      <c r="B605" s="236"/>
      <c r="C605" s="237"/>
      <c r="D605" s="238" t="s">
        <v>208</v>
      </c>
      <c r="E605" s="239" t="s">
        <v>1</v>
      </c>
      <c r="F605" s="240" t="s">
        <v>903</v>
      </c>
      <c r="G605" s="237"/>
      <c r="H605" s="239" t="s">
        <v>1</v>
      </c>
      <c r="I605" s="241"/>
      <c r="J605" s="237"/>
      <c r="K605" s="237"/>
      <c r="L605" s="242"/>
      <c r="M605" s="243"/>
      <c r="N605" s="244"/>
      <c r="O605" s="244"/>
      <c r="P605" s="244"/>
      <c r="Q605" s="244"/>
      <c r="R605" s="244"/>
      <c r="S605" s="244"/>
      <c r="T605" s="245"/>
      <c r="U605" s="12"/>
      <c r="V605" s="12"/>
      <c r="W605" s="12"/>
      <c r="X605" s="12"/>
      <c r="Y605" s="12"/>
      <c r="Z605" s="12"/>
      <c r="AA605" s="12"/>
      <c r="AB605" s="12"/>
      <c r="AC605" s="12"/>
      <c r="AD605" s="12"/>
      <c r="AE605" s="12"/>
      <c r="AT605" s="246" t="s">
        <v>208</v>
      </c>
      <c r="AU605" s="246" t="s">
        <v>83</v>
      </c>
      <c r="AV605" s="12" t="s">
        <v>83</v>
      </c>
      <c r="AW605" s="12" t="s">
        <v>32</v>
      </c>
      <c r="AX605" s="12" t="s">
        <v>76</v>
      </c>
      <c r="AY605" s="246" t="s">
        <v>201</v>
      </c>
    </row>
    <row r="606" s="13" customFormat="1">
      <c r="A606" s="13"/>
      <c r="B606" s="247"/>
      <c r="C606" s="248"/>
      <c r="D606" s="238" t="s">
        <v>208</v>
      </c>
      <c r="E606" s="249" t="s">
        <v>1</v>
      </c>
      <c r="F606" s="250" t="s">
        <v>904</v>
      </c>
      <c r="G606" s="248"/>
      <c r="H606" s="251">
        <v>0.28799999999999998</v>
      </c>
      <c r="I606" s="252"/>
      <c r="J606" s="248"/>
      <c r="K606" s="248"/>
      <c r="L606" s="253"/>
      <c r="M606" s="254"/>
      <c r="N606" s="255"/>
      <c r="O606" s="255"/>
      <c r="P606" s="255"/>
      <c r="Q606" s="255"/>
      <c r="R606" s="255"/>
      <c r="S606" s="255"/>
      <c r="T606" s="256"/>
      <c r="U606" s="13"/>
      <c r="V606" s="13"/>
      <c r="W606" s="13"/>
      <c r="X606" s="13"/>
      <c r="Y606" s="13"/>
      <c r="Z606" s="13"/>
      <c r="AA606" s="13"/>
      <c r="AB606" s="13"/>
      <c r="AC606" s="13"/>
      <c r="AD606" s="13"/>
      <c r="AE606" s="13"/>
      <c r="AT606" s="257" t="s">
        <v>208</v>
      </c>
      <c r="AU606" s="257" t="s">
        <v>83</v>
      </c>
      <c r="AV606" s="13" t="s">
        <v>85</v>
      </c>
      <c r="AW606" s="13" t="s">
        <v>32</v>
      </c>
      <c r="AX606" s="13" t="s">
        <v>76</v>
      </c>
      <c r="AY606" s="257" t="s">
        <v>201</v>
      </c>
    </row>
    <row r="607" s="13" customFormat="1">
      <c r="A607" s="13"/>
      <c r="B607" s="247"/>
      <c r="C607" s="248"/>
      <c r="D607" s="238" t="s">
        <v>208</v>
      </c>
      <c r="E607" s="249" t="s">
        <v>1</v>
      </c>
      <c r="F607" s="250" t="s">
        <v>905</v>
      </c>
      <c r="G607" s="248"/>
      <c r="H607" s="251">
        <v>0.19800000000000001</v>
      </c>
      <c r="I607" s="252"/>
      <c r="J607" s="248"/>
      <c r="K607" s="248"/>
      <c r="L607" s="253"/>
      <c r="M607" s="254"/>
      <c r="N607" s="255"/>
      <c r="O607" s="255"/>
      <c r="P607" s="255"/>
      <c r="Q607" s="255"/>
      <c r="R607" s="255"/>
      <c r="S607" s="255"/>
      <c r="T607" s="256"/>
      <c r="U607" s="13"/>
      <c r="V607" s="13"/>
      <c r="W607" s="13"/>
      <c r="X607" s="13"/>
      <c r="Y607" s="13"/>
      <c r="Z607" s="13"/>
      <c r="AA607" s="13"/>
      <c r="AB607" s="13"/>
      <c r="AC607" s="13"/>
      <c r="AD607" s="13"/>
      <c r="AE607" s="13"/>
      <c r="AT607" s="257" t="s">
        <v>208</v>
      </c>
      <c r="AU607" s="257" t="s">
        <v>83</v>
      </c>
      <c r="AV607" s="13" t="s">
        <v>85</v>
      </c>
      <c r="AW607" s="13" t="s">
        <v>32</v>
      </c>
      <c r="AX607" s="13" t="s">
        <v>76</v>
      </c>
      <c r="AY607" s="257" t="s">
        <v>201</v>
      </c>
    </row>
    <row r="608" s="13" customFormat="1">
      <c r="A608" s="13"/>
      <c r="B608" s="247"/>
      <c r="C608" s="248"/>
      <c r="D608" s="238" t="s">
        <v>208</v>
      </c>
      <c r="E608" s="249" t="s">
        <v>1</v>
      </c>
      <c r="F608" s="250" t="s">
        <v>906</v>
      </c>
      <c r="G608" s="248"/>
      <c r="H608" s="251">
        <v>0.91200000000000003</v>
      </c>
      <c r="I608" s="252"/>
      <c r="J608" s="248"/>
      <c r="K608" s="248"/>
      <c r="L608" s="253"/>
      <c r="M608" s="254"/>
      <c r="N608" s="255"/>
      <c r="O608" s="255"/>
      <c r="P608" s="255"/>
      <c r="Q608" s="255"/>
      <c r="R608" s="255"/>
      <c r="S608" s="255"/>
      <c r="T608" s="256"/>
      <c r="U608" s="13"/>
      <c r="V608" s="13"/>
      <c r="W608" s="13"/>
      <c r="X608" s="13"/>
      <c r="Y608" s="13"/>
      <c r="Z608" s="13"/>
      <c r="AA608" s="13"/>
      <c r="AB608" s="13"/>
      <c r="AC608" s="13"/>
      <c r="AD608" s="13"/>
      <c r="AE608" s="13"/>
      <c r="AT608" s="257" t="s">
        <v>208</v>
      </c>
      <c r="AU608" s="257" t="s">
        <v>83</v>
      </c>
      <c r="AV608" s="13" t="s">
        <v>85</v>
      </c>
      <c r="AW608" s="13" t="s">
        <v>32</v>
      </c>
      <c r="AX608" s="13" t="s">
        <v>76</v>
      </c>
      <c r="AY608" s="257" t="s">
        <v>201</v>
      </c>
    </row>
    <row r="609" s="14" customFormat="1">
      <c r="A609" s="14"/>
      <c r="B609" s="258"/>
      <c r="C609" s="259"/>
      <c r="D609" s="238" t="s">
        <v>208</v>
      </c>
      <c r="E609" s="260" t="s">
        <v>1</v>
      </c>
      <c r="F609" s="261" t="s">
        <v>212</v>
      </c>
      <c r="G609" s="259"/>
      <c r="H609" s="262">
        <v>2.8460000000000001</v>
      </c>
      <c r="I609" s="263"/>
      <c r="J609" s="259"/>
      <c r="K609" s="259"/>
      <c r="L609" s="264"/>
      <c r="M609" s="265"/>
      <c r="N609" s="266"/>
      <c r="O609" s="266"/>
      <c r="P609" s="266"/>
      <c r="Q609" s="266"/>
      <c r="R609" s="266"/>
      <c r="S609" s="266"/>
      <c r="T609" s="267"/>
      <c r="U609" s="14"/>
      <c r="V609" s="14"/>
      <c r="W609" s="14"/>
      <c r="X609" s="14"/>
      <c r="Y609" s="14"/>
      <c r="Z609" s="14"/>
      <c r="AA609" s="14"/>
      <c r="AB609" s="14"/>
      <c r="AC609" s="14"/>
      <c r="AD609" s="14"/>
      <c r="AE609" s="14"/>
      <c r="AT609" s="268" t="s">
        <v>208</v>
      </c>
      <c r="AU609" s="268" t="s">
        <v>83</v>
      </c>
      <c r="AV609" s="14" t="s">
        <v>206</v>
      </c>
      <c r="AW609" s="14" t="s">
        <v>32</v>
      </c>
      <c r="AX609" s="14" t="s">
        <v>83</v>
      </c>
      <c r="AY609" s="268" t="s">
        <v>201</v>
      </c>
    </row>
    <row r="610" s="2" customFormat="1" ht="37.8" customHeight="1">
      <c r="A610" s="39"/>
      <c r="B610" s="40"/>
      <c r="C610" s="222" t="s">
        <v>907</v>
      </c>
      <c r="D610" s="222" t="s">
        <v>202</v>
      </c>
      <c r="E610" s="223" t="s">
        <v>908</v>
      </c>
      <c r="F610" s="224" t="s">
        <v>909</v>
      </c>
      <c r="G610" s="225" t="s">
        <v>671</v>
      </c>
      <c r="H610" s="226">
        <v>152.941</v>
      </c>
      <c r="I610" s="227"/>
      <c r="J610" s="228">
        <f>ROUND(I610*H610,2)</f>
        <v>0</v>
      </c>
      <c r="K610" s="229"/>
      <c r="L610" s="45"/>
      <c r="M610" s="230" t="s">
        <v>1</v>
      </c>
      <c r="N610" s="231" t="s">
        <v>41</v>
      </c>
      <c r="O610" s="92"/>
      <c r="P610" s="232">
        <f>O610*H610</f>
        <v>0</v>
      </c>
      <c r="Q610" s="232">
        <v>8.0000000000000007E-05</v>
      </c>
      <c r="R610" s="232">
        <f>Q610*H610</f>
        <v>0.012235280000000001</v>
      </c>
      <c r="S610" s="232">
        <v>0</v>
      </c>
      <c r="T610" s="233">
        <f>S610*H610</f>
        <v>0</v>
      </c>
      <c r="U610" s="39"/>
      <c r="V610" s="39"/>
      <c r="W610" s="39"/>
      <c r="X610" s="39"/>
      <c r="Y610" s="39"/>
      <c r="Z610" s="39"/>
      <c r="AA610" s="39"/>
      <c r="AB610" s="39"/>
      <c r="AC610" s="39"/>
      <c r="AD610" s="39"/>
      <c r="AE610" s="39"/>
      <c r="AR610" s="234" t="s">
        <v>206</v>
      </c>
      <c r="AT610" s="234" t="s">
        <v>202</v>
      </c>
      <c r="AU610" s="234" t="s">
        <v>83</v>
      </c>
      <c r="AY610" s="18" t="s">
        <v>201</v>
      </c>
      <c r="BE610" s="235">
        <f>IF(N610="základní",J610,0)</f>
        <v>0</v>
      </c>
      <c r="BF610" s="235">
        <f>IF(N610="snížená",J610,0)</f>
        <v>0</v>
      </c>
      <c r="BG610" s="235">
        <f>IF(N610="zákl. přenesená",J610,0)</f>
        <v>0</v>
      </c>
      <c r="BH610" s="235">
        <f>IF(N610="sníž. přenesená",J610,0)</f>
        <v>0</v>
      </c>
      <c r="BI610" s="235">
        <f>IF(N610="nulová",J610,0)</f>
        <v>0</v>
      </c>
      <c r="BJ610" s="18" t="s">
        <v>83</v>
      </c>
      <c r="BK610" s="235">
        <f>ROUND(I610*H610,2)</f>
        <v>0</v>
      </c>
      <c r="BL610" s="18" t="s">
        <v>206</v>
      </c>
      <c r="BM610" s="234" t="s">
        <v>910</v>
      </c>
    </row>
    <row r="611" s="12" customFormat="1">
      <c r="A611" s="12"/>
      <c r="B611" s="236"/>
      <c r="C611" s="237"/>
      <c r="D611" s="238" t="s">
        <v>208</v>
      </c>
      <c r="E611" s="239" t="s">
        <v>1</v>
      </c>
      <c r="F611" s="240" t="s">
        <v>509</v>
      </c>
      <c r="G611" s="237"/>
      <c r="H611" s="239" t="s">
        <v>1</v>
      </c>
      <c r="I611" s="241"/>
      <c r="J611" s="237"/>
      <c r="K611" s="237"/>
      <c r="L611" s="242"/>
      <c r="M611" s="243"/>
      <c r="N611" s="244"/>
      <c r="O611" s="244"/>
      <c r="P611" s="244"/>
      <c r="Q611" s="244"/>
      <c r="R611" s="244"/>
      <c r="S611" s="244"/>
      <c r="T611" s="245"/>
      <c r="U611" s="12"/>
      <c r="V611" s="12"/>
      <c r="W611" s="12"/>
      <c r="X611" s="12"/>
      <c r="Y611" s="12"/>
      <c r="Z611" s="12"/>
      <c r="AA611" s="12"/>
      <c r="AB611" s="12"/>
      <c r="AC611" s="12"/>
      <c r="AD611" s="12"/>
      <c r="AE611" s="12"/>
      <c r="AT611" s="246" t="s">
        <v>208</v>
      </c>
      <c r="AU611" s="246" t="s">
        <v>83</v>
      </c>
      <c r="AV611" s="12" t="s">
        <v>83</v>
      </c>
      <c r="AW611" s="12" t="s">
        <v>32</v>
      </c>
      <c r="AX611" s="12" t="s">
        <v>76</v>
      </c>
      <c r="AY611" s="246" t="s">
        <v>201</v>
      </c>
    </row>
    <row r="612" s="13" customFormat="1">
      <c r="A612" s="13"/>
      <c r="B612" s="247"/>
      <c r="C612" s="248"/>
      <c r="D612" s="238" t="s">
        <v>208</v>
      </c>
      <c r="E612" s="249" t="s">
        <v>1</v>
      </c>
      <c r="F612" s="250" t="s">
        <v>911</v>
      </c>
      <c r="G612" s="248"/>
      <c r="H612" s="251">
        <v>6.2999999999999998</v>
      </c>
      <c r="I612" s="252"/>
      <c r="J612" s="248"/>
      <c r="K612" s="248"/>
      <c r="L612" s="253"/>
      <c r="M612" s="254"/>
      <c r="N612" s="255"/>
      <c r="O612" s="255"/>
      <c r="P612" s="255"/>
      <c r="Q612" s="255"/>
      <c r="R612" s="255"/>
      <c r="S612" s="255"/>
      <c r="T612" s="256"/>
      <c r="U612" s="13"/>
      <c r="V612" s="13"/>
      <c r="W612" s="13"/>
      <c r="X612" s="13"/>
      <c r="Y612" s="13"/>
      <c r="Z612" s="13"/>
      <c r="AA612" s="13"/>
      <c r="AB612" s="13"/>
      <c r="AC612" s="13"/>
      <c r="AD612" s="13"/>
      <c r="AE612" s="13"/>
      <c r="AT612" s="257" t="s">
        <v>208</v>
      </c>
      <c r="AU612" s="257" t="s">
        <v>83</v>
      </c>
      <c r="AV612" s="13" t="s">
        <v>85</v>
      </c>
      <c r="AW612" s="13" t="s">
        <v>32</v>
      </c>
      <c r="AX612" s="13" t="s">
        <v>76</v>
      </c>
      <c r="AY612" s="257" t="s">
        <v>201</v>
      </c>
    </row>
    <row r="613" s="13" customFormat="1">
      <c r="A613" s="13"/>
      <c r="B613" s="247"/>
      <c r="C613" s="248"/>
      <c r="D613" s="238" t="s">
        <v>208</v>
      </c>
      <c r="E613" s="249" t="s">
        <v>1</v>
      </c>
      <c r="F613" s="250" t="s">
        <v>912</v>
      </c>
      <c r="G613" s="248"/>
      <c r="H613" s="251">
        <v>5.2999999999999998</v>
      </c>
      <c r="I613" s="252"/>
      <c r="J613" s="248"/>
      <c r="K613" s="248"/>
      <c r="L613" s="253"/>
      <c r="M613" s="254"/>
      <c r="N613" s="255"/>
      <c r="O613" s="255"/>
      <c r="P613" s="255"/>
      <c r="Q613" s="255"/>
      <c r="R613" s="255"/>
      <c r="S613" s="255"/>
      <c r="T613" s="256"/>
      <c r="U613" s="13"/>
      <c r="V613" s="13"/>
      <c r="W613" s="13"/>
      <c r="X613" s="13"/>
      <c r="Y613" s="13"/>
      <c r="Z613" s="13"/>
      <c r="AA613" s="13"/>
      <c r="AB613" s="13"/>
      <c r="AC613" s="13"/>
      <c r="AD613" s="13"/>
      <c r="AE613" s="13"/>
      <c r="AT613" s="257" t="s">
        <v>208</v>
      </c>
      <c r="AU613" s="257" t="s">
        <v>83</v>
      </c>
      <c r="AV613" s="13" t="s">
        <v>85</v>
      </c>
      <c r="AW613" s="13" t="s">
        <v>32</v>
      </c>
      <c r="AX613" s="13" t="s">
        <v>76</v>
      </c>
      <c r="AY613" s="257" t="s">
        <v>201</v>
      </c>
    </row>
    <row r="614" s="13" customFormat="1">
      <c r="A614" s="13"/>
      <c r="B614" s="247"/>
      <c r="C614" s="248"/>
      <c r="D614" s="238" t="s">
        <v>208</v>
      </c>
      <c r="E614" s="249" t="s">
        <v>1</v>
      </c>
      <c r="F614" s="250" t="s">
        <v>913</v>
      </c>
      <c r="G614" s="248"/>
      <c r="H614" s="251">
        <v>5.7400000000000002</v>
      </c>
      <c r="I614" s="252"/>
      <c r="J614" s="248"/>
      <c r="K614" s="248"/>
      <c r="L614" s="253"/>
      <c r="M614" s="254"/>
      <c r="N614" s="255"/>
      <c r="O614" s="255"/>
      <c r="P614" s="255"/>
      <c r="Q614" s="255"/>
      <c r="R614" s="255"/>
      <c r="S614" s="255"/>
      <c r="T614" s="256"/>
      <c r="U614" s="13"/>
      <c r="V614" s="13"/>
      <c r="W614" s="13"/>
      <c r="X614" s="13"/>
      <c r="Y614" s="13"/>
      <c r="Z614" s="13"/>
      <c r="AA614" s="13"/>
      <c r="AB614" s="13"/>
      <c r="AC614" s="13"/>
      <c r="AD614" s="13"/>
      <c r="AE614" s="13"/>
      <c r="AT614" s="257" t="s">
        <v>208</v>
      </c>
      <c r="AU614" s="257" t="s">
        <v>83</v>
      </c>
      <c r="AV614" s="13" t="s">
        <v>85</v>
      </c>
      <c r="AW614" s="13" t="s">
        <v>32</v>
      </c>
      <c r="AX614" s="13" t="s">
        <v>76</v>
      </c>
      <c r="AY614" s="257" t="s">
        <v>201</v>
      </c>
    </row>
    <row r="615" s="12" customFormat="1">
      <c r="A615" s="12"/>
      <c r="B615" s="236"/>
      <c r="C615" s="237"/>
      <c r="D615" s="238" t="s">
        <v>208</v>
      </c>
      <c r="E615" s="239" t="s">
        <v>1</v>
      </c>
      <c r="F615" s="240" t="s">
        <v>512</v>
      </c>
      <c r="G615" s="237"/>
      <c r="H615" s="239" t="s">
        <v>1</v>
      </c>
      <c r="I615" s="241"/>
      <c r="J615" s="237"/>
      <c r="K615" s="237"/>
      <c r="L615" s="242"/>
      <c r="M615" s="243"/>
      <c r="N615" s="244"/>
      <c r="O615" s="244"/>
      <c r="P615" s="244"/>
      <c r="Q615" s="244"/>
      <c r="R615" s="244"/>
      <c r="S615" s="244"/>
      <c r="T615" s="245"/>
      <c r="U615" s="12"/>
      <c r="V615" s="12"/>
      <c r="W615" s="12"/>
      <c r="X615" s="12"/>
      <c r="Y615" s="12"/>
      <c r="Z615" s="12"/>
      <c r="AA615" s="12"/>
      <c r="AB615" s="12"/>
      <c r="AC615" s="12"/>
      <c r="AD615" s="12"/>
      <c r="AE615" s="12"/>
      <c r="AT615" s="246" t="s">
        <v>208</v>
      </c>
      <c r="AU615" s="246" t="s">
        <v>83</v>
      </c>
      <c r="AV615" s="12" t="s">
        <v>83</v>
      </c>
      <c r="AW615" s="12" t="s">
        <v>32</v>
      </c>
      <c r="AX615" s="12" t="s">
        <v>76</v>
      </c>
      <c r="AY615" s="246" t="s">
        <v>201</v>
      </c>
    </row>
    <row r="616" s="13" customFormat="1">
      <c r="A616" s="13"/>
      <c r="B616" s="247"/>
      <c r="C616" s="248"/>
      <c r="D616" s="238" t="s">
        <v>208</v>
      </c>
      <c r="E616" s="249" t="s">
        <v>1</v>
      </c>
      <c r="F616" s="250" t="s">
        <v>914</v>
      </c>
      <c r="G616" s="248"/>
      <c r="H616" s="251">
        <v>12.246</v>
      </c>
      <c r="I616" s="252"/>
      <c r="J616" s="248"/>
      <c r="K616" s="248"/>
      <c r="L616" s="253"/>
      <c r="M616" s="254"/>
      <c r="N616" s="255"/>
      <c r="O616" s="255"/>
      <c r="P616" s="255"/>
      <c r="Q616" s="255"/>
      <c r="R616" s="255"/>
      <c r="S616" s="255"/>
      <c r="T616" s="256"/>
      <c r="U616" s="13"/>
      <c r="V616" s="13"/>
      <c r="W616" s="13"/>
      <c r="X616" s="13"/>
      <c r="Y616" s="13"/>
      <c r="Z616" s="13"/>
      <c r="AA616" s="13"/>
      <c r="AB616" s="13"/>
      <c r="AC616" s="13"/>
      <c r="AD616" s="13"/>
      <c r="AE616" s="13"/>
      <c r="AT616" s="257" t="s">
        <v>208</v>
      </c>
      <c r="AU616" s="257" t="s">
        <v>83</v>
      </c>
      <c r="AV616" s="13" t="s">
        <v>85</v>
      </c>
      <c r="AW616" s="13" t="s">
        <v>32</v>
      </c>
      <c r="AX616" s="13" t="s">
        <v>76</v>
      </c>
      <c r="AY616" s="257" t="s">
        <v>201</v>
      </c>
    </row>
    <row r="617" s="13" customFormat="1">
      <c r="A617" s="13"/>
      <c r="B617" s="247"/>
      <c r="C617" s="248"/>
      <c r="D617" s="238" t="s">
        <v>208</v>
      </c>
      <c r="E617" s="249" t="s">
        <v>1</v>
      </c>
      <c r="F617" s="250" t="s">
        <v>915</v>
      </c>
      <c r="G617" s="248"/>
      <c r="H617" s="251">
        <v>6.4100000000000001</v>
      </c>
      <c r="I617" s="252"/>
      <c r="J617" s="248"/>
      <c r="K617" s="248"/>
      <c r="L617" s="253"/>
      <c r="M617" s="254"/>
      <c r="N617" s="255"/>
      <c r="O617" s="255"/>
      <c r="P617" s="255"/>
      <c r="Q617" s="255"/>
      <c r="R617" s="255"/>
      <c r="S617" s="255"/>
      <c r="T617" s="256"/>
      <c r="U617" s="13"/>
      <c r="V617" s="13"/>
      <c r="W617" s="13"/>
      <c r="X617" s="13"/>
      <c r="Y617" s="13"/>
      <c r="Z617" s="13"/>
      <c r="AA617" s="13"/>
      <c r="AB617" s="13"/>
      <c r="AC617" s="13"/>
      <c r="AD617" s="13"/>
      <c r="AE617" s="13"/>
      <c r="AT617" s="257" t="s">
        <v>208</v>
      </c>
      <c r="AU617" s="257" t="s">
        <v>83</v>
      </c>
      <c r="AV617" s="13" t="s">
        <v>85</v>
      </c>
      <c r="AW617" s="13" t="s">
        <v>32</v>
      </c>
      <c r="AX617" s="13" t="s">
        <v>76</v>
      </c>
      <c r="AY617" s="257" t="s">
        <v>201</v>
      </c>
    </row>
    <row r="618" s="12" customFormat="1">
      <c r="A618" s="12"/>
      <c r="B618" s="236"/>
      <c r="C618" s="237"/>
      <c r="D618" s="238" t="s">
        <v>208</v>
      </c>
      <c r="E618" s="239" t="s">
        <v>1</v>
      </c>
      <c r="F618" s="240" t="s">
        <v>888</v>
      </c>
      <c r="G618" s="237"/>
      <c r="H618" s="239" t="s">
        <v>1</v>
      </c>
      <c r="I618" s="241"/>
      <c r="J618" s="237"/>
      <c r="K618" s="237"/>
      <c r="L618" s="242"/>
      <c r="M618" s="243"/>
      <c r="N618" s="244"/>
      <c r="O618" s="244"/>
      <c r="P618" s="244"/>
      <c r="Q618" s="244"/>
      <c r="R618" s="244"/>
      <c r="S618" s="244"/>
      <c r="T618" s="245"/>
      <c r="U618" s="12"/>
      <c r="V618" s="12"/>
      <c r="W618" s="12"/>
      <c r="X618" s="12"/>
      <c r="Y618" s="12"/>
      <c r="Z618" s="12"/>
      <c r="AA618" s="12"/>
      <c r="AB618" s="12"/>
      <c r="AC618" s="12"/>
      <c r="AD618" s="12"/>
      <c r="AE618" s="12"/>
      <c r="AT618" s="246" t="s">
        <v>208</v>
      </c>
      <c r="AU618" s="246" t="s">
        <v>83</v>
      </c>
      <c r="AV618" s="12" t="s">
        <v>83</v>
      </c>
      <c r="AW618" s="12" t="s">
        <v>32</v>
      </c>
      <c r="AX618" s="12" t="s">
        <v>76</v>
      </c>
      <c r="AY618" s="246" t="s">
        <v>201</v>
      </c>
    </row>
    <row r="619" s="13" customFormat="1">
      <c r="A619" s="13"/>
      <c r="B619" s="247"/>
      <c r="C619" s="248"/>
      <c r="D619" s="238" t="s">
        <v>208</v>
      </c>
      <c r="E619" s="249" t="s">
        <v>1</v>
      </c>
      <c r="F619" s="250" t="s">
        <v>691</v>
      </c>
      <c r="G619" s="248"/>
      <c r="H619" s="251">
        <v>8.1639999999999997</v>
      </c>
      <c r="I619" s="252"/>
      <c r="J619" s="248"/>
      <c r="K619" s="248"/>
      <c r="L619" s="253"/>
      <c r="M619" s="254"/>
      <c r="N619" s="255"/>
      <c r="O619" s="255"/>
      <c r="P619" s="255"/>
      <c r="Q619" s="255"/>
      <c r="R619" s="255"/>
      <c r="S619" s="255"/>
      <c r="T619" s="256"/>
      <c r="U619" s="13"/>
      <c r="V619" s="13"/>
      <c r="W619" s="13"/>
      <c r="X619" s="13"/>
      <c r="Y619" s="13"/>
      <c r="Z619" s="13"/>
      <c r="AA619" s="13"/>
      <c r="AB619" s="13"/>
      <c r="AC619" s="13"/>
      <c r="AD619" s="13"/>
      <c r="AE619" s="13"/>
      <c r="AT619" s="257" t="s">
        <v>208</v>
      </c>
      <c r="AU619" s="257" t="s">
        <v>83</v>
      </c>
      <c r="AV619" s="13" t="s">
        <v>85</v>
      </c>
      <c r="AW619" s="13" t="s">
        <v>32</v>
      </c>
      <c r="AX619" s="13" t="s">
        <v>76</v>
      </c>
      <c r="AY619" s="257" t="s">
        <v>201</v>
      </c>
    </row>
    <row r="620" s="13" customFormat="1">
      <c r="A620" s="13"/>
      <c r="B620" s="247"/>
      <c r="C620" s="248"/>
      <c r="D620" s="238" t="s">
        <v>208</v>
      </c>
      <c r="E620" s="249" t="s">
        <v>1</v>
      </c>
      <c r="F620" s="250" t="s">
        <v>915</v>
      </c>
      <c r="G620" s="248"/>
      <c r="H620" s="251">
        <v>6.4100000000000001</v>
      </c>
      <c r="I620" s="252"/>
      <c r="J620" s="248"/>
      <c r="K620" s="248"/>
      <c r="L620" s="253"/>
      <c r="M620" s="254"/>
      <c r="N620" s="255"/>
      <c r="O620" s="255"/>
      <c r="P620" s="255"/>
      <c r="Q620" s="255"/>
      <c r="R620" s="255"/>
      <c r="S620" s="255"/>
      <c r="T620" s="256"/>
      <c r="U620" s="13"/>
      <c r="V620" s="13"/>
      <c r="W620" s="13"/>
      <c r="X620" s="13"/>
      <c r="Y620" s="13"/>
      <c r="Z620" s="13"/>
      <c r="AA620" s="13"/>
      <c r="AB620" s="13"/>
      <c r="AC620" s="13"/>
      <c r="AD620" s="13"/>
      <c r="AE620" s="13"/>
      <c r="AT620" s="257" t="s">
        <v>208</v>
      </c>
      <c r="AU620" s="257" t="s">
        <v>83</v>
      </c>
      <c r="AV620" s="13" t="s">
        <v>85</v>
      </c>
      <c r="AW620" s="13" t="s">
        <v>32</v>
      </c>
      <c r="AX620" s="13" t="s">
        <v>76</v>
      </c>
      <c r="AY620" s="257" t="s">
        <v>201</v>
      </c>
    </row>
    <row r="621" s="13" customFormat="1">
      <c r="A621" s="13"/>
      <c r="B621" s="247"/>
      <c r="C621" s="248"/>
      <c r="D621" s="238" t="s">
        <v>208</v>
      </c>
      <c r="E621" s="249" t="s">
        <v>1</v>
      </c>
      <c r="F621" s="250" t="s">
        <v>916</v>
      </c>
      <c r="G621" s="248"/>
      <c r="H621" s="251">
        <v>5.4100000000000001</v>
      </c>
      <c r="I621" s="252"/>
      <c r="J621" s="248"/>
      <c r="K621" s="248"/>
      <c r="L621" s="253"/>
      <c r="M621" s="254"/>
      <c r="N621" s="255"/>
      <c r="O621" s="255"/>
      <c r="P621" s="255"/>
      <c r="Q621" s="255"/>
      <c r="R621" s="255"/>
      <c r="S621" s="255"/>
      <c r="T621" s="256"/>
      <c r="U621" s="13"/>
      <c r="V621" s="13"/>
      <c r="W621" s="13"/>
      <c r="X621" s="13"/>
      <c r="Y621" s="13"/>
      <c r="Z621" s="13"/>
      <c r="AA621" s="13"/>
      <c r="AB621" s="13"/>
      <c r="AC621" s="13"/>
      <c r="AD621" s="13"/>
      <c r="AE621" s="13"/>
      <c r="AT621" s="257" t="s">
        <v>208</v>
      </c>
      <c r="AU621" s="257" t="s">
        <v>83</v>
      </c>
      <c r="AV621" s="13" t="s">
        <v>85</v>
      </c>
      <c r="AW621" s="13" t="s">
        <v>32</v>
      </c>
      <c r="AX621" s="13" t="s">
        <v>76</v>
      </c>
      <c r="AY621" s="257" t="s">
        <v>201</v>
      </c>
    </row>
    <row r="622" s="12" customFormat="1">
      <c r="A622" s="12"/>
      <c r="B622" s="236"/>
      <c r="C622" s="237"/>
      <c r="D622" s="238" t="s">
        <v>208</v>
      </c>
      <c r="E622" s="239" t="s">
        <v>1</v>
      </c>
      <c r="F622" s="240" t="s">
        <v>519</v>
      </c>
      <c r="G622" s="237"/>
      <c r="H622" s="239" t="s">
        <v>1</v>
      </c>
      <c r="I622" s="241"/>
      <c r="J622" s="237"/>
      <c r="K622" s="237"/>
      <c r="L622" s="242"/>
      <c r="M622" s="243"/>
      <c r="N622" s="244"/>
      <c r="O622" s="244"/>
      <c r="P622" s="244"/>
      <c r="Q622" s="244"/>
      <c r="R622" s="244"/>
      <c r="S622" s="244"/>
      <c r="T622" s="245"/>
      <c r="U622" s="12"/>
      <c r="V622" s="12"/>
      <c r="W622" s="12"/>
      <c r="X622" s="12"/>
      <c r="Y622" s="12"/>
      <c r="Z622" s="12"/>
      <c r="AA622" s="12"/>
      <c r="AB622" s="12"/>
      <c r="AC622" s="12"/>
      <c r="AD622" s="12"/>
      <c r="AE622" s="12"/>
      <c r="AT622" s="246" t="s">
        <v>208</v>
      </c>
      <c r="AU622" s="246" t="s">
        <v>83</v>
      </c>
      <c r="AV622" s="12" t="s">
        <v>83</v>
      </c>
      <c r="AW622" s="12" t="s">
        <v>32</v>
      </c>
      <c r="AX622" s="12" t="s">
        <v>76</v>
      </c>
      <c r="AY622" s="246" t="s">
        <v>201</v>
      </c>
    </row>
    <row r="623" s="13" customFormat="1">
      <c r="A623" s="13"/>
      <c r="B623" s="247"/>
      <c r="C623" s="248"/>
      <c r="D623" s="238" t="s">
        <v>208</v>
      </c>
      <c r="E623" s="249" t="s">
        <v>1</v>
      </c>
      <c r="F623" s="250" t="s">
        <v>917</v>
      </c>
      <c r="G623" s="248"/>
      <c r="H623" s="251">
        <v>9.6150000000000002</v>
      </c>
      <c r="I623" s="252"/>
      <c r="J623" s="248"/>
      <c r="K623" s="248"/>
      <c r="L623" s="253"/>
      <c r="M623" s="254"/>
      <c r="N623" s="255"/>
      <c r="O623" s="255"/>
      <c r="P623" s="255"/>
      <c r="Q623" s="255"/>
      <c r="R623" s="255"/>
      <c r="S623" s="255"/>
      <c r="T623" s="256"/>
      <c r="U623" s="13"/>
      <c r="V623" s="13"/>
      <c r="W623" s="13"/>
      <c r="X623" s="13"/>
      <c r="Y623" s="13"/>
      <c r="Z623" s="13"/>
      <c r="AA623" s="13"/>
      <c r="AB623" s="13"/>
      <c r="AC623" s="13"/>
      <c r="AD623" s="13"/>
      <c r="AE623" s="13"/>
      <c r="AT623" s="257" t="s">
        <v>208</v>
      </c>
      <c r="AU623" s="257" t="s">
        <v>83</v>
      </c>
      <c r="AV623" s="13" t="s">
        <v>85</v>
      </c>
      <c r="AW623" s="13" t="s">
        <v>32</v>
      </c>
      <c r="AX623" s="13" t="s">
        <v>76</v>
      </c>
      <c r="AY623" s="257" t="s">
        <v>201</v>
      </c>
    </row>
    <row r="624" s="13" customFormat="1">
      <c r="A624" s="13"/>
      <c r="B624" s="247"/>
      <c r="C624" s="248"/>
      <c r="D624" s="238" t="s">
        <v>208</v>
      </c>
      <c r="E624" s="249" t="s">
        <v>1</v>
      </c>
      <c r="F624" s="250" t="s">
        <v>696</v>
      </c>
      <c r="G624" s="248"/>
      <c r="H624" s="251">
        <v>4.0819999999999999</v>
      </c>
      <c r="I624" s="252"/>
      <c r="J624" s="248"/>
      <c r="K624" s="248"/>
      <c r="L624" s="253"/>
      <c r="M624" s="254"/>
      <c r="N624" s="255"/>
      <c r="O624" s="255"/>
      <c r="P624" s="255"/>
      <c r="Q624" s="255"/>
      <c r="R624" s="255"/>
      <c r="S624" s="255"/>
      <c r="T624" s="256"/>
      <c r="U624" s="13"/>
      <c r="V624" s="13"/>
      <c r="W624" s="13"/>
      <c r="X624" s="13"/>
      <c r="Y624" s="13"/>
      <c r="Z624" s="13"/>
      <c r="AA624" s="13"/>
      <c r="AB624" s="13"/>
      <c r="AC624" s="13"/>
      <c r="AD624" s="13"/>
      <c r="AE624" s="13"/>
      <c r="AT624" s="257" t="s">
        <v>208</v>
      </c>
      <c r="AU624" s="257" t="s">
        <v>83</v>
      </c>
      <c r="AV624" s="13" t="s">
        <v>85</v>
      </c>
      <c r="AW624" s="13" t="s">
        <v>32</v>
      </c>
      <c r="AX624" s="13" t="s">
        <v>76</v>
      </c>
      <c r="AY624" s="257" t="s">
        <v>201</v>
      </c>
    </row>
    <row r="625" s="12" customFormat="1">
      <c r="A625" s="12"/>
      <c r="B625" s="236"/>
      <c r="C625" s="237"/>
      <c r="D625" s="238" t="s">
        <v>208</v>
      </c>
      <c r="E625" s="239" t="s">
        <v>1</v>
      </c>
      <c r="F625" s="240" t="s">
        <v>521</v>
      </c>
      <c r="G625" s="237"/>
      <c r="H625" s="239" t="s">
        <v>1</v>
      </c>
      <c r="I625" s="241"/>
      <c r="J625" s="237"/>
      <c r="K625" s="237"/>
      <c r="L625" s="242"/>
      <c r="M625" s="243"/>
      <c r="N625" s="244"/>
      <c r="O625" s="244"/>
      <c r="P625" s="244"/>
      <c r="Q625" s="244"/>
      <c r="R625" s="244"/>
      <c r="S625" s="244"/>
      <c r="T625" s="245"/>
      <c r="U625" s="12"/>
      <c r="V625" s="12"/>
      <c r="W625" s="12"/>
      <c r="X625" s="12"/>
      <c r="Y625" s="12"/>
      <c r="Z625" s="12"/>
      <c r="AA625" s="12"/>
      <c r="AB625" s="12"/>
      <c r="AC625" s="12"/>
      <c r="AD625" s="12"/>
      <c r="AE625" s="12"/>
      <c r="AT625" s="246" t="s">
        <v>208</v>
      </c>
      <c r="AU625" s="246" t="s">
        <v>83</v>
      </c>
      <c r="AV625" s="12" t="s">
        <v>83</v>
      </c>
      <c r="AW625" s="12" t="s">
        <v>32</v>
      </c>
      <c r="AX625" s="12" t="s">
        <v>76</v>
      </c>
      <c r="AY625" s="246" t="s">
        <v>201</v>
      </c>
    </row>
    <row r="626" s="13" customFormat="1">
      <c r="A626" s="13"/>
      <c r="B626" s="247"/>
      <c r="C626" s="248"/>
      <c r="D626" s="238" t="s">
        <v>208</v>
      </c>
      <c r="E626" s="249" t="s">
        <v>1</v>
      </c>
      <c r="F626" s="250" t="s">
        <v>916</v>
      </c>
      <c r="G626" s="248"/>
      <c r="H626" s="251">
        <v>5.4100000000000001</v>
      </c>
      <c r="I626" s="252"/>
      <c r="J626" s="248"/>
      <c r="K626" s="248"/>
      <c r="L626" s="253"/>
      <c r="M626" s="254"/>
      <c r="N626" s="255"/>
      <c r="O626" s="255"/>
      <c r="P626" s="255"/>
      <c r="Q626" s="255"/>
      <c r="R626" s="255"/>
      <c r="S626" s="255"/>
      <c r="T626" s="256"/>
      <c r="U626" s="13"/>
      <c r="V626" s="13"/>
      <c r="W626" s="13"/>
      <c r="X626" s="13"/>
      <c r="Y626" s="13"/>
      <c r="Z626" s="13"/>
      <c r="AA626" s="13"/>
      <c r="AB626" s="13"/>
      <c r="AC626" s="13"/>
      <c r="AD626" s="13"/>
      <c r="AE626" s="13"/>
      <c r="AT626" s="257" t="s">
        <v>208</v>
      </c>
      <c r="AU626" s="257" t="s">
        <v>83</v>
      </c>
      <c r="AV626" s="13" t="s">
        <v>85</v>
      </c>
      <c r="AW626" s="13" t="s">
        <v>32</v>
      </c>
      <c r="AX626" s="13" t="s">
        <v>76</v>
      </c>
      <c r="AY626" s="257" t="s">
        <v>201</v>
      </c>
    </row>
    <row r="627" s="13" customFormat="1">
      <c r="A627" s="13"/>
      <c r="B627" s="247"/>
      <c r="C627" s="248"/>
      <c r="D627" s="238" t="s">
        <v>208</v>
      </c>
      <c r="E627" s="249" t="s">
        <v>1</v>
      </c>
      <c r="F627" s="250" t="s">
        <v>915</v>
      </c>
      <c r="G627" s="248"/>
      <c r="H627" s="251">
        <v>6.4100000000000001</v>
      </c>
      <c r="I627" s="252"/>
      <c r="J627" s="248"/>
      <c r="K627" s="248"/>
      <c r="L627" s="253"/>
      <c r="M627" s="254"/>
      <c r="N627" s="255"/>
      <c r="O627" s="255"/>
      <c r="P627" s="255"/>
      <c r="Q627" s="255"/>
      <c r="R627" s="255"/>
      <c r="S627" s="255"/>
      <c r="T627" s="256"/>
      <c r="U627" s="13"/>
      <c r="V627" s="13"/>
      <c r="W627" s="13"/>
      <c r="X627" s="13"/>
      <c r="Y627" s="13"/>
      <c r="Z627" s="13"/>
      <c r="AA627" s="13"/>
      <c r="AB627" s="13"/>
      <c r="AC627" s="13"/>
      <c r="AD627" s="13"/>
      <c r="AE627" s="13"/>
      <c r="AT627" s="257" t="s">
        <v>208</v>
      </c>
      <c r="AU627" s="257" t="s">
        <v>83</v>
      </c>
      <c r="AV627" s="13" t="s">
        <v>85</v>
      </c>
      <c r="AW627" s="13" t="s">
        <v>32</v>
      </c>
      <c r="AX627" s="13" t="s">
        <v>76</v>
      </c>
      <c r="AY627" s="257" t="s">
        <v>201</v>
      </c>
    </row>
    <row r="628" s="13" customFormat="1">
      <c r="A628" s="13"/>
      <c r="B628" s="247"/>
      <c r="C628" s="248"/>
      <c r="D628" s="238" t="s">
        <v>208</v>
      </c>
      <c r="E628" s="249" t="s">
        <v>1</v>
      </c>
      <c r="F628" s="250" t="s">
        <v>691</v>
      </c>
      <c r="G628" s="248"/>
      <c r="H628" s="251">
        <v>8.1639999999999997</v>
      </c>
      <c r="I628" s="252"/>
      <c r="J628" s="248"/>
      <c r="K628" s="248"/>
      <c r="L628" s="253"/>
      <c r="M628" s="254"/>
      <c r="N628" s="255"/>
      <c r="O628" s="255"/>
      <c r="P628" s="255"/>
      <c r="Q628" s="255"/>
      <c r="R628" s="255"/>
      <c r="S628" s="255"/>
      <c r="T628" s="256"/>
      <c r="U628" s="13"/>
      <c r="V628" s="13"/>
      <c r="W628" s="13"/>
      <c r="X628" s="13"/>
      <c r="Y628" s="13"/>
      <c r="Z628" s="13"/>
      <c r="AA628" s="13"/>
      <c r="AB628" s="13"/>
      <c r="AC628" s="13"/>
      <c r="AD628" s="13"/>
      <c r="AE628" s="13"/>
      <c r="AT628" s="257" t="s">
        <v>208</v>
      </c>
      <c r="AU628" s="257" t="s">
        <v>83</v>
      </c>
      <c r="AV628" s="13" t="s">
        <v>85</v>
      </c>
      <c r="AW628" s="13" t="s">
        <v>32</v>
      </c>
      <c r="AX628" s="13" t="s">
        <v>76</v>
      </c>
      <c r="AY628" s="257" t="s">
        <v>201</v>
      </c>
    </row>
    <row r="629" s="12" customFormat="1">
      <c r="A629" s="12"/>
      <c r="B629" s="236"/>
      <c r="C629" s="237"/>
      <c r="D629" s="238" t="s">
        <v>208</v>
      </c>
      <c r="E629" s="239" t="s">
        <v>1</v>
      </c>
      <c r="F629" s="240" t="s">
        <v>522</v>
      </c>
      <c r="G629" s="237"/>
      <c r="H629" s="239" t="s">
        <v>1</v>
      </c>
      <c r="I629" s="241"/>
      <c r="J629" s="237"/>
      <c r="K629" s="237"/>
      <c r="L629" s="242"/>
      <c r="M629" s="243"/>
      <c r="N629" s="244"/>
      <c r="O629" s="244"/>
      <c r="P629" s="244"/>
      <c r="Q629" s="244"/>
      <c r="R629" s="244"/>
      <c r="S629" s="244"/>
      <c r="T629" s="245"/>
      <c r="U629" s="12"/>
      <c r="V629" s="12"/>
      <c r="W629" s="12"/>
      <c r="X629" s="12"/>
      <c r="Y629" s="12"/>
      <c r="Z629" s="12"/>
      <c r="AA629" s="12"/>
      <c r="AB629" s="12"/>
      <c r="AC629" s="12"/>
      <c r="AD629" s="12"/>
      <c r="AE629" s="12"/>
      <c r="AT629" s="246" t="s">
        <v>208</v>
      </c>
      <c r="AU629" s="246" t="s">
        <v>83</v>
      </c>
      <c r="AV629" s="12" t="s">
        <v>83</v>
      </c>
      <c r="AW629" s="12" t="s">
        <v>32</v>
      </c>
      <c r="AX629" s="12" t="s">
        <v>76</v>
      </c>
      <c r="AY629" s="246" t="s">
        <v>201</v>
      </c>
    </row>
    <row r="630" s="13" customFormat="1">
      <c r="A630" s="13"/>
      <c r="B630" s="247"/>
      <c r="C630" s="248"/>
      <c r="D630" s="238" t="s">
        <v>208</v>
      </c>
      <c r="E630" s="249" t="s">
        <v>1</v>
      </c>
      <c r="F630" s="250" t="s">
        <v>916</v>
      </c>
      <c r="G630" s="248"/>
      <c r="H630" s="251">
        <v>5.4100000000000001</v>
      </c>
      <c r="I630" s="252"/>
      <c r="J630" s="248"/>
      <c r="K630" s="248"/>
      <c r="L630" s="253"/>
      <c r="M630" s="254"/>
      <c r="N630" s="255"/>
      <c r="O630" s="255"/>
      <c r="P630" s="255"/>
      <c r="Q630" s="255"/>
      <c r="R630" s="255"/>
      <c r="S630" s="255"/>
      <c r="T630" s="256"/>
      <c r="U630" s="13"/>
      <c r="V630" s="13"/>
      <c r="W630" s="13"/>
      <c r="X630" s="13"/>
      <c r="Y630" s="13"/>
      <c r="Z630" s="13"/>
      <c r="AA630" s="13"/>
      <c r="AB630" s="13"/>
      <c r="AC630" s="13"/>
      <c r="AD630" s="13"/>
      <c r="AE630" s="13"/>
      <c r="AT630" s="257" t="s">
        <v>208</v>
      </c>
      <c r="AU630" s="257" t="s">
        <v>83</v>
      </c>
      <c r="AV630" s="13" t="s">
        <v>85</v>
      </c>
      <c r="AW630" s="13" t="s">
        <v>32</v>
      </c>
      <c r="AX630" s="13" t="s">
        <v>76</v>
      </c>
      <c r="AY630" s="257" t="s">
        <v>201</v>
      </c>
    </row>
    <row r="631" s="13" customFormat="1">
      <c r="A631" s="13"/>
      <c r="B631" s="247"/>
      <c r="C631" s="248"/>
      <c r="D631" s="238" t="s">
        <v>208</v>
      </c>
      <c r="E631" s="249" t="s">
        <v>1</v>
      </c>
      <c r="F631" s="250" t="s">
        <v>915</v>
      </c>
      <c r="G631" s="248"/>
      <c r="H631" s="251">
        <v>6.4100000000000001</v>
      </c>
      <c r="I631" s="252"/>
      <c r="J631" s="248"/>
      <c r="K631" s="248"/>
      <c r="L631" s="253"/>
      <c r="M631" s="254"/>
      <c r="N631" s="255"/>
      <c r="O631" s="255"/>
      <c r="P631" s="255"/>
      <c r="Q631" s="255"/>
      <c r="R631" s="255"/>
      <c r="S631" s="255"/>
      <c r="T631" s="256"/>
      <c r="U631" s="13"/>
      <c r="V631" s="13"/>
      <c r="W631" s="13"/>
      <c r="X631" s="13"/>
      <c r="Y631" s="13"/>
      <c r="Z631" s="13"/>
      <c r="AA631" s="13"/>
      <c r="AB631" s="13"/>
      <c r="AC631" s="13"/>
      <c r="AD631" s="13"/>
      <c r="AE631" s="13"/>
      <c r="AT631" s="257" t="s">
        <v>208</v>
      </c>
      <c r="AU631" s="257" t="s">
        <v>83</v>
      </c>
      <c r="AV631" s="13" t="s">
        <v>85</v>
      </c>
      <c r="AW631" s="13" t="s">
        <v>32</v>
      </c>
      <c r="AX631" s="13" t="s">
        <v>76</v>
      </c>
      <c r="AY631" s="257" t="s">
        <v>201</v>
      </c>
    </row>
    <row r="632" s="13" customFormat="1">
      <c r="A632" s="13"/>
      <c r="B632" s="247"/>
      <c r="C632" s="248"/>
      <c r="D632" s="238" t="s">
        <v>208</v>
      </c>
      <c r="E632" s="249" t="s">
        <v>1</v>
      </c>
      <c r="F632" s="250" t="s">
        <v>691</v>
      </c>
      <c r="G632" s="248"/>
      <c r="H632" s="251">
        <v>8.1639999999999997</v>
      </c>
      <c r="I632" s="252"/>
      <c r="J632" s="248"/>
      <c r="K632" s="248"/>
      <c r="L632" s="253"/>
      <c r="M632" s="254"/>
      <c r="N632" s="255"/>
      <c r="O632" s="255"/>
      <c r="P632" s="255"/>
      <c r="Q632" s="255"/>
      <c r="R632" s="255"/>
      <c r="S632" s="255"/>
      <c r="T632" s="256"/>
      <c r="U632" s="13"/>
      <c r="V632" s="13"/>
      <c r="W632" s="13"/>
      <c r="X632" s="13"/>
      <c r="Y632" s="13"/>
      <c r="Z632" s="13"/>
      <c r="AA632" s="13"/>
      <c r="AB632" s="13"/>
      <c r="AC632" s="13"/>
      <c r="AD632" s="13"/>
      <c r="AE632" s="13"/>
      <c r="AT632" s="257" t="s">
        <v>208</v>
      </c>
      <c r="AU632" s="257" t="s">
        <v>83</v>
      </c>
      <c r="AV632" s="13" t="s">
        <v>85</v>
      </c>
      <c r="AW632" s="13" t="s">
        <v>32</v>
      </c>
      <c r="AX632" s="13" t="s">
        <v>76</v>
      </c>
      <c r="AY632" s="257" t="s">
        <v>201</v>
      </c>
    </row>
    <row r="633" s="12" customFormat="1">
      <c r="A633" s="12"/>
      <c r="B633" s="236"/>
      <c r="C633" s="237"/>
      <c r="D633" s="238" t="s">
        <v>208</v>
      </c>
      <c r="E633" s="239" t="s">
        <v>1</v>
      </c>
      <c r="F633" s="240" t="s">
        <v>523</v>
      </c>
      <c r="G633" s="237"/>
      <c r="H633" s="239" t="s">
        <v>1</v>
      </c>
      <c r="I633" s="241"/>
      <c r="J633" s="237"/>
      <c r="K633" s="237"/>
      <c r="L633" s="242"/>
      <c r="M633" s="243"/>
      <c r="N633" s="244"/>
      <c r="O633" s="244"/>
      <c r="P633" s="244"/>
      <c r="Q633" s="244"/>
      <c r="R633" s="244"/>
      <c r="S633" s="244"/>
      <c r="T633" s="245"/>
      <c r="U633" s="12"/>
      <c r="V633" s="12"/>
      <c r="W633" s="12"/>
      <c r="X633" s="12"/>
      <c r="Y633" s="12"/>
      <c r="Z633" s="12"/>
      <c r="AA633" s="12"/>
      <c r="AB633" s="12"/>
      <c r="AC633" s="12"/>
      <c r="AD633" s="12"/>
      <c r="AE633" s="12"/>
      <c r="AT633" s="246" t="s">
        <v>208</v>
      </c>
      <c r="AU633" s="246" t="s">
        <v>83</v>
      </c>
      <c r="AV633" s="12" t="s">
        <v>83</v>
      </c>
      <c r="AW633" s="12" t="s">
        <v>32</v>
      </c>
      <c r="AX633" s="12" t="s">
        <v>76</v>
      </c>
      <c r="AY633" s="246" t="s">
        <v>201</v>
      </c>
    </row>
    <row r="634" s="13" customFormat="1">
      <c r="A634" s="13"/>
      <c r="B634" s="247"/>
      <c r="C634" s="248"/>
      <c r="D634" s="238" t="s">
        <v>208</v>
      </c>
      <c r="E634" s="249" t="s">
        <v>1</v>
      </c>
      <c r="F634" s="250" t="s">
        <v>918</v>
      </c>
      <c r="G634" s="248"/>
      <c r="H634" s="251">
        <v>19.23</v>
      </c>
      <c r="I634" s="252"/>
      <c r="J634" s="248"/>
      <c r="K634" s="248"/>
      <c r="L634" s="253"/>
      <c r="M634" s="254"/>
      <c r="N634" s="255"/>
      <c r="O634" s="255"/>
      <c r="P634" s="255"/>
      <c r="Q634" s="255"/>
      <c r="R634" s="255"/>
      <c r="S634" s="255"/>
      <c r="T634" s="256"/>
      <c r="U634" s="13"/>
      <c r="V634" s="13"/>
      <c r="W634" s="13"/>
      <c r="X634" s="13"/>
      <c r="Y634" s="13"/>
      <c r="Z634" s="13"/>
      <c r="AA634" s="13"/>
      <c r="AB634" s="13"/>
      <c r="AC634" s="13"/>
      <c r="AD634" s="13"/>
      <c r="AE634" s="13"/>
      <c r="AT634" s="257" t="s">
        <v>208</v>
      </c>
      <c r="AU634" s="257" t="s">
        <v>83</v>
      </c>
      <c r="AV634" s="13" t="s">
        <v>85</v>
      </c>
      <c r="AW634" s="13" t="s">
        <v>32</v>
      </c>
      <c r="AX634" s="13" t="s">
        <v>76</v>
      </c>
      <c r="AY634" s="257" t="s">
        <v>201</v>
      </c>
    </row>
    <row r="635" s="13" customFormat="1">
      <c r="A635" s="13"/>
      <c r="B635" s="247"/>
      <c r="C635" s="248"/>
      <c r="D635" s="238" t="s">
        <v>208</v>
      </c>
      <c r="E635" s="249" t="s">
        <v>1</v>
      </c>
      <c r="F635" s="250" t="s">
        <v>696</v>
      </c>
      <c r="G635" s="248"/>
      <c r="H635" s="251">
        <v>4.0819999999999999</v>
      </c>
      <c r="I635" s="252"/>
      <c r="J635" s="248"/>
      <c r="K635" s="248"/>
      <c r="L635" s="253"/>
      <c r="M635" s="254"/>
      <c r="N635" s="255"/>
      <c r="O635" s="255"/>
      <c r="P635" s="255"/>
      <c r="Q635" s="255"/>
      <c r="R635" s="255"/>
      <c r="S635" s="255"/>
      <c r="T635" s="256"/>
      <c r="U635" s="13"/>
      <c r="V635" s="13"/>
      <c r="W635" s="13"/>
      <c r="X635" s="13"/>
      <c r="Y635" s="13"/>
      <c r="Z635" s="13"/>
      <c r="AA635" s="13"/>
      <c r="AB635" s="13"/>
      <c r="AC635" s="13"/>
      <c r="AD635" s="13"/>
      <c r="AE635" s="13"/>
      <c r="AT635" s="257" t="s">
        <v>208</v>
      </c>
      <c r="AU635" s="257" t="s">
        <v>83</v>
      </c>
      <c r="AV635" s="13" t="s">
        <v>85</v>
      </c>
      <c r="AW635" s="13" t="s">
        <v>32</v>
      </c>
      <c r="AX635" s="13" t="s">
        <v>76</v>
      </c>
      <c r="AY635" s="257" t="s">
        <v>201</v>
      </c>
    </row>
    <row r="636" s="12" customFormat="1">
      <c r="A636" s="12"/>
      <c r="B636" s="236"/>
      <c r="C636" s="237"/>
      <c r="D636" s="238" t="s">
        <v>208</v>
      </c>
      <c r="E636" s="239" t="s">
        <v>1</v>
      </c>
      <c r="F636" s="240" t="s">
        <v>524</v>
      </c>
      <c r="G636" s="237"/>
      <c r="H636" s="239" t="s">
        <v>1</v>
      </c>
      <c r="I636" s="241"/>
      <c r="J636" s="237"/>
      <c r="K636" s="237"/>
      <c r="L636" s="242"/>
      <c r="M636" s="243"/>
      <c r="N636" s="244"/>
      <c r="O636" s="244"/>
      <c r="P636" s="244"/>
      <c r="Q636" s="244"/>
      <c r="R636" s="244"/>
      <c r="S636" s="244"/>
      <c r="T636" s="245"/>
      <c r="U636" s="12"/>
      <c r="V636" s="12"/>
      <c r="W636" s="12"/>
      <c r="X636" s="12"/>
      <c r="Y636" s="12"/>
      <c r="Z636" s="12"/>
      <c r="AA636" s="12"/>
      <c r="AB636" s="12"/>
      <c r="AC636" s="12"/>
      <c r="AD636" s="12"/>
      <c r="AE636" s="12"/>
      <c r="AT636" s="246" t="s">
        <v>208</v>
      </c>
      <c r="AU636" s="246" t="s">
        <v>83</v>
      </c>
      <c r="AV636" s="12" t="s">
        <v>83</v>
      </c>
      <c r="AW636" s="12" t="s">
        <v>32</v>
      </c>
      <c r="AX636" s="12" t="s">
        <v>76</v>
      </c>
      <c r="AY636" s="246" t="s">
        <v>201</v>
      </c>
    </row>
    <row r="637" s="13" customFormat="1">
      <c r="A637" s="13"/>
      <c r="B637" s="247"/>
      <c r="C637" s="248"/>
      <c r="D637" s="238" t="s">
        <v>208</v>
      </c>
      <c r="E637" s="249" t="s">
        <v>1</v>
      </c>
      <c r="F637" s="250" t="s">
        <v>916</v>
      </c>
      <c r="G637" s="248"/>
      <c r="H637" s="251">
        <v>5.4100000000000001</v>
      </c>
      <c r="I637" s="252"/>
      <c r="J637" s="248"/>
      <c r="K637" s="248"/>
      <c r="L637" s="253"/>
      <c r="M637" s="254"/>
      <c r="N637" s="255"/>
      <c r="O637" s="255"/>
      <c r="P637" s="255"/>
      <c r="Q637" s="255"/>
      <c r="R637" s="255"/>
      <c r="S637" s="255"/>
      <c r="T637" s="256"/>
      <c r="U637" s="13"/>
      <c r="V637" s="13"/>
      <c r="W637" s="13"/>
      <c r="X637" s="13"/>
      <c r="Y637" s="13"/>
      <c r="Z637" s="13"/>
      <c r="AA637" s="13"/>
      <c r="AB637" s="13"/>
      <c r="AC637" s="13"/>
      <c r="AD637" s="13"/>
      <c r="AE637" s="13"/>
      <c r="AT637" s="257" t="s">
        <v>208</v>
      </c>
      <c r="AU637" s="257" t="s">
        <v>83</v>
      </c>
      <c r="AV637" s="13" t="s">
        <v>85</v>
      </c>
      <c r="AW637" s="13" t="s">
        <v>32</v>
      </c>
      <c r="AX637" s="13" t="s">
        <v>76</v>
      </c>
      <c r="AY637" s="257" t="s">
        <v>201</v>
      </c>
    </row>
    <row r="638" s="13" customFormat="1">
      <c r="A638" s="13"/>
      <c r="B638" s="247"/>
      <c r="C638" s="248"/>
      <c r="D638" s="238" t="s">
        <v>208</v>
      </c>
      <c r="E638" s="249" t="s">
        <v>1</v>
      </c>
      <c r="F638" s="250" t="s">
        <v>915</v>
      </c>
      <c r="G638" s="248"/>
      <c r="H638" s="251">
        <v>6.4100000000000001</v>
      </c>
      <c r="I638" s="252"/>
      <c r="J638" s="248"/>
      <c r="K638" s="248"/>
      <c r="L638" s="253"/>
      <c r="M638" s="254"/>
      <c r="N638" s="255"/>
      <c r="O638" s="255"/>
      <c r="P638" s="255"/>
      <c r="Q638" s="255"/>
      <c r="R638" s="255"/>
      <c r="S638" s="255"/>
      <c r="T638" s="256"/>
      <c r="U638" s="13"/>
      <c r="V638" s="13"/>
      <c r="W638" s="13"/>
      <c r="X638" s="13"/>
      <c r="Y638" s="13"/>
      <c r="Z638" s="13"/>
      <c r="AA638" s="13"/>
      <c r="AB638" s="13"/>
      <c r="AC638" s="13"/>
      <c r="AD638" s="13"/>
      <c r="AE638" s="13"/>
      <c r="AT638" s="257" t="s">
        <v>208</v>
      </c>
      <c r="AU638" s="257" t="s">
        <v>83</v>
      </c>
      <c r="AV638" s="13" t="s">
        <v>85</v>
      </c>
      <c r="AW638" s="13" t="s">
        <v>32</v>
      </c>
      <c r="AX638" s="13" t="s">
        <v>76</v>
      </c>
      <c r="AY638" s="257" t="s">
        <v>201</v>
      </c>
    </row>
    <row r="639" s="13" customFormat="1">
      <c r="A639" s="13"/>
      <c r="B639" s="247"/>
      <c r="C639" s="248"/>
      <c r="D639" s="238" t="s">
        <v>208</v>
      </c>
      <c r="E639" s="249" t="s">
        <v>1</v>
      </c>
      <c r="F639" s="250" t="s">
        <v>691</v>
      </c>
      <c r="G639" s="248"/>
      <c r="H639" s="251">
        <v>8.1639999999999997</v>
      </c>
      <c r="I639" s="252"/>
      <c r="J639" s="248"/>
      <c r="K639" s="248"/>
      <c r="L639" s="253"/>
      <c r="M639" s="254"/>
      <c r="N639" s="255"/>
      <c r="O639" s="255"/>
      <c r="P639" s="255"/>
      <c r="Q639" s="255"/>
      <c r="R639" s="255"/>
      <c r="S639" s="255"/>
      <c r="T639" s="256"/>
      <c r="U639" s="13"/>
      <c r="V639" s="13"/>
      <c r="W639" s="13"/>
      <c r="X639" s="13"/>
      <c r="Y639" s="13"/>
      <c r="Z639" s="13"/>
      <c r="AA639" s="13"/>
      <c r="AB639" s="13"/>
      <c r="AC639" s="13"/>
      <c r="AD639" s="13"/>
      <c r="AE639" s="13"/>
      <c r="AT639" s="257" t="s">
        <v>208</v>
      </c>
      <c r="AU639" s="257" t="s">
        <v>83</v>
      </c>
      <c r="AV639" s="13" t="s">
        <v>85</v>
      </c>
      <c r="AW639" s="13" t="s">
        <v>32</v>
      </c>
      <c r="AX639" s="13" t="s">
        <v>76</v>
      </c>
      <c r="AY639" s="257" t="s">
        <v>201</v>
      </c>
    </row>
    <row r="640" s="14" customFormat="1">
      <c r="A640" s="14"/>
      <c r="B640" s="258"/>
      <c r="C640" s="259"/>
      <c r="D640" s="238" t="s">
        <v>208</v>
      </c>
      <c r="E640" s="260" t="s">
        <v>1</v>
      </c>
      <c r="F640" s="261" t="s">
        <v>212</v>
      </c>
      <c r="G640" s="259"/>
      <c r="H640" s="262">
        <v>152.941</v>
      </c>
      <c r="I640" s="263"/>
      <c r="J640" s="259"/>
      <c r="K640" s="259"/>
      <c r="L640" s="264"/>
      <c r="M640" s="265"/>
      <c r="N640" s="266"/>
      <c r="O640" s="266"/>
      <c r="P640" s="266"/>
      <c r="Q640" s="266"/>
      <c r="R640" s="266"/>
      <c r="S640" s="266"/>
      <c r="T640" s="267"/>
      <c r="U640" s="14"/>
      <c r="V640" s="14"/>
      <c r="W640" s="14"/>
      <c r="X640" s="14"/>
      <c r="Y640" s="14"/>
      <c r="Z640" s="14"/>
      <c r="AA640" s="14"/>
      <c r="AB640" s="14"/>
      <c r="AC640" s="14"/>
      <c r="AD640" s="14"/>
      <c r="AE640" s="14"/>
      <c r="AT640" s="268" t="s">
        <v>208</v>
      </c>
      <c r="AU640" s="268" t="s">
        <v>83</v>
      </c>
      <c r="AV640" s="14" t="s">
        <v>206</v>
      </c>
      <c r="AW640" s="14" t="s">
        <v>32</v>
      </c>
      <c r="AX640" s="14" t="s">
        <v>83</v>
      </c>
      <c r="AY640" s="268" t="s">
        <v>201</v>
      </c>
    </row>
    <row r="641" s="2" customFormat="1" ht="24.15" customHeight="1">
      <c r="A641" s="39"/>
      <c r="B641" s="40"/>
      <c r="C641" s="222" t="s">
        <v>919</v>
      </c>
      <c r="D641" s="222" t="s">
        <v>202</v>
      </c>
      <c r="E641" s="223" t="s">
        <v>920</v>
      </c>
      <c r="F641" s="224" t="s">
        <v>921</v>
      </c>
      <c r="G641" s="225" t="s">
        <v>215</v>
      </c>
      <c r="H641" s="226">
        <v>51.840000000000003</v>
      </c>
      <c r="I641" s="227"/>
      <c r="J641" s="228">
        <f>ROUND(I641*H641,2)</f>
        <v>0</v>
      </c>
      <c r="K641" s="229"/>
      <c r="L641" s="45"/>
      <c r="M641" s="230" t="s">
        <v>1</v>
      </c>
      <c r="N641" s="231" t="s">
        <v>41</v>
      </c>
      <c r="O641" s="92"/>
      <c r="P641" s="232">
        <f>O641*H641</f>
        <v>0</v>
      </c>
      <c r="Q641" s="232">
        <v>0.048000000000000001</v>
      </c>
      <c r="R641" s="232">
        <f>Q641*H641</f>
        <v>2.4883200000000003</v>
      </c>
      <c r="S641" s="232">
        <v>0.048000000000000001</v>
      </c>
      <c r="T641" s="233">
        <f>S641*H641</f>
        <v>2.4883200000000003</v>
      </c>
      <c r="U641" s="39"/>
      <c r="V641" s="39"/>
      <c r="W641" s="39"/>
      <c r="X641" s="39"/>
      <c r="Y641" s="39"/>
      <c r="Z641" s="39"/>
      <c r="AA641" s="39"/>
      <c r="AB641" s="39"/>
      <c r="AC641" s="39"/>
      <c r="AD641" s="39"/>
      <c r="AE641" s="39"/>
      <c r="AR641" s="234" t="s">
        <v>206</v>
      </c>
      <c r="AT641" s="234" t="s">
        <v>202</v>
      </c>
      <c r="AU641" s="234" t="s">
        <v>83</v>
      </c>
      <c r="AY641" s="18" t="s">
        <v>201</v>
      </c>
      <c r="BE641" s="235">
        <f>IF(N641="základní",J641,0)</f>
        <v>0</v>
      </c>
      <c r="BF641" s="235">
        <f>IF(N641="snížená",J641,0)</f>
        <v>0</v>
      </c>
      <c r="BG641" s="235">
        <f>IF(N641="zákl. přenesená",J641,0)</f>
        <v>0</v>
      </c>
      <c r="BH641" s="235">
        <f>IF(N641="sníž. přenesená",J641,0)</f>
        <v>0</v>
      </c>
      <c r="BI641" s="235">
        <f>IF(N641="nulová",J641,0)</f>
        <v>0</v>
      </c>
      <c r="BJ641" s="18" t="s">
        <v>83</v>
      </c>
      <c r="BK641" s="235">
        <f>ROUND(I641*H641,2)</f>
        <v>0</v>
      </c>
      <c r="BL641" s="18" t="s">
        <v>206</v>
      </c>
      <c r="BM641" s="234" t="s">
        <v>922</v>
      </c>
    </row>
    <row r="642" s="13" customFormat="1">
      <c r="A642" s="13"/>
      <c r="B642" s="247"/>
      <c r="C642" s="248"/>
      <c r="D642" s="238" t="s">
        <v>208</v>
      </c>
      <c r="E642" s="249" t="s">
        <v>1</v>
      </c>
      <c r="F642" s="250" t="s">
        <v>468</v>
      </c>
      <c r="G642" s="248"/>
      <c r="H642" s="251">
        <v>43.014000000000003</v>
      </c>
      <c r="I642" s="252"/>
      <c r="J642" s="248"/>
      <c r="K642" s="248"/>
      <c r="L642" s="253"/>
      <c r="M642" s="254"/>
      <c r="N642" s="255"/>
      <c r="O642" s="255"/>
      <c r="P642" s="255"/>
      <c r="Q642" s="255"/>
      <c r="R642" s="255"/>
      <c r="S642" s="255"/>
      <c r="T642" s="256"/>
      <c r="U642" s="13"/>
      <c r="V642" s="13"/>
      <c r="W642" s="13"/>
      <c r="X642" s="13"/>
      <c r="Y642" s="13"/>
      <c r="Z642" s="13"/>
      <c r="AA642" s="13"/>
      <c r="AB642" s="13"/>
      <c r="AC642" s="13"/>
      <c r="AD642" s="13"/>
      <c r="AE642" s="13"/>
      <c r="AT642" s="257" t="s">
        <v>208</v>
      </c>
      <c r="AU642" s="257" t="s">
        <v>83</v>
      </c>
      <c r="AV642" s="13" t="s">
        <v>85</v>
      </c>
      <c r="AW642" s="13" t="s">
        <v>32</v>
      </c>
      <c r="AX642" s="13" t="s">
        <v>76</v>
      </c>
      <c r="AY642" s="257" t="s">
        <v>201</v>
      </c>
    </row>
    <row r="643" s="13" customFormat="1">
      <c r="A643" s="13"/>
      <c r="B643" s="247"/>
      <c r="C643" s="248"/>
      <c r="D643" s="238" t="s">
        <v>208</v>
      </c>
      <c r="E643" s="249" t="s">
        <v>1</v>
      </c>
      <c r="F643" s="250" t="s">
        <v>471</v>
      </c>
      <c r="G643" s="248"/>
      <c r="H643" s="251">
        <v>8.8260000000000005</v>
      </c>
      <c r="I643" s="252"/>
      <c r="J643" s="248"/>
      <c r="K643" s="248"/>
      <c r="L643" s="253"/>
      <c r="M643" s="254"/>
      <c r="N643" s="255"/>
      <c r="O643" s="255"/>
      <c r="P643" s="255"/>
      <c r="Q643" s="255"/>
      <c r="R643" s="255"/>
      <c r="S643" s="255"/>
      <c r="T643" s="256"/>
      <c r="U643" s="13"/>
      <c r="V643" s="13"/>
      <c r="W643" s="13"/>
      <c r="X643" s="13"/>
      <c r="Y643" s="13"/>
      <c r="Z643" s="13"/>
      <c r="AA643" s="13"/>
      <c r="AB643" s="13"/>
      <c r="AC643" s="13"/>
      <c r="AD643" s="13"/>
      <c r="AE643" s="13"/>
      <c r="AT643" s="257" t="s">
        <v>208</v>
      </c>
      <c r="AU643" s="257" t="s">
        <v>83</v>
      </c>
      <c r="AV643" s="13" t="s">
        <v>85</v>
      </c>
      <c r="AW643" s="13" t="s">
        <v>32</v>
      </c>
      <c r="AX643" s="13" t="s">
        <v>76</v>
      </c>
      <c r="AY643" s="257" t="s">
        <v>201</v>
      </c>
    </row>
    <row r="644" s="14" customFormat="1">
      <c r="A644" s="14"/>
      <c r="B644" s="258"/>
      <c r="C644" s="259"/>
      <c r="D644" s="238" t="s">
        <v>208</v>
      </c>
      <c r="E644" s="260" t="s">
        <v>1</v>
      </c>
      <c r="F644" s="261" t="s">
        <v>212</v>
      </c>
      <c r="G644" s="259"/>
      <c r="H644" s="262">
        <v>51.840000000000003</v>
      </c>
      <c r="I644" s="263"/>
      <c r="J644" s="259"/>
      <c r="K644" s="259"/>
      <c r="L644" s="264"/>
      <c r="M644" s="265"/>
      <c r="N644" s="266"/>
      <c r="O644" s="266"/>
      <c r="P644" s="266"/>
      <c r="Q644" s="266"/>
      <c r="R644" s="266"/>
      <c r="S644" s="266"/>
      <c r="T644" s="267"/>
      <c r="U644" s="14"/>
      <c r="V644" s="14"/>
      <c r="W644" s="14"/>
      <c r="X644" s="14"/>
      <c r="Y644" s="14"/>
      <c r="Z644" s="14"/>
      <c r="AA644" s="14"/>
      <c r="AB644" s="14"/>
      <c r="AC644" s="14"/>
      <c r="AD644" s="14"/>
      <c r="AE644" s="14"/>
      <c r="AT644" s="268" t="s">
        <v>208</v>
      </c>
      <c r="AU644" s="268" t="s">
        <v>83</v>
      </c>
      <c r="AV644" s="14" t="s">
        <v>206</v>
      </c>
      <c r="AW644" s="14" t="s">
        <v>32</v>
      </c>
      <c r="AX644" s="14" t="s">
        <v>83</v>
      </c>
      <c r="AY644" s="268" t="s">
        <v>201</v>
      </c>
    </row>
    <row r="645" s="2" customFormat="1" ht="24.15" customHeight="1">
      <c r="A645" s="39"/>
      <c r="B645" s="40"/>
      <c r="C645" s="222" t="s">
        <v>923</v>
      </c>
      <c r="D645" s="222" t="s">
        <v>202</v>
      </c>
      <c r="E645" s="223" t="s">
        <v>924</v>
      </c>
      <c r="F645" s="224" t="s">
        <v>925</v>
      </c>
      <c r="G645" s="225" t="s">
        <v>215</v>
      </c>
      <c r="H645" s="226">
        <v>8.8260000000000005</v>
      </c>
      <c r="I645" s="227"/>
      <c r="J645" s="228">
        <f>ROUND(I645*H645,2)</f>
        <v>0</v>
      </c>
      <c r="K645" s="229"/>
      <c r="L645" s="45"/>
      <c r="M645" s="230" t="s">
        <v>1</v>
      </c>
      <c r="N645" s="231" t="s">
        <v>41</v>
      </c>
      <c r="O645" s="92"/>
      <c r="P645" s="232">
        <f>O645*H645</f>
        <v>0</v>
      </c>
      <c r="Q645" s="232">
        <v>0.020140000000000002</v>
      </c>
      <c r="R645" s="232">
        <f>Q645*H645</f>
        <v>0.17775564000000002</v>
      </c>
      <c r="S645" s="232">
        <v>0</v>
      </c>
      <c r="T645" s="233">
        <f>S645*H645</f>
        <v>0</v>
      </c>
      <c r="U645" s="39"/>
      <c r="V645" s="39"/>
      <c r="W645" s="39"/>
      <c r="X645" s="39"/>
      <c r="Y645" s="39"/>
      <c r="Z645" s="39"/>
      <c r="AA645" s="39"/>
      <c r="AB645" s="39"/>
      <c r="AC645" s="39"/>
      <c r="AD645" s="39"/>
      <c r="AE645" s="39"/>
      <c r="AR645" s="234" t="s">
        <v>206</v>
      </c>
      <c r="AT645" s="234" t="s">
        <v>202</v>
      </c>
      <c r="AU645" s="234" t="s">
        <v>83</v>
      </c>
      <c r="AY645" s="18" t="s">
        <v>201</v>
      </c>
      <c r="BE645" s="235">
        <f>IF(N645="základní",J645,0)</f>
        <v>0</v>
      </c>
      <c r="BF645" s="235">
        <f>IF(N645="snížená",J645,0)</f>
        <v>0</v>
      </c>
      <c r="BG645" s="235">
        <f>IF(N645="zákl. přenesená",J645,0)</f>
        <v>0</v>
      </c>
      <c r="BH645" s="235">
        <f>IF(N645="sníž. přenesená",J645,0)</f>
        <v>0</v>
      </c>
      <c r="BI645" s="235">
        <f>IF(N645="nulová",J645,0)</f>
        <v>0</v>
      </c>
      <c r="BJ645" s="18" t="s">
        <v>83</v>
      </c>
      <c r="BK645" s="235">
        <f>ROUND(I645*H645,2)</f>
        <v>0</v>
      </c>
      <c r="BL645" s="18" t="s">
        <v>206</v>
      </c>
      <c r="BM645" s="234" t="s">
        <v>926</v>
      </c>
    </row>
    <row r="646" s="13" customFormat="1">
      <c r="A646" s="13"/>
      <c r="B646" s="247"/>
      <c r="C646" s="248"/>
      <c r="D646" s="238" t="s">
        <v>208</v>
      </c>
      <c r="E646" s="249" t="s">
        <v>1</v>
      </c>
      <c r="F646" s="250" t="s">
        <v>471</v>
      </c>
      <c r="G646" s="248"/>
      <c r="H646" s="251">
        <v>8.8260000000000005</v>
      </c>
      <c r="I646" s="252"/>
      <c r="J646" s="248"/>
      <c r="K646" s="248"/>
      <c r="L646" s="253"/>
      <c r="M646" s="254"/>
      <c r="N646" s="255"/>
      <c r="O646" s="255"/>
      <c r="P646" s="255"/>
      <c r="Q646" s="255"/>
      <c r="R646" s="255"/>
      <c r="S646" s="255"/>
      <c r="T646" s="256"/>
      <c r="U646" s="13"/>
      <c r="V646" s="13"/>
      <c r="W646" s="13"/>
      <c r="X646" s="13"/>
      <c r="Y646" s="13"/>
      <c r="Z646" s="13"/>
      <c r="AA646" s="13"/>
      <c r="AB646" s="13"/>
      <c r="AC646" s="13"/>
      <c r="AD646" s="13"/>
      <c r="AE646" s="13"/>
      <c r="AT646" s="257" t="s">
        <v>208</v>
      </c>
      <c r="AU646" s="257" t="s">
        <v>83</v>
      </c>
      <c r="AV646" s="13" t="s">
        <v>85</v>
      </c>
      <c r="AW646" s="13" t="s">
        <v>32</v>
      </c>
      <c r="AX646" s="13" t="s">
        <v>83</v>
      </c>
      <c r="AY646" s="257" t="s">
        <v>201</v>
      </c>
    </row>
    <row r="647" s="2" customFormat="1" ht="33" customHeight="1">
      <c r="A647" s="39"/>
      <c r="B647" s="40"/>
      <c r="C647" s="222" t="s">
        <v>927</v>
      </c>
      <c r="D647" s="222" t="s">
        <v>202</v>
      </c>
      <c r="E647" s="223" t="s">
        <v>928</v>
      </c>
      <c r="F647" s="224" t="s">
        <v>929</v>
      </c>
      <c r="G647" s="225" t="s">
        <v>215</v>
      </c>
      <c r="H647" s="226">
        <v>43.014000000000003</v>
      </c>
      <c r="I647" s="227"/>
      <c r="J647" s="228">
        <f>ROUND(I647*H647,2)</f>
        <v>0</v>
      </c>
      <c r="K647" s="229"/>
      <c r="L647" s="45"/>
      <c r="M647" s="230" t="s">
        <v>1</v>
      </c>
      <c r="N647" s="231" t="s">
        <v>41</v>
      </c>
      <c r="O647" s="92"/>
      <c r="P647" s="232">
        <f>O647*H647</f>
        <v>0</v>
      </c>
      <c r="Q647" s="232">
        <v>0.020140000000000002</v>
      </c>
      <c r="R647" s="232">
        <f>Q647*H647</f>
        <v>0.86630196000000015</v>
      </c>
      <c r="S647" s="232">
        <v>0</v>
      </c>
      <c r="T647" s="233">
        <f>S647*H647</f>
        <v>0</v>
      </c>
      <c r="U647" s="39"/>
      <c r="V647" s="39"/>
      <c r="W647" s="39"/>
      <c r="X647" s="39"/>
      <c r="Y647" s="39"/>
      <c r="Z647" s="39"/>
      <c r="AA647" s="39"/>
      <c r="AB647" s="39"/>
      <c r="AC647" s="39"/>
      <c r="AD647" s="39"/>
      <c r="AE647" s="39"/>
      <c r="AR647" s="234" t="s">
        <v>206</v>
      </c>
      <c r="AT647" s="234" t="s">
        <v>202</v>
      </c>
      <c r="AU647" s="234" t="s">
        <v>83</v>
      </c>
      <c r="AY647" s="18" t="s">
        <v>201</v>
      </c>
      <c r="BE647" s="235">
        <f>IF(N647="základní",J647,0)</f>
        <v>0</v>
      </c>
      <c r="BF647" s="235">
        <f>IF(N647="snížená",J647,0)</f>
        <v>0</v>
      </c>
      <c r="BG647" s="235">
        <f>IF(N647="zákl. přenesená",J647,0)</f>
        <v>0</v>
      </c>
      <c r="BH647" s="235">
        <f>IF(N647="sníž. přenesená",J647,0)</f>
        <v>0</v>
      </c>
      <c r="BI647" s="235">
        <f>IF(N647="nulová",J647,0)</f>
        <v>0</v>
      </c>
      <c r="BJ647" s="18" t="s">
        <v>83</v>
      </c>
      <c r="BK647" s="235">
        <f>ROUND(I647*H647,2)</f>
        <v>0</v>
      </c>
      <c r="BL647" s="18" t="s">
        <v>206</v>
      </c>
      <c r="BM647" s="234" t="s">
        <v>930</v>
      </c>
    </row>
    <row r="648" s="13" customFormat="1">
      <c r="A648" s="13"/>
      <c r="B648" s="247"/>
      <c r="C648" s="248"/>
      <c r="D648" s="238" t="s">
        <v>208</v>
      </c>
      <c r="E648" s="249" t="s">
        <v>1</v>
      </c>
      <c r="F648" s="250" t="s">
        <v>468</v>
      </c>
      <c r="G648" s="248"/>
      <c r="H648" s="251">
        <v>43.014000000000003</v>
      </c>
      <c r="I648" s="252"/>
      <c r="J648" s="248"/>
      <c r="K648" s="248"/>
      <c r="L648" s="253"/>
      <c r="M648" s="254"/>
      <c r="N648" s="255"/>
      <c r="O648" s="255"/>
      <c r="P648" s="255"/>
      <c r="Q648" s="255"/>
      <c r="R648" s="255"/>
      <c r="S648" s="255"/>
      <c r="T648" s="256"/>
      <c r="U648" s="13"/>
      <c r="V648" s="13"/>
      <c r="W648" s="13"/>
      <c r="X648" s="13"/>
      <c r="Y648" s="13"/>
      <c r="Z648" s="13"/>
      <c r="AA648" s="13"/>
      <c r="AB648" s="13"/>
      <c r="AC648" s="13"/>
      <c r="AD648" s="13"/>
      <c r="AE648" s="13"/>
      <c r="AT648" s="257" t="s">
        <v>208</v>
      </c>
      <c r="AU648" s="257" t="s">
        <v>83</v>
      </c>
      <c r="AV648" s="13" t="s">
        <v>85</v>
      </c>
      <c r="AW648" s="13" t="s">
        <v>32</v>
      </c>
      <c r="AX648" s="13" t="s">
        <v>83</v>
      </c>
      <c r="AY648" s="257" t="s">
        <v>201</v>
      </c>
    </row>
    <row r="649" s="2" customFormat="1" ht="16.5" customHeight="1">
      <c r="A649" s="39"/>
      <c r="B649" s="40"/>
      <c r="C649" s="222" t="s">
        <v>931</v>
      </c>
      <c r="D649" s="222" t="s">
        <v>202</v>
      </c>
      <c r="E649" s="223" t="s">
        <v>932</v>
      </c>
      <c r="F649" s="224" t="s">
        <v>933</v>
      </c>
      <c r="G649" s="225" t="s">
        <v>934</v>
      </c>
      <c r="H649" s="226">
        <v>2</v>
      </c>
      <c r="I649" s="227"/>
      <c r="J649" s="228">
        <f>ROUND(I649*H649,2)</f>
        <v>0</v>
      </c>
      <c r="K649" s="229"/>
      <c r="L649" s="45"/>
      <c r="M649" s="230" t="s">
        <v>1</v>
      </c>
      <c r="N649" s="231" t="s">
        <v>41</v>
      </c>
      <c r="O649" s="92"/>
      <c r="P649" s="232">
        <f>O649*H649</f>
        <v>0</v>
      </c>
      <c r="Q649" s="232">
        <v>0</v>
      </c>
      <c r="R649" s="232">
        <f>Q649*H649</f>
        <v>0</v>
      </c>
      <c r="S649" s="232">
        <v>0</v>
      </c>
      <c r="T649" s="233">
        <f>S649*H649</f>
        <v>0</v>
      </c>
      <c r="U649" s="39"/>
      <c r="V649" s="39"/>
      <c r="W649" s="39"/>
      <c r="X649" s="39"/>
      <c r="Y649" s="39"/>
      <c r="Z649" s="39"/>
      <c r="AA649" s="39"/>
      <c r="AB649" s="39"/>
      <c r="AC649" s="39"/>
      <c r="AD649" s="39"/>
      <c r="AE649" s="39"/>
      <c r="AR649" s="234" t="s">
        <v>206</v>
      </c>
      <c r="AT649" s="234" t="s">
        <v>202</v>
      </c>
      <c r="AU649" s="234" t="s">
        <v>83</v>
      </c>
      <c r="AY649" s="18" t="s">
        <v>201</v>
      </c>
      <c r="BE649" s="235">
        <f>IF(N649="základní",J649,0)</f>
        <v>0</v>
      </c>
      <c r="BF649" s="235">
        <f>IF(N649="snížená",J649,0)</f>
        <v>0</v>
      </c>
      <c r="BG649" s="235">
        <f>IF(N649="zákl. přenesená",J649,0)</f>
        <v>0</v>
      </c>
      <c r="BH649" s="235">
        <f>IF(N649="sníž. přenesená",J649,0)</f>
        <v>0</v>
      </c>
      <c r="BI649" s="235">
        <f>IF(N649="nulová",J649,0)</f>
        <v>0</v>
      </c>
      <c r="BJ649" s="18" t="s">
        <v>83</v>
      </c>
      <c r="BK649" s="235">
        <f>ROUND(I649*H649,2)</f>
        <v>0</v>
      </c>
      <c r="BL649" s="18" t="s">
        <v>206</v>
      </c>
      <c r="BM649" s="234" t="s">
        <v>935</v>
      </c>
    </row>
    <row r="650" s="2" customFormat="1" ht="16.5" customHeight="1">
      <c r="A650" s="39"/>
      <c r="B650" s="40"/>
      <c r="C650" s="222" t="s">
        <v>936</v>
      </c>
      <c r="D650" s="222" t="s">
        <v>202</v>
      </c>
      <c r="E650" s="223" t="s">
        <v>937</v>
      </c>
      <c r="F650" s="224" t="s">
        <v>938</v>
      </c>
      <c r="G650" s="225" t="s">
        <v>934</v>
      </c>
      <c r="H650" s="226">
        <v>1</v>
      </c>
      <c r="I650" s="227"/>
      <c r="J650" s="228">
        <f>ROUND(I650*H650,2)</f>
        <v>0</v>
      </c>
      <c r="K650" s="229"/>
      <c r="L650" s="45"/>
      <c r="M650" s="230" t="s">
        <v>1</v>
      </c>
      <c r="N650" s="231" t="s">
        <v>41</v>
      </c>
      <c r="O650" s="92"/>
      <c r="P650" s="232">
        <f>O650*H650</f>
        <v>0</v>
      </c>
      <c r="Q650" s="232">
        <v>0</v>
      </c>
      <c r="R650" s="232">
        <f>Q650*H650</f>
        <v>0</v>
      </c>
      <c r="S650" s="232">
        <v>0</v>
      </c>
      <c r="T650" s="233">
        <f>S650*H650</f>
        <v>0</v>
      </c>
      <c r="U650" s="39"/>
      <c r="V650" s="39"/>
      <c r="W650" s="39"/>
      <c r="X650" s="39"/>
      <c r="Y650" s="39"/>
      <c r="Z650" s="39"/>
      <c r="AA650" s="39"/>
      <c r="AB650" s="39"/>
      <c r="AC650" s="39"/>
      <c r="AD650" s="39"/>
      <c r="AE650" s="39"/>
      <c r="AR650" s="234" t="s">
        <v>206</v>
      </c>
      <c r="AT650" s="234" t="s">
        <v>202</v>
      </c>
      <c r="AU650" s="234" t="s">
        <v>83</v>
      </c>
      <c r="AY650" s="18" t="s">
        <v>201</v>
      </c>
      <c r="BE650" s="235">
        <f>IF(N650="základní",J650,0)</f>
        <v>0</v>
      </c>
      <c r="BF650" s="235">
        <f>IF(N650="snížená",J650,0)</f>
        <v>0</v>
      </c>
      <c r="BG650" s="235">
        <f>IF(N650="zákl. přenesená",J650,0)</f>
        <v>0</v>
      </c>
      <c r="BH650" s="235">
        <f>IF(N650="sníž. přenesená",J650,0)</f>
        <v>0</v>
      </c>
      <c r="BI650" s="235">
        <f>IF(N650="nulová",J650,0)</f>
        <v>0</v>
      </c>
      <c r="BJ650" s="18" t="s">
        <v>83</v>
      </c>
      <c r="BK650" s="235">
        <f>ROUND(I650*H650,2)</f>
        <v>0</v>
      </c>
      <c r="BL650" s="18" t="s">
        <v>206</v>
      </c>
      <c r="BM650" s="234" t="s">
        <v>939</v>
      </c>
    </row>
    <row r="651" s="2" customFormat="1" ht="16.5" customHeight="1">
      <c r="A651" s="39"/>
      <c r="B651" s="40"/>
      <c r="C651" s="222" t="s">
        <v>940</v>
      </c>
      <c r="D651" s="222" t="s">
        <v>202</v>
      </c>
      <c r="E651" s="223" t="s">
        <v>941</v>
      </c>
      <c r="F651" s="224" t="s">
        <v>942</v>
      </c>
      <c r="G651" s="225" t="s">
        <v>934</v>
      </c>
      <c r="H651" s="226">
        <v>2</v>
      </c>
      <c r="I651" s="227"/>
      <c r="J651" s="228">
        <f>ROUND(I651*H651,2)</f>
        <v>0</v>
      </c>
      <c r="K651" s="229"/>
      <c r="L651" s="45"/>
      <c r="M651" s="230" t="s">
        <v>1</v>
      </c>
      <c r="N651" s="231" t="s">
        <v>41</v>
      </c>
      <c r="O651" s="92"/>
      <c r="P651" s="232">
        <f>O651*H651</f>
        <v>0</v>
      </c>
      <c r="Q651" s="232">
        <v>0</v>
      </c>
      <c r="R651" s="232">
        <f>Q651*H651</f>
        <v>0</v>
      </c>
      <c r="S651" s="232">
        <v>0</v>
      </c>
      <c r="T651" s="233">
        <f>S651*H651</f>
        <v>0</v>
      </c>
      <c r="U651" s="39"/>
      <c r="V651" s="39"/>
      <c r="W651" s="39"/>
      <c r="X651" s="39"/>
      <c r="Y651" s="39"/>
      <c r="Z651" s="39"/>
      <c r="AA651" s="39"/>
      <c r="AB651" s="39"/>
      <c r="AC651" s="39"/>
      <c r="AD651" s="39"/>
      <c r="AE651" s="39"/>
      <c r="AR651" s="234" t="s">
        <v>206</v>
      </c>
      <c r="AT651" s="234" t="s">
        <v>202</v>
      </c>
      <c r="AU651" s="234" t="s">
        <v>83</v>
      </c>
      <c r="AY651" s="18" t="s">
        <v>201</v>
      </c>
      <c r="BE651" s="235">
        <f>IF(N651="základní",J651,0)</f>
        <v>0</v>
      </c>
      <c r="BF651" s="235">
        <f>IF(N651="snížená",J651,0)</f>
        <v>0</v>
      </c>
      <c r="BG651" s="235">
        <f>IF(N651="zákl. přenesená",J651,0)</f>
        <v>0</v>
      </c>
      <c r="BH651" s="235">
        <f>IF(N651="sníž. přenesená",J651,0)</f>
        <v>0</v>
      </c>
      <c r="BI651" s="235">
        <f>IF(N651="nulová",J651,0)</f>
        <v>0</v>
      </c>
      <c r="BJ651" s="18" t="s">
        <v>83</v>
      </c>
      <c r="BK651" s="235">
        <f>ROUND(I651*H651,2)</f>
        <v>0</v>
      </c>
      <c r="BL651" s="18" t="s">
        <v>206</v>
      </c>
      <c r="BM651" s="234" t="s">
        <v>943</v>
      </c>
    </row>
    <row r="652" s="2" customFormat="1" ht="16.5" customHeight="1">
      <c r="A652" s="39"/>
      <c r="B652" s="40"/>
      <c r="C652" s="222" t="s">
        <v>944</v>
      </c>
      <c r="D652" s="222" t="s">
        <v>202</v>
      </c>
      <c r="E652" s="223" t="s">
        <v>945</v>
      </c>
      <c r="F652" s="224" t="s">
        <v>946</v>
      </c>
      <c r="G652" s="225" t="s">
        <v>934</v>
      </c>
      <c r="H652" s="226">
        <v>2</v>
      </c>
      <c r="I652" s="227"/>
      <c r="J652" s="228">
        <f>ROUND(I652*H652,2)</f>
        <v>0</v>
      </c>
      <c r="K652" s="229"/>
      <c r="L652" s="45"/>
      <c r="M652" s="230" t="s">
        <v>1</v>
      </c>
      <c r="N652" s="231" t="s">
        <v>41</v>
      </c>
      <c r="O652" s="92"/>
      <c r="P652" s="232">
        <f>O652*H652</f>
        <v>0</v>
      </c>
      <c r="Q652" s="232">
        <v>0</v>
      </c>
      <c r="R652" s="232">
        <f>Q652*H652</f>
        <v>0</v>
      </c>
      <c r="S652" s="232">
        <v>0</v>
      </c>
      <c r="T652" s="233">
        <f>S652*H652</f>
        <v>0</v>
      </c>
      <c r="U652" s="39"/>
      <c r="V652" s="39"/>
      <c r="W652" s="39"/>
      <c r="X652" s="39"/>
      <c r="Y652" s="39"/>
      <c r="Z652" s="39"/>
      <c r="AA652" s="39"/>
      <c r="AB652" s="39"/>
      <c r="AC652" s="39"/>
      <c r="AD652" s="39"/>
      <c r="AE652" s="39"/>
      <c r="AR652" s="234" t="s">
        <v>206</v>
      </c>
      <c r="AT652" s="234" t="s">
        <v>202</v>
      </c>
      <c r="AU652" s="234" t="s">
        <v>83</v>
      </c>
      <c r="AY652" s="18" t="s">
        <v>201</v>
      </c>
      <c r="BE652" s="235">
        <f>IF(N652="základní",J652,0)</f>
        <v>0</v>
      </c>
      <c r="BF652" s="235">
        <f>IF(N652="snížená",J652,0)</f>
        <v>0</v>
      </c>
      <c r="BG652" s="235">
        <f>IF(N652="zákl. přenesená",J652,0)</f>
        <v>0</v>
      </c>
      <c r="BH652" s="235">
        <f>IF(N652="sníž. přenesená",J652,0)</f>
        <v>0</v>
      </c>
      <c r="BI652" s="235">
        <f>IF(N652="nulová",J652,0)</f>
        <v>0</v>
      </c>
      <c r="BJ652" s="18" t="s">
        <v>83</v>
      </c>
      <c r="BK652" s="235">
        <f>ROUND(I652*H652,2)</f>
        <v>0</v>
      </c>
      <c r="BL652" s="18" t="s">
        <v>206</v>
      </c>
      <c r="BM652" s="234" t="s">
        <v>947</v>
      </c>
    </row>
    <row r="653" s="2" customFormat="1" ht="16.5" customHeight="1">
      <c r="A653" s="39"/>
      <c r="B653" s="40"/>
      <c r="C653" s="222" t="s">
        <v>948</v>
      </c>
      <c r="D653" s="222" t="s">
        <v>202</v>
      </c>
      <c r="E653" s="223" t="s">
        <v>949</v>
      </c>
      <c r="F653" s="224" t="s">
        <v>950</v>
      </c>
      <c r="G653" s="225" t="s">
        <v>934</v>
      </c>
      <c r="H653" s="226">
        <v>2</v>
      </c>
      <c r="I653" s="227"/>
      <c r="J653" s="228">
        <f>ROUND(I653*H653,2)</f>
        <v>0</v>
      </c>
      <c r="K653" s="229"/>
      <c r="L653" s="45"/>
      <c r="M653" s="230" t="s">
        <v>1</v>
      </c>
      <c r="N653" s="231" t="s">
        <v>41</v>
      </c>
      <c r="O653" s="92"/>
      <c r="P653" s="232">
        <f>O653*H653</f>
        <v>0</v>
      </c>
      <c r="Q653" s="232">
        <v>0</v>
      </c>
      <c r="R653" s="232">
        <f>Q653*H653</f>
        <v>0</v>
      </c>
      <c r="S653" s="232">
        <v>0</v>
      </c>
      <c r="T653" s="233">
        <f>S653*H653</f>
        <v>0</v>
      </c>
      <c r="U653" s="39"/>
      <c r="V653" s="39"/>
      <c r="W653" s="39"/>
      <c r="X653" s="39"/>
      <c r="Y653" s="39"/>
      <c r="Z653" s="39"/>
      <c r="AA653" s="39"/>
      <c r="AB653" s="39"/>
      <c r="AC653" s="39"/>
      <c r="AD653" s="39"/>
      <c r="AE653" s="39"/>
      <c r="AR653" s="234" t="s">
        <v>206</v>
      </c>
      <c r="AT653" s="234" t="s">
        <v>202</v>
      </c>
      <c r="AU653" s="234" t="s">
        <v>83</v>
      </c>
      <c r="AY653" s="18" t="s">
        <v>201</v>
      </c>
      <c r="BE653" s="235">
        <f>IF(N653="základní",J653,0)</f>
        <v>0</v>
      </c>
      <c r="BF653" s="235">
        <f>IF(N653="snížená",J653,0)</f>
        <v>0</v>
      </c>
      <c r="BG653" s="235">
        <f>IF(N653="zákl. přenesená",J653,0)</f>
        <v>0</v>
      </c>
      <c r="BH653" s="235">
        <f>IF(N653="sníž. přenesená",J653,0)</f>
        <v>0</v>
      </c>
      <c r="BI653" s="235">
        <f>IF(N653="nulová",J653,0)</f>
        <v>0</v>
      </c>
      <c r="BJ653" s="18" t="s">
        <v>83</v>
      </c>
      <c r="BK653" s="235">
        <f>ROUND(I653*H653,2)</f>
        <v>0</v>
      </c>
      <c r="BL653" s="18" t="s">
        <v>206</v>
      </c>
      <c r="BM653" s="234" t="s">
        <v>951</v>
      </c>
    </row>
    <row r="654" s="2" customFormat="1" ht="16.5" customHeight="1">
      <c r="A654" s="39"/>
      <c r="B654" s="40"/>
      <c r="C654" s="222" t="s">
        <v>952</v>
      </c>
      <c r="D654" s="222" t="s">
        <v>202</v>
      </c>
      <c r="E654" s="223" t="s">
        <v>953</v>
      </c>
      <c r="F654" s="224" t="s">
        <v>954</v>
      </c>
      <c r="G654" s="225" t="s">
        <v>934</v>
      </c>
      <c r="H654" s="226">
        <v>1</v>
      </c>
      <c r="I654" s="227"/>
      <c r="J654" s="228">
        <f>ROUND(I654*H654,2)</f>
        <v>0</v>
      </c>
      <c r="K654" s="229"/>
      <c r="L654" s="45"/>
      <c r="M654" s="230" t="s">
        <v>1</v>
      </c>
      <c r="N654" s="231" t="s">
        <v>41</v>
      </c>
      <c r="O654" s="92"/>
      <c r="P654" s="232">
        <f>O654*H654</f>
        <v>0</v>
      </c>
      <c r="Q654" s="232">
        <v>0</v>
      </c>
      <c r="R654" s="232">
        <f>Q654*H654</f>
        <v>0</v>
      </c>
      <c r="S654" s="232">
        <v>0</v>
      </c>
      <c r="T654" s="233">
        <f>S654*H654</f>
        <v>0</v>
      </c>
      <c r="U654" s="39"/>
      <c r="V654" s="39"/>
      <c r="W654" s="39"/>
      <c r="X654" s="39"/>
      <c r="Y654" s="39"/>
      <c r="Z654" s="39"/>
      <c r="AA654" s="39"/>
      <c r="AB654" s="39"/>
      <c r="AC654" s="39"/>
      <c r="AD654" s="39"/>
      <c r="AE654" s="39"/>
      <c r="AR654" s="234" t="s">
        <v>206</v>
      </c>
      <c r="AT654" s="234" t="s">
        <v>202</v>
      </c>
      <c r="AU654" s="234" t="s">
        <v>83</v>
      </c>
      <c r="AY654" s="18" t="s">
        <v>201</v>
      </c>
      <c r="BE654" s="235">
        <f>IF(N654="základní",J654,0)</f>
        <v>0</v>
      </c>
      <c r="BF654" s="235">
        <f>IF(N654="snížená",J654,0)</f>
        <v>0</v>
      </c>
      <c r="BG654" s="235">
        <f>IF(N654="zákl. přenesená",J654,0)</f>
        <v>0</v>
      </c>
      <c r="BH654" s="235">
        <f>IF(N654="sníž. přenesená",J654,0)</f>
        <v>0</v>
      </c>
      <c r="BI654" s="235">
        <f>IF(N654="nulová",J654,0)</f>
        <v>0</v>
      </c>
      <c r="BJ654" s="18" t="s">
        <v>83</v>
      </c>
      <c r="BK654" s="235">
        <f>ROUND(I654*H654,2)</f>
        <v>0</v>
      </c>
      <c r="BL654" s="18" t="s">
        <v>206</v>
      </c>
      <c r="BM654" s="234" t="s">
        <v>955</v>
      </c>
    </row>
    <row r="655" s="11" customFormat="1" ht="25.92" customHeight="1">
      <c r="A655" s="11"/>
      <c r="B655" s="208"/>
      <c r="C655" s="209"/>
      <c r="D655" s="210" t="s">
        <v>75</v>
      </c>
      <c r="E655" s="211" t="s">
        <v>956</v>
      </c>
      <c r="F655" s="211" t="s">
        <v>957</v>
      </c>
      <c r="G655" s="209"/>
      <c r="H655" s="209"/>
      <c r="I655" s="212"/>
      <c r="J655" s="213">
        <f>BK655</f>
        <v>0</v>
      </c>
      <c r="K655" s="209"/>
      <c r="L655" s="214"/>
      <c r="M655" s="215"/>
      <c r="N655" s="216"/>
      <c r="O655" s="216"/>
      <c r="P655" s="217">
        <f>SUM(P656:P658)</f>
        <v>0</v>
      </c>
      <c r="Q655" s="216"/>
      <c r="R655" s="217">
        <f>SUM(R656:R658)</f>
        <v>0</v>
      </c>
      <c r="S655" s="216"/>
      <c r="T655" s="218">
        <f>SUM(T656:T658)</f>
        <v>0</v>
      </c>
      <c r="U655" s="11"/>
      <c r="V655" s="11"/>
      <c r="W655" s="11"/>
      <c r="X655" s="11"/>
      <c r="Y655" s="11"/>
      <c r="Z655" s="11"/>
      <c r="AA655" s="11"/>
      <c r="AB655" s="11"/>
      <c r="AC655" s="11"/>
      <c r="AD655" s="11"/>
      <c r="AE655" s="11"/>
      <c r="AR655" s="219" t="s">
        <v>83</v>
      </c>
      <c r="AT655" s="220" t="s">
        <v>75</v>
      </c>
      <c r="AU655" s="220" t="s">
        <v>76</v>
      </c>
      <c r="AY655" s="219" t="s">
        <v>201</v>
      </c>
      <c r="BK655" s="221">
        <f>SUM(BK656:BK658)</f>
        <v>0</v>
      </c>
    </row>
    <row r="656" s="2" customFormat="1" ht="37.8" customHeight="1">
      <c r="A656" s="39"/>
      <c r="B656" s="40"/>
      <c r="C656" s="222" t="s">
        <v>958</v>
      </c>
      <c r="D656" s="222" t="s">
        <v>202</v>
      </c>
      <c r="E656" s="223" t="s">
        <v>959</v>
      </c>
      <c r="F656" s="224" t="s">
        <v>960</v>
      </c>
      <c r="G656" s="225" t="s">
        <v>223</v>
      </c>
      <c r="H656" s="226">
        <v>513.69600000000003</v>
      </c>
      <c r="I656" s="227"/>
      <c r="J656" s="228">
        <f>ROUND(I656*H656,2)</f>
        <v>0</v>
      </c>
      <c r="K656" s="229"/>
      <c r="L656" s="45"/>
      <c r="M656" s="230" t="s">
        <v>1</v>
      </c>
      <c r="N656" s="231" t="s">
        <v>41</v>
      </c>
      <c r="O656" s="92"/>
      <c r="P656" s="232">
        <f>O656*H656</f>
        <v>0</v>
      </c>
      <c r="Q656" s="232">
        <v>0</v>
      </c>
      <c r="R656" s="232">
        <f>Q656*H656</f>
        <v>0</v>
      </c>
      <c r="S656" s="232">
        <v>0</v>
      </c>
      <c r="T656" s="233">
        <f>S656*H656</f>
        <v>0</v>
      </c>
      <c r="U656" s="39"/>
      <c r="V656" s="39"/>
      <c r="W656" s="39"/>
      <c r="X656" s="39"/>
      <c r="Y656" s="39"/>
      <c r="Z656" s="39"/>
      <c r="AA656" s="39"/>
      <c r="AB656" s="39"/>
      <c r="AC656" s="39"/>
      <c r="AD656" s="39"/>
      <c r="AE656" s="39"/>
      <c r="AR656" s="234" t="s">
        <v>206</v>
      </c>
      <c r="AT656" s="234" t="s">
        <v>202</v>
      </c>
      <c r="AU656" s="234" t="s">
        <v>83</v>
      </c>
      <c r="AY656" s="18" t="s">
        <v>201</v>
      </c>
      <c r="BE656" s="235">
        <f>IF(N656="základní",J656,0)</f>
        <v>0</v>
      </c>
      <c r="BF656" s="235">
        <f>IF(N656="snížená",J656,0)</f>
        <v>0</v>
      </c>
      <c r="BG656" s="235">
        <f>IF(N656="zákl. přenesená",J656,0)</f>
        <v>0</v>
      </c>
      <c r="BH656" s="235">
        <f>IF(N656="sníž. přenesená",J656,0)</f>
        <v>0</v>
      </c>
      <c r="BI656" s="235">
        <f>IF(N656="nulová",J656,0)</f>
        <v>0</v>
      </c>
      <c r="BJ656" s="18" t="s">
        <v>83</v>
      </c>
      <c r="BK656" s="235">
        <f>ROUND(I656*H656,2)</f>
        <v>0</v>
      </c>
      <c r="BL656" s="18" t="s">
        <v>206</v>
      </c>
      <c r="BM656" s="234" t="s">
        <v>961</v>
      </c>
    </row>
    <row r="657" s="2" customFormat="1" ht="37.8" customHeight="1">
      <c r="A657" s="39"/>
      <c r="B657" s="40"/>
      <c r="C657" s="222" t="s">
        <v>962</v>
      </c>
      <c r="D657" s="222" t="s">
        <v>202</v>
      </c>
      <c r="E657" s="223" t="s">
        <v>963</v>
      </c>
      <c r="F657" s="224" t="s">
        <v>964</v>
      </c>
      <c r="G657" s="225" t="s">
        <v>223</v>
      </c>
      <c r="H657" s="226">
        <v>513.69600000000003</v>
      </c>
      <c r="I657" s="227"/>
      <c r="J657" s="228">
        <f>ROUND(I657*H657,2)</f>
        <v>0</v>
      </c>
      <c r="K657" s="229"/>
      <c r="L657" s="45"/>
      <c r="M657" s="230" t="s">
        <v>1</v>
      </c>
      <c r="N657" s="231" t="s">
        <v>41</v>
      </c>
      <c r="O657" s="92"/>
      <c r="P657" s="232">
        <f>O657*H657</f>
        <v>0</v>
      </c>
      <c r="Q657" s="232">
        <v>0</v>
      </c>
      <c r="R657" s="232">
        <f>Q657*H657</f>
        <v>0</v>
      </c>
      <c r="S657" s="232">
        <v>0</v>
      </c>
      <c r="T657" s="233">
        <f>S657*H657</f>
        <v>0</v>
      </c>
      <c r="U657" s="39"/>
      <c r="V657" s="39"/>
      <c r="W657" s="39"/>
      <c r="X657" s="39"/>
      <c r="Y657" s="39"/>
      <c r="Z657" s="39"/>
      <c r="AA657" s="39"/>
      <c r="AB657" s="39"/>
      <c r="AC657" s="39"/>
      <c r="AD657" s="39"/>
      <c r="AE657" s="39"/>
      <c r="AR657" s="234" t="s">
        <v>206</v>
      </c>
      <c r="AT657" s="234" t="s">
        <v>202</v>
      </c>
      <c r="AU657" s="234" t="s">
        <v>83</v>
      </c>
      <c r="AY657" s="18" t="s">
        <v>201</v>
      </c>
      <c r="BE657" s="235">
        <f>IF(N657="základní",J657,0)</f>
        <v>0</v>
      </c>
      <c r="BF657" s="235">
        <f>IF(N657="snížená",J657,0)</f>
        <v>0</v>
      </c>
      <c r="BG657" s="235">
        <f>IF(N657="zákl. přenesená",J657,0)</f>
        <v>0</v>
      </c>
      <c r="BH657" s="235">
        <f>IF(N657="sníž. přenesená",J657,0)</f>
        <v>0</v>
      </c>
      <c r="BI657" s="235">
        <f>IF(N657="nulová",J657,0)</f>
        <v>0</v>
      </c>
      <c r="BJ657" s="18" t="s">
        <v>83</v>
      </c>
      <c r="BK657" s="235">
        <f>ROUND(I657*H657,2)</f>
        <v>0</v>
      </c>
      <c r="BL657" s="18" t="s">
        <v>206</v>
      </c>
      <c r="BM657" s="234" t="s">
        <v>965</v>
      </c>
    </row>
    <row r="658" s="2" customFormat="1" ht="33" customHeight="1">
      <c r="A658" s="39"/>
      <c r="B658" s="40"/>
      <c r="C658" s="222" t="s">
        <v>966</v>
      </c>
      <c r="D658" s="222" t="s">
        <v>202</v>
      </c>
      <c r="E658" s="223" t="s">
        <v>967</v>
      </c>
      <c r="F658" s="224" t="s">
        <v>968</v>
      </c>
      <c r="G658" s="225" t="s">
        <v>223</v>
      </c>
      <c r="H658" s="226">
        <v>513.69600000000003</v>
      </c>
      <c r="I658" s="227"/>
      <c r="J658" s="228">
        <f>ROUND(I658*H658,2)</f>
        <v>0</v>
      </c>
      <c r="K658" s="229"/>
      <c r="L658" s="45"/>
      <c r="M658" s="230" t="s">
        <v>1</v>
      </c>
      <c r="N658" s="231" t="s">
        <v>41</v>
      </c>
      <c r="O658" s="92"/>
      <c r="P658" s="232">
        <f>O658*H658</f>
        <v>0</v>
      </c>
      <c r="Q658" s="232">
        <v>0</v>
      </c>
      <c r="R658" s="232">
        <f>Q658*H658</f>
        <v>0</v>
      </c>
      <c r="S658" s="232">
        <v>0</v>
      </c>
      <c r="T658" s="233">
        <f>S658*H658</f>
        <v>0</v>
      </c>
      <c r="U658" s="39"/>
      <c r="V658" s="39"/>
      <c r="W658" s="39"/>
      <c r="X658" s="39"/>
      <c r="Y658" s="39"/>
      <c r="Z658" s="39"/>
      <c r="AA658" s="39"/>
      <c r="AB658" s="39"/>
      <c r="AC658" s="39"/>
      <c r="AD658" s="39"/>
      <c r="AE658" s="39"/>
      <c r="AR658" s="234" t="s">
        <v>206</v>
      </c>
      <c r="AT658" s="234" t="s">
        <v>202</v>
      </c>
      <c r="AU658" s="234" t="s">
        <v>83</v>
      </c>
      <c r="AY658" s="18" t="s">
        <v>201</v>
      </c>
      <c r="BE658" s="235">
        <f>IF(N658="základní",J658,0)</f>
        <v>0</v>
      </c>
      <c r="BF658" s="235">
        <f>IF(N658="snížená",J658,0)</f>
        <v>0</v>
      </c>
      <c r="BG658" s="235">
        <f>IF(N658="zákl. přenesená",J658,0)</f>
        <v>0</v>
      </c>
      <c r="BH658" s="235">
        <f>IF(N658="sníž. přenesená",J658,0)</f>
        <v>0</v>
      </c>
      <c r="BI658" s="235">
        <f>IF(N658="nulová",J658,0)</f>
        <v>0</v>
      </c>
      <c r="BJ658" s="18" t="s">
        <v>83</v>
      </c>
      <c r="BK658" s="235">
        <f>ROUND(I658*H658,2)</f>
        <v>0</v>
      </c>
      <c r="BL658" s="18" t="s">
        <v>206</v>
      </c>
      <c r="BM658" s="234" t="s">
        <v>969</v>
      </c>
    </row>
    <row r="659" s="11" customFormat="1" ht="25.92" customHeight="1">
      <c r="A659" s="11"/>
      <c r="B659" s="208"/>
      <c r="C659" s="209"/>
      <c r="D659" s="210" t="s">
        <v>75</v>
      </c>
      <c r="E659" s="211" t="s">
        <v>329</v>
      </c>
      <c r="F659" s="211" t="s">
        <v>330</v>
      </c>
      <c r="G659" s="209"/>
      <c r="H659" s="209"/>
      <c r="I659" s="212"/>
      <c r="J659" s="213">
        <f>BK659</f>
        <v>0</v>
      </c>
      <c r="K659" s="209"/>
      <c r="L659" s="214"/>
      <c r="M659" s="215"/>
      <c r="N659" s="216"/>
      <c r="O659" s="216"/>
      <c r="P659" s="217">
        <f>P660</f>
        <v>0</v>
      </c>
      <c r="Q659" s="216"/>
      <c r="R659" s="217">
        <f>R660</f>
        <v>0</v>
      </c>
      <c r="S659" s="216"/>
      <c r="T659" s="218">
        <f>T660</f>
        <v>0</v>
      </c>
      <c r="U659" s="11"/>
      <c r="V659" s="11"/>
      <c r="W659" s="11"/>
      <c r="X659" s="11"/>
      <c r="Y659" s="11"/>
      <c r="Z659" s="11"/>
      <c r="AA659" s="11"/>
      <c r="AB659" s="11"/>
      <c r="AC659" s="11"/>
      <c r="AD659" s="11"/>
      <c r="AE659" s="11"/>
      <c r="AR659" s="219" t="s">
        <v>83</v>
      </c>
      <c r="AT659" s="220" t="s">
        <v>75</v>
      </c>
      <c r="AU659" s="220" t="s">
        <v>76</v>
      </c>
      <c r="AY659" s="219" t="s">
        <v>201</v>
      </c>
      <c r="BK659" s="221">
        <f>BK660</f>
        <v>0</v>
      </c>
    </row>
    <row r="660" s="2" customFormat="1" ht="78" customHeight="1">
      <c r="A660" s="39"/>
      <c r="B660" s="40"/>
      <c r="C660" s="222" t="s">
        <v>970</v>
      </c>
      <c r="D660" s="222" t="s">
        <v>202</v>
      </c>
      <c r="E660" s="223" t="s">
        <v>332</v>
      </c>
      <c r="F660" s="224" t="s">
        <v>333</v>
      </c>
      <c r="G660" s="225" t="s">
        <v>223</v>
      </c>
      <c r="H660" s="226">
        <v>221.625</v>
      </c>
      <c r="I660" s="227"/>
      <c r="J660" s="228">
        <f>ROUND(I660*H660,2)</f>
        <v>0</v>
      </c>
      <c r="K660" s="229"/>
      <c r="L660" s="45"/>
      <c r="M660" s="230" t="s">
        <v>1</v>
      </c>
      <c r="N660" s="231" t="s">
        <v>41</v>
      </c>
      <c r="O660" s="92"/>
      <c r="P660" s="232">
        <f>O660*H660</f>
        <v>0</v>
      </c>
      <c r="Q660" s="232">
        <v>0</v>
      </c>
      <c r="R660" s="232">
        <f>Q660*H660</f>
        <v>0</v>
      </c>
      <c r="S660" s="232">
        <v>0</v>
      </c>
      <c r="T660" s="233">
        <f>S660*H660</f>
        <v>0</v>
      </c>
      <c r="U660" s="39"/>
      <c r="V660" s="39"/>
      <c r="W660" s="39"/>
      <c r="X660" s="39"/>
      <c r="Y660" s="39"/>
      <c r="Z660" s="39"/>
      <c r="AA660" s="39"/>
      <c r="AB660" s="39"/>
      <c r="AC660" s="39"/>
      <c r="AD660" s="39"/>
      <c r="AE660" s="39"/>
      <c r="AR660" s="234" t="s">
        <v>206</v>
      </c>
      <c r="AT660" s="234" t="s">
        <v>202</v>
      </c>
      <c r="AU660" s="234" t="s">
        <v>83</v>
      </c>
      <c r="AY660" s="18" t="s">
        <v>201</v>
      </c>
      <c r="BE660" s="235">
        <f>IF(N660="základní",J660,0)</f>
        <v>0</v>
      </c>
      <c r="BF660" s="235">
        <f>IF(N660="snížená",J660,0)</f>
        <v>0</v>
      </c>
      <c r="BG660" s="235">
        <f>IF(N660="zákl. přenesená",J660,0)</f>
        <v>0</v>
      </c>
      <c r="BH660" s="235">
        <f>IF(N660="sníž. přenesená",J660,0)</f>
        <v>0</v>
      </c>
      <c r="BI660" s="235">
        <f>IF(N660="nulová",J660,0)</f>
        <v>0</v>
      </c>
      <c r="BJ660" s="18" t="s">
        <v>83</v>
      </c>
      <c r="BK660" s="235">
        <f>ROUND(I660*H660,2)</f>
        <v>0</v>
      </c>
      <c r="BL660" s="18" t="s">
        <v>206</v>
      </c>
      <c r="BM660" s="234" t="s">
        <v>971</v>
      </c>
    </row>
    <row r="661" s="11" customFormat="1" ht="25.92" customHeight="1">
      <c r="A661" s="11"/>
      <c r="B661" s="208"/>
      <c r="C661" s="209"/>
      <c r="D661" s="210" t="s">
        <v>75</v>
      </c>
      <c r="E661" s="211" t="s">
        <v>972</v>
      </c>
      <c r="F661" s="211" t="s">
        <v>973</v>
      </c>
      <c r="G661" s="209"/>
      <c r="H661" s="209"/>
      <c r="I661" s="212"/>
      <c r="J661" s="213">
        <f>BK661</f>
        <v>0</v>
      </c>
      <c r="K661" s="209"/>
      <c r="L661" s="214"/>
      <c r="M661" s="215"/>
      <c r="N661" s="216"/>
      <c r="O661" s="216"/>
      <c r="P661" s="217">
        <f>SUM(P662:P797)</f>
        <v>0</v>
      </c>
      <c r="Q661" s="216"/>
      <c r="R661" s="217">
        <f>SUM(R662:R797)</f>
        <v>3.9467415999999997</v>
      </c>
      <c r="S661" s="216"/>
      <c r="T661" s="218">
        <f>SUM(T662:T797)</f>
        <v>0</v>
      </c>
      <c r="U661" s="11"/>
      <c r="V661" s="11"/>
      <c r="W661" s="11"/>
      <c r="X661" s="11"/>
      <c r="Y661" s="11"/>
      <c r="Z661" s="11"/>
      <c r="AA661" s="11"/>
      <c r="AB661" s="11"/>
      <c r="AC661" s="11"/>
      <c r="AD661" s="11"/>
      <c r="AE661" s="11"/>
      <c r="AR661" s="219" t="s">
        <v>85</v>
      </c>
      <c r="AT661" s="220" t="s">
        <v>75</v>
      </c>
      <c r="AU661" s="220" t="s">
        <v>76</v>
      </c>
      <c r="AY661" s="219" t="s">
        <v>201</v>
      </c>
      <c r="BK661" s="221">
        <f>SUM(BK662:BK797)</f>
        <v>0</v>
      </c>
    </row>
    <row r="662" s="2" customFormat="1" ht="37.8" customHeight="1">
      <c r="A662" s="39"/>
      <c r="B662" s="40"/>
      <c r="C662" s="222" t="s">
        <v>974</v>
      </c>
      <c r="D662" s="222" t="s">
        <v>202</v>
      </c>
      <c r="E662" s="223" t="s">
        <v>975</v>
      </c>
      <c r="F662" s="224" t="s">
        <v>976</v>
      </c>
      <c r="G662" s="225" t="s">
        <v>215</v>
      </c>
      <c r="H662" s="226">
        <v>274.72000000000003</v>
      </c>
      <c r="I662" s="227"/>
      <c r="J662" s="228">
        <f>ROUND(I662*H662,2)</f>
        <v>0</v>
      </c>
      <c r="K662" s="229"/>
      <c r="L662" s="45"/>
      <c r="M662" s="230" t="s">
        <v>1</v>
      </c>
      <c r="N662" s="231" t="s">
        <v>41</v>
      </c>
      <c r="O662" s="92"/>
      <c r="P662" s="232">
        <f>O662*H662</f>
        <v>0</v>
      </c>
      <c r="Q662" s="232">
        <v>0</v>
      </c>
      <c r="R662" s="232">
        <f>Q662*H662</f>
        <v>0</v>
      </c>
      <c r="S662" s="232">
        <v>0</v>
      </c>
      <c r="T662" s="233">
        <f>S662*H662</f>
        <v>0</v>
      </c>
      <c r="U662" s="39"/>
      <c r="V662" s="39"/>
      <c r="W662" s="39"/>
      <c r="X662" s="39"/>
      <c r="Y662" s="39"/>
      <c r="Z662" s="39"/>
      <c r="AA662" s="39"/>
      <c r="AB662" s="39"/>
      <c r="AC662" s="39"/>
      <c r="AD662" s="39"/>
      <c r="AE662" s="39"/>
      <c r="AR662" s="234" t="s">
        <v>323</v>
      </c>
      <c r="AT662" s="234" t="s">
        <v>202</v>
      </c>
      <c r="AU662" s="234" t="s">
        <v>83</v>
      </c>
      <c r="AY662" s="18" t="s">
        <v>201</v>
      </c>
      <c r="BE662" s="235">
        <f>IF(N662="základní",J662,0)</f>
        <v>0</v>
      </c>
      <c r="BF662" s="235">
        <f>IF(N662="snížená",J662,0)</f>
        <v>0</v>
      </c>
      <c r="BG662" s="235">
        <f>IF(N662="zákl. přenesená",J662,0)</f>
        <v>0</v>
      </c>
      <c r="BH662" s="235">
        <f>IF(N662="sníž. přenesená",J662,0)</f>
        <v>0</v>
      </c>
      <c r="BI662" s="235">
        <f>IF(N662="nulová",J662,0)</f>
        <v>0</v>
      </c>
      <c r="BJ662" s="18" t="s">
        <v>83</v>
      </c>
      <c r="BK662" s="235">
        <f>ROUND(I662*H662,2)</f>
        <v>0</v>
      </c>
      <c r="BL662" s="18" t="s">
        <v>323</v>
      </c>
      <c r="BM662" s="234" t="s">
        <v>977</v>
      </c>
    </row>
    <row r="663" s="13" customFormat="1">
      <c r="A663" s="13"/>
      <c r="B663" s="247"/>
      <c r="C663" s="248"/>
      <c r="D663" s="238" t="s">
        <v>208</v>
      </c>
      <c r="E663" s="249" t="s">
        <v>1</v>
      </c>
      <c r="F663" s="250" t="s">
        <v>348</v>
      </c>
      <c r="G663" s="248"/>
      <c r="H663" s="251">
        <v>7.8799999999999999</v>
      </c>
      <c r="I663" s="252"/>
      <c r="J663" s="248"/>
      <c r="K663" s="248"/>
      <c r="L663" s="253"/>
      <c r="M663" s="254"/>
      <c r="N663" s="255"/>
      <c r="O663" s="255"/>
      <c r="P663" s="255"/>
      <c r="Q663" s="255"/>
      <c r="R663" s="255"/>
      <c r="S663" s="255"/>
      <c r="T663" s="256"/>
      <c r="U663" s="13"/>
      <c r="V663" s="13"/>
      <c r="W663" s="13"/>
      <c r="X663" s="13"/>
      <c r="Y663" s="13"/>
      <c r="Z663" s="13"/>
      <c r="AA663" s="13"/>
      <c r="AB663" s="13"/>
      <c r="AC663" s="13"/>
      <c r="AD663" s="13"/>
      <c r="AE663" s="13"/>
      <c r="AT663" s="257" t="s">
        <v>208</v>
      </c>
      <c r="AU663" s="257" t="s">
        <v>83</v>
      </c>
      <c r="AV663" s="13" t="s">
        <v>85</v>
      </c>
      <c r="AW663" s="13" t="s">
        <v>32</v>
      </c>
      <c r="AX663" s="13" t="s">
        <v>76</v>
      </c>
      <c r="AY663" s="257" t="s">
        <v>201</v>
      </c>
    </row>
    <row r="664" s="13" customFormat="1">
      <c r="A664" s="13"/>
      <c r="B664" s="247"/>
      <c r="C664" s="248"/>
      <c r="D664" s="238" t="s">
        <v>208</v>
      </c>
      <c r="E664" s="249" t="s">
        <v>1</v>
      </c>
      <c r="F664" s="250" t="s">
        <v>351</v>
      </c>
      <c r="G664" s="248"/>
      <c r="H664" s="251">
        <v>12.5</v>
      </c>
      <c r="I664" s="252"/>
      <c r="J664" s="248"/>
      <c r="K664" s="248"/>
      <c r="L664" s="253"/>
      <c r="M664" s="254"/>
      <c r="N664" s="255"/>
      <c r="O664" s="255"/>
      <c r="P664" s="255"/>
      <c r="Q664" s="255"/>
      <c r="R664" s="255"/>
      <c r="S664" s="255"/>
      <c r="T664" s="256"/>
      <c r="U664" s="13"/>
      <c r="V664" s="13"/>
      <c r="W664" s="13"/>
      <c r="X664" s="13"/>
      <c r="Y664" s="13"/>
      <c r="Z664" s="13"/>
      <c r="AA664" s="13"/>
      <c r="AB664" s="13"/>
      <c r="AC664" s="13"/>
      <c r="AD664" s="13"/>
      <c r="AE664" s="13"/>
      <c r="AT664" s="257" t="s">
        <v>208</v>
      </c>
      <c r="AU664" s="257" t="s">
        <v>83</v>
      </c>
      <c r="AV664" s="13" t="s">
        <v>85</v>
      </c>
      <c r="AW664" s="13" t="s">
        <v>32</v>
      </c>
      <c r="AX664" s="13" t="s">
        <v>76</v>
      </c>
      <c r="AY664" s="257" t="s">
        <v>201</v>
      </c>
    </row>
    <row r="665" s="13" customFormat="1">
      <c r="A665" s="13"/>
      <c r="B665" s="247"/>
      <c r="C665" s="248"/>
      <c r="D665" s="238" t="s">
        <v>208</v>
      </c>
      <c r="E665" s="249" t="s">
        <v>1</v>
      </c>
      <c r="F665" s="250" t="s">
        <v>354</v>
      </c>
      <c r="G665" s="248"/>
      <c r="H665" s="251">
        <v>7.7999999999999998</v>
      </c>
      <c r="I665" s="252"/>
      <c r="J665" s="248"/>
      <c r="K665" s="248"/>
      <c r="L665" s="253"/>
      <c r="M665" s="254"/>
      <c r="N665" s="255"/>
      <c r="O665" s="255"/>
      <c r="P665" s="255"/>
      <c r="Q665" s="255"/>
      <c r="R665" s="255"/>
      <c r="S665" s="255"/>
      <c r="T665" s="256"/>
      <c r="U665" s="13"/>
      <c r="V665" s="13"/>
      <c r="W665" s="13"/>
      <c r="X665" s="13"/>
      <c r="Y665" s="13"/>
      <c r="Z665" s="13"/>
      <c r="AA665" s="13"/>
      <c r="AB665" s="13"/>
      <c r="AC665" s="13"/>
      <c r="AD665" s="13"/>
      <c r="AE665" s="13"/>
      <c r="AT665" s="257" t="s">
        <v>208</v>
      </c>
      <c r="AU665" s="257" t="s">
        <v>83</v>
      </c>
      <c r="AV665" s="13" t="s">
        <v>85</v>
      </c>
      <c r="AW665" s="13" t="s">
        <v>32</v>
      </c>
      <c r="AX665" s="13" t="s">
        <v>76</v>
      </c>
      <c r="AY665" s="257" t="s">
        <v>201</v>
      </c>
    </row>
    <row r="666" s="13" customFormat="1">
      <c r="A666" s="13"/>
      <c r="B666" s="247"/>
      <c r="C666" s="248"/>
      <c r="D666" s="238" t="s">
        <v>208</v>
      </c>
      <c r="E666" s="249" t="s">
        <v>1</v>
      </c>
      <c r="F666" s="250" t="s">
        <v>357</v>
      </c>
      <c r="G666" s="248"/>
      <c r="H666" s="251">
        <v>3.8999999999999999</v>
      </c>
      <c r="I666" s="252"/>
      <c r="J666" s="248"/>
      <c r="K666" s="248"/>
      <c r="L666" s="253"/>
      <c r="M666" s="254"/>
      <c r="N666" s="255"/>
      <c r="O666" s="255"/>
      <c r="P666" s="255"/>
      <c r="Q666" s="255"/>
      <c r="R666" s="255"/>
      <c r="S666" s="255"/>
      <c r="T666" s="256"/>
      <c r="U666" s="13"/>
      <c r="V666" s="13"/>
      <c r="W666" s="13"/>
      <c r="X666" s="13"/>
      <c r="Y666" s="13"/>
      <c r="Z666" s="13"/>
      <c r="AA666" s="13"/>
      <c r="AB666" s="13"/>
      <c r="AC666" s="13"/>
      <c r="AD666" s="13"/>
      <c r="AE666" s="13"/>
      <c r="AT666" s="257" t="s">
        <v>208</v>
      </c>
      <c r="AU666" s="257" t="s">
        <v>83</v>
      </c>
      <c r="AV666" s="13" t="s">
        <v>85</v>
      </c>
      <c r="AW666" s="13" t="s">
        <v>32</v>
      </c>
      <c r="AX666" s="13" t="s">
        <v>76</v>
      </c>
      <c r="AY666" s="257" t="s">
        <v>201</v>
      </c>
    </row>
    <row r="667" s="13" customFormat="1">
      <c r="A667" s="13"/>
      <c r="B667" s="247"/>
      <c r="C667" s="248"/>
      <c r="D667" s="238" t="s">
        <v>208</v>
      </c>
      <c r="E667" s="249" t="s">
        <v>1</v>
      </c>
      <c r="F667" s="250" t="s">
        <v>360</v>
      </c>
      <c r="G667" s="248"/>
      <c r="H667" s="251">
        <v>3.8999999999999999</v>
      </c>
      <c r="I667" s="252"/>
      <c r="J667" s="248"/>
      <c r="K667" s="248"/>
      <c r="L667" s="253"/>
      <c r="M667" s="254"/>
      <c r="N667" s="255"/>
      <c r="O667" s="255"/>
      <c r="P667" s="255"/>
      <c r="Q667" s="255"/>
      <c r="R667" s="255"/>
      <c r="S667" s="255"/>
      <c r="T667" s="256"/>
      <c r="U667" s="13"/>
      <c r="V667" s="13"/>
      <c r="W667" s="13"/>
      <c r="X667" s="13"/>
      <c r="Y667" s="13"/>
      <c r="Z667" s="13"/>
      <c r="AA667" s="13"/>
      <c r="AB667" s="13"/>
      <c r="AC667" s="13"/>
      <c r="AD667" s="13"/>
      <c r="AE667" s="13"/>
      <c r="AT667" s="257" t="s">
        <v>208</v>
      </c>
      <c r="AU667" s="257" t="s">
        <v>83</v>
      </c>
      <c r="AV667" s="13" t="s">
        <v>85</v>
      </c>
      <c r="AW667" s="13" t="s">
        <v>32</v>
      </c>
      <c r="AX667" s="13" t="s">
        <v>76</v>
      </c>
      <c r="AY667" s="257" t="s">
        <v>201</v>
      </c>
    </row>
    <row r="668" s="13" customFormat="1">
      <c r="A668" s="13"/>
      <c r="B668" s="247"/>
      <c r="C668" s="248"/>
      <c r="D668" s="238" t="s">
        <v>208</v>
      </c>
      <c r="E668" s="249" t="s">
        <v>1</v>
      </c>
      <c r="F668" s="250" t="s">
        <v>369</v>
      </c>
      <c r="G668" s="248"/>
      <c r="H668" s="251">
        <v>2.3799999999999999</v>
      </c>
      <c r="I668" s="252"/>
      <c r="J668" s="248"/>
      <c r="K668" s="248"/>
      <c r="L668" s="253"/>
      <c r="M668" s="254"/>
      <c r="N668" s="255"/>
      <c r="O668" s="255"/>
      <c r="P668" s="255"/>
      <c r="Q668" s="255"/>
      <c r="R668" s="255"/>
      <c r="S668" s="255"/>
      <c r="T668" s="256"/>
      <c r="U668" s="13"/>
      <c r="V668" s="13"/>
      <c r="W668" s="13"/>
      <c r="X668" s="13"/>
      <c r="Y668" s="13"/>
      <c r="Z668" s="13"/>
      <c r="AA668" s="13"/>
      <c r="AB668" s="13"/>
      <c r="AC668" s="13"/>
      <c r="AD668" s="13"/>
      <c r="AE668" s="13"/>
      <c r="AT668" s="257" t="s">
        <v>208</v>
      </c>
      <c r="AU668" s="257" t="s">
        <v>83</v>
      </c>
      <c r="AV668" s="13" t="s">
        <v>85</v>
      </c>
      <c r="AW668" s="13" t="s">
        <v>32</v>
      </c>
      <c r="AX668" s="13" t="s">
        <v>76</v>
      </c>
      <c r="AY668" s="257" t="s">
        <v>201</v>
      </c>
    </row>
    <row r="669" s="13" customFormat="1">
      <c r="A669" s="13"/>
      <c r="B669" s="247"/>
      <c r="C669" s="248"/>
      <c r="D669" s="238" t="s">
        <v>208</v>
      </c>
      <c r="E669" s="249" t="s">
        <v>1</v>
      </c>
      <c r="F669" s="250" t="s">
        <v>371</v>
      </c>
      <c r="G669" s="248"/>
      <c r="H669" s="251">
        <v>1.19</v>
      </c>
      <c r="I669" s="252"/>
      <c r="J669" s="248"/>
      <c r="K669" s="248"/>
      <c r="L669" s="253"/>
      <c r="M669" s="254"/>
      <c r="N669" s="255"/>
      <c r="O669" s="255"/>
      <c r="P669" s="255"/>
      <c r="Q669" s="255"/>
      <c r="R669" s="255"/>
      <c r="S669" s="255"/>
      <c r="T669" s="256"/>
      <c r="U669" s="13"/>
      <c r="V669" s="13"/>
      <c r="W669" s="13"/>
      <c r="X669" s="13"/>
      <c r="Y669" s="13"/>
      <c r="Z669" s="13"/>
      <c r="AA669" s="13"/>
      <c r="AB669" s="13"/>
      <c r="AC669" s="13"/>
      <c r="AD669" s="13"/>
      <c r="AE669" s="13"/>
      <c r="AT669" s="257" t="s">
        <v>208</v>
      </c>
      <c r="AU669" s="257" t="s">
        <v>83</v>
      </c>
      <c r="AV669" s="13" t="s">
        <v>85</v>
      </c>
      <c r="AW669" s="13" t="s">
        <v>32</v>
      </c>
      <c r="AX669" s="13" t="s">
        <v>76</v>
      </c>
      <c r="AY669" s="257" t="s">
        <v>201</v>
      </c>
    </row>
    <row r="670" s="13" customFormat="1">
      <c r="A670" s="13"/>
      <c r="B670" s="247"/>
      <c r="C670" s="248"/>
      <c r="D670" s="238" t="s">
        <v>208</v>
      </c>
      <c r="E670" s="249" t="s">
        <v>1</v>
      </c>
      <c r="F670" s="250" t="s">
        <v>382</v>
      </c>
      <c r="G670" s="248"/>
      <c r="H670" s="251">
        <v>24.300000000000001</v>
      </c>
      <c r="I670" s="252"/>
      <c r="J670" s="248"/>
      <c r="K670" s="248"/>
      <c r="L670" s="253"/>
      <c r="M670" s="254"/>
      <c r="N670" s="255"/>
      <c r="O670" s="255"/>
      <c r="P670" s="255"/>
      <c r="Q670" s="255"/>
      <c r="R670" s="255"/>
      <c r="S670" s="255"/>
      <c r="T670" s="256"/>
      <c r="U670" s="13"/>
      <c r="V670" s="13"/>
      <c r="W670" s="13"/>
      <c r="X670" s="13"/>
      <c r="Y670" s="13"/>
      <c r="Z670" s="13"/>
      <c r="AA670" s="13"/>
      <c r="AB670" s="13"/>
      <c r="AC670" s="13"/>
      <c r="AD670" s="13"/>
      <c r="AE670" s="13"/>
      <c r="AT670" s="257" t="s">
        <v>208</v>
      </c>
      <c r="AU670" s="257" t="s">
        <v>83</v>
      </c>
      <c r="AV670" s="13" t="s">
        <v>85</v>
      </c>
      <c r="AW670" s="13" t="s">
        <v>32</v>
      </c>
      <c r="AX670" s="13" t="s">
        <v>76</v>
      </c>
      <c r="AY670" s="257" t="s">
        <v>201</v>
      </c>
    </row>
    <row r="671" s="13" customFormat="1">
      <c r="A671" s="13"/>
      <c r="B671" s="247"/>
      <c r="C671" s="248"/>
      <c r="D671" s="238" t="s">
        <v>208</v>
      </c>
      <c r="E671" s="249" t="s">
        <v>1</v>
      </c>
      <c r="F671" s="250" t="s">
        <v>393</v>
      </c>
      <c r="G671" s="248"/>
      <c r="H671" s="251">
        <v>94.239999999999995</v>
      </c>
      <c r="I671" s="252"/>
      <c r="J671" s="248"/>
      <c r="K671" s="248"/>
      <c r="L671" s="253"/>
      <c r="M671" s="254"/>
      <c r="N671" s="255"/>
      <c r="O671" s="255"/>
      <c r="P671" s="255"/>
      <c r="Q671" s="255"/>
      <c r="R671" s="255"/>
      <c r="S671" s="255"/>
      <c r="T671" s="256"/>
      <c r="U671" s="13"/>
      <c r="V671" s="13"/>
      <c r="W671" s="13"/>
      <c r="X671" s="13"/>
      <c r="Y671" s="13"/>
      <c r="Z671" s="13"/>
      <c r="AA671" s="13"/>
      <c r="AB671" s="13"/>
      <c r="AC671" s="13"/>
      <c r="AD671" s="13"/>
      <c r="AE671" s="13"/>
      <c r="AT671" s="257" t="s">
        <v>208</v>
      </c>
      <c r="AU671" s="257" t="s">
        <v>83</v>
      </c>
      <c r="AV671" s="13" t="s">
        <v>85</v>
      </c>
      <c r="AW671" s="13" t="s">
        <v>32</v>
      </c>
      <c r="AX671" s="13" t="s">
        <v>76</v>
      </c>
      <c r="AY671" s="257" t="s">
        <v>201</v>
      </c>
    </row>
    <row r="672" s="13" customFormat="1">
      <c r="A672" s="13"/>
      <c r="B672" s="247"/>
      <c r="C672" s="248"/>
      <c r="D672" s="238" t="s">
        <v>208</v>
      </c>
      <c r="E672" s="249" t="s">
        <v>1</v>
      </c>
      <c r="F672" s="250" t="s">
        <v>396</v>
      </c>
      <c r="G672" s="248"/>
      <c r="H672" s="251">
        <v>102.5</v>
      </c>
      <c r="I672" s="252"/>
      <c r="J672" s="248"/>
      <c r="K672" s="248"/>
      <c r="L672" s="253"/>
      <c r="M672" s="254"/>
      <c r="N672" s="255"/>
      <c r="O672" s="255"/>
      <c r="P672" s="255"/>
      <c r="Q672" s="255"/>
      <c r="R672" s="255"/>
      <c r="S672" s="255"/>
      <c r="T672" s="256"/>
      <c r="U672" s="13"/>
      <c r="V672" s="13"/>
      <c r="W672" s="13"/>
      <c r="X672" s="13"/>
      <c r="Y672" s="13"/>
      <c r="Z672" s="13"/>
      <c r="AA672" s="13"/>
      <c r="AB672" s="13"/>
      <c r="AC672" s="13"/>
      <c r="AD672" s="13"/>
      <c r="AE672" s="13"/>
      <c r="AT672" s="257" t="s">
        <v>208</v>
      </c>
      <c r="AU672" s="257" t="s">
        <v>83</v>
      </c>
      <c r="AV672" s="13" t="s">
        <v>85</v>
      </c>
      <c r="AW672" s="13" t="s">
        <v>32</v>
      </c>
      <c r="AX672" s="13" t="s">
        <v>76</v>
      </c>
      <c r="AY672" s="257" t="s">
        <v>201</v>
      </c>
    </row>
    <row r="673" s="13" customFormat="1">
      <c r="A673" s="13"/>
      <c r="B673" s="247"/>
      <c r="C673" s="248"/>
      <c r="D673" s="238" t="s">
        <v>208</v>
      </c>
      <c r="E673" s="249" t="s">
        <v>1</v>
      </c>
      <c r="F673" s="250" t="s">
        <v>399</v>
      </c>
      <c r="G673" s="248"/>
      <c r="H673" s="251">
        <v>6.3700000000000001</v>
      </c>
      <c r="I673" s="252"/>
      <c r="J673" s="248"/>
      <c r="K673" s="248"/>
      <c r="L673" s="253"/>
      <c r="M673" s="254"/>
      <c r="N673" s="255"/>
      <c r="O673" s="255"/>
      <c r="P673" s="255"/>
      <c r="Q673" s="255"/>
      <c r="R673" s="255"/>
      <c r="S673" s="255"/>
      <c r="T673" s="256"/>
      <c r="U673" s="13"/>
      <c r="V673" s="13"/>
      <c r="W673" s="13"/>
      <c r="X673" s="13"/>
      <c r="Y673" s="13"/>
      <c r="Z673" s="13"/>
      <c r="AA673" s="13"/>
      <c r="AB673" s="13"/>
      <c r="AC673" s="13"/>
      <c r="AD673" s="13"/>
      <c r="AE673" s="13"/>
      <c r="AT673" s="257" t="s">
        <v>208</v>
      </c>
      <c r="AU673" s="257" t="s">
        <v>83</v>
      </c>
      <c r="AV673" s="13" t="s">
        <v>85</v>
      </c>
      <c r="AW673" s="13" t="s">
        <v>32</v>
      </c>
      <c r="AX673" s="13" t="s">
        <v>76</v>
      </c>
      <c r="AY673" s="257" t="s">
        <v>201</v>
      </c>
    </row>
    <row r="674" s="13" customFormat="1">
      <c r="A674" s="13"/>
      <c r="B674" s="247"/>
      <c r="C674" s="248"/>
      <c r="D674" s="238" t="s">
        <v>208</v>
      </c>
      <c r="E674" s="249" t="s">
        <v>1</v>
      </c>
      <c r="F674" s="250" t="s">
        <v>404</v>
      </c>
      <c r="G674" s="248"/>
      <c r="H674" s="251">
        <v>7.7599999999999998</v>
      </c>
      <c r="I674" s="252"/>
      <c r="J674" s="248"/>
      <c r="K674" s="248"/>
      <c r="L674" s="253"/>
      <c r="M674" s="254"/>
      <c r="N674" s="255"/>
      <c r="O674" s="255"/>
      <c r="P674" s="255"/>
      <c r="Q674" s="255"/>
      <c r="R674" s="255"/>
      <c r="S674" s="255"/>
      <c r="T674" s="256"/>
      <c r="U674" s="13"/>
      <c r="V674" s="13"/>
      <c r="W674" s="13"/>
      <c r="X674" s="13"/>
      <c r="Y674" s="13"/>
      <c r="Z674" s="13"/>
      <c r="AA674" s="13"/>
      <c r="AB674" s="13"/>
      <c r="AC674" s="13"/>
      <c r="AD674" s="13"/>
      <c r="AE674" s="13"/>
      <c r="AT674" s="257" t="s">
        <v>208</v>
      </c>
      <c r="AU674" s="257" t="s">
        <v>83</v>
      </c>
      <c r="AV674" s="13" t="s">
        <v>85</v>
      </c>
      <c r="AW674" s="13" t="s">
        <v>32</v>
      </c>
      <c r="AX674" s="13" t="s">
        <v>76</v>
      </c>
      <c r="AY674" s="257" t="s">
        <v>201</v>
      </c>
    </row>
    <row r="675" s="14" customFormat="1">
      <c r="A675" s="14"/>
      <c r="B675" s="258"/>
      <c r="C675" s="259"/>
      <c r="D675" s="238" t="s">
        <v>208</v>
      </c>
      <c r="E675" s="260" t="s">
        <v>1</v>
      </c>
      <c r="F675" s="261" t="s">
        <v>212</v>
      </c>
      <c r="G675" s="259"/>
      <c r="H675" s="262">
        <v>274.72000000000003</v>
      </c>
      <c r="I675" s="263"/>
      <c r="J675" s="259"/>
      <c r="K675" s="259"/>
      <c r="L675" s="264"/>
      <c r="M675" s="265"/>
      <c r="N675" s="266"/>
      <c r="O675" s="266"/>
      <c r="P675" s="266"/>
      <c r="Q675" s="266"/>
      <c r="R675" s="266"/>
      <c r="S675" s="266"/>
      <c r="T675" s="267"/>
      <c r="U675" s="14"/>
      <c r="V675" s="14"/>
      <c r="W675" s="14"/>
      <c r="X675" s="14"/>
      <c r="Y675" s="14"/>
      <c r="Z675" s="14"/>
      <c r="AA675" s="14"/>
      <c r="AB675" s="14"/>
      <c r="AC675" s="14"/>
      <c r="AD675" s="14"/>
      <c r="AE675" s="14"/>
      <c r="AT675" s="268" t="s">
        <v>208</v>
      </c>
      <c r="AU675" s="268" t="s">
        <v>83</v>
      </c>
      <c r="AV675" s="14" t="s">
        <v>206</v>
      </c>
      <c r="AW675" s="14" t="s">
        <v>32</v>
      </c>
      <c r="AX675" s="14" t="s">
        <v>83</v>
      </c>
      <c r="AY675" s="268" t="s">
        <v>201</v>
      </c>
    </row>
    <row r="676" s="2" customFormat="1" ht="16.5" customHeight="1">
      <c r="A676" s="39"/>
      <c r="B676" s="40"/>
      <c r="C676" s="291" t="s">
        <v>978</v>
      </c>
      <c r="D676" s="291" t="s">
        <v>615</v>
      </c>
      <c r="E676" s="292" t="s">
        <v>979</v>
      </c>
      <c r="F676" s="293" t="s">
        <v>980</v>
      </c>
      <c r="G676" s="294" t="s">
        <v>981</v>
      </c>
      <c r="H676" s="295">
        <v>109.88800000000001</v>
      </c>
      <c r="I676" s="296"/>
      <c r="J676" s="297">
        <f>ROUND(I676*H676,2)</f>
        <v>0</v>
      </c>
      <c r="K676" s="298"/>
      <c r="L676" s="299"/>
      <c r="M676" s="300" t="s">
        <v>1</v>
      </c>
      <c r="N676" s="301" t="s">
        <v>41</v>
      </c>
      <c r="O676" s="92"/>
      <c r="P676" s="232">
        <f>O676*H676</f>
        <v>0</v>
      </c>
      <c r="Q676" s="232">
        <v>0.001</v>
      </c>
      <c r="R676" s="232">
        <f>Q676*H676</f>
        <v>0.10988800000000001</v>
      </c>
      <c r="S676" s="232">
        <v>0</v>
      </c>
      <c r="T676" s="233">
        <f>S676*H676</f>
        <v>0</v>
      </c>
      <c r="U676" s="39"/>
      <c r="V676" s="39"/>
      <c r="W676" s="39"/>
      <c r="X676" s="39"/>
      <c r="Y676" s="39"/>
      <c r="Z676" s="39"/>
      <c r="AA676" s="39"/>
      <c r="AB676" s="39"/>
      <c r="AC676" s="39"/>
      <c r="AD676" s="39"/>
      <c r="AE676" s="39"/>
      <c r="AR676" s="234" t="s">
        <v>683</v>
      </c>
      <c r="AT676" s="234" t="s">
        <v>615</v>
      </c>
      <c r="AU676" s="234" t="s">
        <v>83</v>
      </c>
      <c r="AY676" s="18" t="s">
        <v>201</v>
      </c>
      <c r="BE676" s="235">
        <f>IF(N676="základní",J676,0)</f>
        <v>0</v>
      </c>
      <c r="BF676" s="235">
        <f>IF(N676="snížená",J676,0)</f>
        <v>0</v>
      </c>
      <c r="BG676" s="235">
        <f>IF(N676="zákl. přenesená",J676,0)</f>
        <v>0</v>
      </c>
      <c r="BH676" s="235">
        <f>IF(N676="sníž. přenesená",J676,0)</f>
        <v>0</v>
      </c>
      <c r="BI676" s="235">
        <f>IF(N676="nulová",J676,0)</f>
        <v>0</v>
      </c>
      <c r="BJ676" s="18" t="s">
        <v>83</v>
      </c>
      <c r="BK676" s="235">
        <f>ROUND(I676*H676,2)</f>
        <v>0</v>
      </c>
      <c r="BL676" s="18" t="s">
        <v>323</v>
      </c>
      <c r="BM676" s="234" t="s">
        <v>982</v>
      </c>
    </row>
    <row r="677" s="13" customFormat="1">
      <c r="A677" s="13"/>
      <c r="B677" s="247"/>
      <c r="C677" s="248"/>
      <c r="D677" s="238" t="s">
        <v>208</v>
      </c>
      <c r="E677" s="249" t="s">
        <v>1</v>
      </c>
      <c r="F677" s="250" t="s">
        <v>348</v>
      </c>
      <c r="G677" s="248"/>
      <c r="H677" s="251">
        <v>7.8799999999999999</v>
      </c>
      <c r="I677" s="252"/>
      <c r="J677" s="248"/>
      <c r="K677" s="248"/>
      <c r="L677" s="253"/>
      <c r="M677" s="254"/>
      <c r="N677" s="255"/>
      <c r="O677" s="255"/>
      <c r="P677" s="255"/>
      <c r="Q677" s="255"/>
      <c r="R677" s="255"/>
      <c r="S677" s="255"/>
      <c r="T677" s="256"/>
      <c r="U677" s="13"/>
      <c r="V677" s="13"/>
      <c r="W677" s="13"/>
      <c r="X677" s="13"/>
      <c r="Y677" s="13"/>
      <c r="Z677" s="13"/>
      <c r="AA677" s="13"/>
      <c r="AB677" s="13"/>
      <c r="AC677" s="13"/>
      <c r="AD677" s="13"/>
      <c r="AE677" s="13"/>
      <c r="AT677" s="257" t="s">
        <v>208</v>
      </c>
      <c r="AU677" s="257" t="s">
        <v>83</v>
      </c>
      <c r="AV677" s="13" t="s">
        <v>85</v>
      </c>
      <c r="AW677" s="13" t="s">
        <v>32</v>
      </c>
      <c r="AX677" s="13" t="s">
        <v>76</v>
      </c>
      <c r="AY677" s="257" t="s">
        <v>201</v>
      </c>
    </row>
    <row r="678" s="13" customFormat="1">
      <c r="A678" s="13"/>
      <c r="B678" s="247"/>
      <c r="C678" s="248"/>
      <c r="D678" s="238" t="s">
        <v>208</v>
      </c>
      <c r="E678" s="249" t="s">
        <v>1</v>
      </c>
      <c r="F678" s="250" t="s">
        <v>351</v>
      </c>
      <c r="G678" s="248"/>
      <c r="H678" s="251">
        <v>12.5</v>
      </c>
      <c r="I678" s="252"/>
      <c r="J678" s="248"/>
      <c r="K678" s="248"/>
      <c r="L678" s="253"/>
      <c r="M678" s="254"/>
      <c r="N678" s="255"/>
      <c r="O678" s="255"/>
      <c r="P678" s="255"/>
      <c r="Q678" s="255"/>
      <c r="R678" s="255"/>
      <c r="S678" s="255"/>
      <c r="T678" s="256"/>
      <c r="U678" s="13"/>
      <c r="V678" s="13"/>
      <c r="W678" s="13"/>
      <c r="X678" s="13"/>
      <c r="Y678" s="13"/>
      <c r="Z678" s="13"/>
      <c r="AA678" s="13"/>
      <c r="AB678" s="13"/>
      <c r="AC678" s="13"/>
      <c r="AD678" s="13"/>
      <c r="AE678" s="13"/>
      <c r="AT678" s="257" t="s">
        <v>208</v>
      </c>
      <c r="AU678" s="257" t="s">
        <v>83</v>
      </c>
      <c r="AV678" s="13" t="s">
        <v>85</v>
      </c>
      <c r="AW678" s="13" t="s">
        <v>32</v>
      </c>
      <c r="AX678" s="13" t="s">
        <v>76</v>
      </c>
      <c r="AY678" s="257" t="s">
        <v>201</v>
      </c>
    </row>
    <row r="679" s="13" customFormat="1">
      <c r="A679" s="13"/>
      <c r="B679" s="247"/>
      <c r="C679" s="248"/>
      <c r="D679" s="238" t="s">
        <v>208</v>
      </c>
      <c r="E679" s="249" t="s">
        <v>1</v>
      </c>
      <c r="F679" s="250" t="s">
        <v>354</v>
      </c>
      <c r="G679" s="248"/>
      <c r="H679" s="251">
        <v>7.7999999999999998</v>
      </c>
      <c r="I679" s="252"/>
      <c r="J679" s="248"/>
      <c r="K679" s="248"/>
      <c r="L679" s="253"/>
      <c r="M679" s="254"/>
      <c r="N679" s="255"/>
      <c r="O679" s="255"/>
      <c r="P679" s="255"/>
      <c r="Q679" s="255"/>
      <c r="R679" s="255"/>
      <c r="S679" s="255"/>
      <c r="T679" s="256"/>
      <c r="U679" s="13"/>
      <c r="V679" s="13"/>
      <c r="W679" s="13"/>
      <c r="X679" s="13"/>
      <c r="Y679" s="13"/>
      <c r="Z679" s="13"/>
      <c r="AA679" s="13"/>
      <c r="AB679" s="13"/>
      <c r="AC679" s="13"/>
      <c r="AD679" s="13"/>
      <c r="AE679" s="13"/>
      <c r="AT679" s="257" t="s">
        <v>208</v>
      </c>
      <c r="AU679" s="257" t="s">
        <v>83</v>
      </c>
      <c r="AV679" s="13" t="s">
        <v>85</v>
      </c>
      <c r="AW679" s="13" t="s">
        <v>32</v>
      </c>
      <c r="AX679" s="13" t="s">
        <v>76</v>
      </c>
      <c r="AY679" s="257" t="s">
        <v>201</v>
      </c>
    </row>
    <row r="680" s="13" customFormat="1">
      <c r="A680" s="13"/>
      <c r="B680" s="247"/>
      <c r="C680" s="248"/>
      <c r="D680" s="238" t="s">
        <v>208</v>
      </c>
      <c r="E680" s="249" t="s">
        <v>1</v>
      </c>
      <c r="F680" s="250" t="s">
        <v>357</v>
      </c>
      <c r="G680" s="248"/>
      <c r="H680" s="251">
        <v>3.8999999999999999</v>
      </c>
      <c r="I680" s="252"/>
      <c r="J680" s="248"/>
      <c r="K680" s="248"/>
      <c r="L680" s="253"/>
      <c r="M680" s="254"/>
      <c r="N680" s="255"/>
      <c r="O680" s="255"/>
      <c r="P680" s="255"/>
      <c r="Q680" s="255"/>
      <c r="R680" s="255"/>
      <c r="S680" s="255"/>
      <c r="T680" s="256"/>
      <c r="U680" s="13"/>
      <c r="V680" s="13"/>
      <c r="W680" s="13"/>
      <c r="X680" s="13"/>
      <c r="Y680" s="13"/>
      <c r="Z680" s="13"/>
      <c r="AA680" s="13"/>
      <c r="AB680" s="13"/>
      <c r="AC680" s="13"/>
      <c r="AD680" s="13"/>
      <c r="AE680" s="13"/>
      <c r="AT680" s="257" t="s">
        <v>208</v>
      </c>
      <c r="AU680" s="257" t="s">
        <v>83</v>
      </c>
      <c r="AV680" s="13" t="s">
        <v>85</v>
      </c>
      <c r="AW680" s="13" t="s">
        <v>32</v>
      </c>
      <c r="AX680" s="13" t="s">
        <v>76</v>
      </c>
      <c r="AY680" s="257" t="s">
        <v>201</v>
      </c>
    </row>
    <row r="681" s="13" customFormat="1">
      <c r="A681" s="13"/>
      <c r="B681" s="247"/>
      <c r="C681" s="248"/>
      <c r="D681" s="238" t="s">
        <v>208</v>
      </c>
      <c r="E681" s="249" t="s">
        <v>1</v>
      </c>
      <c r="F681" s="250" t="s">
        <v>357</v>
      </c>
      <c r="G681" s="248"/>
      <c r="H681" s="251">
        <v>3.8999999999999999</v>
      </c>
      <c r="I681" s="252"/>
      <c r="J681" s="248"/>
      <c r="K681" s="248"/>
      <c r="L681" s="253"/>
      <c r="M681" s="254"/>
      <c r="N681" s="255"/>
      <c r="O681" s="255"/>
      <c r="P681" s="255"/>
      <c r="Q681" s="255"/>
      <c r="R681" s="255"/>
      <c r="S681" s="255"/>
      <c r="T681" s="256"/>
      <c r="U681" s="13"/>
      <c r="V681" s="13"/>
      <c r="W681" s="13"/>
      <c r="X681" s="13"/>
      <c r="Y681" s="13"/>
      <c r="Z681" s="13"/>
      <c r="AA681" s="13"/>
      <c r="AB681" s="13"/>
      <c r="AC681" s="13"/>
      <c r="AD681" s="13"/>
      <c r="AE681" s="13"/>
      <c r="AT681" s="257" t="s">
        <v>208</v>
      </c>
      <c r="AU681" s="257" t="s">
        <v>83</v>
      </c>
      <c r="AV681" s="13" t="s">
        <v>85</v>
      </c>
      <c r="AW681" s="13" t="s">
        <v>32</v>
      </c>
      <c r="AX681" s="13" t="s">
        <v>76</v>
      </c>
      <c r="AY681" s="257" t="s">
        <v>201</v>
      </c>
    </row>
    <row r="682" s="13" customFormat="1">
      <c r="A682" s="13"/>
      <c r="B682" s="247"/>
      <c r="C682" s="248"/>
      <c r="D682" s="238" t="s">
        <v>208</v>
      </c>
      <c r="E682" s="249" t="s">
        <v>1</v>
      </c>
      <c r="F682" s="250" t="s">
        <v>369</v>
      </c>
      <c r="G682" s="248"/>
      <c r="H682" s="251">
        <v>2.3799999999999999</v>
      </c>
      <c r="I682" s="252"/>
      <c r="J682" s="248"/>
      <c r="K682" s="248"/>
      <c r="L682" s="253"/>
      <c r="M682" s="254"/>
      <c r="N682" s="255"/>
      <c r="O682" s="255"/>
      <c r="P682" s="255"/>
      <c r="Q682" s="255"/>
      <c r="R682" s="255"/>
      <c r="S682" s="255"/>
      <c r="T682" s="256"/>
      <c r="U682" s="13"/>
      <c r="V682" s="13"/>
      <c r="W682" s="13"/>
      <c r="X682" s="13"/>
      <c r="Y682" s="13"/>
      <c r="Z682" s="13"/>
      <c r="AA682" s="13"/>
      <c r="AB682" s="13"/>
      <c r="AC682" s="13"/>
      <c r="AD682" s="13"/>
      <c r="AE682" s="13"/>
      <c r="AT682" s="257" t="s">
        <v>208</v>
      </c>
      <c r="AU682" s="257" t="s">
        <v>83</v>
      </c>
      <c r="AV682" s="13" t="s">
        <v>85</v>
      </c>
      <c r="AW682" s="13" t="s">
        <v>32</v>
      </c>
      <c r="AX682" s="13" t="s">
        <v>76</v>
      </c>
      <c r="AY682" s="257" t="s">
        <v>201</v>
      </c>
    </row>
    <row r="683" s="13" customFormat="1">
      <c r="A683" s="13"/>
      <c r="B683" s="247"/>
      <c r="C683" s="248"/>
      <c r="D683" s="238" t="s">
        <v>208</v>
      </c>
      <c r="E683" s="249" t="s">
        <v>1</v>
      </c>
      <c r="F683" s="250" t="s">
        <v>371</v>
      </c>
      <c r="G683" s="248"/>
      <c r="H683" s="251">
        <v>1.19</v>
      </c>
      <c r="I683" s="252"/>
      <c r="J683" s="248"/>
      <c r="K683" s="248"/>
      <c r="L683" s="253"/>
      <c r="M683" s="254"/>
      <c r="N683" s="255"/>
      <c r="O683" s="255"/>
      <c r="P683" s="255"/>
      <c r="Q683" s="255"/>
      <c r="R683" s="255"/>
      <c r="S683" s="255"/>
      <c r="T683" s="256"/>
      <c r="U683" s="13"/>
      <c r="V683" s="13"/>
      <c r="W683" s="13"/>
      <c r="X683" s="13"/>
      <c r="Y683" s="13"/>
      <c r="Z683" s="13"/>
      <c r="AA683" s="13"/>
      <c r="AB683" s="13"/>
      <c r="AC683" s="13"/>
      <c r="AD683" s="13"/>
      <c r="AE683" s="13"/>
      <c r="AT683" s="257" t="s">
        <v>208</v>
      </c>
      <c r="AU683" s="257" t="s">
        <v>83</v>
      </c>
      <c r="AV683" s="13" t="s">
        <v>85</v>
      </c>
      <c r="AW683" s="13" t="s">
        <v>32</v>
      </c>
      <c r="AX683" s="13" t="s">
        <v>76</v>
      </c>
      <c r="AY683" s="257" t="s">
        <v>201</v>
      </c>
    </row>
    <row r="684" s="13" customFormat="1">
      <c r="A684" s="13"/>
      <c r="B684" s="247"/>
      <c r="C684" s="248"/>
      <c r="D684" s="238" t="s">
        <v>208</v>
      </c>
      <c r="E684" s="249" t="s">
        <v>1</v>
      </c>
      <c r="F684" s="250" t="s">
        <v>382</v>
      </c>
      <c r="G684" s="248"/>
      <c r="H684" s="251">
        <v>24.300000000000001</v>
      </c>
      <c r="I684" s="252"/>
      <c r="J684" s="248"/>
      <c r="K684" s="248"/>
      <c r="L684" s="253"/>
      <c r="M684" s="254"/>
      <c r="N684" s="255"/>
      <c r="O684" s="255"/>
      <c r="P684" s="255"/>
      <c r="Q684" s="255"/>
      <c r="R684" s="255"/>
      <c r="S684" s="255"/>
      <c r="T684" s="256"/>
      <c r="U684" s="13"/>
      <c r="V684" s="13"/>
      <c r="W684" s="13"/>
      <c r="X684" s="13"/>
      <c r="Y684" s="13"/>
      <c r="Z684" s="13"/>
      <c r="AA684" s="13"/>
      <c r="AB684" s="13"/>
      <c r="AC684" s="13"/>
      <c r="AD684" s="13"/>
      <c r="AE684" s="13"/>
      <c r="AT684" s="257" t="s">
        <v>208</v>
      </c>
      <c r="AU684" s="257" t="s">
        <v>83</v>
      </c>
      <c r="AV684" s="13" t="s">
        <v>85</v>
      </c>
      <c r="AW684" s="13" t="s">
        <v>32</v>
      </c>
      <c r="AX684" s="13" t="s">
        <v>76</v>
      </c>
      <c r="AY684" s="257" t="s">
        <v>201</v>
      </c>
    </row>
    <row r="685" s="13" customFormat="1">
      <c r="A685" s="13"/>
      <c r="B685" s="247"/>
      <c r="C685" s="248"/>
      <c r="D685" s="238" t="s">
        <v>208</v>
      </c>
      <c r="E685" s="249" t="s">
        <v>1</v>
      </c>
      <c r="F685" s="250" t="s">
        <v>393</v>
      </c>
      <c r="G685" s="248"/>
      <c r="H685" s="251">
        <v>94.239999999999995</v>
      </c>
      <c r="I685" s="252"/>
      <c r="J685" s="248"/>
      <c r="K685" s="248"/>
      <c r="L685" s="253"/>
      <c r="M685" s="254"/>
      <c r="N685" s="255"/>
      <c r="O685" s="255"/>
      <c r="P685" s="255"/>
      <c r="Q685" s="255"/>
      <c r="R685" s="255"/>
      <c r="S685" s="255"/>
      <c r="T685" s="256"/>
      <c r="U685" s="13"/>
      <c r="V685" s="13"/>
      <c r="W685" s="13"/>
      <c r="X685" s="13"/>
      <c r="Y685" s="13"/>
      <c r="Z685" s="13"/>
      <c r="AA685" s="13"/>
      <c r="AB685" s="13"/>
      <c r="AC685" s="13"/>
      <c r="AD685" s="13"/>
      <c r="AE685" s="13"/>
      <c r="AT685" s="257" t="s">
        <v>208</v>
      </c>
      <c r="AU685" s="257" t="s">
        <v>83</v>
      </c>
      <c r="AV685" s="13" t="s">
        <v>85</v>
      </c>
      <c r="AW685" s="13" t="s">
        <v>32</v>
      </c>
      <c r="AX685" s="13" t="s">
        <v>76</v>
      </c>
      <c r="AY685" s="257" t="s">
        <v>201</v>
      </c>
    </row>
    <row r="686" s="13" customFormat="1">
      <c r="A686" s="13"/>
      <c r="B686" s="247"/>
      <c r="C686" s="248"/>
      <c r="D686" s="238" t="s">
        <v>208</v>
      </c>
      <c r="E686" s="249" t="s">
        <v>1</v>
      </c>
      <c r="F686" s="250" t="s">
        <v>396</v>
      </c>
      <c r="G686" s="248"/>
      <c r="H686" s="251">
        <v>102.5</v>
      </c>
      <c r="I686" s="252"/>
      <c r="J686" s="248"/>
      <c r="K686" s="248"/>
      <c r="L686" s="253"/>
      <c r="M686" s="254"/>
      <c r="N686" s="255"/>
      <c r="O686" s="255"/>
      <c r="P686" s="255"/>
      <c r="Q686" s="255"/>
      <c r="R686" s="255"/>
      <c r="S686" s="255"/>
      <c r="T686" s="256"/>
      <c r="U686" s="13"/>
      <c r="V686" s="13"/>
      <c r="W686" s="13"/>
      <c r="X686" s="13"/>
      <c r="Y686" s="13"/>
      <c r="Z686" s="13"/>
      <c r="AA686" s="13"/>
      <c r="AB686" s="13"/>
      <c r="AC686" s="13"/>
      <c r="AD686" s="13"/>
      <c r="AE686" s="13"/>
      <c r="AT686" s="257" t="s">
        <v>208</v>
      </c>
      <c r="AU686" s="257" t="s">
        <v>83</v>
      </c>
      <c r="AV686" s="13" t="s">
        <v>85</v>
      </c>
      <c r="AW686" s="13" t="s">
        <v>32</v>
      </c>
      <c r="AX686" s="13" t="s">
        <v>76</v>
      </c>
      <c r="AY686" s="257" t="s">
        <v>201</v>
      </c>
    </row>
    <row r="687" s="13" customFormat="1">
      <c r="A687" s="13"/>
      <c r="B687" s="247"/>
      <c r="C687" s="248"/>
      <c r="D687" s="238" t="s">
        <v>208</v>
      </c>
      <c r="E687" s="249" t="s">
        <v>1</v>
      </c>
      <c r="F687" s="250" t="s">
        <v>399</v>
      </c>
      <c r="G687" s="248"/>
      <c r="H687" s="251">
        <v>6.3700000000000001</v>
      </c>
      <c r="I687" s="252"/>
      <c r="J687" s="248"/>
      <c r="K687" s="248"/>
      <c r="L687" s="253"/>
      <c r="M687" s="254"/>
      <c r="N687" s="255"/>
      <c r="O687" s="255"/>
      <c r="P687" s="255"/>
      <c r="Q687" s="255"/>
      <c r="R687" s="255"/>
      <c r="S687" s="255"/>
      <c r="T687" s="256"/>
      <c r="U687" s="13"/>
      <c r="V687" s="13"/>
      <c r="W687" s="13"/>
      <c r="X687" s="13"/>
      <c r="Y687" s="13"/>
      <c r="Z687" s="13"/>
      <c r="AA687" s="13"/>
      <c r="AB687" s="13"/>
      <c r="AC687" s="13"/>
      <c r="AD687" s="13"/>
      <c r="AE687" s="13"/>
      <c r="AT687" s="257" t="s">
        <v>208</v>
      </c>
      <c r="AU687" s="257" t="s">
        <v>83</v>
      </c>
      <c r="AV687" s="13" t="s">
        <v>85</v>
      </c>
      <c r="AW687" s="13" t="s">
        <v>32</v>
      </c>
      <c r="AX687" s="13" t="s">
        <v>76</v>
      </c>
      <c r="AY687" s="257" t="s">
        <v>201</v>
      </c>
    </row>
    <row r="688" s="13" customFormat="1">
      <c r="A688" s="13"/>
      <c r="B688" s="247"/>
      <c r="C688" s="248"/>
      <c r="D688" s="238" t="s">
        <v>208</v>
      </c>
      <c r="E688" s="249" t="s">
        <v>1</v>
      </c>
      <c r="F688" s="250" t="s">
        <v>404</v>
      </c>
      <c r="G688" s="248"/>
      <c r="H688" s="251">
        <v>7.7599999999999998</v>
      </c>
      <c r="I688" s="252"/>
      <c r="J688" s="248"/>
      <c r="K688" s="248"/>
      <c r="L688" s="253"/>
      <c r="M688" s="254"/>
      <c r="N688" s="255"/>
      <c r="O688" s="255"/>
      <c r="P688" s="255"/>
      <c r="Q688" s="255"/>
      <c r="R688" s="255"/>
      <c r="S688" s="255"/>
      <c r="T688" s="256"/>
      <c r="U688" s="13"/>
      <c r="V688" s="13"/>
      <c r="W688" s="13"/>
      <c r="X688" s="13"/>
      <c r="Y688" s="13"/>
      <c r="Z688" s="13"/>
      <c r="AA688" s="13"/>
      <c r="AB688" s="13"/>
      <c r="AC688" s="13"/>
      <c r="AD688" s="13"/>
      <c r="AE688" s="13"/>
      <c r="AT688" s="257" t="s">
        <v>208</v>
      </c>
      <c r="AU688" s="257" t="s">
        <v>83</v>
      </c>
      <c r="AV688" s="13" t="s">
        <v>85</v>
      </c>
      <c r="AW688" s="13" t="s">
        <v>32</v>
      </c>
      <c r="AX688" s="13" t="s">
        <v>76</v>
      </c>
      <c r="AY688" s="257" t="s">
        <v>201</v>
      </c>
    </row>
    <row r="689" s="14" customFormat="1">
      <c r="A689" s="14"/>
      <c r="B689" s="258"/>
      <c r="C689" s="259"/>
      <c r="D689" s="238" t="s">
        <v>208</v>
      </c>
      <c r="E689" s="260" t="s">
        <v>1</v>
      </c>
      <c r="F689" s="261" t="s">
        <v>212</v>
      </c>
      <c r="G689" s="259"/>
      <c r="H689" s="262">
        <v>274.72000000000003</v>
      </c>
      <c r="I689" s="263"/>
      <c r="J689" s="259"/>
      <c r="K689" s="259"/>
      <c r="L689" s="264"/>
      <c r="M689" s="265"/>
      <c r="N689" s="266"/>
      <c r="O689" s="266"/>
      <c r="P689" s="266"/>
      <c r="Q689" s="266"/>
      <c r="R689" s="266"/>
      <c r="S689" s="266"/>
      <c r="T689" s="267"/>
      <c r="U689" s="14"/>
      <c r="V689" s="14"/>
      <c r="W689" s="14"/>
      <c r="X689" s="14"/>
      <c r="Y689" s="14"/>
      <c r="Z689" s="14"/>
      <c r="AA689" s="14"/>
      <c r="AB689" s="14"/>
      <c r="AC689" s="14"/>
      <c r="AD689" s="14"/>
      <c r="AE689" s="14"/>
      <c r="AT689" s="268" t="s">
        <v>208</v>
      </c>
      <c r="AU689" s="268" t="s">
        <v>83</v>
      </c>
      <c r="AV689" s="14" t="s">
        <v>206</v>
      </c>
      <c r="AW689" s="14" t="s">
        <v>32</v>
      </c>
      <c r="AX689" s="14" t="s">
        <v>83</v>
      </c>
      <c r="AY689" s="268" t="s">
        <v>201</v>
      </c>
    </row>
    <row r="690" s="13" customFormat="1">
      <c r="A690" s="13"/>
      <c r="B690" s="247"/>
      <c r="C690" s="248"/>
      <c r="D690" s="238" t="s">
        <v>208</v>
      </c>
      <c r="E690" s="248"/>
      <c r="F690" s="250" t="s">
        <v>983</v>
      </c>
      <c r="G690" s="248"/>
      <c r="H690" s="251">
        <v>109.88800000000001</v>
      </c>
      <c r="I690" s="252"/>
      <c r="J690" s="248"/>
      <c r="K690" s="248"/>
      <c r="L690" s="253"/>
      <c r="M690" s="254"/>
      <c r="N690" s="255"/>
      <c r="O690" s="255"/>
      <c r="P690" s="255"/>
      <c r="Q690" s="255"/>
      <c r="R690" s="255"/>
      <c r="S690" s="255"/>
      <c r="T690" s="256"/>
      <c r="U690" s="13"/>
      <c r="V690" s="13"/>
      <c r="W690" s="13"/>
      <c r="X690" s="13"/>
      <c r="Y690" s="13"/>
      <c r="Z690" s="13"/>
      <c r="AA690" s="13"/>
      <c r="AB690" s="13"/>
      <c r="AC690" s="13"/>
      <c r="AD690" s="13"/>
      <c r="AE690" s="13"/>
      <c r="AT690" s="257" t="s">
        <v>208</v>
      </c>
      <c r="AU690" s="257" t="s">
        <v>83</v>
      </c>
      <c r="AV690" s="13" t="s">
        <v>85</v>
      </c>
      <c r="AW690" s="13" t="s">
        <v>4</v>
      </c>
      <c r="AX690" s="13" t="s">
        <v>83</v>
      </c>
      <c r="AY690" s="257" t="s">
        <v>201</v>
      </c>
    </row>
    <row r="691" s="2" customFormat="1" ht="33" customHeight="1">
      <c r="A691" s="39"/>
      <c r="B691" s="40"/>
      <c r="C691" s="222" t="s">
        <v>984</v>
      </c>
      <c r="D691" s="222" t="s">
        <v>202</v>
      </c>
      <c r="E691" s="223" t="s">
        <v>985</v>
      </c>
      <c r="F691" s="224" t="s">
        <v>986</v>
      </c>
      <c r="G691" s="225" t="s">
        <v>215</v>
      </c>
      <c r="H691" s="226">
        <v>82.293999999999997</v>
      </c>
      <c r="I691" s="227"/>
      <c r="J691" s="228">
        <f>ROUND(I691*H691,2)</f>
        <v>0</v>
      </c>
      <c r="K691" s="229"/>
      <c r="L691" s="45"/>
      <c r="M691" s="230" t="s">
        <v>1</v>
      </c>
      <c r="N691" s="231" t="s">
        <v>41</v>
      </c>
      <c r="O691" s="92"/>
      <c r="P691" s="232">
        <f>O691*H691</f>
        <v>0</v>
      </c>
      <c r="Q691" s="232">
        <v>0.0035000000000000001</v>
      </c>
      <c r="R691" s="232">
        <f>Q691*H691</f>
        <v>0.28802899999999998</v>
      </c>
      <c r="S691" s="232">
        <v>0</v>
      </c>
      <c r="T691" s="233">
        <f>S691*H691</f>
        <v>0</v>
      </c>
      <c r="U691" s="39"/>
      <c r="V691" s="39"/>
      <c r="W691" s="39"/>
      <c r="X691" s="39"/>
      <c r="Y691" s="39"/>
      <c r="Z691" s="39"/>
      <c r="AA691" s="39"/>
      <c r="AB691" s="39"/>
      <c r="AC691" s="39"/>
      <c r="AD691" s="39"/>
      <c r="AE691" s="39"/>
      <c r="AR691" s="234" t="s">
        <v>323</v>
      </c>
      <c r="AT691" s="234" t="s">
        <v>202</v>
      </c>
      <c r="AU691" s="234" t="s">
        <v>83</v>
      </c>
      <c r="AY691" s="18" t="s">
        <v>201</v>
      </c>
      <c r="BE691" s="235">
        <f>IF(N691="základní",J691,0)</f>
        <v>0</v>
      </c>
      <c r="BF691" s="235">
        <f>IF(N691="snížená",J691,0)</f>
        <v>0</v>
      </c>
      <c r="BG691" s="235">
        <f>IF(N691="zákl. přenesená",J691,0)</f>
        <v>0</v>
      </c>
      <c r="BH691" s="235">
        <f>IF(N691="sníž. přenesená",J691,0)</f>
        <v>0</v>
      </c>
      <c r="BI691" s="235">
        <f>IF(N691="nulová",J691,0)</f>
        <v>0</v>
      </c>
      <c r="BJ691" s="18" t="s">
        <v>83</v>
      </c>
      <c r="BK691" s="235">
        <f>ROUND(I691*H691,2)</f>
        <v>0</v>
      </c>
      <c r="BL691" s="18" t="s">
        <v>323</v>
      </c>
      <c r="BM691" s="234" t="s">
        <v>987</v>
      </c>
    </row>
    <row r="692" s="13" customFormat="1">
      <c r="A692" s="13"/>
      <c r="B692" s="247"/>
      <c r="C692" s="248"/>
      <c r="D692" s="238" t="s">
        <v>208</v>
      </c>
      <c r="E692" s="249" t="s">
        <v>1</v>
      </c>
      <c r="F692" s="250" t="s">
        <v>348</v>
      </c>
      <c r="G692" s="248"/>
      <c r="H692" s="251">
        <v>7.8799999999999999</v>
      </c>
      <c r="I692" s="252"/>
      <c r="J692" s="248"/>
      <c r="K692" s="248"/>
      <c r="L692" s="253"/>
      <c r="M692" s="254"/>
      <c r="N692" s="255"/>
      <c r="O692" s="255"/>
      <c r="P692" s="255"/>
      <c r="Q692" s="255"/>
      <c r="R692" s="255"/>
      <c r="S692" s="255"/>
      <c r="T692" s="256"/>
      <c r="U692" s="13"/>
      <c r="V692" s="13"/>
      <c r="W692" s="13"/>
      <c r="X692" s="13"/>
      <c r="Y692" s="13"/>
      <c r="Z692" s="13"/>
      <c r="AA692" s="13"/>
      <c r="AB692" s="13"/>
      <c r="AC692" s="13"/>
      <c r="AD692" s="13"/>
      <c r="AE692" s="13"/>
      <c r="AT692" s="257" t="s">
        <v>208</v>
      </c>
      <c r="AU692" s="257" t="s">
        <v>83</v>
      </c>
      <c r="AV692" s="13" t="s">
        <v>85</v>
      </c>
      <c r="AW692" s="13" t="s">
        <v>32</v>
      </c>
      <c r="AX692" s="13" t="s">
        <v>76</v>
      </c>
      <c r="AY692" s="257" t="s">
        <v>201</v>
      </c>
    </row>
    <row r="693" s="13" customFormat="1">
      <c r="A693" s="13"/>
      <c r="B693" s="247"/>
      <c r="C693" s="248"/>
      <c r="D693" s="238" t="s">
        <v>208</v>
      </c>
      <c r="E693" s="249" t="s">
        <v>1</v>
      </c>
      <c r="F693" s="250" t="s">
        <v>354</v>
      </c>
      <c r="G693" s="248"/>
      <c r="H693" s="251">
        <v>7.7999999999999998</v>
      </c>
      <c r="I693" s="252"/>
      <c r="J693" s="248"/>
      <c r="K693" s="248"/>
      <c r="L693" s="253"/>
      <c r="M693" s="254"/>
      <c r="N693" s="255"/>
      <c r="O693" s="255"/>
      <c r="P693" s="255"/>
      <c r="Q693" s="255"/>
      <c r="R693" s="255"/>
      <c r="S693" s="255"/>
      <c r="T693" s="256"/>
      <c r="U693" s="13"/>
      <c r="V693" s="13"/>
      <c r="W693" s="13"/>
      <c r="X693" s="13"/>
      <c r="Y693" s="13"/>
      <c r="Z693" s="13"/>
      <c r="AA693" s="13"/>
      <c r="AB693" s="13"/>
      <c r="AC693" s="13"/>
      <c r="AD693" s="13"/>
      <c r="AE693" s="13"/>
      <c r="AT693" s="257" t="s">
        <v>208</v>
      </c>
      <c r="AU693" s="257" t="s">
        <v>83</v>
      </c>
      <c r="AV693" s="13" t="s">
        <v>85</v>
      </c>
      <c r="AW693" s="13" t="s">
        <v>32</v>
      </c>
      <c r="AX693" s="13" t="s">
        <v>76</v>
      </c>
      <c r="AY693" s="257" t="s">
        <v>201</v>
      </c>
    </row>
    <row r="694" s="13" customFormat="1">
      <c r="A694" s="13"/>
      <c r="B694" s="247"/>
      <c r="C694" s="248"/>
      <c r="D694" s="238" t="s">
        <v>208</v>
      </c>
      <c r="E694" s="249" t="s">
        <v>1</v>
      </c>
      <c r="F694" s="250" t="s">
        <v>357</v>
      </c>
      <c r="G694" s="248"/>
      <c r="H694" s="251">
        <v>3.8999999999999999</v>
      </c>
      <c r="I694" s="252"/>
      <c r="J694" s="248"/>
      <c r="K694" s="248"/>
      <c r="L694" s="253"/>
      <c r="M694" s="254"/>
      <c r="N694" s="255"/>
      <c r="O694" s="255"/>
      <c r="P694" s="255"/>
      <c r="Q694" s="255"/>
      <c r="R694" s="255"/>
      <c r="S694" s="255"/>
      <c r="T694" s="256"/>
      <c r="U694" s="13"/>
      <c r="V694" s="13"/>
      <c r="W694" s="13"/>
      <c r="X694" s="13"/>
      <c r="Y694" s="13"/>
      <c r="Z694" s="13"/>
      <c r="AA694" s="13"/>
      <c r="AB694" s="13"/>
      <c r="AC694" s="13"/>
      <c r="AD694" s="13"/>
      <c r="AE694" s="13"/>
      <c r="AT694" s="257" t="s">
        <v>208</v>
      </c>
      <c r="AU694" s="257" t="s">
        <v>83</v>
      </c>
      <c r="AV694" s="13" t="s">
        <v>85</v>
      </c>
      <c r="AW694" s="13" t="s">
        <v>32</v>
      </c>
      <c r="AX694" s="13" t="s">
        <v>76</v>
      </c>
      <c r="AY694" s="257" t="s">
        <v>201</v>
      </c>
    </row>
    <row r="695" s="13" customFormat="1">
      <c r="A695" s="13"/>
      <c r="B695" s="247"/>
      <c r="C695" s="248"/>
      <c r="D695" s="238" t="s">
        <v>208</v>
      </c>
      <c r="E695" s="249" t="s">
        <v>1</v>
      </c>
      <c r="F695" s="250" t="s">
        <v>360</v>
      </c>
      <c r="G695" s="248"/>
      <c r="H695" s="251">
        <v>3.8999999999999999</v>
      </c>
      <c r="I695" s="252"/>
      <c r="J695" s="248"/>
      <c r="K695" s="248"/>
      <c r="L695" s="253"/>
      <c r="M695" s="254"/>
      <c r="N695" s="255"/>
      <c r="O695" s="255"/>
      <c r="P695" s="255"/>
      <c r="Q695" s="255"/>
      <c r="R695" s="255"/>
      <c r="S695" s="255"/>
      <c r="T695" s="256"/>
      <c r="U695" s="13"/>
      <c r="V695" s="13"/>
      <c r="W695" s="13"/>
      <c r="X695" s="13"/>
      <c r="Y695" s="13"/>
      <c r="Z695" s="13"/>
      <c r="AA695" s="13"/>
      <c r="AB695" s="13"/>
      <c r="AC695" s="13"/>
      <c r="AD695" s="13"/>
      <c r="AE695" s="13"/>
      <c r="AT695" s="257" t="s">
        <v>208</v>
      </c>
      <c r="AU695" s="257" t="s">
        <v>83</v>
      </c>
      <c r="AV695" s="13" t="s">
        <v>85</v>
      </c>
      <c r="AW695" s="13" t="s">
        <v>32</v>
      </c>
      <c r="AX695" s="13" t="s">
        <v>76</v>
      </c>
      <c r="AY695" s="257" t="s">
        <v>201</v>
      </c>
    </row>
    <row r="696" s="13" customFormat="1">
      <c r="A696" s="13"/>
      <c r="B696" s="247"/>
      <c r="C696" s="248"/>
      <c r="D696" s="238" t="s">
        <v>208</v>
      </c>
      <c r="E696" s="249" t="s">
        <v>1</v>
      </c>
      <c r="F696" s="250" t="s">
        <v>388</v>
      </c>
      <c r="G696" s="248"/>
      <c r="H696" s="251">
        <v>1.6699999999999999</v>
      </c>
      <c r="I696" s="252"/>
      <c r="J696" s="248"/>
      <c r="K696" s="248"/>
      <c r="L696" s="253"/>
      <c r="M696" s="254"/>
      <c r="N696" s="255"/>
      <c r="O696" s="255"/>
      <c r="P696" s="255"/>
      <c r="Q696" s="255"/>
      <c r="R696" s="255"/>
      <c r="S696" s="255"/>
      <c r="T696" s="256"/>
      <c r="U696" s="13"/>
      <c r="V696" s="13"/>
      <c r="W696" s="13"/>
      <c r="X696" s="13"/>
      <c r="Y696" s="13"/>
      <c r="Z696" s="13"/>
      <c r="AA696" s="13"/>
      <c r="AB696" s="13"/>
      <c r="AC696" s="13"/>
      <c r="AD696" s="13"/>
      <c r="AE696" s="13"/>
      <c r="AT696" s="257" t="s">
        <v>208</v>
      </c>
      <c r="AU696" s="257" t="s">
        <v>83</v>
      </c>
      <c r="AV696" s="13" t="s">
        <v>85</v>
      </c>
      <c r="AW696" s="13" t="s">
        <v>32</v>
      </c>
      <c r="AX696" s="13" t="s">
        <v>76</v>
      </c>
      <c r="AY696" s="257" t="s">
        <v>201</v>
      </c>
    </row>
    <row r="697" s="13" customFormat="1">
      <c r="A697" s="13"/>
      <c r="B697" s="247"/>
      <c r="C697" s="248"/>
      <c r="D697" s="238" t="s">
        <v>208</v>
      </c>
      <c r="E697" s="249" t="s">
        <v>1</v>
      </c>
      <c r="F697" s="250" t="s">
        <v>399</v>
      </c>
      <c r="G697" s="248"/>
      <c r="H697" s="251">
        <v>6.3700000000000001</v>
      </c>
      <c r="I697" s="252"/>
      <c r="J697" s="248"/>
      <c r="K697" s="248"/>
      <c r="L697" s="253"/>
      <c r="M697" s="254"/>
      <c r="N697" s="255"/>
      <c r="O697" s="255"/>
      <c r="P697" s="255"/>
      <c r="Q697" s="255"/>
      <c r="R697" s="255"/>
      <c r="S697" s="255"/>
      <c r="T697" s="256"/>
      <c r="U697" s="13"/>
      <c r="V697" s="13"/>
      <c r="W697" s="13"/>
      <c r="X697" s="13"/>
      <c r="Y697" s="13"/>
      <c r="Z697" s="13"/>
      <c r="AA697" s="13"/>
      <c r="AB697" s="13"/>
      <c r="AC697" s="13"/>
      <c r="AD697" s="13"/>
      <c r="AE697" s="13"/>
      <c r="AT697" s="257" t="s">
        <v>208</v>
      </c>
      <c r="AU697" s="257" t="s">
        <v>83</v>
      </c>
      <c r="AV697" s="13" t="s">
        <v>85</v>
      </c>
      <c r="AW697" s="13" t="s">
        <v>32</v>
      </c>
      <c r="AX697" s="13" t="s">
        <v>76</v>
      </c>
      <c r="AY697" s="257" t="s">
        <v>201</v>
      </c>
    </row>
    <row r="698" s="13" customFormat="1">
      <c r="A698" s="13"/>
      <c r="B698" s="247"/>
      <c r="C698" s="248"/>
      <c r="D698" s="238" t="s">
        <v>208</v>
      </c>
      <c r="E698" s="249" t="s">
        <v>1</v>
      </c>
      <c r="F698" s="250" t="s">
        <v>404</v>
      </c>
      <c r="G698" s="248"/>
      <c r="H698" s="251">
        <v>7.7599999999999998</v>
      </c>
      <c r="I698" s="252"/>
      <c r="J698" s="248"/>
      <c r="K698" s="248"/>
      <c r="L698" s="253"/>
      <c r="M698" s="254"/>
      <c r="N698" s="255"/>
      <c r="O698" s="255"/>
      <c r="P698" s="255"/>
      <c r="Q698" s="255"/>
      <c r="R698" s="255"/>
      <c r="S698" s="255"/>
      <c r="T698" s="256"/>
      <c r="U698" s="13"/>
      <c r="V698" s="13"/>
      <c r="W698" s="13"/>
      <c r="X698" s="13"/>
      <c r="Y698" s="13"/>
      <c r="Z698" s="13"/>
      <c r="AA698" s="13"/>
      <c r="AB698" s="13"/>
      <c r="AC698" s="13"/>
      <c r="AD698" s="13"/>
      <c r="AE698" s="13"/>
      <c r="AT698" s="257" t="s">
        <v>208</v>
      </c>
      <c r="AU698" s="257" t="s">
        <v>83</v>
      </c>
      <c r="AV698" s="13" t="s">
        <v>85</v>
      </c>
      <c r="AW698" s="13" t="s">
        <v>32</v>
      </c>
      <c r="AX698" s="13" t="s">
        <v>76</v>
      </c>
      <c r="AY698" s="257" t="s">
        <v>201</v>
      </c>
    </row>
    <row r="699" s="13" customFormat="1">
      <c r="A699" s="13"/>
      <c r="B699" s="247"/>
      <c r="C699" s="248"/>
      <c r="D699" s="238" t="s">
        <v>208</v>
      </c>
      <c r="E699" s="249" t="s">
        <v>1</v>
      </c>
      <c r="F699" s="250" t="s">
        <v>468</v>
      </c>
      <c r="G699" s="248"/>
      <c r="H699" s="251">
        <v>43.014000000000003</v>
      </c>
      <c r="I699" s="252"/>
      <c r="J699" s="248"/>
      <c r="K699" s="248"/>
      <c r="L699" s="253"/>
      <c r="M699" s="254"/>
      <c r="N699" s="255"/>
      <c r="O699" s="255"/>
      <c r="P699" s="255"/>
      <c r="Q699" s="255"/>
      <c r="R699" s="255"/>
      <c r="S699" s="255"/>
      <c r="T699" s="256"/>
      <c r="U699" s="13"/>
      <c r="V699" s="13"/>
      <c r="W699" s="13"/>
      <c r="X699" s="13"/>
      <c r="Y699" s="13"/>
      <c r="Z699" s="13"/>
      <c r="AA699" s="13"/>
      <c r="AB699" s="13"/>
      <c r="AC699" s="13"/>
      <c r="AD699" s="13"/>
      <c r="AE699" s="13"/>
      <c r="AT699" s="257" t="s">
        <v>208</v>
      </c>
      <c r="AU699" s="257" t="s">
        <v>83</v>
      </c>
      <c r="AV699" s="13" t="s">
        <v>85</v>
      </c>
      <c r="AW699" s="13" t="s">
        <v>32</v>
      </c>
      <c r="AX699" s="13" t="s">
        <v>76</v>
      </c>
      <c r="AY699" s="257" t="s">
        <v>201</v>
      </c>
    </row>
    <row r="700" s="14" customFormat="1">
      <c r="A700" s="14"/>
      <c r="B700" s="258"/>
      <c r="C700" s="259"/>
      <c r="D700" s="238" t="s">
        <v>208</v>
      </c>
      <c r="E700" s="260" t="s">
        <v>1</v>
      </c>
      <c r="F700" s="261" t="s">
        <v>212</v>
      </c>
      <c r="G700" s="259"/>
      <c r="H700" s="262">
        <v>82.293999999999997</v>
      </c>
      <c r="I700" s="263"/>
      <c r="J700" s="259"/>
      <c r="K700" s="259"/>
      <c r="L700" s="264"/>
      <c r="M700" s="265"/>
      <c r="N700" s="266"/>
      <c r="O700" s="266"/>
      <c r="P700" s="266"/>
      <c r="Q700" s="266"/>
      <c r="R700" s="266"/>
      <c r="S700" s="266"/>
      <c r="T700" s="267"/>
      <c r="U700" s="14"/>
      <c r="V700" s="14"/>
      <c r="W700" s="14"/>
      <c r="X700" s="14"/>
      <c r="Y700" s="14"/>
      <c r="Z700" s="14"/>
      <c r="AA700" s="14"/>
      <c r="AB700" s="14"/>
      <c r="AC700" s="14"/>
      <c r="AD700" s="14"/>
      <c r="AE700" s="14"/>
      <c r="AT700" s="268" t="s">
        <v>208</v>
      </c>
      <c r="AU700" s="268" t="s">
        <v>83</v>
      </c>
      <c r="AV700" s="14" t="s">
        <v>206</v>
      </c>
      <c r="AW700" s="14" t="s">
        <v>32</v>
      </c>
      <c r="AX700" s="14" t="s">
        <v>83</v>
      </c>
      <c r="AY700" s="268" t="s">
        <v>201</v>
      </c>
    </row>
    <row r="701" s="2" customFormat="1" ht="33" customHeight="1">
      <c r="A701" s="39"/>
      <c r="B701" s="40"/>
      <c r="C701" s="222" t="s">
        <v>988</v>
      </c>
      <c r="D701" s="222" t="s">
        <v>202</v>
      </c>
      <c r="E701" s="223" t="s">
        <v>989</v>
      </c>
      <c r="F701" s="224" t="s">
        <v>990</v>
      </c>
      <c r="G701" s="225" t="s">
        <v>215</v>
      </c>
      <c r="H701" s="226">
        <v>8.8260000000000005</v>
      </c>
      <c r="I701" s="227"/>
      <c r="J701" s="228">
        <f>ROUND(I701*H701,2)</f>
        <v>0</v>
      </c>
      <c r="K701" s="229"/>
      <c r="L701" s="45"/>
      <c r="M701" s="230" t="s">
        <v>1</v>
      </c>
      <c r="N701" s="231" t="s">
        <v>41</v>
      </c>
      <c r="O701" s="92"/>
      <c r="P701" s="232">
        <f>O701*H701</f>
        <v>0</v>
      </c>
      <c r="Q701" s="232">
        <v>0.0035000000000000001</v>
      </c>
      <c r="R701" s="232">
        <f>Q701*H701</f>
        <v>0.030891000000000002</v>
      </c>
      <c r="S701" s="232">
        <v>0</v>
      </c>
      <c r="T701" s="233">
        <f>S701*H701</f>
        <v>0</v>
      </c>
      <c r="U701" s="39"/>
      <c r="V701" s="39"/>
      <c r="W701" s="39"/>
      <c r="X701" s="39"/>
      <c r="Y701" s="39"/>
      <c r="Z701" s="39"/>
      <c r="AA701" s="39"/>
      <c r="AB701" s="39"/>
      <c r="AC701" s="39"/>
      <c r="AD701" s="39"/>
      <c r="AE701" s="39"/>
      <c r="AR701" s="234" t="s">
        <v>323</v>
      </c>
      <c r="AT701" s="234" t="s">
        <v>202</v>
      </c>
      <c r="AU701" s="234" t="s">
        <v>83</v>
      </c>
      <c r="AY701" s="18" t="s">
        <v>201</v>
      </c>
      <c r="BE701" s="235">
        <f>IF(N701="základní",J701,0)</f>
        <v>0</v>
      </c>
      <c r="BF701" s="235">
        <f>IF(N701="snížená",J701,0)</f>
        <v>0</v>
      </c>
      <c r="BG701" s="235">
        <f>IF(N701="zákl. přenesená",J701,0)</f>
        <v>0</v>
      </c>
      <c r="BH701" s="235">
        <f>IF(N701="sníž. přenesená",J701,0)</f>
        <v>0</v>
      </c>
      <c r="BI701" s="235">
        <f>IF(N701="nulová",J701,0)</f>
        <v>0</v>
      </c>
      <c r="BJ701" s="18" t="s">
        <v>83</v>
      </c>
      <c r="BK701" s="235">
        <f>ROUND(I701*H701,2)</f>
        <v>0</v>
      </c>
      <c r="BL701" s="18" t="s">
        <v>323</v>
      </c>
      <c r="BM701" s="234" t="s">
        <v>991</v>
      </c>
    </row>
    <row r="702" s="13" customFormat="1">
      <c r="A702" s="13"/>
      <c r="B702" s="247"/>
      <c r="C702" s="248"/>
      <c r="D702" s="238" t="s">
        <v>208</v>
      </c>
      <c r="E702" s="249" t="s">
        <v>1</v>
      </c>
      <c r="F702" s="250" t="s">
        <v>471</v>
      </c>
      <c r="G702" s="248"/>
      <c r="H702" s="251">
        <v>8.8260000000000005</v>
      </c>
      <c r="I702" s="252"/>
      <c r="J702" s="248"/>
      <c r="K702" s="248"/>
      <c r="L702" s="253"/>
      <c r="M702" s="254"/>
      <c r="N702" s="255"/>
      <c r="O702" s="255"/>
      <c r="P702" s="255"/>
      <c r="Q702" s="255"/>
      <c r="R702" s="255"/>
      <c r="S702" s="255"/>
      <c r="T702" s="256"/>
      <c r="U702" s="13"/>
      <c r="V702" s="13"/>
      <c r="W702" s="13"/>
      <c r="X702" s="13"/>
      <c r="Y702" s="13"/>
      <c r="Z702" s="13"/>
      <c r="AA702" s="13"/>
      <c r="AB702" s="13"/>
      <c r="AC702" s="13"/>
      <c r="AD702" s="13"/>
      <c r="AE702" s="13"/>
      <c r="AT702" s="257" t="s">
        <v>208</v>
      </c>
      <c r="AU702" s="257" t="s">
        <v>83</v>
      </c>
      <c r="AV702" s="13" t="s">
        <v>85</v>
      </c>
      <c r="AW702" s="13" t="s">
        <v>32</v>
      </c>
      <c r="AX702" s="13" t="s">
        <v>83</v>
      </c>
      <c r="AY702" s="257" t="s">
        <v>201</v>
      </c>
    </row>
    <row r="703" s="2" customFormat="1" ht="33" customHeight="1">
      <c r="A703" s="39"/>
      <c r="B703" s="40"/>
      <c r="C703" s="222" t="s">
        <v>992</v>
      </c>
      <c r="D703" s="222" t="s">
        <v>202</v>
      </c>
      <c r="E703" s="223" t="s">
        <v>993</v>
      </c>
      <c r="F703" s="224" t="s">
        <v>994</v>
      </c>
      <c r="G703" s="225" t="s">
        <v>215</v>
      </c>
      <c r="H703" s="226">
        <v>326.12</v>
      </c>
      <c r="I703" s="227"/>
      <c r="J703" s="228">
        <f>ROUND(I703*H703,2)</f>
        <v>0</v>
      </c>
      <c r="K703" s="229"/>
      <c r="L703" s="45"/>
      <c r="M703" s="230" t="s">
        <v>1</v>
      </c>
      <c r="N703" s="231" t="s">
        <v>41</v>
      </c>
      <c r="O703" s="92"/>
      <c r="P703" s="232">
        <f>O703*H703</f>
        <v>0</v>
      </c>
      <c r="Q703" s="232">
        <v>0</v>
      </c>
      <c r="R703" s="232">
        <f>Q703*H703</f>
        <v>0</v>
      </c>
      <c r="S703" s="232">
        <v>0</v>
      </c>
      <c r="T703" s="233">
        <f>S703*H703</f>
        <v>0</v>
      </c>
      <c r="U703" s="39"/>
      <c r="V703" s="39"/>
      <c r="W703" s="39"/>
      <c r="X703" s="39"/>
      <c r="Y703" s="39"/>
      <c r="Z703" s="39"/>
      <c r="AA703" s="39"/>
      <c r="AB703" s="39"/>
      <c r="AC703" s="39"/>
      <c r="AD703" s="39"/>
      <c r="AE703" s="39"/>
      <c r="AR703" s="234" t="s">
        <v>323</v>
      </c>
      <c r="AT703" s="234" t="s">
        <v>202</v>
      </c>
      <c r="AU703" s="234" t="s">
        <v>83</v>
      </c>
      <c r="AY703" s="18" t="s">
        <v>201</v>
      </c>
      <c r="BE703" s="235">
        <f>IF(N703="základní",J703,0)</f>
        <v>0</v>
      </c>
      <c r="BF703" s="235">
        <f>IF(N703="snížená",J703,0)</f>
        <v>0</v>
      </c>
      <c r="BG703" s="235">
        <f>IF(N703="zákl. přenesená",J703,0)</f>
        <v>0</v>
      </c>
      <c r="BH703" s="235">
        <f>IF(N703="sníž. přenesená",J703,0)</f>
        <v>0</v>
      </c>
      <c r="BI703" s="235">
        <f>IF(N703="nulová",J703,0)</f>
        <v>0</v>
      </c>
      <c r="BJ703" s="18" t="s">
        <v>83</v>
      </c>
      <c r="BK703" s="235">
        <f>ROUND(I703*H703,2)</f>
        <v>0</v>
      </c>
      <c r="BL703" s="18" t="s">
        <v>323</v>
      </c>
      <c r="BM703" s="234" t="s">
        <v>995</v>
      </c>
    </row>
    <row r="704" s="13" customFormat="1">
      <c r="A704" s="13"/>
      <c r="B704" s="247"/>
      <c r="C704" s="248"/>
      <c r="D704" s="238" t="s">
        <v>208</v>
      </c>
      <c r="E704" s="249" t="s">
        <v>1</v>
      </c>
      <c r="F704" s="250" t="s">
        <v>354</v>
      </c>
      <c r="G704" s="248"/>
      <c r="H704" s="251">
        <v>7.7999999999999998</v>
      </c>
      <c r="I704" s="252"/>
      <c r="J704" s="248"/>
      <c r="K704" s="248"/>
      <c r="L704" s="253"/>
      <c r="M704" s="254"/>
      <c r="N704" s="255"/>
      <c r="O704" s="255"/>
      <c r="P704" s="255"/>
      <c r="Q704" s="255"/>
      <c r="R704" s="255"/>
      <c r="S704" s="255"/>
      <c r="T704" s="256"/>
      <c r="U704" s="13"/>
      <c r="V704" s="13"/>
      <c r="W704" s="13"/>
      <c r="X704" s="13"/>
      <c r="Y704" s="13"/>
      <c r="Z704" s="13"/>
      <c r="AA704" s="13"/>
      <c r="AB704" s="13"/>
      <c r="AC704" s="13"/>
      <c r="AD704" s="13"/>
      <c r="AE704" s="13"/>
      <c r="AT704" s="257" t="s">
        <v>208</v>
      </c>
      <c r="AU704" s="257" t="s">
        <v>83</v>
      </c>
      <c r="AV704" s="13" t="s">
        <v>85</v>
      </c>
      <c r="AW704" s="13" t="s">
        <v>32</v>
      </c>
      <c r="AX704" s="13" t="s">
        <v>76</v>
      </c>
      <c r="AY704" s="257" t="s">
        <v>201</v>
      </c>
    </row>
    <row r="705" s="13" customFormat="1">
      <c r="A705" s="13"/>
      <c r="B705" s="247"/>
      <c r="C705" s="248"/>
      <c r="D705" s="238" t="s">
        <v>208</v>
      </c>
      <c r="E705" s="249" t="s">
        <v>1</v>
      </c>
      <c r="F705" s="250" t="s">
        <v>357</v>
      </c>
      <c r="G705" s="248"/>
      <c r="H705" s="251">
        <v>3.8999999999999999</v>
      </c>
      <c r="I705" s="252"/>
      <c r="J705" s="248"/>
      <c r="K705" s="248"/>
      <c r="L705" s="253"/>
      <c r="M705" s="254"/>
      <c r="N705" s="255"/>
      <c r="O705" s="255"/>
      <c r="P705" s="255"/>
      <c r="Q705" s="255"/>
      <c r="R705" s="255"/>
      <c r="S705" s="255"/>
      <c r="T705" s="256"/>
      <c r="U705" s="13"/>
      <c r="V705" s="13"/>
      <c r="W705" s="13"/>
      <c r="X705" s="13"/>
      <c r="Y705" s="13"/>
      <c r="Z705" s="13"/>
      <c r="AA705" s="13"/>
      <c r="AB705" s="13"/>
      <c r="AC705" s="13"/>
      <c r="AD705" s="13"/>
      <c r="AE705" s="13"/>
      <c r="AT705" s="257" t="s">
        <v>208</v>
      </c>
      <c r="AU705" s="257" t="s">
        <v>83</v>
      </c>
      <c r="AV705" s="13" t="s">
        <v>85</v>
      </c>
      <c r="AW705" s="13" t="s">
        <v>32</v>
      </c>
      <c r="AX705" s="13" t="s">
        <v>76</v>
      </c>
      <c r="AY705" s="257" t="s">
        <v>201</v>
      </c>
    </row>
    <row r="706" s="13" customFormat="1">
      <c r="A706" s="13"/>
      <c r="B706" s="247"/>
      <c r="C706" s="248"/>
      <c r="D706" s="238" t="s">
        <v>208</v>
      </c>
      <c r="E706" s="249" t="s">
        <v>1</v>
      </c>
      <c r="F706" s="250" t="s">
        <v>360</v>
      </c>
      <c r="G706" s="248"/>
      <c r="H706" s="251">
        <v>3.8999999999999999</v>
      </c>
      <c r="I706" s="252"/>
      <c r="J706" s="248"/>
      <c r="K706" s="248"/>
      <c r="L706" s="253"/>
      <c r="M706" s="254"/>
      <c r="N706" s="255"/>
      <c r="O706" s="255"/>
      <c r="P706" s="255"/>
      <c r="Q706" s="255"/>
      <c r="R706" s="255"/>
      <c r="S706" s="255"/>
      <c r="T706" s="256"/>
      <c r="U706" s="13"/>
      <c r="V706" s="13"/>
      <c r="W706" s="13"/>
      <c r="X706" s="13"/>
      <c r="Y706" s="13"/>
      <c r="Z706" s="13"/>
      <c r="AA706" s="13"/>
      <c r="AB706" s="13"/>
      <c r="AC706" s="13"/>
      <c r="AD706" s="13"/>
      <c r="AE706" s="13"/>
      <c r="AT706" s="257" t="s">
        <v>208</v>
      </c>
      <c r="AU706" s="257" t="s">
        <v>83</v>
      </c>
      <c r="AV706" s="13" t="s">
        <v>85</v>
      </c>
      <c r="AW706" s="13" t="s">
        <v>32</v>
      </c>
      <c r="AX706" s="13" t="s">
        <v>76</v>
      </c>
      <c r="AY706" s="257" t="s">
        <v>201</v>
      </c>
    </row>
    <row r="707" s="13" customFormat="1">
      <c r="A707" s="13"/>
      <c r="B707" s="247"/>
      <c r="C707" s="248"/>
      <c r="D707" s="238" t="s">
        <v>208</v>
      </c>
      <c r="E707" s="249" t="s">
        <v>1</v>
      </c>
      <c r="F707" s="250" t="s">
        <v>362</v>
      </c>
      <c r="G707" s="248"/>
      <c r="H707" s="251">
        <v>43.280000000000001</v>
      </c>
      <c r="I707" s="252"/>
      <c r="J707" s="248"/>
      <c r="K707" s="248"/>
      <c r="L707" s="253"/>
      <c r="M707" s="254"/>
      <c r="N707" s="255"/>
      <c r="O707" s="255"/>
      <c r="P707" s="255"/>
      <c r="Q707" s="255"/>
      <c r="R707" s="255"/>
      <c r="S707" s="255"/>
      <c r="T707" s="256"/>
      <c r="U707" s="13"/>
      <c r="V707" s="13"/>
      <c r="W707" s="13"/>
      <c r="X707" s="13"/>
      <c r="Y707" s="13"/>
      <c r="Z707" s="13"/>
      <c r="AA707" s="13"/>
      <c r="AB707" s="13"/>
      <c r="AC707" s="13"/>
      <c r="AD707" s="13"/>
      <c r="AE707" s="13"/>
      <c r="AT707" s="257" t="s">
        <v>208</v>
      </c>
      <c r="AU707" s="257" t="s">
        <v>83</v>
      </c>
      <c r="AV707" s="13" t="s">
        <v>85</v>
      </c>
      <c r="AW707" s="13" t="s">
        <v>32</v>
      </c>
      <c r="AX707" s="13" t="s">
        <v>76</v>
      </c>
      <c r="AY707" s="257" t="s">
        <v>201</v>
      </c>
    </row>
    <row r="708" s="13" customFormat="1">
      <c r="A708" s="13"/>
      <c r="B708" s="247"/>
      <c r="C708" s="248"/>
      <c r="D708" s="238" t="s">
        <v>208</v>
      </c>
      <c r="E708" s="249" t="s">
        <v>1</v>
      </c>
      <c r="F708" s="250" t="s">
        <v>365</v>
      </c>
      <c r="G708" s="248"/>
      <c r="H708" s="251">
        <v>21.620000000000001</v>
      </c>
      <c r="I708" s="252"/>
      <c r="J708" s="248"/>
      <c r="K708" s="248"/>
      <c r="L708" s="253"/>
      <c r="M708" s="254"/>
      <c r="N708" s="255"/>
      <c r="O708" s="255"/>
      <c r="P708" s="255"/>
      <c r="Q708" s="255"/>
      <c r="R708" s="255"/>
      <c r="S708" s="255"/>
      <c r="T708" s="256"/>
      <c r="U708" s="13"/>
      <c r="V708" s="13"/>
      <c r="W708" s="13"/>
      <c r="X708" s="13"/>
      <c r="Y708" s="13"/>
      <c r="Z708" s="13"/>
      <c r="AA708" s="13"/>
      <c r="AB708" s="13"/>
      <c r="AC708" s="13"/>
      <c r="AD708" s="13"/>
      <c r="AE708" s="13"/>
      <c r="AT708" s="257" t="s">
        <v>208</v>
      </c>
      <c r="AU708" s="257" t="s">
        <v>83</v>
      </c>
      <c r="AV708" s="13" t="s">
        <v>85</v>
      </c>
      <c r="AW708" s="13" t="s">
        <v>32</v>
      </c>
      <c r="AX708" s="13" t="s">
        <v>76</v>
      </c>
      <c r="AY708" s="257" t="s">
        <v>201</v>
      </c>
    </row>
    <row r="709" s="13" customFormat="1">
      <c r="A709" s="13"/>
      <c r="B709" s="247"/>
      <c r="C709" s="248"/>
      <c r="D709" s="238" t="s">
        <v>208</v>
      </c>
      <c r="E709" s="249" t="s">
        <v>1</v>
      </c>
      <c r="F709" s="250" t="s">
        <v>374</v>
      </c>
      <c r="G709" s="248"/>
      <c r="H709" s="251">
        <v>19.510000000000002</v>
      </c>
      <c r="I709" s="252"/>
      <c r="J709" s="248"/>
      <c r="K709" s="248"/>
      <c r="L709" s="253"/>
      <c r="M709" s="254"/>
      <c r="N709" s="255"/>
      <c r="O709" s="255"/>
      <c r="P709" s="255"/>
      <c r="Q709" s="255"/>
      <c r="R709" s="255"/>
      <c r="S709" s="255"/>
      <c r="T709" s="256"/>
      <c r="U709" s="13"/>
      <c r="V709" s="13"/>
      <c r="W709" s="13"/>
      <c r="X709" s="13"/>
      <c r="Y709" s="13"/>
      <c r="Z709" s="13"/>
      <c r="AA709" s="13"/>
      <c r="AB709" s="13"/>
      <c r="AC709" s="13"/>
      <c r="AD709" s="13"/>
      <c r="AE709" s="13"/>
      <c r="AT709" s="257" t="s">
        <v>208</v>
      </c>
      <c r="AU709" s="257" t="s">
        <v>83</v>
      </c>
      <c r="AV709" s="13" t="s">
        <v>85</v>
      </c>
      <c r="AW709" s="13" t="s">
        <v>32</v>
      </c>
      <c r="AX709" s="13" t="s">
        <v>76</v>
      </c>
      <c r="AY709" s="257" t="s">
        <v>201</v>
      </c>
    </row>
    <row r="710" s="13" customFormat="1">
      <c r="A710" s="13"/>
      <c r="B710" s="247"/>
      <c r="C710" s="248"/>
      <c r="D710" s="238" t="s">
        <v>208</v>
      </c>
      <c r="E710" s="249" t="s">
        <v>1</v>
      </c>
      <c r="F710" s="250" t="s">
        <v>377</v>
      </c>
      <c r="G710" s="248"/>
      <c r="H710" s="251">
        <v>19.510000000000002</v>
      </c>
      <c r="I710" s="252"/>
      <c r="J710" s="248"/>
      <c r="K710" s="248"/>
      <c r="L710" s="253"/>
      <c r="M710" s="254"/>
      <c r="N710" s="255"/>
      <c r="O710" s="255"/>
      <c r="P710" s="255"/>
      <c r="Q710" s="255"/>
      <c r="R710" s="255"/>
      <c r="S710" s="255"/>
      <c r="T710" s="256"/>
      <c r="U710" s="13"/>
      <c r="V710" s="13"/>
      <c r="W710" s="13"/>
      <c r="X710" s="13"/>
      <c r="Y710" s="13"/>
      <c r="Z710" s="13"/>
      <c r="AA710" s="13"/>
      <c r="AB710" s="13"/>
      <c r="AC710" s="13"/>
      <c r="AD710" s="13"/>
      <c r="AE710" s="13"/>
      <c r="AT710" s="257" t="s">
        <v>208</v>
      </c>
      <c r="AU710" s="257" t="s">
        <v>83</v>
      </c>
      <c r="AV710" s="13" t="s">
        <v>85</v>
      </c>
      <c r="AW710" s="13" t="s">
        <v>32</v>
      </c>
      <c r="AX710" s="13" t="s">
        <v>76</v>
      </c>
      <c r="AY710" s="257" t="s">
        <v>201</v>
      </c>
    </row>
    <row r="711" s="13" customFormat="1">
      <c r="A711" s="13"/>
      <c r="B711" s="247"/>
      <c r="C711" s="248"/>
      <c r="D711" s="238" t="s">
        <v>208</v>
      </c>
      <c r="E711" s="249" t="s">
        <v>1</v>
      </c>
      <c r="F711" s="250" t="s">
        <v>379</v>
      </c>
      <c r="G711" s="248"/>
      <c r="H711" s="251">
        <v>39.020000000000003</v>
      </c>
      <c r="I711" s="252"/>
      <c r="J711" s="248"/>
      <c r="K711" s="248"/>
      <c r="L711" s="253"/>
      <c r="M711" s="254"/>
      <c r="N711" s="255"/>
      <c r="O711" s="255"/>
      <c r="P711" s="255"/>
      <c r="Q711" s="255"/>
      <c r="R711" s="255"/>
      <c r="S711" s="255"/>
      <c r="T711" s="256"/>
      <c r="U711" s="13"/>
      <c r="V711" s="13"/>
      <c r="W711" s="13"/>
      <c r="X711" s="13"/>
      <c r="Y711" s="13"/>
      <c r="Z711" s="13"/>
      <c r="AA711" s="13"/>
      <c r="AB711" s="13"/>
      <c r="AC711" s="13"/>
      <c r="AD711" s="13"/>
      <c r="AE711" s="13"/>
      <c r="AT711" s="257" t="s">
        <v>208</v>
      </c>
      <c r="AU711" s="257" t="s">
        <v>83</v>
      </c>
      <c r="AV711" s="13" t="s">
        <v>85</v>
      </c>
      <c r="AW711" s="13" t="s">
        <v>32</v>
      </c>
      <c r="AX711" s="13" t="s">
        <v>76</v>
      </c>
      <c r="AY711" s="257" t="s">
        <v>201</v>
      </c>
    </row>
    <row r="712" s="13" customFormat="1">
      <c r="A712" s="13"/>
      <c r="B712" s="247"/>
      <c r="C712" s="248"/>
      <c r="D712" s="238" t="s">
        <v>208</v>
      </c>
      <c r="E712" s="249" t="s">
        <v>1</v>
      </c>
      <c r="F712" s="250" t="s">
        <v>382</v>
      </c>
      <c r="G712" s="248"/>
      <c r="H712" s="251">
        <v>24.300000000000001</v>
      </c>
      <c r="I712" s="252"/>
      <c r="J712" s="248"/>
      <c r="K712" s="248"/>
      <c r="L712" s="253"/>
      <c r="M712" s="254"/>
      <c r="N712" s="255"/>
      <c r="O712" s="255"/>
      <c r="P712" s="255"/>
      <c r="Q712" s="255"/>
      <c r="R712" s="255"/>
      <c r="S712" s="255"/>
      <c r="T712" s="256"/>
      <c r="U712" s="13"/>
      <c r="V712" s="13"/>
      <c r="W712" s="13"/>
      <c r="X712" s="13"/>
      <c r="Y712" s="13"/>
      <c r="Z712" s="13"/>
      <c r="AA712" s="13"/>
      <c r="AB712" s="13"/>
      <c r="AC712" s="13"/>
      <c r="AD712" s="13"/>
      <c r="AE712" s="13"/>
      <c r="AT712" s="257" t="s">
        <v>208</v>
      </c>
      <c r="AU712" s="257" t="s">
        <v>83</v>
      </c>
      <c r="AV712" s="13" t="s">
        <v>85</v>
      </c>
      <c r="AW712" s="13" t="s">
        <v>32</v>
      </c>
      <c r="AX712" s="13" t="s">
        <v>76</v>
      </c>
      <c r="AY712" s="257" t="s">
        <v>201</v>
      </c>
    </row>
    <row r="713" s="13" customFormat="1">
      <c r="A713" s="13"/>
      <c r="B713" s="247"/>
      <c r="C713" s="248"/>
      <c r="D713" s="238" t="s">
        <v>208</v>
      </c>
      <c r="E713" s="249" t="s">
        <v>1</v>
      </c>
      <c r="F713" s="250" t="s">
        <v>402</v>
      </c>
      <c r="G713" s="248"/>
      <c r="H713" s="251">
        <v>96.599999999999994</v>
      </c>
      <c r="I713" s="252"/>
      <c r="J713" s="248"/>
      <c r="K713" s="248"/>
      <c r="L713" s="253"/>
      <c r="M713" s="254"/>
      <c r="N713" s="255"/>
      <c r="O713" s="255"/>
      <c r="P713" s="255"/>
      <c r="Q713" s="255"/>
      <c r="R713" s="255"/>
      <c r="S713" s="255"/>
      <c r="T713" s="256"/>
      <c r="U713" s="13"/>
      <c r="V713" s="13"/>
      <c r="W713" s="13"/>
      <c r="X713" s="13"/>
      <c r="Y713" s="13"/>
      <c r="Z713" s="13"/>
      <c r="AA713" s="13"/>
      <c r="AB713" s="13"/>
      <c r="AC713" s="13"/>
      <c r="AD713" s="13"/>
      <c r="AE713" s="13"/>
      <c r="AT713" s="257" t="s">
        <v>208</v>
      </c>
      <c r="AU713" s="257" t="s">
        <v>83</v>
      </c>
      <c r="AV713" s="13" t="s">
        <v>85</v>
      </c>
      <c r="AW713" s="13" t="s">
        <v>32</v>
      </c>
      <c r="AX713" s="13" t="s">
        <v>76</v>
      </c>
      <c r="AY713" s="257" t="s">
        <v>201</v>
      </c>
    </row>
    <row r="714" s="13" customFormat="1">
      <c r="A714" s="13"/>
      <c r="B714" s="247"/>
      <c r="C714" s="248"/>
      <c r="D714" s="238" t="s">
        <v>208</v>
      </c>
      <c r="E714" s="249" t="s">
        <v>1</v>
      </c>
      <c r="F714" s="250" t="s">
        <v>407</v>
      </c>
      <c r="G714" s="248"/>
      <c r="H714" s="251">
        <v>46.68</v>
      </c>
      <c r="I714" s="252"/>
      <c r="J714" s="248"/>
      <c r="K714" s="248"/>
      <c r="L714" s="253"/>
      <c r="M714" s="254"/>
      <c r="N714" s="255"/>
      <c r="O714" s="255"/>
      <c r="P714" s="255"/>
      <c r="Q714" s="255"/>
      <c r="R714" s="255"/>
      <c r="S714" s="255"/>
      <c r="T714" s="256"/>
      <c r="U714" s="13"/>
      <c r="V714" s="13"/>
      <c r="W714" s="13"/>
      <c r="X714" s="13"/>
      <c r="Y714" s="13"/>
      <c r="Z714" s="13"/>
      <c r="AA714" s="13"/>
      <c r="AB714" s="13"/>
      <c r="AC714" s="13"/>
      <c r="AD714" s="13"/>
      <c r="AE714" s="13"/>
      <c r="AT714" s="257" t="s">
        <v>208</v>
      </c>
      <c r="AU714" s="257" t="s">
        <v>83</v>
      </c>
      <c r="AV714" s="13" t="s">
        <v>85</v>
      </c>
      <c r="AW714" s="13" t="s">
        <v>32</v>
      </c>
      <c r="AX714" s="13" t="s">
        <v>76</v>
      </c>
      <c r="AY714" s="257" t="s">
        <v>201</v>
      </c>
    </row>
    <row r="715" s="14" customFormat="1">
      <c r="A715" s="14"/>
      <c r="B715" s="258"/>
      <c r="C715" s="259"/>
      <c r="D715" s="238" t="s">
        <v>208</v>
      </c>
      <c r="E715" s="260" t="s">
        <v>1</v>
      </c>
      <c r="F715" s="261" t="s">
        <v>212</v>
      </c>
      <c r="G715" s="259"/>
      <c r="H715" s="262">
        <v>326.12</v>
      </c>
      <c r="I715" s="263"/>
      <c r="J715" s="259"/>
      <c r="K715" s="259"/>
      <c r="L715" s="264"/>
      <c r="M715" s="265"/>
      <c r="N715" s="266"/>
      <c r="O715" s="266"/>
      <c r="P715" s="266"/>
      <c r="Q715" s="266"/>
      <c r="R715" s="266"/>
      <c r="S715" s="266"/>
      <c r="T715" s="267"/>
      <c r="U715" s="14"/>
      <c r="V715" s="14"/>
      <c r="W715" s="14"/>
      <c r="X715" s="14"/>
      <c r="Y715" s="14"/>
      <c r="Z715" s="14"/>
      <c r="AA715" s="14"/>
      <c r="AB715" s="14"/>
      <c r="AC715" s="14"/>
      <c r="AD715" s="14"/>
      <c r="AE715" s="14"/>
      <c r="AT715" s="268" t="s">
        <v>208</v>
      </c>
      <c r="AU715" s="268" t="s">
        <v>83</v>
      </c>
      <c r="AV715" s="14" t="s">
        <v>206</v>
      </c>
      <c r="AW715" s="14" t="s">
        <v>32</v>
      </c>
      <c r="AX715" s="14" t="s">
        <v>83</v>
      </c>
      <c r="AY715" s="268" t="s">
        <v>201</v>
      </c>
    </row>
    <row r="716" s="2" customFormat="1" ht="24.15" customHeight="1">
      <c r="A716" s="39"/>
      <c r="B716" s="40"/>
      <c r="C716" s="291" t="s">
        <v>996</v>
      </c>
      <c r="D716" s="291" t="s">
        <v>615</v>
      </c>
      <c r="E716" s="292" t="s">
        <v>997</v>
      </c>
      <c r="F716" s="293" t="s">
        <v>998</v>
      </c>
      <c r="G716" s="294" t="s">
        <v>215</v>
      </c>
      <c r="H716" s="295">
        <v>380.09300000000002</v>
      </c>
      <c r="I716" s="296"/>
      <c r="J716" s="297">
        <f>ROUND(I716*H716,2)</f>
        <v>0</v>
      </c>
      <c r="K716" s="298"/>
      <c r="L716" s="299"/>
      <c r="M716" s="300" t="s">
        <v>1</v>
      </c>
      <c r="N716" s="301" t="s">
        <v>41</v>
      </c>
      <c r="O716" s="92"/>
      <c r="P716" s="232">
        <f>O716*H716</f>
        <v>0</v>
      </c>
      <c r="Q716" s="232">
        <v>0.00040000000000000002</v>
      </c>
      <c r="R716" s="232">
        <f>Q716*H716</f>
        <v>0.15203720000000001</v>
      </c>
      <c r="S716" s="232">
        <v>0</v>
      </c>
      <c r="T716" s="233">
        <f>S716*H716</f>
        <v>0</v>
      </c>
      <c r="U716" s="39"/>
      <c r="V716" s="39"/>
      <c r="W716" s="39"/>
      <c r="X716" s="39"/>
      <c r="Y716" s="39"/>
      <c r="Z716" s="39"/>
      <c r="AA716" s="39"/>
      <c r="AB716" s="39"/>
      <c r="AC716" s="39"/>
      <c r="AD716" s="39"/>
      <c r="AE716" s="39"/>
      <c r="AR716" s="234" t="s">
        <v>683</v>
      </c>
      <c r="AT716" s="234" t="s">
        <v>615</v>
      </c>
      <c r="AU716" s="234" t="s">
        <v>83</v>
      </c>
      <c r="AY716" s="18" t="s">
        <v>201</v>
      </c>
      <c r="BE716" s="235">
        <f>IF(N716="základní",J716,0)</f>
        <v>0</v>
      </c>
      <c r="BF716" s="235">
        <f>IF(N716="snížená",J716,0)</f>
        <v>0</v>
      </c>
      <c r="BG716" s="235">
        <f>IF(N716="zákl. přenesená",J716,0)</f>
        <v>0</v>
      </c>
      <c r="BH716" s="235">
        <f>IF(N716="sníž. přenesená",J716,0)</f>
        <v>0</v>
      </c>
      <c r="BI716" s="235">
        <f>IF(N716="nulová",J716,0)</f>
        <v>0</v>
      </c>
      <c r="BJ716" s="18" t="s">
        <v>83</v>
      </c>
      <c r="BK716" s="235">
        <f>ROUND(I716*H716,2)</f>
        <v>0</v>
      </c>
      <c r="BL716" s="18" t="s">
        <v>323</v>
      </c>
      <c r="BM716" s="234" t="s">
        <v>999</v>
      </c>
    </row>
    <row r="717" s="2" customFormat="1">
      <c r="A717" s="39"/>
      <c r="B717" s="40"/>
      <c r="C717" s="41"/>
      <c r="D717" s="238" t="s">
        <v>343</v>
      </c>
      <c r="E717" s="41"/>
      <c r="F717" s="285" t="s">
        <v>1000</v>
      </c>
      <c r="G717" s="41"/>
      <c r="H717" s="41"/>
      <c r="I717" s="286"/>
      <c r="J717" s="41"/>
      <c r="K717" s="41"/>
      <c r="L717" s="45"/>
      <c r="M717" s="287"/>
      <c r="N717" s="288"/>
      <c r="O717" s="92"/>
      <c r="P717" s="92"/>
      <c r="Q717" s="92"/>
      <c r="R717" s="92"/>
      <c r="S717" s="92"/>
      <c r="T717" s="93"/>
      <c r="U717" s="39"/>
      <c r="V717" s="39"/>
      <c r="W717" s="39"/>
      <c r="X717" s="39"/>
      <c r="Y717" s="39"/>
      <c r="Z717" s="39"/>
      <c r="AA717" s="39"/>
      <c r="AB717" s="39"/>
      <c r="AC717" s="39"/>
      <c r="AD717" s="39"/>
      <c r="AE717" s="39"/>
      <c r="AT717" s="18" t="s">
        <v>343</v>
      </c>
      <c r="AU717" s="18" t="s">
        <v>83</v>
      </c>
    </row>
    <row r="718" s="13" customFormat="1">
      <c r="A718" s="13"/>
      <c r="B718" s="247"/>
      <c r="C718" s="248"/>
      <c r="D718" s="238" t="s">
        <v>208</v>
      </c>
      <c r="E718" s="249" t="s">
        <v>1</v>
      </c>
      <c r="F718" s="250" t="s">
        <v>354</v>
      </c>
      <c r="G718" s="248"/>
      <c r="H718" s="251">
        <v>7.7999999999999998</v>
      </c>
      <c r="I718" s="252"/>
      <c r="J718" s="248"/>
      <c r="K718" s="248"/>
      <c r="L718" s="253"/>
      <c r="M718" s="254"/>
      <c r="N718" s="255"/>
      <c r="O718" s="255"/>
      <c r="P718" s="255"/>
      <c r="Q718" s="255"/>
      <c r="R718" s="255"/>
      <c r="S718" s="255"/>
      <c r="T718" s="256"/>
      <c r="U718" s="13"/>
      <c r="V718" s="13"/>
      <c r="W718" s="13"/>
      <c r="X718" s="13"/>
      <c r="Y718" s="13"/>
      <c r="Z718" s="13"/>
      <c r="AA718" s="13"/>
      <c r="AB718" s="13"/>
      <c r="AC718" s="13"/>
      <c r="AD718" s="13"/>
      <c r="AE718" s="13"/>
      <c r="AT718" s="257" t="s">
        <v>208</v>
      </c>
      <c r="AU718" s="257" t="s">
        <v>83</v>
      </c>
      <c r="AV718" s="13" t="s">
        <v>85</v>
      </c>
      <c r="AW718" s="13" t="s">
        <v>32</v>
      </c>
      <c r="AX718" s="13" t="s">
        <v>76</v>
      </c>
      <c r="AY718" s="257" t="s">
        <v>201</v>
      </c>
    </row>
    <row r="719" s="13" customFormat="1">
      <c r="A719" s="13"/>
      <c r="B719" s="247"/>
      <c r="C719" s="248"/>
      <c r="D719" s="238" t="s">
        <v>208</v>
      </c>
      <c r="E719" s="249" t="s">
        <v>1</v>
      </c>
      <c r="F719" s="250" t="s">
        <v>357</v>
      </c>
      <c r="G719" s="248"/>
      <c r="H719" s="251">
        <v>3.8999999999999999</v>
      </c>
      <c r="I719" s="252"/>
      <c r="J719" s="248"/>
      <c r="K719" s="248"/>
      <c r="L719" s="253"/>
      <c r="M719" s="254"/>
      <c r="N719" s="255"/>
      <c r="O719" s="255"/>
      <c r="P719" s="255"/>
      <c r="Q719" s="255"/>
      <c r="R719" s="255"/>
      <c r="S719" s="255"/>
      <c r="T719" s="256"/>
      <c r="U719" s="13"/>
      <c r="V719" s="13"/>
      <c r="W719" s="13"/>
      <c r="X719" s="13"/>
      <c r="Y719" s="13"/>
      <c r="Z719" s="13"/>
      <c r="AA719" s="13"/>
      <c r="AB719" s="13"/>
      <c r="AC719" s="13"/>
      <c r="AD719" s="13"/>
      <c r="AE719" s="13"/>
      <c r="AT719" s="257" t="s">
        <v>208</v>
      </c>
      <c r="AU719" s="257" t="s">
        <v>83</v>
      </c>
      <c r="AV719" s="13" t="s">
        <v>85</v>
      </c>
      <c r="AW719" s="13" t="s">
        <v>32</v>
      </c>
      <c r="AX719" s="13" t="s">
        <v>76</v>
      </c>
      <c r="AY719" s="257" t="s">
        <v>201</v>
      </c>
    </row>
    <row r="720" s="13" customFormat="1">
      <c r="A720" s="13"/>
      <c r="B720" s="247"/>
      <c r="C720" s="248"/>
      <c r="D720" s="238" t="s">
        <v>208</v>
      </c>
      <c r="E720" s="249" t="s">
        <v>1</v>
      </c>
      <c r="F720" s="250" t="s">
        <v>360</v>
      </c>
      <c r="G720" s="248"/>
      <c r="H720" s="251">
        <v>3.8999999999999999</v>
      </c>
      <c r="I720" s="252"/>
      <c r="J720" s="248"/>
      <c r="K720" s="248"/>
      <c r="L720" s="253"/>
      <c r="M720" s="254"/>
      <c r="N720" s="255"/>
      <c r="O720" s="255"/>
      <c r="P720" s="255"/>
      <c r="Q720" s="255"/>
      <c r="R720" s="255"/>
      <c r="S720" s="255"/>
      <c r="T720" s="256"/>
      <c r="U720" s="13"/>
      <c r="V720" s="13"/>
      <c r="W720" s="13"/>
      <c r="X720" s="13"/>
      <c r="Y720" s="13"/>
      <c r="Z720" s="13"/>
      <c r="AA720" s="13"/>
      <c r="AB720" s="13"/>
      <c r="AC720" s="13"/>
      <c r="AD720" s="13"/>
      <c r="AE720" s="13"/>
      <c r="AT720" s="257" t="s">
        <v>208</v>
      </c>
      <c r="AU720" s="257" t="s">
        <v>83</v>
      </c>
      <c r="AV720" s="13" t="s">
        <v>85</v>
      </c>
      <c r="AW720" s="13" t="s">
        <v>32</v>
      </c>
      <c r="AX720" s="13" t="s">
        <v>76</v>
      </c>
      <c r="AY720" s="257" t="s">
        <v>201</v>
      </c>
    </row>
    <row r="721" s="13" customFormat="1">
      <c r="A721" s="13"/>
      <c r="B721" s="247"/>
      <c r="C721" s="248"/>
      <c r="D721" s="238" t="s">
        <v>208</v>
      </c>
      <c r="E721" s="249" t="s">
        <v>1</v>
      </c>
      <c r="F721" s="250" t="s">
        <v>362</v>
      </c>
      <c r="G721" s="248"/>
      <c r="H721" s="251">
        <v>43.280000000000001</v>
      </c>
      <c r="I721" s="252"/>
      <c r="J721" s="248"/>
      <c r="K721" s="248"/>
      <c r="L721" s="253"/>
      <c r="M721" s="254"/>
      <c r="N721" s="255"/>
      <c r="O721" s="255"/>
      <c r="P721" s="255"/>
      <c r="Q721" s="255"/>
      <c r="R721" s="255"/>
      <c r="S721" s="255"/>
      <c r="T721" s="256"/>
      <c r="U721" s="13"/>
      <c r="V721" s="13"/>
      <c r="W721" s="13"/>
      <c r="X721" s="13"/>
      <c r="Y721" s="13"/>
      <c r="Z721" s="13"/>
      <c r="AA721" s="13"/>
      <c r="AB721" s="13"/>
      <c r="AC721" s="13"/>
      <c r="AD721" s="13"/>
      <c r="AE721" s="13"/>
      <c r="AT721" s="257" t="s">
        <v>208</v>
      </c>
      <c r="AU721" s="257" t="s">
        <v>83</v>
      </c>
      <c r="AV721" s="13" t="s">
        <v>85</v>
      </c>
      <c r="AW721" s="13" t="s">
        <v>32</v>
      </c>
      <c r="AX721" s="13" t="s">
        <v>76</v>
      </c>
      <c r="AY721" s="257" t="s">
        <v>201</v>
      </c>
    </row>
    <row r="722" s="13" customFormat="1">
      <c r="A722" s="13"/>
      <c r="B722" s="247"/>
      <c r="C722" s="248"/>
      <c r="D722" s="238" t="s">
        <v>208</v>
      </c>
      <c r="E722" s="249" t="s">
        <v>1</v>
      </c>
      <c r="F722" s="250" t="s">
        <v>365</v>
      </c>
      <c r="G722" s="248"/>
      <c r="H722" s="251">
        <v>21.620000000000001</v>
      </c>
      <c r="I722" s="252"/>
      <c r="J722" s="248"/>
      <c r="K722" s="248"/>
      <c r="L722" s="253"/>
      <c r="M722" s="254"/>
      <c r="N722" s="255"/>
      <c r="O722" s="255"/>
      <c r="P722" s="255"/>
      <c r="Q722" s="255"/>
      <c r="R722" s="255"/>
      <c r="S722" s="255"/>
      <c r="T722" s="256"/>
      <c r="U722" s="13"/>
      <c r="V722" s="13"/>
      <c r="W722" s="13"/>
      <c r="X722" s="13"/>
      <c r="Y722" s="13"/>
      <c r="Z722" s="13"/>
      <c r="AA722" s="13"/>
      <c r="AB722" s="13"/>
      <c r="AC722" s="13"/>
      <c r="AD722" s="13"/>
      <c r="AE722" s="13"/>
      <c r="AT722" s="257" t="s">
        <v>208</v>
      </c>
      <c r="AU722" s="257" t="s">
        <v>83</v>
      </c>
      <c r="AV722" s="13" t="s">
        <v>85</v>
      </c>
      <c r="AW722" s="13" t="s">
        <v>32</v>
      </c>
      <c r="AX722" s="13" t="s">
        <v>76</v>
      </c>
      <c r="AY722" s="257" t="s">
        <v>201</v>
      </c>
    </row>
    <row r="723" s="13" customFormat="1">
      <c r="A723" s="13"/>
      <c r="B723" s="247"/>
      <c r="C723" s="248"/>
      <c r="D723" s="238" t="s">
        <v>208</v>
      </c>
      <c r="E723" s="249" t="s">
        <v>1</v>
      </c>
      <c r="F723" s="250" t="s">
        <v>374</v>
      </c>
      <c r="G723" s="248"/>
      <c r="H723" s="251">
        <v>19.510000000000002</v>
      </c>
      <c r="I723" s="252"/>
      <c r="J723" s="248"/>
      <c r="K723" s="248"/>
      <c r="L723" s="253"/>
      <c r="M723" s="254"/>
      <c r="N723" s="255"/>
      <c r="O723" s="255"/>
      <c r="P723" s="255"/>
      <c r="Q723" s="255"/>
      <c r="R723" s="255"/>
      <c r="S723" s="255"/>
      <c r="T723" s="256"/>
      <c r="U723" s="13"/>
      <c r="V723" s="13"/>
      <c r="W723" s="13"/>
      <c r="X723" s="13"/>
      <c r="Y723" s="13"/>
      <c r="Z723" s="13"/>
      <c r="AA723" s="13"/>
      <c r="AB723" s="13"/>
      <c r="AC723" s="13"/>
      <c r="AD723" s="13"/>
      <c r="AE723" s="13"/>
      <c r="AT723" s="257" t="s">
        <v>208</v>
      </c>
      <c r="AU723" s="257" t="s">
        <v>83</v>
      </c>
      <c r="AV723" s="13" t="s">
        <v>85</v>
      </c>
      <c r="AW723" s="13" t="s">
        <v>32</v>
      </c>
      <c r="AX723" s="13" t="s">
        <v>76</v>
      </c>
      <c r="AY723" s="257" t="s">
        <v>201</v>
      </c>
    </row>
    <row r="724" s="13" customFormat="1">
      <c r="A724" s="13"/>
      <c r="B724" s="247"/>
      <c r="C724" s="248"/>
      <c r="D724" s="238" t="s">
        <v>208</v>
      </c>
      <c r="E724" s="249" t="s">
        <v>1</v>
      </c>
      <c r="F724" s="250" t="s">
        <v>377</v>
      </c>
      <c r="G724" s="248"/>
      <c r="H724" s="251">
        <v>19.510000000000002</v>
      </c>
      <c r="I724" s="252"/>
      <c r="J724" s="248"/>
      <c r="K724" s="248"/>
      <c r="L724" s="253"/>
      <c r="M724" s="254"/>
      <c r="N724" s="255"/>
      <c r="O724" s="255"/>
      <c r="P724" s="255"/>
      <c r="Q724" s="255"/>
      <c r="R724" s="255"/>
      <c r="S724" s="255"/>
      <c r="T724" s="256"/>
      <c r="U724" s="13"/>
      <c r="V724" s="13"/>
      <c r="W724" s="13"/>
      <c r="X724" s="13"/>
      <c r="Y724" s="13"/>
      <c r="Z724" s="13"/>
      <c r="AA724" s="13"/>
      <c r="AB724" s="13"/>
      <c r="AC724" s="13"/>
      <c r="AD724" s="13"/>
      <c r="AE724" s="13"/>
      <c r="AT724" s="257" t="s">
        <v>208</v>
      </c>
      <c r="AU724" s="257" t="s">
        <v>83</v>
      </c>
      <c r="AV724" s="13" t="s">
        <v>85</v>
      </c>
      <c r="AW724" s="13" t="s">
        <v>32</v>
      </c>
      <c r="AX724" s="13" t="s">
        <v>76</v>
      </c>
      <c r="AY724" s="257" t="s">
        <v>201</v>
      </c>
    </row>
    <row r="725" s="13" customFormat="1">
      <c r="A725" s="13"/>
      <c r="B725" s="247"/>
      <c r="C725" s="248"/>
      <c r="D725" s="238" t="s">
        <v>208</v>
      </c>
      <c r="E725" s="249" t="s">
        <v>1</v>
      </c>
      <c r="F725" s="250" t="s">
        <v>379</v>
      </c>
      <c r="G725" s="248"/>
      <c r="H725" s="251">
        <v>39.020000000000003</v>
      </c>
      <c r="I725" s="252"/>
      <c r="J725" s="248"/>
      <c r="K725" s="248"/>
      <c r="L725" s="253"/>
      <c r="M725" s="254"/>
      <c r="N725" s="255"/>
      <c r="O725" s="255"/>
      <c r="P725" s="255"/>
      <c r="Q725" s="255"/>
      <c r="R725" s="255"/>
      <c r="S725" s="255"/>
      <c r="T725" s="256"/>
      <c r="U725" s="13"/>
      <c r="V725" s="13"/>
      <c r="W725" s="13"/>
      <c r="X725" s="13"/>
      <c r="Y725" s="13"/>
      <c r="Z725" s="13"/>
      <c r="AA725" s="13"/>
      <c r="AB725" s="13"/>
      <c r="AC725" s="13"/>
      <c r="AD725" s="13"/>
      <c r="AE725" s="13"/>
      <c r="AT725" s="257" t="s">
        <v>208</v>
      </c>
      <c r="AU725" s="257" t="s">
        <v>83</v>
      </c>
      <c r="AV725" s="13" t="s">
        <v>85</v>
      </c>
      <c r="AW725" s="13" t="s">
        <v>32</v>
      </c>
      <c r="AX725" s="13" t="s">
        <v>76</v>
      </c>
      <c r="AY725" s="257" t="s">
        <v>201</v>
      </c>
    </row>
    <row r="726" s="13" customFormat="1">
      <c r="A726" s="13"/>
      <c r="B726" s="247"/>
      <c r="C726" s="248"/>
      <c r="D726" s="238" t="s">
        <v>208</v>
      </c>
      <c r="E726" s="249" t="s">
        <v>1</v>
      </c>
      <c r="F726" s="250" t="s">
        <v>382</v>
      </c>
      <c r="G726" s="248"/>
      <c r="H726" s="251">
        <v>24.300000000000001</v>
      </c>
      <c r="I726" s="252"/>
      <c r="J726" s="248"/>
      <c r="K726" s="248"/>
      <c r="L726" s="253"/>
      <c r="M726" s="254"/>
      <c r="N726" s="255"/>
      <c r="O726" s="255"/>
      <c r="P726" s="255"/>
      <c r="Q726" s="255"/>
      <c r="R726" s="255"/>
      <c r="S726" s="255"/>
      <c r="T726" s="256"/>
      <c r="U726" s="13"/>
      <c r="V726" s="13"/>
      <c r="W726" s="13"/>
      <c r="X726" s="13"/>
      <c r="Y726" s="13"/>
      <c r="Z726" s="13"/>
      <c r="AA726" s="13"/>
      <c r="AB726" s="13"/>
      <c r="AC726" s="13"/>
      <c r="AD726" s="13"/>
      <c r="AE726" s="13"/>
      <c r="AT726" s="257" t="s">
        <v>208</v>
      </c>
      <c r="AU726" s="257" t="s">
        <v>83</v>
      </c>
      <c r="AV726" s="13" t="s">
        <v>85</v>
      </c>
      <c r="AW726" s="13" t="s">
        <v>32</v>
      </c>
      <c r="AX726" s="13" t="s">
        <v>76</v>
      </c>
      <c r="AY726" s="257" t="s">
        <v>201</v>
      </c>
    </row>
    <row r="727" s="13" customFormat="1">
      <c r="A727" s="13"/>
      <c r="B727" s="247"/>
      <c r="C727" s="248"/>
      <c r="D727" s="238" t="s">
        <v>208</v>
      </c>
      <c r="E727" s="249" t="s">
        <v>1</v>
      </c>
      <c r="F727" s="250" t="s">
        <v>402</v>
      </c>
      <c r="G727" s="248"/>
      <c r="H727" s="251">
        <v>96.599999999999994</v>
      </c>
      <c r="I727" s="252"/>
      <c r="J727" s="248"/>
      <c r="K727" s="248"/>
      <c r="L727" s="253"/>
      <c r="M727" s="254"/>
      <c r="N727" s="255"/>
      <c r="O727" s="255"/>
      <c r="P727" s="255"/>
      <c r="Q727" s="255"/>
      <c r="R727" s="255"/>
      <c r="S727" s="255"/>
      <c r="T727" s="256"/>
      <c r="U727" s="13"/>
      <c r="V727" s="13"/>
      <c r="W727" s="13"/>
      <c r="X727" s="13"/>
      <c r="Y727" s="13"/>
      <c r="Z727" s="13"/>
      <c r="AA727" s="13"/>
      <c r="AB727" s="13"/>
      <c r="AC727" s="13"/>
      <c r="AD727" s="13"/>
      <c r="AE727" s="13"/>
      <c r="AT727" s="257" t="s">
        <v>208</v>
      </c>
      <c r="AU727" s="257" t="s">
        <v>83</v>
      </c>
      <c r="AV727" s="13" t="s">
        <v>85</v>
      </c>
      <c r="AW727" s="13" t="s">
        <v>32</v>
      </c>
      <c r="AX727" s="13" t="s">
        <v>76</v>
      </c>
      <c r="AY727" s="257" t="s">
        <v>201</v>
      </c>
    </row>
    <row r="728" s="13" customFormat="1">
      <c r="A728" s="13"/>
      <c r="B728" s="247"/>
      <c r="C728" s="248"/>
      <c r="D728" s="238" t="s">
        <v>208</v>
      </c>
      <c r="E728" s="249" t="s">
        <v>1</v>
      </c>
      <c r="F728" s="250" t="s">
        <v>407</v>
      </c>
      <c r="G728" s="248"/>
      <c r="H728" s="251">
        <v>46.68</v>
      </c>
      <c r="I728" s="252"/>
      <c r="J728" s="248"/>
      <c r="K728" s="248"/>
      <c r="L728" s="253"/>
      <c r="M728" s="254"/>
      <c r="N728" s="255"/>
      <c r="O728" s="255"/>
      <c r="P728" s="255"/>
      <c r="Q728" s="255"/>
      <c r="R728" s="255"/>
      <c r="S728" s="255"/>
      <c r="T728" s="256"/>
      <c r="U728" s="13"/>
      <c r="V728" s="13"/>
      <c r="W728" s="13"/>
      <c r="X728" s="13"/>
      <c r="Y728" s="13"/>
      <c r="Z728" s="13"/>
      <c r="AA728" s="13"/>
      <c r="AB728" s="13"/>
      <c r="AC728" s="13"/>
      <c r="AD728" s="13"/>
      <c r="AE728" s="13"/>
      <c r="AT728" s="257" t="s">
        <v>208</v>
      </c>
      <c r="AU728" s="257" t="s">
        <v>83</v>
      </c>
      <c r="AV728" s="13" t="s">
        <v>85</v>
      </c>
      <c r="AW728" s="13" t="s">
        <v>32</v>
      </c>
      <c r="AX728" s="13" t="s">
        <v>76</v>
      </c>
      <c r="AY728" s="257" t="s">
        <v>201</v>
      </c>
    </row>
    <row r="729" s="14" customFormat="1">
      <c r="A729" s="14"/>
      <c r="B729" s="258"/>
      <c r="C729" s="259"/>
      <c r="D729" s="238" t="s">
        <v>208</v>
      </c>
      <c r="E729" s="260" t="s">
        <v>1</v>
      </c>
      <c r="F729" s="261" t="s">
        <v>212</v>
      </c>
      <c r="G729" s="259"/>
      <c r="H729" s="262">
        <v>326.12</v>
      </c>
      <c r="I729" s="263"/>
      <c r="J729" s="259"/>
      <c r="K729" s="259"/>
      <c r="L729" s="264"/>
      <c r="M729" s="265"/>
      <c r="N729" s="266"/>
      <c r="O729" s="266"/>
      <c r="P729" s="266"/>
      <c r="Q729" s="266"/>
      <c r="R729" s="266"/>
      <c r="S729" s="266"/>
      <c r="T729" s="267"/>
      <c r="U729" s="14"/>
      <c r="V729" s="14"/>
      <c r="W729" s="14"/>
      <c r="X729" s="14"/>
      <c r="Y729" s="14"/>
      <c r="Z729" s="14"/>
      <c r="AA729" s="14"/>
      <c r="AB729" s="14"/>
      <c r="AC729" s="14"/>
      <c r="AD729" s="14"/>
      <c r="AE729" s="14"/>
      <c r="AT729" s="268" t="s">
        <v>208</v>
      </c>
      <c r="AU729" s="268" t="s">
        <v>83</v>
      </c>
      <c r="AV729" s="14" t="s">
        <v>206</v>
      </c>
      <c r="AW729" s="14" t="s">
        <v>32</v>
      </c>
      <c r="AX729" s="14" t="s">
        <v>83</v>
      </c>
      <c r="AY729" s="268" t="s">
        <v>201</v>
      </c>
    </row>
    <row r="730" s="13" customFormat="1">
      <c r="A730" s="13"/>
      <c r="B730" s="247"/>
      <c r="C730" s="248"/>
      <c r="D730" s="238" t="s">
        <v>208</v>
      </c>
      <c r="E730" s="248"/>
      <c r="F730" s="250" t="s">
        <v>1001</v>
      </c>
      <c r="G730" s="248"/>
      <c r="H730" s="251">
        <v>380.09300000000002</v>
      </c>
      <c r="I730" s="252"/>
      <c r="J730" s="248"/>
      <c r="K730" s="248"/>
      <c r="L730" s="253"/>
      <c r="M730" s="254"/>
      <c r="N730" s="255"/>
      <c r="O730" s="255"/>
      <c r="P730" s="255"/>
      <c r="Q730" s="255"/>
      <c r="R730" s="255"/>
      <c r="S730" s="255"/>
      <c r="T730" s="256"/>
      <c r="U730" s="13"/>
      <c r="V730" s="13"/>
      <c r="W730" s="13"/>
      <c r="X730" s="13"/>
      <c r="Y730" s="13"/>
      <c r="Z730" s="13"/>
      <c r="AA730" s="13"/>
      <c r="AB730" s="13"/>
      <c r="AC730" s="13"/>
      <c r="AD730" s="13"/>
      <c r="AE730" s="13"/>
      <c r="AT730" s="257" t="s">
        <v>208</v>
      </c>
      <c r="AU730" s="257" t="s">
        <v>83</v>
      </c>
      <c r="AV730" s="13" t="s">
        <v>85</v>
      </c>
      <c r="AW730" s="13" t="s">
        <v>4</v>
      </c>
      <c r="AX730" s="13" t="s">
        <v>83</v>
      </c>
      <c r="AY730" s="257" t="s">
        <v>201</v>
      </c>
    </row>
    <row r="731" s="2" customFormat="1" ht="33" customHeight="1">
      <c r="A731" s="39"/>
      <c r="B731" s="40"/>
      <c r="C731" s="222" t="s">
        <v>1002</v>
      </c>
      <c r="D731" s="222" t="s">
        <v>202</v>
      </c>
      <c r="E731" s="223" t="s">
        <v>993</v>
      </c>
      <c r="F731" s="224" t="s">
        <v>994</v>
      </c>
      <c r="G731" s="225" t="s">
        <v>215</v>
      </c>
      <c r="H731" s="226">
        <v>263.08999999999997</v>
      </c>
      <c r="I731" s="227"/>
      <c r="J731" s="228">
        <f>ROUND(I731*H731,2)</f>
        <v>0</v>
      </c>
      <c r="K731" s="229"/>
      <c r="L731" s="45"/>
      <c r="M731" s="230" t="s">
        <v>1</v>
      </c>
      <c r="N731" s="231" t="s">
        <v>41</v>
      </c>
      <c r="O731" s="92"/>
      <c r="P731" s="232">
        <f>O731*H731</f>
        <v>0</v>
      </c>
      <c r="Q731" s="232">
        <v>0</v>
      </c>
      <c r="R731" s="232">
        <f>Q731*H731</f>
        <v>0</v>
      </c>
      <c r="S731" s="232">
        <v>0</v>
      </c>
      <c r="T731" s="233">
        <f>S731*H731</f>
        <v>0</v>
      </c>
      <c r="U731" s="39"/>
      <c r="V731" s="39"/>
      <c r="W731" s="39"/>
      <c r="X731" s="39"/>
      <c r="Y731" s="39"/>
      <c r="Z731" s="39"/>
      <c r="AA731" s="39"/>
      <c r="AB731" s="39"/>
      <c r="AC731" s="39"/>
      <c r="AD731" s="39"/>
      <c r="AE731" s="39"/>
      <c r="AR731" s="234" t="s">
        <v>323</v>
      </c>
      <c r="AT731" s="234" t="s">
        <v>202</v>
      </c>
      <c r="AU731" s="234" t="s">
        <v>83</v>
      </c>
      <c r="AY731" s="18" t="s">
        <v>201</v>
      </c>
      <c r="BE731" s="235">
        <f>IF(N731="základní",J731,0)</f>
        <v>0</v>
      </c>
      <c r="BF731" s="235">
        <f>IF(N731="snížená",J731,0)</f>
        <v>0</v>
      </c>
      <c r="BG731" s="235">
        <f>IF(N731="zákl. přenesená",J731,0)</f>
        <v>0</v>
      </c>
      <c r="BH731" s="235">
        <f>IF(N731="sníž. přenesená",J731,0)</f>
        <v>0</v>
      </c>
      <c r="BI731" s="235">
        <f>IF(N731="nulová",J731,0)</f>
        <v>0</v>
      </c>
      <c r="BJ731" s="18" t="s">
        <v>83</v>
      </c>
      <c r="BK731" s="235">
        <f>ROUND(I731*H731,2)</f>
        <v>0</v>
      </c>
      <c r="BL731" s="18" t="s">
        <v>323</v>
      </c>
      <c r="BM731" s="234" t="s">
        <v>1003</v>
      </c>
    </row>
    <row r="732" s="13" customFormat="1">
      <c r="A732" s="13"/>
      <c r="B732" s="247"/>
      <c r="C732" s="248"/>
      <c r="D732" s="238" t="s">
        <v>208</v>
      </c>
      <c r="E732" s="249" t="s">
        <v>1</v>
      </c>
      <c r="F732" s="250" t="s">
        <v>348</v>
      </c>
      <c r="G732" s="248"/>
      <c r="H732" s="251">
        <v>7.8799999999999999</v>
      </c>
      <c r="I732" s="252"/>
      <c r="J732" s="248"/>
      <c r="K732" s="248"/>
      <c r="L732" s="253"/>
      <c r="M732" s="254"/>
      <c r="N732" s="255"/>
      <c r="O732" s="255"/>
      <c r="P732" s="255"/>
      <c r="Q732" s="255"/>
      <c r="R732" s="255"/>
      <c r="S732" s="255"/>
      <c r="T732" s="256"/>
      <c r="U732" s="13"/>
      <c r="V732" s="13"/>
      <c r="W732" s="13"/>
      <c r="X732" s="13"/>
      <c r="Y732" s="13"/>
      <c r="Z732" s="13"/>
      <c r="AA732" s="13"/>
      <c r="AB732" s="13"/>
      <c r="AC732" s="13"/>
      <c r="AD732" s="13"/>
      <c r="AE732" s="13"/>
      <c r="AT732" s="257" t="s">
        <v>208</v>
      </c>
      <c r="AU732" s="257" t="s">
        <v>83</v>
      </c>
      <c r="AV732" s="13" t="s">
        <v>85</v>
      </c>
      <c r="AW732" s="13" t="s">
        <v>32</v>
      </c>
      <c r="AX732" s="13" t="s">
        <v>76</v>
      </c>
      <c r="AY732" s="257" t="s">
        <v>201</v>
      </c>
    </row>
    <row r="733" s="13" customFormat="1">
      <c r="A733" s="13"/>
      <c r="B733" s="247"/>
      <c r="C733" s="248"/>
      <c r="D733" s="238" t="s">
        <v>208</v>
      </c>
      <c r="E733" s="249" t="s">
        <v>1</v>
      </c>
      <c r="F733" s="250" t="s">
        <v>351</v>
      </c>
      <c r="G733" s="248"/>
      <c r="H733" s="251">
        <v>12.5</v>
      </c>
      <c r="I733" s="252"/>
      <c r="J733" s="248"/>
      <c r="K733" s="248"/>
      <c r="L733" s="253"/>
      <c r="M733" s="254"/>
      <c r="N733" s="255"/>
      <c r="O733" s="255"/>
      <c r="P733" s="255"/>
      <c r="Q733" s="255"/>
      <c r="R733" s="255"/>
      <c r="S733" s="255"/>
      <c r="T733" s="256"/>
      <c r="U733" s="13"/>
      <c r="V733" s="13"/>
      <c r="W733" s="13"/>
      <c r="X733" s="13"/>
      <c r="Y733" s="13"/>
      <c r="Z733" s="13"/>
      <c r="AA733" s="13"/>
      <c r="AB733" s="13"/>
      <c r="AC733" s="13"/>
      <c r="AD733" s="13"/>
      <c r="AE733" s="13"/>
      <c r="AT733" s="257" t="s">
        <v>208</v>
      </c>
      <c r="AU733" s="257" t="s">
        <v>83</v>
      </c>
      <c r="AV733" s="13" t="s">
        <v>85</v>
      </c>
      <c r="AW733" s="13" t="s">
        <v>32</v>
      </c>
      <c r="AX733" s="13" t="s">
        <v>76</v>
      </c>
      <c r="AY733" s="257" t="s">
        <v>201</v>
      </c>
    </row>
    <row r="734" s="13" customFormat="1">
      <c r="A734" s="13"/>
      <c r="B734" s="247"/>
      <c r="C734" s="248"/>
      <c r="D734" s="238" t="s">
        <v>208</v>
      </c>
      <c r="E734" s="249" t="s">
        <v>1</v>
      </c>
      <c r="F734" s="250" t="s">
        <v>369</v>
      </c>
      <c r="G734" s="248"/>
      <c r="H734" s="251">
        <v>2.3799999999999999</v>
      </c>
      <c r="I734" s="252"/>
      <c r="J734" s="248"/>
      <c r="K734" s="248"/>
      <c r="L734" s="253"/>
      <c r="M734" s="254"/>
      <c r="N734" s="255"/>
      <c r="O734" s="255"/>
      <c r="P734" s="255"/>
      <c r="Q734" s="255"/>
      <c r="R734" s="255"/>
      <c r="S734" s="255"/>
      <c r="T734" s="256"/>
      <c r="U734" s="13"/>
      <c r="V734" s="13"/>
      <c r="W734" s="13"/>
      <c r="X734" s="13"/>
      <c r="Y734" s="13"/>
      <c r="Z734" s="13"/>
      <c r="AA734" s="13"/>
      <c r="AB734" s="13"/>
      <c r="AC734" s="13"/>
      <c r="AD734" s="13"/>
      <c r="AE734" s="13"/>
      <c r="AT734" s="257" t="s">
        <v>208</v>
      </c>
      <c r="AU734" s="257" t="s">
        <v>83</v>
      </c>
      <c r="AV734" s="13" t="s">
        <v>85</v>
      </c>
      <c r="AW734" s="13" t="s">
        <v>32</v>
      </c>
      <c r="AX734" s="13" t="s">
        <v>76</v>
      </c>
      <c r="AY734" s="257" t="s">
        <v>201</v>
      </c>
    </row>
    <row r="735" s="13" customFormat="1">
      <c r="A735" s="13"/>
      <c r="B735" s="247"/>
      <c r="C735" s="248"/>
      <c r="D735" s="238" t="s">
        <v>208</v>
      </c>
      <c r="E735" s="249" t="s">
        <v>1</v>
      </c>
      <c r="F735" s="250" t="s">
        <v>371</v>
      </c>
      <c r="G735" s="248"/>
      <c r="H735" s="251">
        <v>1.19</v>
      </c>
      <c r="I735" s="252"/>
      <c r="J735" s="248"/>
      <c r="K735" s="248"/>
      <c r="L735" s="253"/>
      <c r="M735" s="254"/>
      <c r="N735" s="255"/>
      <c r="O735" s="255"/>
      <c r="P735" s="255"/>
      <c r="Q735" s="255"/>
      <c r="R735" s="255"/>
      <c r="S735" s="255"/>
      <c r="T735" s="256"/>
      <c r="U735" s="13"/>
      <c r="V735" s="13"/>
      <c r="W735" s="13"/>
      <c r="X735" s="13"/>
      <c r="Y735" s="13"/>
      <c r="Z735" s="13"/>
      <c r="AA735" s="13"/>
      <c r="AB735" s="13"/>
      <c r="AC735" s="13"/>
      <c r="AD735" s="13"/>
      <c r="AE735" s="13"/>
      <c r="AT735" s="257" t="s">
        <v>208</v>
      </c>
      <c r="AU735" s="257" t="s">
        <v>83</v>
      </c>
      <c r="AV735" s="13" t="s">
        <v>85</v>
      </c>
      <c r="AW735" s="13" t="s">
        <v>32</v>
      </c>
      <c r="AX735" s="13" t="s">
        <v>76</v>
      </c>
      <c r="AY735" s="257" t="s">
        <v>201</v>
      </c>
    </row>
    <row r="736" s="13" customFormat="1">
      <c r="A736" s="13"/>
      <c r="B736" s="247"/>
      <c r="C736" s="248"/>
      <c r="D736" s="238" t="s">
        <v>208</v>
      </c>
      <c r="E736" s="249" t="s">
        <v>1</v>
      </c>
      <c r="F736" s="250" t="s">
        <v>385</v>
      </c>
      <c r="G736" s="248"/>
      <c r="H736" s="251">
        <v>26.600000000000001</v>
      </c>
      <c r="I736" s="252"/>
      <c r="J736" s="248"/>
      <c r="K736" s="248"/>
      <c r="L736" s="253"/>
      <c r="M736" s="254"/>
      <c r="N736" s="255"/>
      <c r="O736" s="255"/>
      <c r="P736" s="255"/>
      <c r="Q736" s="255"/>
      <c r="R736" s="255"/>
      <c r="S736" s="255"/>
      <c r="T736" s="256"/>
      <c r="U736" s="13"/>
      <c r="V736" s="13"/>
      <c r="W736" s="13"/>
      <c r="X736" s="13"/>
      <c r="Y736" s="13"/>
      <c r="Z736" s="13"/>
      <c r="AA736" s="13"/>
      <c r="AB736" s="13"/>
      <c r="AC736" s="13"/>
      <c r="AD736" s="13"/>
      <c r="AE736" s="13"/>
      <c r="AT736" s="257" t="s">
        <v>208</v>
      </c>
      <c r="AU736" s="257" t="s">
        <v>83</v>
      </c>
      <c r="AV736" s="13" t="s">
        <v>85</v>
      </c>
      <c r="AW736" s="13" t="s">
        <v>32</v>
      </c>
      <c r="AX736" s="13" t="s">
        <v>76</v>
      </c>
      <c r="AY736" s="257" t="s">
        <v>201</v>
      </c>
    </row>
    <row r="737" s="13" customFormat="1">
      <c r="A737" s="13"/>
      <c r="B737" s="247"/>
      <c r="C737" s="248"/>
      <c r="D737" s="238" t="s">
        <v>208</v>
      </c>
      <c r="E737" s="249" t="s">
        <v>1</v>
      </c>
      <c r="F737" s="250" t="s">
        <v>388</v>
      </c>
      <c r="G737" s="248"/>
      <c r="H737" s="251">
        <v>1.6699999999999999</v>
      </c>
      <c r="I737" s="252"/>
      <c r="J737" s="248"/>
      <c r="K737" s="248"/>
      <c r="L737" s="253"/>
      <c r="M737" s="254"/>
      <c r="N737" s="255"/>
      <c r="O737" s="255"/>
      <c r="P737" s="255"/>
      <c r="Q737" s="255"/>
      <c r="R737" s="255"/>
      <c r="S737" s="255"/>
      <c r="T737" s="256"/>
      <c r="U737" s="13"/>
      <c r="V737" s="13"/>
      <c r="W737" s="13"/>
      <c r="X737" s="13"/>
      <c r="Y737" s="13"/>
      <c r="Z737" s="13"/>
      <c r="AA737" s="13"/>
      <c r="AB737" s="13"/>
      <c r="AC737" s="13"/>
      <c r="AD737" s="13"/>
      <c r="AE737" s="13"/>
      <c r="AT737" s="257" t="s">
        <v>208</v>
      </c>
      <c r="AU737" s="257" t="s">
        <v>83</v>
      </c>
      <c r="AV737" s="13" t="s">
        <v>85</v>
      </c>
      <c r="AW737" s="13" t="s">
        <v>32</v>
      </c>
      <c r="AX737" s="13" t="s">
        <v>76</v>
      </c>
      <c r="AY737" s="257" t="s">
        <v>201</v>
      </c>
    </row>
    <row r="738" s="13" customFormat="1">
      <c r="A738" s="13"/>
      <c r="B738" s="247"/>
      <c r="C738" s="248"/>
      <c r="D738" s="238" t="s">
        <v>208</v>
      </c>
      <c r="E738" s="249" t="s">
        <v>1</v>
      </c>
      <c r="F738" s="250" t="s">
        <v>393</v>
      </c>
      <c r="G738" s="248"/>
      <c r="H738" s="251">
        <v>94.239999999999995</v>
      </c>
      <c r="I738" s="252"/>
      <c r="J738" s="248"/>
      <c r="K738" s="248"/>
      <c r="L738" s="253"/>
      <c r="M738" s="254"/>
      <c r="N738" s="255"/>
      <c r="O738" s="255"/>
      <c r="P738" s="255"/>
      <c r="Q738" s="255"/>
      <c r="R738" s="255"/>
      <c r="S738" s="255"/>
      <c r="T738" s="256"/>
      <c r="U738" s="13"/>
      <c r="V738" s="13"/>
      <c r="W738" s="13"/>
      <c r="X738" s="13"/>
      <c r="Y738" s="13"/>
      <c r="Z738" s="13"/>
      <c r="AA738" s="13"/>
      <c r="AB738" s="13"/>
      <c r="AC738" s="13"/>
      <c r="AD738" s="13"/>
      <c r="AE738" s="13"/>
      <c r="AT738" s="257" t="s">
        <v>208</v>
      </c>
      <c r="AU738" s="257" t="s">
        <v>83</v>
      </c>
      <c r="AV738" s="13" t="s">
        <v>85</v>
      </c>
      <c r="AW738" s="13" t="s">
        <v>32</v>
      </c>
      <c r="AX738" s="13" t="s">
        <v>76</v>
      </c>
      <c r="AY738" s="257" t="s">
        <v>201</v>
      </c>
    </row>
    <row r="739" s="13" customFormat="1">
      <c r="A739" s="13"/>
      <c r="B739" s="247"/>
      <c r="C739" s="248"/>
      <c r="D739" s="238" t="s">
        <v>208</v>
      </c>
      <c r="E739" s="249" t="s">
        <v>1</v>
      </c>
      <c r="F739" s="250" t="s">
        <v>396</v>
      </c>
      <c r="G739" s="248"/>
      <c r="H739" s="251">
        <v>102.5</v>
      </c>
      <c r="I739" s="252"/>
      <c r="J739" s="248"/>
      <c r="K739" s="248"/>
      <c r="L739" s="253"/>
      <c r="M739" s="254"/>
      <c r="N739" s="255"/>
      <c r="O739" s="255"/>
      <c r="P739" s="255"/>
      <c r="Q739" s="255"/>
      <c r="R739" s="255"/>
      <c r="S739" s="255"/>
      <c r="T739" s="256"/>
      <c r="U739" s="13"/>
      <c r="V739" s="13"/>
      <c r="W739" s="13"/>
      <c r="X739" s="13"/>
      <c r="Y739" s="13"/>
      <c r="Z739" s="13"/>
      <c r="AA739" s="13"/>
      <c r="AB739" s="13"/>
      <c r="AC739" s="13"/>
      <c r="AD739" s="13"/>
      <c r="AE739" s="13"/>
      <c r="AT739" s="257" t="s">
        <v>208</v>
      </c>
      <c r="AU739" s="257" t="s">
        <v>83</v>
      </c>
      <c r="AV739" s="13" t="s">
        <v>85</v>
      </c>
      <c r="AW739" s="13" t="s">
        <v>32</v>
      </c>
      <c r="AX739" s="13" t="s">
        <v>76</v>
      </c>
      <c r="AY739" s="257" t="s">
        <v>201</v>
      </c>
    </row>
    <row r="740" s="13" customFormat="1">
      <c r="A740" s="13"/>
      <c r="B740" s="247"/>
      <c r="C740" s="248"/>
      <c r="D740" s="238" t="s">
        <v>208</v>
      </c>
      <c r="E740" s="249" t="s">
        <v>1</v>
      </c>
      <c r="F740" s="250" t="s">
        <v>399</v>
      </c>
      <c r="G740" s="248"/>
      <c r="H740" s="251">
        <v>6.3700000000000001</v>
      </c>
      <c r="I740" s="252"/>
      <c r="J740" s="248"/>
      <c r="K740" s="248"/>
      <c r="L740" s="253"/>
      <c r="M740" s="254"/>
      <c r="N740" s="255"/>
      <c r="O740" s="255"/>
      <c r="P740" s="255"/>
      <c r="Q740" s="255"/>
      <c r="R740" s="255"/>
      <c r="S740" s="255"/>
      <c r="T740" s="256"/>
      <c r="U740" s="13"/>
      <c r="V740" s="13"/>
      <c r="W740" s="13"/>
      <c r="X740" s="13"/>
      <c r="Y740" s="13"/>
      <c r="Z740" s="13"/>
      <c r="AA740" s="13"/>
      <c r="AB740" s="13"/>
      <c r="AC740" s="13"/>
      <c r="AD740" s="13"/>
      <c r="AE740" s="13"/>
      <c r="AT740" s="257" t="s">
        <v>208</v>
      </c>
      <c r="AU740" s="257" t="s">
        <v>83</v>
      </c>
      <c r="AV740" s="13" t="s">
        <v>85</v>
      </c>
      <c r="AW740" s="13" t="s">
        <v>32</v>
      </c>
      <c r="AX740" s="13" t="s">
        <v>76</v>
      </c>
      <c r="AY740" s="257" t="s">
        <v>201</v>
      </c>
    </row>
    <row r="741" s="13" customFormat="1">
      <c r="A741" s="13"/>
      <c r="B741" s="247"/>
      <c r="C741" s="248"/>
      <c r="D741" s="238" t="s">
        <v>208</v>
      </c>
      <c r="E741" s="249" t="s">
        <v>1</v>
      </c>
      <c r="F741" s="250" t="s">
        <v>404</v>
      </c>
      <c r="G741" s="248"/>
      <c r="H741" s="251">
        <v>7.7599999999999998</v>
      </c>
      <c r="I741" s="252"/>
      <c r="J741" s="248"/>
      <c r="K741" s="248"/>
      <c r="L741" s="253"/>
      <c r="M741" s="254"/>
      <c r="N741" s="255"/>
      <c r="O741" s="255"/>
      <c r="P741" s="255"/>
      <c r="Q741" s="255"/>
      <c r="R741" s="255"/>
      <c r="S741" s="255"/>
      <c r="T741" s="256"/>
      <c r="U741" s="13"/>
      <c r="V741" s="13"/>
      <c r="W741" s="13"/>
      <c r="X741" s="13"/>
      <c r="Y741" s="13"/>
      <c r="Z741" s="13"/>
      <c r="AA741" s="13"/>
      <c r="AB741" s="13"/>
      <c r="AC741" s="13"/>
      <c r="AD741" s="13"/>
      <c r="AE741" s="13"/>
      <c r="AT741" s="257" t="s">
        <v>208</v>
      </c>
      <c r="AU741" s="257" t="s">
        <v>83</v>
      </c>
      <c r="AV741" s="13" t="s">
        <v>85</v>
      </c>
      <c r="AW741" s="13" t="s">
        <v>32</v>
      </c>
      <c r="AX741" s="13" t="s">
        <v>76</v>
      </c>
      <c r="AY741" s="257" t="s">
        <v>201</v>
      </c>
    </row>
    <row r="742" s="14" customFormat="1">
      <c r="A742" s="14"/>
      <c r="B742" s="258"/>
      <c r="C742" s="259"/>
      <c r="D742" s="238" t="s">
        <v>208</v>
      </c>
      <c r="E742" s="260" t="s">
        <v>1</v>
      </c>
      <c r="F742" s="261" t="s">
        <v>212</v>
      </c>
      <c r="G742" s="259"/>
      <c r="H742" s="262">
        <v>263.08999999999997</v>
      </c>
      <c r="I742" s="263"/>
      <c r="J742" s="259"/>
      <c r="K742" s="259"/>
      <c r="L742" s="264"/>
      <c r="M742" s="265"/>
      <c r="N742" s="266"/>
      <c r="O742" s="266"/>
      <c r="P742" s="266"/>
      <c r="Q742" s="266"/>
      <c r="R742" s="266"/>
      <c r="S742" s="266"/>
      <c r="T742" s="267"/>
      <c r="U742" s="14"/>
      <c r="V742" s="14"/>
      <c r="W742" s="14"/>
      <c r="X742" s="14"/>
      <c r="Y742" s="14"/>
      <c r="Z742" s="14"/>
      <c r="AA742" s="14"/>
      <c r="AB742" s="14"/>
      <c r="AC742" s="14"/>
      <c r="AD742" s="14"/>
      <c r="AE742" s="14"/>
      <c r="AT742" s="268" t="s">
        <v>208</v>
      </c>
      <c r="AU742" s="268" t="s">
        <v>83</v>
      </c>
      <c r="AV742" s="14" t="s">
        <v>206</v>
      </c>
      <c r="AW742" s="14" t="s">
        <v>32</v>
      </c>
      <c r="AX742" s="14" t="s">
        <v>83</v>
      </c>
      <c r="AY742" s="268" t="s">
        <v>201</v>
      </c>
    </row>
    <row r="743" s="2" customFormat="1" ht="24.15" customHeight="1">
      <c r="A743" s="39"/>
      <c r="B743" s="40"/>
      <c r="C743" s="291" t="s">
        <v>1004</v>
      </c>
      <c r="D743" s="291" t="s">
        <v>615</v>
      </c>
      <c r="E743" s="292" t="s">
        <v>1005</v>
      </c>
      <c r="F743" s="293" t="s">
        <v>1006</v>
      </c>
      <c r="G743" s="294" t="s">
        <v>215</v>
      </c>
      <c r="H743" s="295">
        <v>306.63099999999997</v>
      </c>
      <c r="I743" s="296"/>
      <c r="J743" s="297">
        <f>ROUND(I743*H743,2)</f>
        <v>0</v>
      </c>
      <c r="K743" s="298"/>
      <c r="L743" s="299"/>
      <c r="M743" s="300" t="s">
        <v>1</v>
      </c>
      <c r="N743" s="301" t="s">
        <v>41</v>
      </c>
      <c r="O743" s="92"/>
      <c r="P743" s="232">
        <f>O743*H743</f>
        <v>0</v>
      </c>
      <c r="Q743" s="232">
        <v>0.0040000000000000001</v>
      </c>
      <c r="R743" s="232">
        <f>Q743*H743</f>
        <v>1.226524</v>
      </c>
      <c r="S743" s="232">
        <v>0</v>
      </c>
      <c r="T743" s="233">
        <f>S743*H743</f>
        <v>0</v>
      </c>
      <c r="U743" s="39"/>
      <c r="V743" s="39"/>
      <c r="W743" s="39"/>
      <c r="X743" s="39"/>
      <c r="Y743" s="39"/>
      <c r="Z743" s="39"/>
      <c r="AA743" s="39"/>
      <c r="AB743" s="39"/>
      <c r="AC743" s="39"/>
      <c r="AD743" s="39"/>
      <c r="AE743" s="39"/>
      <c r="AR743" s="234" t="s">
        <v>683</v>
      </c>
      <c r="AT743" s="234" t="s">
        <v>615</v>
      </c>
      <c r="AU743" s="234" t="s">
        <v>83</v>
      </c>
      <c r="AY743" s="18" t="s">
        <v>201</v>
      </c>
      <c r="BE743" s="235">
        <f>IF(N743="základní",J743,0)</f>
        <v>0</v>
      </c>
      <c r="BF743" s="235">
        <f>IF(N743="snížená",J743,0)</f>
        <v>0</v>
      </c>
      <c r="BG743" s="235">
        <f>IF(N743="zákl. přenesená",J743,0)</f>
        <v>0</v>
      </c>
      <c r="BH743" s="235">
        <f>IF(N743="sníž. přenesená",J743,0)</f>
        <v>0</v>
      </c>
      <c r="BI743" s="235">
        <f>IF(N743="nulová",J743,0)</f>
        <v>0</v>
      </c>
      <c r="BJ743" s="18" t="s">
        <v>83</v>
      </c>
      <c r="BK743" s="235">
        <f>ROUND(I743*H743,2)</f>
        <v>0</v>
      </c>
      <c r="BL743" s="18" t="s">
        <v>323</v>
      </c>
      <c r="BM743" s="234" t="s">
        <v>1007</v>
      </c>
    </row>
    <row r="744" s="13" customFormat="1">
      <c r="A744" s="13"/>
      <c r="B744" s="247"/>
      <c r="C744" s="248"/>
      <c r="D744" s="238" t="s">
        <v>208</v>
      </c>
      <c r="E744" s="249" t="s">
        <v>1</v>
      </c>
      <c r="F744" s="250" t="s">
        <v>348</v>
      </c>
      <c r="G744" s="248"/>
      <c r="H744" s="251">
        <v>7.8799999999999999</v>
      </c>
      <c r="I744" s="252"/>
      <c r="J744" s="248"/>
      <c r="K744" s="248"/>
      <c r="L744" s="253"/>
      <c r="M744" s="254"/>
      <c r="N744" s="255"/>
      <c r="O744" s="255"/>
      <c r="P744" s="255"/>
      <c r="Q744" s="255"/>
      <c r="R744" s="255"/>
      <c r="S744" s="255"/>
      <c r="T744" s="256"/>
      <c r="U744" s="13"/>
      <c r="V744" s="13"/>
      <c r="W744" s="13"/>
      <c r="X744" s="13"/>
      <c r="Y744" s="13"/>
      <c r="Z744" s="13"/>
      <c r="AA744" s="13"/>
      <c r="AB744" s="13"/>
      <c r="AC744" s="13"/>
      <c r="AD744" s="13"/>
      <c r="AE744" s="13"/>
      <c r="AT744" s="257" t="s">
        <v>208</v>
      </c>
      <c r="AU744" s="257" t="s">
        <v>83</v>
      </c>
      <c r="AV744" s="13" t="s">
        <v>85</v>
      </c>
      <c r="AW744" s="13" t="s">
        <v>32</v>
      </c>
      <c r="AX744" s="13" t="s">
        <v>76</v>
      </c>
      <c r="AY744" s="257" t="s">
        <v>201</v>
      </c>
    </row>
    <row r="745" s="13" customFormat="1">
      <c r="A745" s="13"/>
      <c r="B745" s="247"/>
      <c r="C745" s="248"/>
      <c r="D745" s="238" t="s">
        <v>208</v>
      </c>
      <c r="E745" s="249" t="s">
        <v>1</v>
      </c>
      <c r="F745" s="250" t="s">
        <v>351</v>
      </c>
      <c r="G745" s="248"/>
      <c r="H745" s="251">
        <v>12.5</v>
      </c>
      <c r="I745" s="252"/>
      <c r="J745" s="248"/>
      <c r="K745" s="248"/>
      <c r="L745" s="253"/>
      <c r="M745" s="254"/>
      <c r="N745" s="255"/>
      <c r="O745" s="255"/>
      <c r="P745" s="255"/>
      <c r="Q745" s="255"/>
      <c r="R745" s="255"/>
      <c r="S745" s="255"/>
      <c r="T745" s="256"/>
      <c r="U745" s="13"/>
      <c r="V745" s="13"/>
      <c r="W745" s="13"/>
      <c r="X745" s="13"/>
      <c r="Y745" s="13"/>
      <c r="Z745" s="13"/>
      <c r="AA745" s="13"/>
      <c r="AB745" s="13"/>
      <c r="AC745" s="13"/>
      <c r="AD745" s="13"/>
      <c r="AE745" s="13"/>
      <c r="AT745" s="257" t="s">
        <v>208</v>
      </c>
      <c r="AU745" s="257" t="s">
        <v>83</v>
      </c>
      <c r="AV745" s="13" t="s">
        <v>85</v>
      </c>
      <c r="AW745" s="13" t="s">
        <v>32</v>
      </c>
      <c r="AX745" s="13" t="s">
        <v>76</v>
      </c>
      <c r="AY745" s="257" t="s">
        <v>201</v>
      </c>
    </row>
    <row r="746" s="13" customFormat="1">
      <c r="A746" s="13"/>
      <c r="B746" s="247"/>
      <c r="C746" s="248"/>
      <c r="D746" s="238" t="s">
        <v>208</v>
      </c>
      <c r="E746" s="249" t="s">
        <v>1</v>
      </c>
      <c r="F746" s="250" t="s">
        <v>369</v>
      </c>
      <c r="G746" s="248"/>
      <c r="H746" s="251">
        <v>2.3799999999999999</v>
      </c>
      <c r="I746" s="252"/>
      <c r="J746" s="248"/>
      <c r="K746" s="248"/>
      <c r="L746" s="253"/>
      <c r="M746" s="254"/>
      <c r="N746" s="255"/>
      <c r="O746" s="255"/>
      <c r="P746" s="255"/>
      <c r="Q746" s="255"/>
      <c r="R746" s="255"/>
      <c r="S746" s="255"/>
      <c r="T746" s="256"/>
      <c r="U746" s="13"/>
      <c r="V746" s="13"/>
      <c r="W746" s="13"/>
      <c r="X746" s="13"/>
      <c r="Y746" s="13"/>
      <c r="Z746" s="13"/>
      <c r="AA746" s="13"/>
      <c r="AB746" s="13"/>
      <c r="AC746" s="13"/>
      <c r="AD746" s="13"/>
      <c r="AE746" s="13"/>
      <c r="AT746" s="257" t="s">
        <v>208</v>
      </c>
      <c r="AU746" s="257" t="s">
        <v>83</v>
      </c>
      <c r="AV746" s="13" t="s">
        <v>85</v>
      </c>
      <c r="AW746" s="13" t="s">
        <v>32</v>
      </c>
      <c r="AX746" s="13" t="s">
        <v>76</v>
      </c>
      <c r="AY746" s="257" t="s">
        <v>201</v>
      </c>
    </row>
    <row r="747" s="13" customFormat="1">
      <c r="A747" s="13"/>
      <c r="B747" s="247"/>
      <c r="C747" s="248"/>
      <c r="D747" s="238" t="s">
        <v>208</v>
      </c>
      <c r="E747" s="249" t="s">
        <v>1</v>
      </c>
      <c r="F747" s="250" t="s">
        <v>371</v>
      </c>
      <c r="G747" s="248"/>
      <c r="H747" s="251">
        <v>1.19</v>
      </c>
      <c r="I747" s="252"/>
      <c r="J747" s="248"/>
      <c r="K747" s="248"/>
      <c r="L747" s="253"/>
      <c r="M747" s="254"/>
      <c r="N747" s="255"/>
      <c r="O747" s="255"/>
      <c r="P747" s="255"/>
      <c r="Q747" s="255"/>
      <c r="R747" s="255"/>
      <c r="S747" s="255"/>
      <c r="T747" s="256"/>
      <c r="U747" s="13"/>
      <c r="V747" s="13"/>
      <c r="W747" s="13"/>
      <c r="X747" s="13"/>
      <c r="Y747" s="13"/>
      <c r="Z747" s="13"/>
      <c r="AA747" s="13"/>
      <c r="AB747" s="13"/>
      <c r="AC747" s="13"/>
      <c r="AD747" s="13"/>
      <c r="AE747" s="13"/>
      <c r="AT747" s="257" t="s">
        <v>208</v>
      </c>
      <c r="AU747" s="257" t="s">
        <v>83</v>
      </c>
      <c r="AV747" s="13" t="s">
        <v>85</v>
      </c>
      <c r="AW747" s="13" t="s">
        <v>32</v>
      </c>
      <c r="AX747" s="13" t="s">
        <v>76</v>
      </c>
      <c r="AY747" s="257" t="s">
        <v>201</v>
      </c>
    </row>
    <row r="748" s="13" customFormat="1">
      <c r="A748" s="13"/>
      <c r="B748" s="247"/>
      <c r="C748" s="248"/>
      <c r="D748" s="238" t="s">
        <v>208</v>
      </c>
      <c r="E748" s="249" t="s">
        <v>1</v>
      </c>
      <c r="F748" s="250" t="s">
        <v>385</v>
      </c>
      <c r="G748" s="248"/>
      <c r="H748" s="251">
        <v>26.600000000000001</v>
      </c>
      <c r="I748" s="252"/>
      <c r="J748" s="248"/>
      <c r="K748" s="248"/>
      <c r="L748" s="253"/>
      <c r="M748" s="254"/>
      <c r="N748" s="255"/>
      <c r="O748" s="255"/>
      <c r="P748" s="255"/>
      <c r="Q748" s="255"/>
      <c r="R748" s="255"/>
      <c r="S748" s="255"/>
      <c r="T748" s="256"/>
      <c r="U748" s="13"/>
      <c r="V748" s="13"/>
      <c r="W748" s="13"/>
      <c r="X748" s="13"/>
      <c r="Y748" s="13"/>
      <c r="Z748" s="13"/>
      <c r="AA748" s="13"/>
      <c r="AB748" s="13"/>
      <c r="AC748" s="13"/>
      <c r="AD748" s="13"/>
      <c r="AE748" s="13"/>
      <c r="AT748" s="257" t="s">
        <v>208</v>
      </c>
      <c r="AU748" s="257" t="s">
        <v>83</v>
      </c>
      <c r="AV748" s="13" t="s">
        <v>85</v>
      </c>
      <c r="AW748" s="13" t="s">
        <v>32</v>
      </c>
      <c r="AX748" s="13" t="s">
        <v>76</v>
      </c>
      <c r="AY748" s="257" t="s">
        <v>201</v>
      </c>
    </row>
    <row r="749" s="13" customFormat="1">
      <c r="A749" s="13"/>
      <c r="B749" s="247"/>
      <c r="C749" s="248"/>
      <c r="D749" s="238" t="s">
        <v>208</v>
      </c>
      <c r="E749" s="249" t="s">
        <v>1</v>
      </c>
      <c r="F749" s="250" t="s">
        <v>388</v>
      </c>
      <c r="G749" s="248"/>
      <c r="H749" s="251">
        <v>1.6699999999999999</v>
      </c>
      <c r="I749" s="252"/>
      <c r="J749" s="248"/>
      <c r="K749" s="248"/>
      <c r="L749" s="253"/>
      <c r="M749" s="254"/>
      <c r="N749" s="255"/>
      <c r="O749" s="255"/>
      <c r="P749" s="255"/>
      <c r="Q749" s="255"/>
      <c r="R749" s="255"/>
      <c r="S749" s="255"/>
      <c r="T749" s="256"/>
      <c r="U749" s="13"/>
      <c r="V749" s="13"/>
      <c r="W749" s="13"/>
      <c r="X749" s="13"/>
      <c r="Y749" s="13"/>
      <c r="Z749" s="13"/>
      <c r="AA749" s="13"/>
      <c r="AB749" s="13"/>
      <c r="AC749" s="13"/>
      <c r="AD749" s="13"/>
      <c r="AE749" s="13"/>
      <c r="AT749" s="257" t="s">
        <v>208</v>
      </c>
      <c r="AU749" s="257" t="s">
        <v>83</v>
      </c>
      <c r="AV749" s="13" t="s">
        <v>85</v>
      </c>
      <c r="AW749" s="13" t="s">
        <v>32</v>
      </c>
      <c r="AX749" s="13" t="s">
        <v>76</v>
      </c>
      <c r="AY749" s="257" t="s">
        <v>201</v>
      </c>
    </row>
    <row r="750" s="13" customFormat="1">
      <c r="A750" s="13"/>
      <c r="B750" s="247"/>
      <c r="C750" s="248"/>
      <c r="D750" s="238" t="s">
        <v>208</v>
      </c>
      <c r="E750" s="249" t="s">
        <v>1</v>
      </c>
      <c r="F750" s="250" t="s">
        <v>393</v>
      </c>
      <c r="G750" s="248"/>
      <c r="H750" s="251">
        <v>94.239999999999995</v>
      </c>
      <c r="I750" s="252"/>
      <c r="J750" s="248"/>
      <c r="K750" s="248"/>
      <c r="L750" s="253"/>
      <c r="M750" s="254"/>
      <c r="N750" s="255"/>
      <c r="O750" s="255"/>
      <c r="P750" s="255"/>
      <c r="Q750" s="255"/>
      <c r="R750" s="255"/>
      <c r="S750" s="255"/>
      <c r="T750" s="256"/>
      <c r="U750" s="13"/>
      <c r="V750" s="13"/>
      <c r="W750" s="13"/>
      <c r="X750" s="13"/>
      <c r="Y750" s="13"/>
      <c r="Z750" s="13"/>
      <c r="AA750" s="13"/>
      <c r="AB750" s="13"/>
      <c r="AC750" s="13"/>
      <c r="AD750" s="13"/>
      <c r="AE750" s="13"/>
      <c r="AT750" s="257" t="s">
        <v>208</v>
      </c>
      <c r="AU750" s="257" t="s">
        <v>83</v>
      </c>
      <c r="AV750" s="13" t="s">
        <v>85</v>
      </c>
      <c r="AW750" s="13" t="s">
        <v>32</v>
      </c>
      <c r="AX750" s="13" t="s">
        <v>76</v>
      </c>
      <c r="AY750" s="257" t="s">
        <v>201</v>
      </c>
    </row>
    <row r="751" s="13" customFormat="1">
      <c r="A751" s="13"/>
      <c r="B751" s="247"/>
      <c r="C751" s="248"/>
      <c r="D751" s="238" t="s">
        <v>208</v>
      </c>
      <c r="E751" s="249" t="s">
        <v>1</v>
      </c>
      <c r="F751" s="250" t="s">
        <v>396</v>
      </c>
      <c r="G751" s="248"/>
      <c r="H751" s="251">
        <v>102.5</v>
      </c>
      <c r="I751" s="252"/>
      <c r="J751" s="248"/>
      <c r="K751" s="248"/>
      <c r="L751" s="253"/>
      <c r="M751" s="254"/>
      <c r="N751" s="255"/>
      <c r="O751" s="255"/>
      <c r="P751" s="255"/>
      <c r="Q751" s="255"/>
      <c r="R751" s="255"/>
      <c r="S751" s="255"/>
      <c r="T751" s="256"/>
      <c r="U751" s="13"/>
      <c r="V751" s="13"/>
      <c r="W751" s="13"/>
      <c r="X751" s="13"/>
      <c r="Y751" s="13"/>
      <c r="Z751" s="13"/>
      <c r="AA751" s="13"/>
      <c r="AB751" s="13"/>
      <c r="AC751" s="13"/>
      <c r="AD751" s="13"/>
      <c r="AE751" s="13"/>
      <c r="AT751" s="257" t="s">
        <v>208</v>
      </c>
      <c r="AU751" s="257" t="s">
        <v>83</v>
      </c>
      <c r="AV751" s="13" t="s">
        <v>85</v>
      </c>
      <c r="AW751" s="13" t="s">
        <v>32</v>
      </c>
      <c r="AX751" s="13" t="s">
        <v>76</v>
      </c>
      <c r="AY751" s="257" t="s">
        <v>201</v>
      </c>
    </row>
    <row r="752" s="13" customFormat="1">
      <c r="A752" s="13"/>
      <c r="B752" s="247"/>
      <c r="C752" s="248"/>
      <c r="D752" s="238" t="s">
        <v>208</v>
      </c>
      <c r="E752" s="249" t="s">
        <v>1</v>
      </c>
      <c r="F752" s="250" t="s">
        <v>399</v>
      </c>
      <c r="G752" s="248"/>
      <c r="H752" s="251">
        <v>6.3700000000000001</v>
      </c>
      <c r="I752" s="252"/>
      <c r="J752" s="248"/>
      <c r="K752" s="248"/>
      <c r="L752" s="253"/>
      <c r="M752" s="254"/>
      <c r="N752" s="255"/>
      <c r="O752" s="255"/>
      <c r="P752" s="255"/>
      <c r="Q752" s="255"/>
      <c r="R752" s="255"/>
      <c r="S752" s="255"/>
      <c r="T752" s="256"/>
      <c r="U752" s="13"/>
      <c r="V752" s="13"/>
      <c r="W752" s="13"/>
      <c r="X752" s="13"/>
      <c r="Y752" s="13"/>
      <c r="Z752" s="13"/>
      <c r="AA752" s="13"/>
      <c r="AB752" s="13"/>
      <c r="AC752" s="13"/>
      <c r="AD752" s="13"/>
      <c r="AE752" s="13"/>
      <c r="AT752" s="257" t="s">
        <v>208</v>
      </c>
      <c r="AU752" s="257" t="s">
        <v>83</v>
      </c>
      <c r="AV752" s="13" t="s">
        <v>85</v>
      </c>
      <c r="AW752" s="13" t="s">
        <v>32</v>
      </c>
      <c r="AX752" s="13" t="s">
        <v>76</v>
      </c>
      <c r="AY752" s="257" t="s">
        <v>201</v>
      </c>
    </row>
    <row r="753" s="13" customFormat="1">
      <c r="A753" s="13"/>
      <c r="B753" s="247"/>
      <c r="C753" s="248"/>
      <c r="D753" s="238" t="s">
        <v>208</v>
      </c>
      <c r="E753" s="249" t="s">
        <v>1</v>
      </c>
      <c r="F753" s="250" t="s">
        <v>404</v>
      </c>
      <c r="G753" s="248"/>
      <c r="H753" s="251">
        <v>7.7599999999999998</v>
      </c>
      <c r="I753" s="252"/>
      <c r="J753" s="248"/>
      <c r="K753" s="248"/>
      <c r="L753" s="253"/>
      <c r="M753" s="254"/>
      <c r="N753" s="255"/>
      <c r="O753" s="255"/>
      <c r="P753" s="255"/>
      <c r="Q753" s="255"/>
      <c r="R753" s="255"/>
      <c r="S753" s="255"/>
      <c r="T753" s="256"/>
      <c r="U753" s="13"/>
      <c r="V753" s="13"/>
      <c r="W753" s="13"/>
      <c r="X753" s="13"/>
      <c r="Y753" s="13"/>
      <c r="Z753" s="13"/>
      <c r="AA753" s="13"/>
      <c r="AB753" s="13"/>
      <c r="AC753" s="13"/>
      <c r="AD753" s="13"/>
      <c r="AE753" s="13"/>
      <c r="AT753" s="257" t="s">
        <v>208</v>
      </c>
      <c r="AU753" s="257" t="s">
        <v>83</v>
      </c>
      <c r="AV753" s="13" t="s">
        <v>85</v>
      </c>
      <c r="AW753" s="13" t="s">
        <v>32</v>
      </c>
      <c r="AX753" s="13" t="s">
        <v>76</v>
      </c>
      <c r="AY753" s="257" t="s">
        <v>201</v>
      </c>
    </row>
    <row r="754" s="14" customFormat="1">
      <c r="A754" s="14"/>
      <c r="B754" s="258"/>
      <c r="C754" s="259"/>
      <c r="D754" s="238" t="s">
        <v>208</v>
      </c>
      <c r="E754" s="260" t="s">
        <v>1</v>
      </c>
      <c r="F754" s="261" t="s">
        <v>212</v>
      </c>
      <c r="G754" s="259"/>
      <c r="H754" s="262">
        <v>263.08999999999997</v>
      </c>
      <c r="I754" s="263"/>
      <c r="J754" s="259"/>
      <c r="K754" s="259"/>
      <c r="L754" s="264"/>
      <c r="M754" s="265"/>
      <c r="N754" s="266"/>
      <c r="O754" s="266"/>
      <c r="P754" s="266"/>
      <c r="Q754" s="266"/>
      <c r="R754" s="266"/>
      <c r="S754" s="266"/>
      <c r="T754" s="267"/>
      <c r="U754" s="14"/>
      <c r="V754" s="14"/>
      <c r="W754" s="14"/>
      <c r="X754" s="14"/>
      <c r="Y754" s="14"/>
      <c r="Z754" s="14"/>
      <c r="AA754" s="14"/>
      <c r="AB754" s="14"/>
      <c r="AC754" s="14"/>
      <c r="AD754" s="14"/>
      <c r="AE754" s="14"/>
      <c r="AT754" s="268" t="s">
        <v>208</v>
      </c>
      <c r="AU754" s="268" t="s">
        <v>83</v>
      </c>
      <c r="AV754" s="14" t="s">
        <v>206</v>
      </c>
      <c r="AW754" s="14" t="s">
        <v>32</v>
      </c>
      <c r="AX754" s="14" t="s">
        <v>83</v>
      </c>
      <c r="AY754" s="268" t="s">
        <v>201</v>
      </c>
    </row>
    <row r="755" s="13" customFormat="1">
      <c r="A755" s="13"/>
      <c r="B755" s="247"/>
      <c r="C755" s="248"/>
      <c r="D755" s="238" t="s">
        <v>208</v>
      </c>
      <c r="E755" s="248"/>
      <c r="F755" s="250" t="s">
        <v>1008</v>
      </c>
      <c r="G755" s="248"/>
      <c r="H755" s="251">
        <v>306.63099999999997</v>
      </c>
      <c r="I755" s="252"/>
      <c r="J755" s="248"/>
      <c r="K755" s="248"/>
      <c r="L755" s="253"/>
      <c r="M755" s="254"/>
      <c r="N755" s="255"/>
      <c r="O755" s="255"/>
      <c r="P755" s="255"/>
      <c r="Q755" s="255"/>
      <c r="R755" s="255"/>
      <c r="S755" s="255"/>
      <c r="T755" s="256"/>
      <c r="U755" s="13"/>
      <c r="V755" s="13"/>
      <c r="W755" s="13"/>
      <c r="X755" s="13"/>
      <c r="Y755" s="13"/>
      <c r="Z755" s="13"/>
      <c r="AA755" s="13"/>
      <c r="AB755" s="13"/>
      <c r="AC755" s="13"/>
      <c r="AD755" s="13"/>
      <c r="AE755" s="13"/>
      <c r="AT755" s="257" t="s">
        <v>208</v>
      </c>
      <c r="AU755" s="257" t="s">
        <v>83</v>
      </c>
      <c r="AV755" s="13" t="s">
        <v>85</v>
      </c>
      <c r="AW755" s="13" t="s">
        <v>4</v>
      </c>
      <c r="AX755" s="13" t="s">
        <v>83</v>
      </c>
      <c r="AY755" s="257" t="s">
        <v>201</v>
      </c>
    </row>
    <row r="756" s="2" customFormat="1" ht="24.15" customHeight="1">
      <c r="A756" s="39"/>
      <c r="B756" s="40"/>
      <c r="C756" s="222" t="s">
        <v>1009</v>
      </c>
      <c r="D756" s="222" t="s">
        <v>202</v>
      </c>
      <c r="E756" s="223" t="s">
        <v>1010</v>
      </c>
      <c r="F756" s="224" t="s">
        <v>1011</v>
      </c>
      <c r="G756" s="225" t="s">
        <v>215</v>
      </c>
      <c r="H756" s="226">
        <v>274.72000000000003</v>
      </c>
      <c r="I756" s="227"/>
      <c r="J756" s="228">
        <f>ROUND(I756*H756,2)</f>
        <v>0</v>
      </c>
      <c r="K756" s="229"/>
      <c r="L756" s="45"/>
      <c r="M756" s="230" t="s">
        <v>1</v>
      </c>
      <c r="N756" s="231" t="s">
        <v>41</v>
      </c>
      <c r="O756" s="92"/>
      <c r="P756" s="232">
        <f>O756*H756</f>
        <v>0</v>
      </c>
      <c r="Q756" s="232">
        <v>0.00040000000000000002</v>
      </c>
      <c r="R756" s="232">
        <f>Q756*H756</f>
        <v>0.10988800000000001</v>
      </c>
      <c r="S756" s="232">
        <v>0</v>
      </c>
      <c r="T756" s="233">
        <f>S756*H756</f>
        <v>0</v>
      </c>
      <c r="U756" s="39"/>
      <c r="V756" s="39"/>
      <c r="W756" s="39"/>
      <c r="X756" s="39"/>
      <c r="Y756" s="39"/>
      <c r="Z756" s="39"/>
      <c r="AA756" s="39"/>
      <c r="AB756" s="39"/>
      <c r="AC756" s="39"/>
      <c r="AD756" s="39"/>
      <c r="AE756" s="39"/>
      <c r="AR756" s="234" t="s">
        <v>323</v>
      </c>
      <c r="AT756" s="234" t="s">
        <v>202</v>
      </c>
      <c r="AU756" s="234" t="s">
        <v>83</v>
      </c>
      <c r="AY756" s="18" t="s">
        <v>201</v>
      </c>
      <c r="BE756" s="235">
        <f>IF(N756="základní",J756,0)</f>
        <v>0</v>
      </c>
      <c r="BF756" s="235">
        <f>IF(N756="snížená",J756,0)</f>
        <v>0</v>
      </c>
      <c r="BG756" s="235">
        <f>IF(N756="zákl. přenesená",J756,0)</f>
        <v>0</v>
      </c>
      <c r="BH756" s="235">
        <f>IF(N756="sníž. přenesená",J756,0)</f>
        <v>0</v>
      </c>
      <c r="BI756" s="235">
        <f>IF(N756="nulová",J756,0)</f>
        <v>0</v>
      </c>
      <c r="BJ756" s="18" t="s">
        <v>83</v>
      </c>
      <c r="BK756" s="235">
        <f>ROUND(I756*H756,2)</f>
        <v>0</v>
      </c>
      <c r="BL756" s="18" t="s">
        <v>323</v>
      </c>
      <c r="BM756" s="234" t="s">
        <v>1012</v>
      </c>
    </row>
    <row r="757" s="13" customFormat="1">
      <c r="A757" s="13"/>
      <c r="B757" s="247"/>
      <c r="C757" s="248"/>
      <c r="D757" s="238" t="s">
        <v>208</v>
      </c>
      <c r="E757" s="249" t="s">
        <v>1</v>
      </c>
      <c r="F757" s="250" t="s">
        <v>348</v>
      </c>
      <c r="G757" s="248"/>
      <c r="H757" s="251">
        <v>7.8799999999999999</v>
      </c>
      <c r="I757" s="252"/>
      <c r="J757" s="248"/>
      <c r="K757" s="248"/>
      <c r="L757" s="253"/>
      <c r="M757" s="254"/>
      <c r="N757" s="255"/>
      <c r="O757" s="255"/>
      <c r="P757" s="255"/>
      <c r="Q757" s="255"/>
      <c r="R757" s="255"/>
      <c r="S757" s="255"/>
      <c r="T757" s="256"/>
      <c r="U757" s="13"/>
      <c r="V757" s="13"/>
      <c r="W757" s="13"/>
      <c r="X757" s="13"/>
      <c r="Y757" s="13"/>
      <c r="Z757" s="13"/>
      <c r="AA757" s="13"/>
      <c r="AB757" s="13"/>
      <c r="AC757" s="13"/>
      <c r="AD757" s="13"/>
      <c r="AE757" s="13"/>
      <c r="AT757" s="257" t="s">
        <v>208</v>
      </c>
      <c r="AU757" s="257" t="s">
        <v>83</v>
      </c>
      <c r="AV757" s="13" t="s">
        <v>85</v>
      </c>
      <c r="AW757" s="13" t="s">
        <v>32</v>
      </c>
      <c r="AX757" s="13" t="s">
        <v>76</v>
      </c>
      <c r="AY757" s="257" t="s">
        <v>201</v>
      </c>
    </row>
    <row r="758" s="13" customFormat="1">
      <c r="A758" s="13"/>
      <c r="B758" s="247"/>
      <c r="C758" s="248"/>
      <c r="D758" s="238" t="s">
        <v>208</v>
      </c>
      <c r="E758" s="249" t="s">
        <v>1</v>
      </c>
      <c r="F758" s="250" t="s">
        <v>351</v>
      </c>
      <c r="G758" s="248"/>
      <c r="H758" s="251">
        <v>12.5</v>
      </c>
      <c r="I758" s="252"/>
      <c r="J758" s="248"/>
      <c r="K758" s="248"/>
      <c r="L758" s="253"/>
      <c r="M758" s="254"/>
      <c r="N758" s="255"/>
      <c r="O758" s="255"/>
      <c r="P758" s="255"/>
      <c r="Q758" s="255"/>
      <c r="R758" s="255"/>
      <c r="S758" s="255"/>
      <c r="T758" s="256"/>
      <c r="U758" s="13"/>
      <c r="V758" s="13"/>
      <c r="W758" s="13"/>
      <c r="X758" s="13"/>
      <c r="Y758" s="13"/>
      <c r="Z758" s="13"/>
      <c r="AA758" s="13"/>
      <c r="AB758" s="13"/>
      <c r="AC758" s="13"/>
      <c r="AD758" s="13"/>
      <c r="AE758" s="13"/>
      <c r="AT758" s="257" t="s">
        <v>208</v>
      </c>
      <c r="AU758" s="257" t="s">
        <v>83</v>
      </c>
      <c r="AV758" s="13" t="s">
        <v>85</v>
      </c>
      <c r="AW758" s="13" t="s">
        <v>32</v>
      </c>
      <c r="AX758" s="13" t="s">
        <v>76</v>
      </c>
      <c r="AY758" s="257" t="s">
        <v>201</v>
      </c>
    </row>
    <row r="759" s="13" customFormat="1">
      <c r="A759" s="13"/>
      <c r="B759" s="247"/>
      <c r="C759" s="248"/>
      <c r="D759" s="238" t="s">
        <v>208</v>
      </c>
      <c r="E759" s="249" t="s">
        <v>1</v>
      </c>
      <c r="F759" s="250" t="s">
        <v>354</v>
      </c>
      <c r="G759" s="248"/>
      <c r="H759" s="251">
        <v>7.7999999999999998</v>
      </c>
      <c r="I759" s="252"/>
      <c r="J759" s="248"/>
      <c r="K759" s="248"/>
      <c r="L759" s="253"/>
      <c r="M759" s="254"/>
      <c r="N759" s="255"/>
      <c r="O759" s="255"/>
      <c r="P759" s="255"/>
      <c r="Q759" s="255"/>
      <c r="R759" s="255"/>
      <c r="S759" s="255"/>
      <c r="T759" s="256"/>
      <c r="U759" s="13"/>
      <c r="V759" s="13"/>
      <c r="W759" s="13"/>
      <c r="X759" s="13"/>
      <c r="Y759" s="13"/>
      <c r="Z759" s="13"/>
      <c r="AA759" s="13"/>
      <c r="AB759" s="13"/>
      <c r="AC759" s="13"/>
      <c r="AD759" s="13"/>
      <c r="AE759" s="13"/>
      <c r="AT759" s="257" t="s">
        <v>208</v>
      </c>
      <c r="AU759" s="257" t="s">
        <v>83</v>
      </c>
      <c r="AV759" s="13" t="s">
        <v>85</v>
      </c>
      <c r="AW759" s="13" t="s">
        <v>32</v>
      </c>
      <c r="AX759" s="13" t="s">
        <v>76</v>
      </c>
      <c r="AY759" s="257" t="s">
        <v>201</v>
      </c>
    </row>
    <row r="760" s="13" customFormat="1">
      <c r="A760" s="13"/>
      <c r="B760" s="247"/>
      <c r="C760" s="248"/>
      <c r="D760" s="238" t="s">
        <v>208</v>
      </c>
      <c r="E760" s="249" t="s">
        <v>1</v>
      </c>
      <c r="F760" s="250" t="s">
        <v>357</v>
      </c>
      <c r="G760" s="248"/>
      <c r="H760" s="251">
        <v>3.8999999999999999</v>
      </c>
      <c r="I760" s="252"/>
      <c r="J760" s="248"/>
      <c r="K760" s="248"/>
      <c r="L760" s="253"/>
      <c r="M760" s="254"/>
      <c r="N760" s="255"/>
      <c r="O760" s="255"/>
      <c r="P760" s="255"/>
      <c r="Q760" s="255"/>
      <c r="R760" s="255"/>
      <c r="S760" s="255"/>
      <c r="T760" s="256"/>
      <c r="U760" s="13"/>
      <c r="V760" s="13"/>
      <c r="W760" s="13"/>
      <c r="X760" s="13"/>
      <c r="Y760" s="13"/>
      <c r="Z760" s="13"/>
      <c r="AA760" s="13"/>
      <c r="AB760" s="13"/>
      <c r="AC760" s="13"/>
      <c r="AD760" s="13"/>
      <c r="AE760" s="13"/>
      <c r="AT760" s="257" t="s">
        <v>208</v>
      </c>
      <c r="AU760" s="257" t="s">
        <v>83</v>
      </c>
      <c r="AV760" s="13" t="s">
        <v>85</v>
      </c>
      <c r="AW760" s="13" t="s">
        <v>32</v>
      </c>
      <c r="AX760" s="13" t="s">
        <v>76</v>
      </c>
      <c r="AY760" s="257" t="s">
        <v>201</v>
      </c>
    </row>
    <row r="761" s="13" customFormat="1">
      <c r="A761" s="13"/>
      <c r="B761" s="247"/>
      <c r="C761" s="248"/>
      <c r="D761" s="238" t="s">
        <v>208</v>
      </c>
      <c r="E761" s="249" t="s">
        <v>1</v>
      </c>
      <c r="F761" s="250" t="s">
        <v>360</v>
      </c>
      <c r="G761" s="248"/>
      <c r="H761" s="251">
        <v>3.8999999999999999</v>
      </c>
      <c r="I761" s="252"/>
      <c r="J761" s="248"/>
      <c r="K761" s="248"/>
      <c r="L761" s="253"/>
      <c r="M761" s="254"/>
      <c r="N761" s="255"/>
      <c r="O761" s="255"/>
      <c r="P761" s="255"/>
      <c r="Q761" s="255"/>
      <c r="R761" s="255"/>
      <c r="S761" s="255"/>
      <c r="T761" s="256"/>
      <c r="U761" s="13"/>
      <c r="V761" s="13"/>
      <c r="W761" s="13"/>
      <c r="X761" s="13"/>
      <c r="Y761" s="13"/>
      <c r="Z761" s="13"/>
      <c r="AA761" s="13"/>
      <c r="AB761" s="13"/>
      <c r="AC761" s="13"/>
      <c r="AD761" s="13"/>
      <c r="AE761" s="13"/>
      <c r="AT761" s="257" t="s">
        <v>208</v>
      </c>
      <c r="AU761" s="257" t="s">
        <v>83</v>
      </c>
      <c r="AV761" s="13" t="s">
        <v>85</v>
      </c>
      <c r="AW761" s="13" t="s">
        <v>32</v>
      </c>
      <c r="AX761" s="13" t="s">
        <v>76</v>
      </c>
      <c r="AY761" s="257" t="s">
        <v>201</v>
      </c>
    </row>
    <row r="762" s="13" customFormat="1">
      <c r="A762" s="13"/>
      <c r="B762" s="247"/>
      <c r="C762" s="248"/>
      <c r="D762" s="238" t="s">
        <v>208</v>
      </c>
      <c r="E762" s="249" t="s">
        <v>1</v>
      </c>
      <c r="F762" s="250" t="s">
        <v>369</v>
      </c>
      <c r="G762" s="248"/>
      <c r="H762" s="251">
        <v>2.3799999999999999</v>
      </c>
      <c r="I762" s="252"/>
      <c r="J762" s="248"/>
      <c r="K762" s="248"/>
      <c r="L762" s="253"/>
      <c r="M762" s="254"/>
      <c r="N762" s="255"/>
      <c r="O762" s="255"/>
      <c r="P762" s="255"/>
      <c r="Q762" s="255"/>
      <c r="R762" s="255"/>
      <c r="S762" s="255"/>
      <c r="T762" s="256"/>
      <c r="U762" s="13"/>
      <c r="V762" s="13"/>
      <c r="W762" s="13"/>
      <c r="X762" s="13"/>
      <c r="Y762" s="13"/>
      <c r="Z762" s="13"/>
      <c r="AA762" s="13"/>
      <c r="AB762" s="13"/>
      <c r="AC762" s="13"/>
      <c r="AD762" s="13"/>
      <c r="AE762" s="13"/>
      <c r="AT762" s="257" t="s">
        <v>208</v>
      </c>
      <c r="AU762" s="257" t="s">
        <v>83</v>
      </c>
      <c r="AV762" s="13" t="s">
        <v>85</v>
      </c>
      <c r="AW762" s="13" t="s">
        <v>32</v>
      </c>
      <c r="AX762" s="13" t="s">
        <v>76</v>
      </c>
      <c r="AY762" s="257" t="s">
        <v>201</v>
      </c>
    </row>
    <row r="763" s="13" customFormat="1">
      <c r="A763" s="13"/>
      <c r="B763" s="247"/>
      <c r="C763" s="248"/>
      <c r="D763" s="238" t="s">
        <v>208</v>
      </c>
      <c r="E763" s="249" t="s">
        <v>1</v>
      </c>
      <c r="F763" s="250" t="s">
        <v>371</v>
      </c>
      <c r="G763" s="248"/>
      <c r="H763" s="251">
        <v>1.19</v>
      </c>
      <c r="I763" s="252"/>
      <c r="J763" s="248"/>
      <c r="K763" s="248"/>
      <c r="L763" s="253"/>
      <c r="M763" s="254"/>
      <c r="N763" s="255"/>
      <c r="O763" s="255"/>
      <c r="P763" s="255"/>
      <c r="Q763" s="255"/>
      <c r="R763" s="255"/>
      <c r="S763" s="255"/>
      <c r="T763" s="256"/>
      <c r="U763" s="13"/>
      <c r="V763" s="13"/>
      <c r="W763" s="13"/>
      <c r="X763" s="13"/>
      <c r="Y763" s="13"/>
      <c r="Z763" s="13"/>
      <c r="AA763" s="13"/>
      <c r="AB763" s="13"/>
      <c r="AC763" s="13"/>
      <c r="AD763" s="13"/>
      <c r="AE763" s="13"/>
      <c r="AT763" s="257" t="s">
        <v>208</v>
      </c>
      <c r="AU763" s="257" t="s">
        <v>83</v>
      </c>
      <c r="AV763" s="13" t="s">
        <v>85</v>
      </c>
      <c r="AW763" s="13" t="s">
        <v>32</v>
      </c>
      <c r="AX763" s="13" t="s">
        <v>76</v>
      </c>
      <c r="AY763" s="257" t="s">
        <v>201</v>
      </c>
    </row>
    <row r="764" s="13" customFormat="1">
      <c r="A764" s="13"/>
      <c r="B764" s="247"/>
      <c r="C764" s="248"/>
      <c r="D764" s="238" t="s">
        <v>208</v>
      </c>
      <c r="E764" s="249" t="s">
        <v>1</v>
      </c>
      <c r="F764" s="250" t="s">
        <v>382</v>
      </c>
      <c r="G764" s="248"/>
      <c r="H764" s="251">
        <v>24.300000000000001</v>
      </c>
      <c r="I764" s="252"/>
      <c r="J764" s="248"/>
      <c r="K764" s="248"/>
      <c r="L764" s="253"/>
      <c r="M764" s="254"/>
      <c r="N764" s="255"/>
      <c r="O764" s="255"/>
      <c r="P764" s="255"/>
      <c r="Q764" s="255"/>
      <c r="R764" s="255"/>
      <c r="S764" s="255"/>
      <c r="T764" s="256"/>
      <c r="U764" s="13"/>
      <c r="V764" s="13"/>
      <c r="W764" s="13"/>
      <c r="X764" s="13"/>
      <c r="Y764" s="13"/>
      <c r="Z764" s="13"/>
      <c r="AA764" s="13"/>
      <c r="AB764" s="13"/>
      <c r="AC764" s="13"/>
      <c r="AD764" s="13"/>
      <c r="AE764" s="13"/>
      <c r="AT764" s="257" t="s">
        <v>208</v>
      </c>
      <c r="AU764" s="257" t="s">
        <v>83</v>
      </c>
      <c r="AV764" s="13" t="s">
        <v>85</v>
      </c>
      <c r="AW764" s="13" t="s">
        <v>32</v>
      </c>
      <c r="AX764" s="13" t="s">
        <v>76</v>
      </c>
      <c r="AY764" s="257" t="s">
        <v>201</v>
      </c>
    </row>
    <row r="765" s="13" customFormat="1">
      <c r="A765" s="13"/>
      <c r="B765" s="247"/>
      <c r="C765" s="248"/>
      <c r="D765" s="238" t="s">
        <v>208</v>
      </c>
      <c r="E765" s="249" t="s">
        <v>1</v>
      </c>
      <c r="F765" s="250" t="s">
        <v>393</v>
      </c>
      <c r="G765" s="248"/>
      <c r="H765" s="251">
        <v>94.239999999999995</v>
      </c>
      <c r="I765" s="252"/>
      <c r="J765" s="248"/>
      <c r="K765" s="248"/>
      <c r="L765" s="253"/>
      <c r="M765" s="254"/>
      <c r="N765" s="255"/>
      <c r="O765" s="255"/>
      <c r="P765" s="255"/>
      <c r="Q765" s="255"/>
      <c r="R765" s="255"/>
      <c r="S765" s="255"/>
      <c r="T765" s="256"/>
      <c r="U765" s="13"/>
      <c r="V765" s="13"/>
      <c r="W765" s="13"/>
      <c r="X765" s="13"/>
      <c r="Y765" s="13"/>
      <c r="Z765" s="13"/>
      <c r="AA765" s="13"/>
      <c r="AB765" s="13"/>
      <c r="AC765" s="13"/>
      <c r="AD765" s="13"/>
      <c r="AE765" s="13"/>
      <c r="AT765" s="257" t="s">
        <v>208</v>
      </c>
      <c r="AU765" s="257" t="s">
        <v>83</v>
      </c>
      <c r="AV765" s="13" t="s">
        <v>85</v>
      </c>
      <c r="AW765" s="13" t="s">
        <v>32</v>
      </c>
      <c r="AX765" s="13" t="s">
        <v>76</v>
      </c>
      <c r="AY765" s="257" t="s">
        <v>201</v>
      </c>
    </row>
    <row r="766" s="13" customFormat="1">
      <c r="A766" s="13"/>
      <c r="B766" s="247"/>
      <c r="C766" s="248"/>
      <c r="D766" s="238" t="s">
        <v>208</v>
      </c>
      <c r="E766" s="249" t="s">
        <v>1</v>
      </c>
      <c r="F766" s="250" t="s">
        <v>396</v>
      </c>
      <c r="G766" s="248"/>
      <c r="H766" s="251">
        <v>102.5</v>
      </c>
      <c r="I766" s="252"/>
      <c r="J766" s="248"/>
      <c r="K766" s="248"/>
      <c r="L766" s="253"/>
      <c r="M766" s="254"/>
      <c r="N766" s="255"/>
      <c r="O766" s="255"/>
      <c r="P766" s="255"/>
      <c r="Q766" s="255"/>
      <c r="R766" s="255"/>
      <c r="S766" s="255"/>
      <c r="T766" s="256"/>
      <c r="U766" s="13"/>
      <c r="V766" s="13"/>
      <c r="W766" s="13"/>
      <c r="X766" s="13"/>
      <c r="Y766" s="13"/>
      <c r="Z766" s="13"/>
      <c r="AA766" s="13"/>
      <c r="AB766" s="13"/>
      <c r="AC766" s="13"/>
      <c r="AD766" s="13"/>
      <c r="AE766" s="13"/>
      <c r="AT766" s="257" t="s">
        <v>208</v>
      </c>
      <c r="AU766" s="257" t="s">
        <v>83</v>
      </c>
      <c r="AV766" s="13" t="s">
        <v>85</v>
      </c>
      <c r="AW766" s="13" t="s">
        <v>32</v>
      </c>
      <c r="AX766" s="13" t="s">
        <v>76</v>
      </c>
      <c r="AY766" s="257" t="s">
        <v>201</v>
      </c>
    </row>
    <row r="767" s="13" customFormat="1">
      <c r="A767" s="13"/>
      <c r="B767" s="247"/>
      <c r="C767" s="248"/>
      <c r="D767" s="238" t="s">
        <v>208</v>
      </c>
      <c r="E767" s="249" t="s">
        <v>1</v>
      </c>
      <c r="F767" s="250" t="s">
        <v>399</v>
      </c>
      <c r="G767" s="248"/>
      <c r="H767" s="251">
        <v>6.3700000000000001</v>
      </c>
      <c r="I767" s="252"/>
      <c r="J767" s="248"/>
      <c r="K767" s="248"/>
      <c r="L767" s="253"/>
      <c r="M767" s="254"/>
      <c r="N767" s="255"/>
      <c r="O767" s="255"/>
      <c r="P767" s="255"/>
      <c r="Q767" s="255"/>
      <c r="R767" s="255"/>
      <c r="S767" s="255"/>
      <c r="T767" s="256"/>
      <c r="U767" s="13"/>
      <c r="V767" s="13"/>
      <c r="W767" s="13"/>
      <c r="X767" s="13"/>
      <c r="Y767" s="13"/>
      <c r="Z767" s="13"/>
      <c r="AA767" s="13"/>
      <c r="AB767" s="13"/>
      <c r="AC767" s="13"/>
      <c r="AD767" s="13"/>
      <c r="AE767" s="13"/>
      <c r="AT767" s="257" t="s">
        <v>208</v>
      </c>
      <c r="AU767" s="257" t="s">
        <v>83</v>
      </c>
      <c r="AV767" s="13" t="s">
        <v>85</v>
      </c>
      <c r="AW767" s="13" t="s">
        <v>32</v>
      </c>
      <c r="AX767" s="13" t="s">
        <v>76</v>
      </c>
      <c r="AY767" s="257" t="s">
        <v>201</v>
      </c>
    </row>
    <row r="768" s="13" customFormat="1">
      <c r="A768" s="13"/>
      <c r="B768" s="247"/>
      <c r="C768" s="248"/>
      <c r="D768" s="238" t="s">
        <v>208</v>
      </c>
      <c r="E768" s="249" t="s">
        <v>1</v>
      </c>
      <c r="F768" s="250" t="s">
        <v>404</v>
      </c>
      <c r="G768" s="248"/>
      <c r="H768" s="251">
        <v>7.7599999999999998</v>
      </c>
      <c r="I768" s="252"/>
      <c r="J768" s="248"/>
      <c r="K768" s="248"/>
      <c r="L768" s="253"/>
      <c r="M768" s="254"/>
      <c r="N768" s="255"/>
      <c r="O768" s="255"/>
      <c r="P768" s="255"/>
      <c r="Q768" s="255"/>
      <c r="R768" s="255"/>
      <c r="S768" s="255"/>
      <c r="T768" s="256"/>
      <c r="U768" s="13"/>
      <c r="V768" s="13"/>
      <c r="W768" s="13"/>
      <c r="X768" s="13"/>
      <c r="Y768" s="13"/>
      <c r="Z768" s="13"/>
      <c r="AA768" s="13"/>
      <c r="AB768" s="13"/>
      <c r="AC768" s="13"/>
      <c r="AD768" s="13"/>
      <c r="AE768" s="13"/>
      <c r="AT768" s="257" t="s">
        <v>208</v>
      </c>
      <c r="AU768" s="257" t="s">
        <v>83</v>
      </c>
      <c r="AV768" s="13" t="s">
        <v>85</v>
      </c>
      <c r="AW768" s="13" t="s">
        <v>32</v>
      </c>
      <c r="AX768" s="13" t="s">
        <v>76</v>
      </c>
      <c r="AY768" s="257" t="s">
        <v>201</v>
      </c>
    </row>
    <row r="769" s="14" customFormat="1">
      <c r="A769" s="14"/>
      <c r="B769" s="258"/>
      <c r="C769" s="259"/>
      <c r="D769" s="238" t="s">
        <v>208</v>
      </c>
      <c r="E769" s="260" t="s">
        <v>1</v>
      </c>
      <c r="F769" s="261" t="s">
        <v>212</v>
      </c>
      <c r="G769" s="259"/>
      <c r="H769" s="262">
        <v>274.72000000000003</v>
      </c>
      <c r="I769" s="263"/>
      <c r="J769" s="259"/>
      <c r="K769" s="259"/>
      <c r="L769" s="264"/>
      <c r="M769" s="265"/>
      <c r="N769" s="266"/>
      <c r="O769" s="266"/>
      <c r="P769" s="266"/>
      <c r="Q769" s="266"/>
      <c r="R769" s="266"/>
      <c r="S769" s="266"/>
      <c r="T769" s="267"/>
      <c r="U769" s="14"/>
      <c r="V769" s="14"/>
      <c r="W769" s="14"/>
      <c r="X769" s="14"/>
      <c r="Y769" s="14"/>
      <c r="Z769" s="14"/>
      <c r="AA769" s="14"/>
      <c r="AB769" s="14"/>
      <c r="AC769" s="14"/>
      <c r="AD769" s="14"/>
      <c r="AE769" s="14"/>
      <c r="AT769" s="268" t="s">
        <v>208</v>
      </c>
      <c r="AU769" s="268" t="s">
        <v>83</v>
      </c>
      <c r="AV769" s="14" t="s">
        <v>206</v>
      </c>
      <c r="AW769" s="14" t="s">
        <v>32</v>
      </c>
      <c r="AX769" s="14" t="s">
        <v>83</v>
      </c>
      <c r="AY769" s="268" t="s">
        <v>201</v>
      </c>
    </row>
    <row r="770" s="2" customFormat="1" ht="24.15" customHeight="1">
      <c r="A770" s="39"/>
      <c r="B770" s="40"/>
      <c r="C770" s="291" t="s">
        <v>1013</v>
      </c>
      <c r="D770" s="291" t="s">
        <v>615</v>
      </c>
      <c r="E770" s="292" t="s">
        <v>1014</v>
      </c>
      <c r="F770" s="293" t="s">
        <v>1015</v>
      </c>
      <c r="G770" s="294" t="s">
        <v>215</v>
      </c>
      <c r="H770" s="295">
        <v>320.18599999999998</v>
      </c>
      <c r="I770" s="296"/>
      <c r="J770" s="297">
        <f>ROUND(I770*H770,2)</f>
        <v>0</v>
      </c>
      <c r="K770" s="298"/>
      <c r="L770" s="299"/>
      <c r="M770" s="300" t="s">
        <v>1</v>
      </c>
      <c r="N770" s="301" t="s">
        <v>41</v>
      </c>
      <c r="O770" s="92"/>
      <c r="P770" s="232">
        <f>O770*H770</f>
        <v>0</v>
      </c>
      <c r="Q770" s="232">
        <v>0.0054000000000000003</v>
      </c>
      <c r="R770" s="232">
        <f>Q770*H770</f>
        <v>1.7290044</v>
      </c>
      <c r="S770" s="232">
        <v>0</v>
      </c>
      <c r="T770" s="233">
        <f>S770*H770</f>
        <v>0</v>
      </c>
      <c r="U770" s="39"/>
      <c r="V770" s="39"/>
      <c r="W770" s="39"/>
      <c r="X770" s="39"/>
      <c r="Y770" s="39"/>
      <c r="Z770" s="39"/>
      <c r="AA770" s="39"/>
      <c r="AB770" s="39"/>
      <c r="AC770" s="39"/>
      <c r="AD770" s="39"/>
      <c r="AE770" s="39"/>
      <c r="AR770" s="234" t="s">
        <v>683</v>
      </c>
      <c r="AT770" s="234" t="s">
        <v>615</v>
      </c>
      <c r="AU770" s="234" t="s">
        <v>83</v>
      </c>
      <c r="AY770" s="18" t="s">
        <v>201</v>
      </c>
      <c r="BE770" s="235">
        <f>IF(N770="základní",J770,0)</f>
        <v>0</v>
      </c>
      <c r="BF770" s="235">
        <f>IF(N770="snížená",J770,0)</f>
        <v>0</v>
      </c>
      <c r="BG770" s="235">
        <f>IF(N770="zákl. přenesená",J770,0)</f>
        <v>0</v>
      </c>
      <c r="BH770" s="235">
        <f>IF(N770="sníž. přenesená",J770,0)</f>
        <v>0</v>
      </c>
      <c r="BI770" s="235">
        <f>IF(N770="nulová",J770,0)</f>
        <v>0</v>
      </c>
      <c r="BJ770" s="18" t="s">
        <v>83</v>
      </c>
      <c r="BK770" s="235">
        <f>ROUND(I770*H770,2)</f>
        <v>0</v>
      </c>
      <c r="BL770" s="18" t="s">
        <v>323</v>
      </c>
      <c r="BM770" s="234" t="s">
        <v>1016</v>
      </c>
    </row>
    <row r="771" s="13" customFormat="1">
      <c r="A771" s="13"/>
      <c r="B771" s="247"/>
      <c r="C771" s="248"/>
      <c r="D771" s="238" t="s">
        <v>208</v>
      </c>
      <c r="E771" s="249" t="s">
        <v>1</v>
      </c>
      <c r="F771" s="250" t="s">
        <v>348</v>
      </c>
      <c r="G771" s="248"/>
      <c r="H771" s="251">
        <v>7.8799999999999999</v>
      </c>
      <c r="I771" s="252"/>
      <c r="J771" s="248"/>
      <c r="K771" s="248"/>
      <c r="L771" s="253"/>
      <c r="M771" s="254"/>
      <c r="N771" s="255"/>
      <c r="O771" s="255"/>
      <c r="P771" s="255"/>
      <c r="Q771" s="255"/>
      <c r="R771" s="255"/>
      <c r="S771" s="255"/>
      <c r="T771" s="256"/>
      <c r="U771" s="13"/>
      <c r="V771" s="13"/>
      <c r="W771" s="13"/>
      <c r="X771" s="13"/>
      <c r="Y771" s="13"/>
      <c r="Z771" s="13"/>
      <c r="AA771" s="13"/>
      <c r="AB771" s="13"/>
      <c r="AC771" s="13"/>
      <c r="AD771" s="13"/>
      <c r="AE771" s="13"/>
      <c r="AT771" s="257" t="s">
        <v>208</v>
      </c>
      <c r="AU771" s="257" t="s">
        <v>83</v>
      </c>
      <c r="AV771" s="13" t="s">
        <v>85</v>
      </c>
      <c r="AW771" s="13" t="s">
        <v>32</v>
      </c>
      <c r="AX771" s="13" t="s">
        <v>76</v>
      </c>
      <c r="AY771" s="257" t="s">
        <v>201</v>
      </c>
    </row>
    <row r="772" s="13" customFormat="1">
      <c r="A772" s="13"/>
      <c r="B772" s="247"/>
      <c r="C772" s="248"/>
      <c r="D772" s="238" t="s">
        <v>208</v>
      </c>
      <c r="E772" s="249" t="s">
        <v>1</v>
      </c>
      <c r="F772" s="250" t="s">
        <v>351</v>
      </c>
      <c r="G772" s="248"/>
      <c r="H772" s="251">
        <v>12.5</v>
      </c>
      <c r="I772" s="252"/>
      <c r="J772" s="248"/>
      <c r="K772" s="248"/>
      <c r="L772" s="253"/>
      <c r="M772" s="254"/>
      <c r="N772" s="255"/>
      <c r="O772" s="255"/>
      <c r="P772" s="255"/>
      <c r="Q772" s="255"/>
      <c r="R772" s="255"/>
      <c r="S772" s="255"/>
      <c r="T772" s="256"/>
      <c r="U772" s="13"/>
      <c r="V772" s="13"/>
      <c r="W772" s="13"/>
      <c r="X772" s="13"/>
      <c r="Y772" s="13"/>
      <c r="Z772" s="13"/>
      <c r="AA772" s="13"/>
      <c r="AB772" s="13"/>
      <c r="AC772" s="13"/>
      <c r="AD772" s="13"/>
      <c r="AE772" s="13"/>
      <c r="AT772" s="257" t="s">
        <v>208</v>
      </c>
      <c r="AU772" s="257" t="s">
        <v>83</v>
      </c>
      <c r="AV772" s="13" t="s">
        <v>85</v>
      </c>
      <c r="AW772" s="13" t="s">
        <v>32</v>
      </c>
      <c r="AX772" s="13" t="s">
        <v>76</v>
      </c>
      <c r="AY772" s="257" t="s">
        <v>201</v>
      </c>
    </row>
    <row r="773" s="13" customFormat="1">
      <c r="A773" s="13"/>
      <c r="B773" s="247"/>
      <c r="C773" s="248"/>
      <c r="D773" s="238" t="s">
        <v>208</v>
      </c>
      <c r="E773" s="249" t="s">
        <v>1</v>
      </c>
      <c r="F773" s="250" t="s">
        <v>354</v>
      </c>
      <c r="G773" s="248"/>
      <c r="H773" s="251">
        <v>7.7999999999999998</v>
      </c>
      <c r="I773" s="252"/>
      <c r="J773" s="248"/>
      <c r="K773" s="248"/>
      <c r="L773" s="253"/>
      <c r="M773" s="254"/>
      <c r="N773" s="255"/>
      <c r="O773" s="255"/>
      <c r="P773" s="255"/>
      <c r="Q773" s="255"/>
      <c r="R773" s="255"/>
      <c r="S773" s="255"/>
      <c r="T773" s="256"/>
      <c r="U773" s="13"/>
      <c r="V773" s="13"/>
      <c r="W773" s="13"/>
      <c r="X773" s="13"/>
      <c r="Y773" s="13"/>
      <c r="Z773" s="13"/>
      <c r="AA773" s="13"/>
      <c r="AB773" s="13"/>
      <c r="AC773" s="13"/>
      <c r="AD773" s="13"/>
      <c r="AE773" s="13"/>
      <c r="AT773" s="257" t="s">
        <v>208</v>
      </c>
      <c r="AU773" s="257" t="s">
        <v>83</v>
      </c>
      <c r="AV773" s="13" t="s">
        <v>85</v>
      </c>
      <c r="AW773" s="13" t="s">
        <v>32</v>
      </c>
      <c r="AX773" s="13" t="s">
        <v>76</v>
      </c>
      <c r="AY773" s="257" t="s">
        <v>201</v>
      </c>
    </row>
    <row r="774" s="13" customFormat="1">
      <c r="A774" s="13"/>
      <c r="B774" s="247"/>
      <c r="C774" s="248"/>
      <c r="D774" s="238" t="s">
        <v>208</v>
      </c>
      <c r="E774" s="249" t="s">
        <v>1</v>
      </c>
      <c r="F774" s="250" t="s">
        <v>357</v>
      </c>
      <c r="G774" s="248"/>
      <c r="H774" s="251">
        <v>3.8999999999999999</v>
      </c>
      <c r="I774" s="252"/>
      <c r="J774" s="248"/>
      <c r="K774" s="248"/>
      <c r="L774" s="253"/>
      <c r="M774" s="254"/>
      <c r="N774" s="255"/>
      <c r="O774" s="255"/>
      <c r="P774" s="255"/>
      <c r="Q774" s="255"/>
      <c r="R774" s="255"/>
      <c r="S774" s="255"/>
      <c r="T774" s="256"/>
      <c r="U774" s="13"/>
      <c r="V774" s="13"/>
      <c r="W774" s="13"/>
      <c r="X774" s="13"/>
      <c r="Y774" s="13"/>
      <c r="Z774" s="13"/>
      <c r="AA774" s="13"/>
      <c r="AB774" s="13"/>
      <c r="AC774" s="13"/>
      <c r="AD774" s="13"/>
      <c r="AE774" s="13"/>
      <c r="AT774" s="257" t="s">
        <v>208</v>
      </c>
      <c r="AU774" s="257" t="s">
        <v>83</v>
      </c>
      <c r="AV774" s="13" t="s">
        <v>85</v>
      </c>
      <c r="AW774" s="13" t="s">
        <v>32</v>
      </c>
      <c r="AX774" s="13" t="s">
        <v>76</v>
      </c>
      <c r="AY774" s="257" t="s">
        <v>201</v>
      </c>
    </row>
    <row r="775" s="13" customFormat="1">
      <c r="A775" s="13"/>
      <c r="B775" s="247"/>
      <c r="C775" s="248"/>
      <c r="D775" s="238" t="s">
        <v>208</v>
      </c>
      <c r="E775" s="249" t="s">
        <v>1</v>
      </c>
      <c r="F775" s="250" t="s">
        <v>360</v>
      </c>
      <c r="G775" s="248"/>
      <c r="H775" s="251">
        <v>3.8999999999999999</v>
      </c>
      <c r="I775" s="252"/>
      <c r="J775" s="248"/>
      <c r="K775" s="248"/>
      <c r="L775" s="253"/>
      <c r="M775" s="254"/>
      <c r="N775" s="255"/>
      <c r="O775" s="255"/>
      <c r="P775" s="255"/>
      <c r="Q775" s="255"/>
      <c r="R775" s="255"/>
      <c r="S775" s="255"/>
      <c r="T775" s="256"/>
      <c r="U775" s="13"/>
      <c r="V775" s="13"/>
      <c r="W775" s="13"/>
      <c r="X775" s="13"/>
      <c r="Y775" s="13"/>
      <c r="Z775" s="13"/>
      <c r="AA775" s="13"/>
      <c r="AB775" s="13"/>
      <c r="AC775" s="13"/>
      <c r="AD775" s="13"/>
      <c r="AE775" s="13"/>
      <c r="AT775" s="257" t="s">
        <v>208</v>
      </c>
      <c r="AU775" s="257" t="s">
        <v>83</v>
      </c>
      <c r="AV775" s="13" t="s">
        <v>85</v>
      </c>
      <c r="AW775" s="13" t="s">
        <v>32</v>
      </c>
      <c r="AX775" s="13" t="s">
        <v>76</v>
      </c>
      <c r="AY775" s="257" t="s">
        <v>201</v>
      </c>
    </row>
    <row r="776" s="13" customFormat="1">
      <c r="A776" s="13"/>
      <c r="B776" s="247"/>
      <c r="C776" s="248"/>
      <c r="D776" s="238" t="s">
        <v>208</v>
      </c>
      <c r="E776" s="249" t="s">
        <v>1</v>
      </c>
      <c r="F776" s="250" t="s">
        <v>369</v>
      </c>
      <c r="G776" s="248"/>
      <c r="H776" s="251">
        <v>2.3799999999999999</v>
      </c>
      <c r="I776" s="252"/>
      <c r="J776" s="248"/>
      <c r="K776" s="248"/>
      <c r="L776" s="253"/>
      <c r="M776" s="254"/>
      <c r="N776" s="255"/>
      <c r="O776" s="255"/>
      <c r="P776" s="255"/>
      <c r="Q776" s="255"/>
      <c r="R776" s="255"/>
      <c r="S776" s="255"/>
      <c r="T776" s="256"/>
      <c r="U776" s="13"/>
      <c r="V776" s="13"/>
      <c r="W776" s="13"/>
      <c r="X776" s="13"/>
      <c r="Y776" s="13"/>
      <c r="Z776" s="13"/>
      <c r="AA776" s="13"/>
      <c r="AB776" s="13"/>
      <c r="AC776" s="13"/>
      <c r="AD776" s="13"/>
      <c r="AE776" s="13"/>
      <c r="AT776" s="257" t="s">
        <v>208</v>
      </c>
      <c r="AU776" s="257" t="s">
        <v>83</v>
      </c>
      <c r="AV776" s="13" t="s">
        <v>85</v>
      </c>
      <c r="AW776" s="13" t="s">
        <v>32</v>
      </c>
      <c r="AX776" s="13" t="s">
        <v>76</v>
      </c>
      <c r="AY776" s="257" t="s">
        <v>201</v>
      </c>
    </row>
    <row r="777" s="13" customFormat="1">
      <c r="A777" s="13"/>
      <c r="B777" s="247"/>
      <c r="C777" s="248"/>
      <c r="D777" s="238" t="s">
        <v>208</v>
      </c>
      <c r="E777" s="249" t="s">
        <v>1</v>
      </c>
      <c r="F777" s="250" t="s">
        <v>371</v>
      </c>
      <c r="G777" s="248"/>
      <c r="H777" s="251">
        <v>1.19</v>
      </c>
      <c r="I777" s="252"/>
      <c r="J777" s="248"/>
      <c r="K777" s="248"/>
      <c r="L777" s="253"/>
      <c r="M777" s="254"/>
      <c r="N777" s="255"/>
      <c r="O777" s="255"/>
      <c r="P777" s="255"/>
      <c r="Q777" s="255"/>
      <c r="R777" s="255"/>
      <c r="S777" s="255"/>
      <c r="T777" s="256"/>
      <c r="U777" s="13"/>
      <c r="V777" s="13"/>
      <c r="W777" s="13"/>
      <c r="X777" s="13"/>
      <c r="Y777" s="13"/>
      <c r="Z777" s="13"/>
      <c r="AA777" s="13"/>
      <c r="AB777" s="13"/>
      <c r="AC777" s="13"/>
      <c r="AD777" s="13"/>
      <c r="AE777" s="13"/>
      <c r="AT777" s="257" t="s">
        <v>208</v>
      </c>
      <c r="AU777" s="257" t="s">
        <v>83</v>
      </c>
      <c r="AV777" s="13" t="s">
        <v>85</v>
      </c>
      <c r="AW777" s="13" t="s">
        <v>32</v>
      </c>
      <c r="AX777" s="13" t="s">
        <v>76</v>
      </c>
      <c r="AY777" s="257" t="s">
        <v>201</v>
      </c>
    </row>
    <row r="778" s="13" customFormat="1">
      <c r="A778" s="13"/>
      <c r="B778" s="247"/>
      <c r="C778" s="248"/>
      <c r="D778" s="238" t="s">
        <v>208</v>
      </c>
      <c r="E778" s="249" t="s">
        <v>1</v>
      </c>
      <c r="F778" s="250" t="s">
        <v>382</v>
      </c>
      <c r="G778" s="248"/>
      <c r="H778" s="251">
        <v>24.300000000000001</v>
      </c>
      <c r="I778" s="252"/>
      <c r="J778" s="248"/>
      <c r="K778" s="248"/>
      <c r="L778" s="253"/>
      <c r="M778" s="254"/>
      <c r="N778" s="255"/>
      <c r="O778" s="255"/>
      <c r="P778" s="255"/>
      <c r="Q778" s="255"/>
      <c r="R778" s="255"/>
      <c r="S778" s="255"/>
      <c r="T778" s="256"/>
      <c r="U778" s="13"/>
      <c r="V778" s="13"/>
      <c r="W778" s="13"/>
      <c r="X778" s="13"/>
      <c r="Y778" s="13"/>
      <c r="Z778" s="13"/>
      <c r="AA778" s="13"/>
      <c r="AB778" s="13"/>
      <c r="AC778" s="13"/>
      <c r="AD778" s="13"/>
      <c r="AE778" s="13"/>
      <c r="AT778" s="257" t="s">
        <v>208</v>
      </c>
      <c r="AU778" s="257" t="s">
        <v>83</v>
      </c>
      <c r="AV778" s="13" t="s">
        <v>85</v>
      </c>
      <c r="AW778" s="13" t="s">
        <v>32</v>
      </c>
      <c r="AX778" s="13" t="s">
        <v>76</v>
      </c>
      <c r="AY778" s="257" t="s">
        <v>201</v>
      </c>
    </row>
    <row r="779" s="13" customFormat="1">
      <c r="A779" s="13"/>
      <c r="B779" s="247"/>
      <c r="C779" s="248"/>
      <c r="D779" s="238" t="s">
        <v>208</v>
      </c>
      <c r="E779" s="249" t="s">
        <v>1</v>
      </c>
      <c r="F779" s="250" t="s">
        <v>393</v>
      </c>
      <c r="G779" s="248"/>
      <c r="H779" s="251">
        <v>94.239999999999995</v>
      </c>
      <c r="I779" s="252"/>
      <c r="J779" s="248"/>
      <c r="K779" s="248"/>
      <c r="L779" s="253"/>
      <c r="M779" s="254"/>
      <c r="N779" s="255"/>
      <c r="O779" s="255"/>
      <c r="P779" s="255"/>
      <c r="Q779" s="255"/>
      <c r="R779" s="255"/>
      <c r="S779" s="255"/>
      <c r="T779" s="256"/>
      <c r="U779" s="13"/>
      <c r="V779" s="13"/>
      <c r="W779" s="13"/>
      <c r="X779" s="13"/>
      <c r="Y779" s="13"/>
      <c r="Z779" s="13"/>
      <c r="AA779" s="13"/>
      <c r="AB779" s="13"/>
      <c r="AC779" s="13"/>
      <c r="AD779" s="13"/>
      <c r="AE779" s="13"/>
      <c r="AT779" s="257" t="s">
        <v>208</v>
      </c>
      <c r="AU779" s="257" t="s">
        <v>83</v>
      </c>
      <c r="AV779" s="13" t="s">
        <v>85</v>
      </c>
      <c r="AW779" s="13" t="s">
        <v>32</v>
      </c>
      <c r="AX779" s="13" t="s">
        <v>76</v>
      </c>
      <c r="AY779" s="257" t="s">
        <v>201</v>
      </c>
    </row>
    <row r="780" s="13" customFormat="1">
      <c r="A780" s="13"/>
      <c r="B780" s="247"/>
      <c r="C780" s="248"/>
      <c r="D780" s="238" t="s">
        <v>208</v>
      </c>
      <c r="E780" s="249" t="s">
        <v>1</v>
      </c>
      <c r="F780" s="250" t="s">
        <v>396</v>
      </c>
      <c r="G780" s="248"/>
      <c r="H780" s="251">
        <v>102.5</v>
      </c>
      <c r="I780" s="252"/>
      <c r="J780" s="248"/>
      <c r="K780" s="248"/>
      <c r="L780" s="253"/>
      <c r="M780" s="254"/>
      <c r="N780" s="255"/>
      <c r="O780" s="255"/>
      <c r="P780" s="255"/>
      <c r="Q780" s="255"/>
      <c r="R780" s="255"/>
      <c r="S780" s="255"/>
      <c r="T780" s="256"/>
      <c r="U780" s="13"/>
      <c r="V780" s="13"/>
      <c r="W780" s="13"/>
      <c r="X780" s="13"/>
      <c r="Y780" s="13"/>
      <c r="Z780" s="13"/>
      <c r="AA780" s="13"/>
      <c r="AB780" s="13"/>
      <c r="AC780" s="13"/>
      <c r="AD780" s="13"/>
      <c r="AE780" s="13"/>
      <c r="AT780" s="257" t="s">
        <v>208</v>
      </c>
      <c r="AU780" s="257" t="s">
        <v>83</v>
      </c>
      <c r="AV780" s="13" t="s">
        <v>85</v>
      </c>
      <c r="AW780" s="13" t="s">
        <v>32</v>
      </c>
      <c r="AX780" s="13" t="s">
        <v>76</v>
      </c>
      <c r="AY780" s="257" t="s">
        <v>201</v>
      </c>
    </row>
    <row r="781" s="13" customFormat="1">
      <c r="A781" s="13"/>
      <c r="B781" s="247"/>
      <c r="C781" s="248"/>
      <c r="D781" s="238" t="s">
        <v>208</v>
      </c>
      <c r="E781" s="249" t="s">
        <v>1</v>
      </c>
      <c r="F781" s="250" t="s">
        <v>399</v>
      </c>
      <c r="G781" s="248"/>
      <c r="H781" s="251">
        <v>6.3700000000000001</v>
      </c>
      <c r="I781" s="252"/>
      <c r="J781" s="248"/>
      <c r="K781" s="248"/>
      <c r="L781" s="253"/>
      <c r="M781" s="254"/>
      <c r="N781" s="255"/>
      <c r="O781" s="255"/>
      <c r="P781" s="255"/>
      <c r="Q781" s="255"/>
      <c r="R781" s="255"/>
      <c r="S781" s="255"/>
      <c r="T781" s="256"/>
      <c r="U781" s="13"/>
      <c r="V781" s="13"/>
      <c r="W781" s="13"/>
      <c r="X781" s="13"/>
      <c r="Y781" s="13"/>
      <c r="Z781" s="13"/>
      <c r="AA781" s="13"/>
      <c r="AB781" s="13"/>
      <c r="AC781" s="13"/>
      <c r="AD781" s="13"/>
      <c r="AE781" s="13"/>
      <c r="AT781" s="257" t="s">
        <v>208</v>
      </c>
      <c r="AU781" s="257" t="s">
        <v>83</v>
      </c>
      <c r="AV781" s="13" t="s">
        <v>85</v>
      </c>
      <c r="AW781" s="13" t="s">
        <v>32</v>
      </c>
      <c r="AX781" s="13" t="s">
        <v>76</v>
      </c>
      <c r="AY781" s="257" t="s">
        <v>201</v>
      </c>
    </row>
    <row r="782" s="13" customFormat="1">
      <c r="A782" s="13"/>
      <c r="B782" s="247"/>
      <c r="C782" s="248"/>
      <c r="D782" s="238" t="s">
        <v>208</v>
      </c>
      <c r="E782" s="249" t="s">
        <v>1</v>
      </c>
      <c r="F782" s="250" t="s">
        <v>404</v>
      </c>
      <c r="G782" s="248"/>
      <c r="H782" s="251">
        <v>7.7599999999999998</v>
      </c>
      <c r="I782" s="252"/>
      <c r="J782" s="248"/>
      <c r="K782" s="248"/>
      <c r="L782" s="253"/>
      <c r="M782" s="254"/>
      <c r="N782" s="255"/>
      <c r="O782" s="255"/>
      <c r="P782" s="255"/>
      <c r="Q782" s="255"/>
      <c r="R782" s="255"/>
      <c r="S782" s="255"/>
      <c r="T782" s="256"/>
      <c r="U782" s="13"/>
      <c r="V782" s="13"/>
      <c r="W782" s="13"/>
      <c r="X782" s="13"/>
      <c r="Y782" s="13"/>
      <c r="Z782" s="13"/>
      <c r="AA782" s="13"/>
      <c r="AB782" s="13"/>
      <c r="AC782" s="13"/>
      <c r="AD782" s="13"/>
      <c r="AE782" s="13"/>
      <c r="AT782" s="257" t="s">
        <v>208</v>
      </c>
      <c r="AU782" s="257" t="s">
        <v>83</v>
      </c>
      <c r="AV782" s="13" t="s">
        <v>85</v>
      </c>
      <c r="AW782" s="13" t="s">
        <v>32</v>
      </c>
      <c r="AX782" s="13" t="s">
        <v>76</v>
      </c>
      <c r="AY782" s="257" t="s">
        <v>201</v>
      </c>
    </row>
    <row r="783" s="14" customFormat="1">
      <c r="A783" s="14"/>
      <c r="B783" s="258"/>
      <c r="C783" s="259"/>
      <c r="D783" s="238" t="s">
        <v>208</v>
      </c>
      <c r="E783" s="260" t="s">
        <v>1</v>
      </c>
      <c r="F783" s="261" t="s">
        <v>212</v>
      </c>
      <c r="G783" s="259"/>
      <c r="H783" s="262">
        <v>274.72000000000003</v>
      </c>
      <c r="I783" s="263"/>
      <c r="J783" s="259"/>
      <c r="K783" s="259"/>
      <c r="L783" s="264"/>
      <c r="M783" s="265"/>
      <c r="N783" s="266"/>
      <c r="O783" s="266"/>
      <c r="P783" s="266"/>
      <c r="Q783" s="266"/>
      <c r="R783" s="266"/>
      <c r="S783" s="266"/>
      <c r="T783" s="267"/>
      <c r="U783" s="14"/>
      <c r="V783" s="14"/>
      <c r="W783" s="14"/>
      <c r="X783" s="14"/>
      <c r="Y783" s="14"/>
      <c r="Z783" s="14"/>
      <c r="AA783" s="14"/>
      <c r="AB783" s="14"/>
      <c r="AC783" s="14"/>
      <c r="AD783" s="14"/>
      <c r="AE783" s="14"/>
      <c r="AT783" s="268" t="s">
        <v>208</v>
      </c>
      <c r="AU783" s="268" t="s">
        <v>83</v>
      </c>
      <c r="AV783" s="14" t="s">
        <v>206</v>
      </c>
      <c r="AW783" s="14" t="s">
        <v>32</v>
      </c>
      <c r="AX783" s="14" t="s">
        <v>83</v>
      </c>
      <c r="AY783" s="268" t="s">
        <v>201</v>
      </c>
    </row>
    <row r="784" s="13" customFormat="1">
      <c r="A784" s="13"/>
      <c r="B784" s="247"/>
      <c r="C784" s="248"/>
      <c r="D784" s="238" t="s">
        <v>208</v>
      </c>
      <c r="E784" s="248"/>
      <c r="F784" s="250" t="s">
        <v>1017</v>
      </c>
      <c r="G784" s="248"/>
      <c r="H784" s="251">
        <v>320.18599999999998</v>
      </c>
      <c r="I784" s="252"/>
      <c r="J784" s="248"/>
      <c r="K784" s="248"/>
      <c r="L784" s="253"/>
      <c r="M784" s="254"/>
      <c r="N784" s="255"/>
      <c r="O784" s="255"/>
      <c r="P784" s="255"/>
      <c r="Q784" s="255"/>
      <c r="R784" s="255"/>
      <c r="S784" s="255"/>
      <c r="T784" s="256"/>
      <c r="U784" s="13"/>
      <c r="V784" s="13"/>
      <c r="W784" s="13"/>
      <c r="X784" s="13"/>
      <c r="Y784" s="13"/>
      <c r="Z784" s="13"/>
      <c r="AA784" s="13"/>
      <c r="AB784" s="13"/>
      <c r="AC784" s="13"/>
      <c r="AD784" s="13"/>
      <c r="AE784" s="13"/>
      <c r="AT784" s="257" t="s">
        <v>208</v>
      </c>
      <c r="AU784" s="257" t="s">
        <v>83</v>
      </c>
      <c r="AV784" s="13" t="s">
        <v>85</v>
      </c>
      <c r="AW784" s="13" t="s">
        <v>4</v>
      </c>
      <c r="AX784" s="13" t="s">
        <v>83</v>
      </c>
      <c r="AY784" s="257" t="s">
        <v>201</v>
      </c>
    </row>
    <row r="785" s="2" customFormat="1" ht="24.15" customHeight="1">
      <c r="A785" s="39"/>
      <c r="B785" s="40"/>
      <c r="C785" s="222" t="s">
        <v>1018</v>
      </c>
      <c r="D785" s="222" t="s">
        <v>202</v>
      </c>
      <c r="E785" s="223" t="s">
        <v>1019</v>
      </c>
      <c r="F785" s="224" t="s">
        <v>1020</v>
      </c>
      <c r="G785" s="225" t="s">
        <v>215</v>
      </c>
      <c r="H785" s="226">
        <v>50.079999999999998</v>
      </c>
      <c r="I785" s="227"/>
      <c r="J785" s="228">
        <f>ROUND(I785*H785,2)</f>
        <v>0</v>
      </c>
      <c r="K785" s="229"/>
      <c r="L785" s="45"/>
      <c r="M785" s="230" t="s">
        <v>1</v>
      </c>
      <c r="N785" s="231" t="s">
        <v>41</v>
      </c>
      <c r="O785" s="92"/>
      <c r="P785" s="232">
        <f>O785*H785</f>
        <v>0</v>
      </c>
      <c r="Q785" s="232">
        <v>0</v>
      </c>
      <c r="R785" s="232">
        <f>Q785*H785</f>
        <v>0</v>
      </c>
      <c r="S785" s="232">
        <v>0</v>
      </c>
      <c r="T785" s="233">
        <f>S785*H785</f>
        <v>0</v>
      </c>
      <c r="U785" s="39"/>
      <c r="V785" s="39"/>
      <c r="W785" s="39"/>
      <c r="X785" s="39"/>
      <c r="Y785" s="39"/>
      <c r="Z785" s="39"/>
      <c r="AA785" s="39"/>
      <c r="AB785" s="39"/>
      <c r="AC785" s="39"/>
      <c r="AD785" s="39"/>
      <c r="AE785" s="39"/>
      <c r="AR785" s="234" t="s">
        <v>323</v>
      </c>
      <c r="AT785" s="234" t="s">
        <v>202</v>
      </c>
      <c r="AU785" s="234" t="s">
        <v>83</v>
      </c>
      <c r="AY785" s="18" t="s">
        <v>201</v>
      </c>
      <c r="BE785" s="235">
        <f>IF(N785="základní",J785,0)</f>
        <v>0</v>
      </c>
      <c r="BF785" s="235">
        <f>IF(N785="snížená",J785,0)</f>
        <v>0</v>
      </c>
      <c r="BG785" s="235">
        <f>IF(N785="zákl. přenesená",J785,0)</f>
        <v>0</v>
      </c>
      <c r="BH785" s="235">
        <f>IF(N785="sníž. přenesená",J785,0)</f>
        <v>0</v>
      </c>
      <c r="BI785" s="235">
        <f>IF(N785="nulová",J785,0)</f>
        <v>0</v>
      </c>
      <c r="BJ785" s="18" t="s">
        <v>83</v>
      </c>
      <c r="BK785" s="235">
        <f>ROUND(I785*H785,2)</f>
        <v>0</v>
      </c>
      <c r="BL785" s="18" t="s">
        <v>323</v>
      </c>
      <c r="BM785" s="234" t="s">
        <v>1021</v>
      </c>
    </row>
    <row r="786" s="13" customFormat="1">
      <c r="A786" s="13"/>
      <c r="B786" s="247"/>
      <c r="C786" s="248"/>
      <c r="D786" s="238" t="s">
        <v>208</v>
      </c>
      <c r="E786" s="249" t="s">
        <v>1</v>
      </c>
      <c r="F786" s="250" t="s">
        <v>409</v>
      </c>
      <c r="G786" s="248"/>
      <c r="H786" s="251">
        <v>21.809999999999999</v>
      </c>
      <c r="I786" s="252"/>
      <c r="J786" s="248"/>
      <c r="K786" s="248"/>
      <c r="L786" s="253"/>
      <c r="M786" s="254"/>
      <c r="N786" s="255"/>
      <c r="O786" s="255"/>
      <c r="P786" s="255"/>
      <c r="Q786" s="255"/>
      <c r="R786" s="255"/>
      <c r="S786" s="255"/>
      <c r="T786" s="256"/>
      <c r="U786" s="13"/>
      <c r="V786" s="13"/>
      <c r="W786" s="13"/>
      <c r="X786" s="13"/>
      <c r="Y786" s="13"/>
      <c r="Z786" s="13"/>
      <c r="AA786" s="13"/>
      <c r="AB786" s="13"/>
      <c r="AC786" s="13"/>
      <c r="AD786" s="13"/>
      <c r="AE786" s="13"/>
      <c r="AT786" s="257" t="s">
        <v>208</v>
      </c>
      <c r="AU786" s="257" t="s">
        <v>83</v>
      </c>
      <c r="AV786" s="13" t="s">
        <v>85</v>
      </c>
      <c r="AW786" s="13" t="s">
        <v>32</v>
      </c>
      <c r="AX786" s="13" t="s">
        <v>76</v>
      </c>
      <c r="AY786" s="257" t="s">
        <v>201</v>
      </c>
    </row>
    <row r="787" s="13" customFormat="1">
      <c r="A787" s="13"/>
      <c r="B787" s="247"/>
      <c r="C787" s="248"/>
      <c r="D787" s="238" t="s">
        <v>208</v>
      </c>
      <c r="E787" s="249" t="s">
        <v>1</v>
      </c>
      <c r="F787" s="250" t="s">
        <v>385</v>
      </c>
      <c r="G787" s="248"/>
      <c r="H787" s="251">
        <v>26.600000000000001</v>
      </c>
      <c r="I787" s="252"/>
      <c r="J787" s="248"/>
      <c r="K787" s="248"/>
      <c r="L787" s="253"/>
      <c r="M787" s="254"/>
      <c r="N787" s="255"/>
      <c r="O787" s="255"/>
      <c r="P787" s="255"/>
      <c r="Q787" s="255"/>
      <c r="R787" s="255"/>
      <c r="S787" s="255"/>
      <c r="T787" s="256"/>
      <c r="U787" s="13"/>
      <c r="V787" s="13"/>
      <c r="W787" s="13"/>
      <c r="X787" s="13"/>
      <c r="Y787" s="13"/>
      <c r="Z787" s="13"/>
      <c r="AA787" s="13"/>
      <c r="AB787" s="13"/>
      <c r="AC787" s="13"/>
      <c r="AD787" s="13"/>
      <c r="AE787" s="13"/>
      <c r="AT787" s="257" t="s">
        <v>208</v>
      </c>
      <c r="AU787" s="257" t="s">
        <v>83</v>
      </c>
      <c r="AV787" s="13" t="s">
        <v>85</v>
      </c>
      <c r="AW787" s="13" t="s">
        <v>32</v>
      </c>
      <c r="AX787" s="13" t="s">
        <v>76</v>
      </c>
      <c r="AY787" s="257" t="s">
        <v>201</v>
      </c>
    </row>
    <row r="788" s="13" customFormat="1">
      <c r="A788" s="13"/>
      <c r="B788" s="247"/>
      <c r="C788" s="248"/>
      <c r="D788" s="238" t="s">
        <v>208</v>
      </c>
      <c r="E788" s="249" t="s">
        <v>1</v>
      </c>
      <c r="F788" s="250" t="s">
        <v>388</v>
      </c>
      <c r="G788" s="248"/>
      <c r="H788" s="251">
        <v>1.6699999999999999</v>
      </c>
      <c r="I788" s="252"/>
      <c r="J788" s="248"/>
      <c r="K788" s="248"/>
      <c r="L788" s="253"/>
      <c r="M788" s="254"/>
      <c r="N788" s="255"/>
      <c r="O788" s="255"/>
      <c r="P788" s="255"/>
      <c r="Q788" s="255"/>
      <c r="R788" s="255"/>
      <c r="S788" s="255"/>
      <c r="T788" s="256"/>
      <c r="U788" s="13"/>
      <c r="V788" s="13"/>
      <c r="W788" s="13"/>
      <c r="X788" s="13"/>
      <c r="Y788" s="13"/>
      <c r="Z788" s="13"/>
      <c r="AA788" s="13"/>
      <c r="AB788" s="13"/>
      <c r="AC788" s="13"/>
      <c r="AD788" s="13"/>
      <c r="AE788" s="13"/>
      <c r="AT788" s="257" t="s">
        <v>208</v>
      </c>
      <c r="AU788" s="257" t="s">
        <v>83</v>
      </c>
      <c r="AV788" s="13" t="s">
        <v>85</v>
      </c>
      <c r="AW788" s="13" t="s">
        <v>32</v>
      </c>
      <c r="AX788" s="13" t="s">
        <v>76</v>
      </c>
      <c r="AY788" s="257" t="s">
        <v>201</v>
      </c>
    </row>
    <row r="789" s="14" customFormat="1">
      <c r="A789" s="14"/>
      <c r="B789" s="258"/>
      <c r="C789" s="259"/>
      <c r="D789" s="238" t="s">
        <v>208</v>
      </c>
      <c r="E789" s="260" t="s">
        <v>1</v>
      </c>
      <c r="F789" s="261" t="s">
        <v>212</v>
      </c>
      <c r="G789" s="259"/>
      <c r="H789" s="262">
        <v>50.079999999999998</v>
      </c>
      <c r="I789" s="263"/>
      <c r="J789" s="259"/>
      <c r="K789" s="259"/>
      <c r="L789" s="264"/>
      <c r="M789" s="265"/>
      <c r="N789" s="266"/>
      <c r="O789" s="266"/>
      <c r="P789" s="266"/>
      <c r="Q789" s="266"/>
      <c r="R789" s="266"/>
      <c r="S789" s="266"/>
      <c r="T789" s="267"/>
      <c r="U789" s="14"/>
      <c r="V789" s="14"/>
      <c r="W789" s="14"/>
      <c r="X789" s="14"/>
      <c r="Y789" s="14"/>
      <c r="Z789" s="14"/>
      <c r="AA789" s="14"/>
      <c r="AB789" s="14"/>
      <c r="AC789" s="14"/>
      <c r="AD789" s="14"/>
      <c r="AE789" s="14"/>
      <c r="AT789" s="268" t="s">
        <v>208</v>
      </c>
      <c r="AU789" s="268" t="s">
        <v>83</v>
      </c>
      <c r="AV789" s="14" t="s">
        <v>206</v>
      </c>
      <c r="AW789" s="14" t="s">
        <v>32</v>
      </c>
      <c r="AX789" s="14" t="s">
        <v>83</v>
      </c>
      <c r="AY789" s="268" t="s">
        <v>201</v>
      </c>
    </row>
    <row r="790" s="2" customFormat="1" ht="21.75" customHeight="1">
      <c r="A790" s="39"/>
      <c r="B790" s="40"/>
      <c r="C790" s="291" t="s">
        <v>1022</v>
      </c>
      <c r="D790" s="291" t="s">
        <v>615</v>
      </c>
      <c r="E790" s="292" t="s">
        <v>1023</v>
      </c>
      <c r="F790" s="293" t="s">
        <v>1024</v>
      </c>
      <c r="G790" s="294" t="s">
        <v>1025</v>
      </c>
      <c r="H790" s="295">
        <v>300.48000000000002</v>
      </c>
      <c r="I790" s="296"/>
      <c r="J790" s="297">
        <f>ROUND(I790*H790,2)</f>
        <v>0</v>
      </c>
      <c r="K790" s="298"/>
      <c r="L790" s="299"/>
      <c r="M790" s="300" t="s">
        <v>1</v>
      </c>
      <c r="N790" s="301" t="s">
        <v>41</v>
      </c>
      <c r="O790" s="92"/>
      <c r="P790" s="232">
        <f>O790*H790</f>
        <v>0</v>
      </c>
      <c r="Q790" s="232">
        <v>0.001</v>
      </c>
      <c r="R790" s="232">
        <f>Q790*H790</f>
        <v>0.30048000000000002</v>
      </c>
      <c r="S790" s="232">
        <v>0</v>
      </c>
      <c r="T790" s="233">
        <f>S790*H790</f>
        <v>0</v>
      </c>
      <c r="U790" s="39"/>
      <c r="V790" s="39"/>
      <c r="W790" s="39"/>
      <c r="X790" s="39"/>
      <c r="Y790" s="39"/>
      <c r="Z790" s="39"/>
      <c r="AA790" s="39"/>
      <c r="AB790" s="39"/>
      <c r="AC790" s="39"/>
      <c r="AD790" s="39"/>
      <c r="AE790" s="39"/>
      <c r="AR790" s="234" t="s">
        <v>683</v>
      </c>
      <c r="AT790" s="234" t="s">
        <v>615</v>
      </c>
      <c r="AU790" s="234" t="s">
        <v>83</v>
      </c>
      <c r="AY790" s="18" t="s">
        <v>201</v>
      </c>
      <c r="BE790" s="235">
        <f>IF(N790="základní",J790,0)</f>
        <v>0</v>
      </c>
      <c r="BF790" s="235">
        <f>IF(N790="snížená",J790,0)</f>
        <v>0</v>
      </c>
      <c r="BG790" s="235">
        <f>IF(N790="zákl. přenesená",J790,0)</f>
        <v>0</v>
      </c>
      <c r="BH790" s="235">
        <f>IF(N790="sníž. přenesená",J790,0)</f>
        <v>0</v>
      </c>
      <c r="BI790" s="235">
        <f>IF(N790="nulová",J790,0)</f>
        <v>0</v>
      </c>
      <c r="BJ790" s="18" t="s">
        <v>83</v>
      </c>
      <c r="BK790" s="235">
        <f>ROUND(I790*H790,2)</f>
        <v>0</v>
      </c>
      <c r="BL790" s="18" t="s">
        <v>323</v>
      </c>
      <c r="BM790" s="234" t="s">
        <v>1026</v>
      </c>
    </row>
    <row r="791" s="2" customFormat="1">
      <c r="A791" s="39"/>
      <c r="B791" s="40"/>
      <c r="C791" s="41"/>
      <c r="D791" s="238" t="s">
        <v>343</v>
      </c>
      <c r="E791" s="41"/>
      <c r="F791" s="285" t="s">
        <v>1027</v>
      </c>
      <c r="G791" s="41"/>
      <c r="H791" s="41"/>
      <c r="I791" s="286"/>
      <c r="J791" s="41"/>
      <c r="K791" s="41"/>
      <c r="L791" s="45"/>
      <c r="M791" s="287"/>
      <c r="N791" s="288"/>
      <c r="O791" s="92"/>
      <c r="P791" s="92"/>
      <c r="Q791" s="92"/>
      <c r="R791" s="92"/>
      <c r="S791" s="92"/>
      <c r="T791" s="93"/>
      <c r="U791" s="39"/>
      <c r="V791" s="39"/>
      <c r="W791" s="39"/>
      <c r="X791" s="39"/>
      <c r="Y791" s="39"/>
      <c r="Z791" s="39"/>
      <c r="AA791" s="39"/>
      <c r="AB791" s="39"/>
      <c r="AC791" s="39"/>
      <c r="AD791" s="39"/>
      <c r="AE791" s="39"/>
      <c r="AT791" s="18" t="s">
        <v>343</v>
      </c>
      <c r="AU791" s="18" t="s">
        <v>83</v>
      </c>
    </row>
    <row r="792" s="13" customFormat="1">
      <c r="A792" s="13"/>
      <c r="B792" s="247"/>
      <c r="C792" s="248"/>
      <c r="D792" s="238" t="s">
        <v>208</v>
      </c>
      <c r="E792" s="249" t="s">
        <v>1</v>
      </c>
      <c r="F792" s="250" t="s">
        <v>409</v>
      </c>
      <c r="G792" s="248"/>
      <c r="H792" s="251">
        <v>21.809999999999999</v>
      </c>
      <c r="I792" s="252"/>
      <c r="J792" s="248"/>
      <c r="K792" s="248"/>
      <c r="L792" s="253"/>
      <c r="M792" s="254"/>
      <c r="N792" s="255"/>
      <c r="O792" s="255"/>
      <c r="P792" s="255"/>
      <c r="Q792" s="255"/>
      <c r="R792" s="255"/>
      <c r="S792" s="255"/>
      <c r="T792" s="256"/>
      <c r="U792" s="13"/>
      <c r="V792" s="13"/>
      <c r="W792" s="13"/>
      <c r="X792" s="13"/>
      <c r="Y792" s="13"/>
      <c r="Z792" s="13"/>
      <c r="AA792" s="13"/>
      <c r="AB792" s="13"/>
      <c r="AC792" s="13"/>
      <c r="AD792" s="13"/>
      <c r="AE792" s="13"/>
      <c r="AT792" s="257" t="s">
        <v>208</v>
      </c>
      <c r="AU792" s="257" t="s">
        <v>83</v>
      </c>
      <c r="AV792" s="13" t="s">
        <v>85</v>
      </c>
      <c r="AW792" s="13" t="s">
        <v>32</v>
      </c>
      <c r="AX792" s="13" t="s">
        <v>76</v>
      </c>
      <c r="AY792" s="257" t="s">
        <v>201</v>
      </c>
    </row>
    <row r="793" s="13" customFormat="1">
      <c r="A793" s="13"/>
      <c r="B793" s="247"/>
      <c r="C793" s="248"/>
      <c r="D793" s="238" t="s">
        <v>208</v>
      </c>
      <c r="E793" s="249" t="s">
        <v>1</v>
      </c>
      <c r="F793" s="250" t="s">
        <v>385</v>
      </c>
      <c r="G793" s="248"/>
      <c r="H793" s="251">
        <v>26.600000000000001</v>
      </c>
      <c r="I793" s="252"/>
      <c r="J793" s="248"/>
      <c r="K793" s="248"/>
      <c r="L793" s="253"/>
      <c r="M793" s="254"/>
      <c r="N793" s="255"/>
      <c r="O793" s="255"/>
      <c r="P793" s="255"/>
      <c r="Q793" s="255"/>
      <c r="R793" s="255"/>
      <c r="S793" s="255"/>
      <c r="T793" s="256"/>
      <c r="U793" s="13"/>
      <c r="V793" s="13"/>
      <c r="W793" s="13"/>
      <c r="X793" s="13"/>
      <c r="Y793" s="13"/>
      <c r="Z793" s="13"/>
      <c r="AA793" s="13"/>
      <c r="AB793" s="13"/>
      <c r="AC793" s="13"/>
      <c r="AD793" s="13"/>
      <c r="AE793" s="13"/>
      <c r="AT793" s="257" t="s">
        <v>208</v>
      </c>
      <c r="AU793" s="257" t="s">
        <v>83</v>
      </c>
      <c r="AV793" s="13" t="s">
        <v>85</v>
      </c>
      <c r="AW793" s="13" t="s">
        <v>32</v>
      </c>
      <c r="AX793" s="13" t="s">
        <v>76</v>
      </c>
      <c r="AY793" s="257" t="s">
        <v>201</v>
      </c>
    </row>
    <row r="794" s="13" customFormat="1">
      <c r="A794" s="13"/>
      <c r="B794" s="247"/>
      <c r="C794" s="248"/>
      <c r="D794" s="238" t="s">
        <v>208</v>
      </c>
      <c r="E794" s="249" t="s">
        <v>1</v>
      </c>
      <c r="F794" s="250" t="s">
        <v>388</v>
      </c>
      <c r="G794" s="248"/>
      <c r="H794" s="251">
        <v>1.6699999999999999</v>
      </c>
      <c r="I794" s="252"/>
      <c r="J794" s="248"/>
      <c r="K794" s="248"/>
      <c r="L794" s="253"/>
      <c r="M794" s="254"/>
      <c r="N794" s="255"/>
      <c r="O794" s="255"/>
      <c r="P794" s="255"/>
      <c r="Q794" s="255"/>
      <c r="R794" s="255"/>
      <c r="S794" s="255"/>
      <c r="T794" s="256"/>
      <c r="U794" s="13"/>
      <c r="V794" s="13"/>
      <c r="W794" s="13"/>
      <c r="X794" s="13"/>
      <c r="Y794" s="13"/>
      <c r="Z794" s="13"/>
      <c r="AA794" s="13"/>
      <c r="AB794" s="13"/>
      <c r="AC794" s="13"/>
      <c r="AD794" s="13"/>
      <c r="AE794" s="13"/>
      <c r="AT794" s="257" t="s">
        <v>208</v>
      </c>
      <c r="AU794" s="257" t="s">
        <v>83</v>
      </c>
      <c r="AV794" s="13" t="s">
        <v>85</v>
      </c>
      <c r="AW794" s="13" t="s">
        <v>32</v>
      </c>
      <c r="AX794" s="13" t="s">
        <v>76</v>
      </c>
      <c r="AY794" s="257" t="s">
        <v>201</v>
      </c>
    </row>
    <row r="795" s="14" customFormat="1">
      <c r="A795" s="14"/>
      <c r="B795" s="258"/>
      <c r="C795" s="259"/>
      <c r="D795" s="238" t="s">
        <v>208</v>
      </c>
      <c r="E795" s="260" t="s">
        <v>1</v>
      </c>
      <c r="F795" s="261" t="s">
        <v>212</v>
      </c>
      <c r="G795" s="259"/>
      <c r="H795" s="262">
        <v>50.079999999999998</v>
      </c>
      <c r="I795" s="263"/>
      <c r="J795" s="259"/>
      <c r="K795" s="259"/>
      <c r="L795" s="264"/>
      <c r="M795" s="265"/>
      <c r="N795" s="266"/>
      <c r="O795" s="266"/>
      <c r="P795" s="266"/>
      <c r="Q795" s="266"/>
      <c r="R795" s="266"/>
      <c r="S795" s="266"/>
      <c r="T795" s="267"/>
      <c r="U795" s="14"/>
      <c r="V795" s="14"/>
      <c r="W795" s="14"/>
      <c r="X795" s="14"/>
      <c r="Y795" s="14"/>
      <c r="Z795" s="14"/>
      <c r="AA795" s="14"/>
      <c r="AB795" s="14"/>
      <c r="AC795" s="14"/>
      <c r="AD795" s="14"/>
      <c r="AE795" s="14"/>
      <c r="AT795" s="268" t="s">
        <v>208</v>
      </c>
      <c r="AU795" s="268" t="s">
        <v>83</v>
      </c>
      <c r="AV795" s="14" t="s">
        <v>206</v>
      </c>
      <c r="AW795" s="14" t="s">
        <v>32</v>
      </c>
      <c r="AX795" s="14" t="s">
        <v>83</v>
      </c>
      <c r="AY795" s="268" t="s">
        <v>201</v>
      </c>
    </row>
    <row r="796" s="13" customFormat="1">
      <c r="A796" s="13"/>
      <c r="B796" s="247"/>
      <c r="C796" s="248"/>
      <c r="D796" s="238" t="s">
        <v>208</v>
      </c>
      <c r="E796" s="248"/>
      <c r="F796" s="250" t="s">
        <v>1028</v>
      </c>
      <c r="G796" s="248"/>
      <c r="H796" s="251">
        <v>300.48000000000002</v>
      </c>
      <c r="I796" s="252"/>
      <c r="J796" s="248"/>
      <c r="K796" s="248"/>
      <c r="L796" s="253"/>
      <c r="M796" s="254"/>
      <c r="N796" s="255"/>
      <c r="O796" s="255"/>
      <c r="P796" s="255"/>
      <c r="Q796" s="255"/>
      <c r="R796" s="255"/>
      <c r="S796" s="255"/>
      <c r="T796" s="256"/>
      <c r="U796" s="13"/>
      <c r="V796" s="13"/>
      <c r="W796" s="13"/>
      <c r="X796" s="13"/>
      <c r="Y796" s="13"/>
      <c r="Z796" s="13"/>
      <c r="AA796" s="13"/>
      <c r="AB796" s="13"/>
      <c r="AC796" s="13"/>
      <c r="AD796" s="13"/>
      <c r="AE796" s="13"/>
      <c r="AT796" s="257" t="s">
        <v>208</v>
      </c>
      <c r="AU796" s="257" t="s">
        <v>83</v>
      </c>
      <c r="AV796" s="13" t="s">
        <v>85</v>
      </c>
      <c r="AW796" s="13" t="s">
        <v>4</v>
      </c>
      <c r="AX796" s="13" t="s">
        <v>83</v>
      </c>
      <c r="AY796" s="257" t="s">
        <v>201</v>
      </c>
    </row>
    <row r="797" s="2" customFormat="1" ht="49.05" customHeight="1">
      <c r="A797" s="39"/>
      <c r="B797" s="40"/>
      <c r="C797" s="222" t="s">
        <v>1029</v>
      </c>
      <c r="D797" s="222" t="s">
        <v>202</v>
      </c>
      <c r="E797" s="223" t="s">
        <v>1030</v>
      </c>
      <c r="F797" s="224" t="s">
        <v>1031</v>
      </c>
      <c r="G797" s="225" t="s">
        <v>1032</v>
      </c>
      <c r="H797" s="302"/>
      <c r="I797" s="227"/>
      <c r="J797" s="228">
        <f>ROUND(I797*H797,2)</f>
        <v>0</v>
      </c>
      <c r="K797" s="229"/>
      <c r="L797" s="45"/>
      <c r="M797" s="230" t="s">
        <v>1</v>
      </c>
      <c r="N797" s="231" t="s">
        <v>41</v>
      </c>
      <c r="O797" s="92"/>
      <c r="P797" s="232">
        <f>O797*H797</f>
        <v>0</v>
      </c>
      <c r="Q797" s="232">
        <v>0</v>
      </c>
      <c r="R797" s="232">
        <f>Q797*H797</f>
        <v>0</v>
      </c>
      <c r="S797" s="232">
        <v>0</v>
      </c>
      <c r="T797" s="233">
        <f>S797*H797</f>
        <v>0</v>
      </c>
      <c r="U797" s="39"/>
      <c r="V797" s="39"/>
      <c r="W797" s="39"/>
      <c r="X797" s="39"/>
      <c r="Y797" s="39"/>
      <c r="Z797" s="39"/>
      <c r="AA797" s="39"/>
      <c r="AB797" s="39"/>
      <c r="AC797" s="39"/>
      <c r="AD797" s="39"/>
      <c r="AE797" s="39"/>
      <c r="AR797" s="234" t="s">
        <v>323</v>
      </c>
      <c r="AT797" s="234" t="s">
        <v>202</v>
      </c>
      <c r="AU797" s="234" t="s">
        <v>83</v>
      </c>
      <c r="AY797" s="18" t="s">
        <v>201</v>
      </c>
      <c r="BE797" s="235">
        <f>IF(N797="základní",J797,0)</f>
        <v>0</v>
      </c>
      <c r="BF797" s="235">
        <f>IF(N797="snížená",J797,0)</f>
        <v>0</v>
      </c>
      <c r="BG797" s="235">
        <f>IF(N797="zákl. přenesená",J797,0)</f>
        <v>0</v>
      </c>
      <c r="BH797" s="235">
        <f>IF(N797="sníž. přenesená",J797,0)</f>
        <v>0</v>
      </c>
      <c r="BI797" s="235">
        <f>IF(N797="nulová",J797,0)</f>
        <v>0</v>
      </c>
      <c r="BJ797" s="18" t="s">
        <v>83</v>
      </c>
      <c r="BK797" s="235">
        <f>ROUND(I797*H797,2)</f>
        <v>0</v>
      </c>
      <c r="BL797" s="18" t="s">
        <v>323</v>
      </c>
      <c r="BM797" s="234" t="s">
        <v>1033</v>
      </c>
    </row>
    <row r="798" s="11" customFormat="1" ht="25.92" customHeight="1">
      <c r="A798" s="11"/>
      <c r="B798" s="208"/>
      <c r="C798" s="209"/>
      <c r="D798" s="210" t="s">
        <v>75</v>
      </c>
      <c r="E798" s="211" t="s">
        <v>1034</v>
      </c>
      <c r="F798" s="211" t="s">
        <v>1035</v>
      </c>
      <c r="G798" s="209"/>
      <c r="H798" s="209"/>
      <c r="I798" s="212"/>
      <c r="J798" s="213">
        <f>BK798</f>
        <v>0</v>
      </c>
      <c r="K798" s="209"/>
      <c r="L798" s="214"/>
      <c r="M798" s="215"/>
      <c r="N798" s="216"/>
      <c r="O798" s="216"/>
      <c r="P798" s="217">
        <f>SUM(P799:P842)</f>
        <v>0</v>
      </c>
      <c r="Q798" s="216"/>
      <c r="R798" s="217">
        <f>SUM(R799:R842)</f>
        <v>2.0254011899999997</v>
      </c>
      <c r="S798" s="216"/>
      <c r="T798" s="218">
        <f>SUM(T799:T842)</f>
        <v>1.9131914999999999</v>
      </c>
      <c r="U798" s="11"/>
      <c r="V798" s="11"/>
      <c r="W798" s="11"/>
      <c r="X798" s="11"/>
      <c r="Y798" s="11"/>
      <c r="Z798" s="11"/>
      <c r="AA798" s="11"/>
      <c r="AB798" s="11"/>
      <c r="AC798" s="11"/>
      <c r="AD798" s="11"/>
      <c r="AE798" s="11"/>
      <c r="AR798" s="219" t="s">
        <v>85</v>
      </c>
      <c r="AT798" s="220" t="s">
        <v>75</v>
      </c>
      <c r="AU798" s="220" t="s">
        <v>76</v>
      </c>
      <c r="AY798" s="219" t="s">
        <v>201</v>
      </c>
      <c r="BK798" s="221">
        <f>SUM(BK799:BK842)</f>
        <v>0</v>
      </c>
    </row>
    <row r="799" s="2" customFormat="1" ht="24.15" customHeight="1">
      <c r="A799" s="39"/>
      <c r="B799" s="40"/>
      <c r="C799" s="222" t="s">
        <v>1036</v>
      </c>
      <c r="D799" s="222" t="s">
        <v>202</v>
      </c>
      <c r="E799" s="223" t="s">
        <v>1037</v>
      </c>
      <c r="F799" s="224" t="s">
        <v>1038</v>
      </c>
      <c r="G799" s="225" t="s">
        <v>215</v>
      </c>
      <c r="H799" s="226">
        <v>238.82599999999999</v>
      </c>
      <c r="I799" s="227"/>
      <c r="J799" s="228">
        <f>ROUND(I799*H799,2)</f>
        <v>0</v>
      </c>
      <c r="K799" s="229"/>
      <c r="L799" s="45"/>
      <c r="M799" s="230" t="s">
        <v>1</v>
      </c>
      <c r="N799" s="231" t="s">
        <v>41</v>
      </c>
      <c r="O799" s="92"/>
      <c r="P799" s="232">
        <f>O799*H799</f>
        <v>0</v>
      </c>
      <c r="Q799" s="232">
        <v>0.00088000000000000003</v>
      </c>
      <c r="R799" s="232">
        <f>Q799*H799</f>
        <v>0.21016688</v>
      </c>
      <c r="S799" s="232">
        <v>0</v>
      </c>
      <c r="T799" s="233">
        <f>S799*H799</f>
        <v>0</v>
      </c>
      <c r="U799" s="39"/>
      <c r="V799" s="39"/>
      <c r="W799" s="39"/>
      <c r="X799" s="39"/>
      <c r="Y799" s="39"/>
      <c r="Z799" s="39"/>
      <c r="AA799" s="39"/>
      <c r="AB799" s="39"/>
      <c r="AC799" s="39"/>
      <c r="AD799" s="39"/>
      <c r="AE799" s="39"/>
      <c r="AR799" s="234" t="s">
        <v>323</v>
      </c>
      <c r="AT799" s="234" t="s">
        <v>202</v>
      </c>
      <c r="AU799" s="234" t="s">
        <v>83</v>
      </c>
      <c r="AY799" s="18" t="s">
        <v>201</v>
      </c>
      <c r="BE799" s="235">
        <f>IF(N799="základní",J799,0)</f>
        <v>0</v>
      </c>
      <c r="BF799" s="235">
        <f>IF(N799="snížená",J799,0)</f>
        <v>0</v>
      </c>
      <c r="BG799" s="235">
        <f>IF(N799="zákl. přenesená",J799,0)</f>
        <v>0</v>
      </c>
      <c r="BH799" s="235">
        <f>IF(N799="sníž. přenesená",J799,0)</f>
        <v>0</v>
      </c>
      <c r="BI799" s="235">
        <f>IF(N799="nulová",J799,0)</f>
        <v>0</v>
      </c>
      <c r="BJ799" s="18" t="s">
        <v>83</v>
      </c>
      <c r="BK799" s="235">
        <f>ROUND(I799*H799,2)</f>
        <v>0</v>
      </c>
      <c r="BL799" s="18" t="s">
        <v>323</v>
      </c>
      <c r="BM799" s="234" t="s">
        <v>1039</v>
      </c>
    </row>
    <row r="800" s="13" customFormat="1">
      <c r="A800" s="13"/>
      <c r="B800" s="247"/>
      <c r="C800" s="248"/>
      <c r="D800" s="238" t="s">
        <v>208</v>
      </c>
      <c r="E800" s="249" t="s">
        <v>1</v>
      </c>
      <c r="F800" s="250" t="s">
        <v>1040</v>
      </c>
      <c r="G800" s="248"/>
      <c r="H800" s="251">
        <v>231.90199999999999</v>
      </c>
      <c r="I800" s="252"/>
      <c r="J800" s="248"/>
      <c r="K800" s="248"/>
      <c r="L800" s="253"/>
      <c r="M800" s="254"/>
      <c r="N800" s="255"/>
      <c r="O800" s="255"/>
      <c r="P800" s="255"/>
      <c r="Q800" s="255"/>
      <c r="R800" s="255"/>
      <c r="S800" s="255"/>
      <c r="T800" s="256"/>
      <c r="U800" s="13"/>
      <c r="V800" s="13"/>
      <c r="W800" s="13"/>
      <c r="X800" s="13"/>
      <c r="Y800" s="13"/>
      <c r="Z800" s="13"/>
      <c r="AA800" s="13"/>
      <c r="AB800" s="13"/>
      <c r="AC800" s="13"/>
      <c r="AD800" s="13"/>
      <c r="AE800" s="13"/>
      <c r="AT800" s="257" t="s">
        <v>208</v>
      </c>
      <c r="AU800" s="257" t="s">
        <v>83</v>
      </c>
      <c r="AV800" s="13" t="s">
        <v>85</v>
      </c>
      <c r="AW800" s="13" t="s">
        <v>32</v>
      </c>
      <c r="AX800" s="13" t="s">
        <v>76</v>
      </c>
      <c r="AY800" s="257" t="s">
        <v>201</v>
      </c>
    </row>
    <row r="801" s="13" customFormat="1">
      <c r="A801" s="13"/>
      <c r="B801" s="247"/>
      <c r="C801" s="248"/>
      <c r="D801" s="238" t="s">
        <v>208</v>
      </c>
      <c r="E801" s="249" t="s">
        <v>1</v>
      </c>
      <c r="F801" s="250" t="s">
        <v>1041</v>
      </c>
      <c r="G801" s="248"/>
      <c r="H801" s="251">
        <v>6.9240000000000004</v>
      </c>
      <c r="I801" s="252"/>
      <c r="J801" s="248"/>
      <c r="K801" s="248"/>
      <c r="L801" s="253"/>
      <c r="M801" s="254"/>
      <c r="N801" s="255"/>
      <c r="O801" s="255"/>
      <c r="P801" s="255"/>
      <c r="Q801" s="255"/>
      <c r="R801" s="255"/>
      <c r="S801" s="255"/>
      <c r="T801" s="256"/>
      <c r="U801" s="13"/>
      <c r="V801" s="13"/>
      <c r="W801" s="13"/>
      <c r="X801" s="13"/>
      <c r="Y801" s="13"/>
      <c r="Z801" s="13"/>
      <c r="AA801" s="13"/>
      <c r="AB801" s="13"/>
      <c r="AC801" s="13"/>
      <c r="AD801" s="13"/>
      <c r="AE801" s="13"/>
      <c r="AT801" s="257" t="s">
        <v>208</v>
      </c>
      <c r="AU801" s="257" t="s">
        <v>83</v>
      </c>
      <c r="AV801" s="13" t="s">
        <v>85</v>
      </c>
      <c r="AW801" s="13" t="s">
        <v>32</v>
      </c>
      <c r="AX801" s="13" t="s">
        <v>76</v>
      </c>
      <c r="AY801" s="257" t="s">
        <v>201</v>
      </c>
    </row>
    <row r="802" s="14" customFormat="1">
      <c r="A802" s="14"/>
      <c r="B802" s="258"/>
      <c r="C802" s="259"/>
      <c r="D802" s="238" t="s">
        <v>208</v>
      </c>
      <c r="E802" s="260" t="s">
        <v>1</v>
      </c>
      <c r="F802" s="261" t="s">
        <v>212</v>
      </c>
      <c r="G802" s="259"/>
      <c r="H802" s="262">
        <v>238.82599999999999</v>
      </c>
      <c r="I802" s="263"/>
      <c r="J802" s="259"/>
      <c r="K802" s="259"/>
      <c r="L802" s="264"/>
      <c r="M802" s="265"/>
      <c r="N802" s="266"/>
      <c r="O802" s="266"/>
      <c r="P802" s="266"/>
      <c r="Q802" s="266"/>
      <c r="R802" s="266"/>
      <c r="S802" s="266"/>
      <c r="T802" s="267"/>
      <c r="U802" s="14"/>
      <c r="V802" s="14"/>
      <c r="W802" s="14"/>
      <c r="X802" s="14"/>
      <c r="Y802" s="14"/>
      <c r="Z802" s="14"/>
      <c r="AA802" s="14"/>
      <c r="AB802" s="14"/>
      <c r="AC802" s="14"/>
      <c r="AD802" s="14"/>
      <c r="AE802" s="14"/>
      <c r="AT802" s="268" t="s">
        <v>208</v>
      </c>
      <c r="AU802" s="268" t="s">
        <v>83</v>
      </c>
      <c r="AV802" s="14" t="s">
        <v>206</v>
      </c>
      <c r="AW802" s="14" t="s">
        <v>32</v>
      </c>
      <c r="AX802" s="14" t="s">
        <v>83</v>
      </c>
      <c r="AY802" s="268" t="s">
        <v>201</v>
      </c>
    </row>
    <row r="803" s="2" customFormat="1" ht="24.15" customHeight="1">
      <c r="A803" s="39"/>
      <c r="B803" s="40"/>
      <c r="C803" s="291" t="s">
        <v>1042</v>
      </c>
      <c r="D803" s="291" t="s">
        <v>615</v>
      </c>
      <c r="E803" s="292" t="s">
        <v>1014</v>
      </c>
      <c r="F803" s="293" t="s">
        <v>1015</v>
      </c>
      <c r="G803" s="294" t="s">
        <v>215</v>
      </c>
      <c r="H803" s="295">
        <v>139.17599999999999</v>
      </c>
      <c r="I803" s="296"/>
      <c r="J803" s="297">
        <f>ROUND(I803*H803,2)</f>
        <v>0</v>
      </c>
      <c r="K803" s="298"/>
      <c r="L803" s="299"/>
      <c r="M803" s="300" t="s">
        <v>1</v>
      </c>
      <c r="N803" s="301" t="s">
        <v>41</v>
      </c>
      <c r="O803" s="92"/>
      <c r="P803" s="232">
        <f>O803*H803</f>
        <v>0</v>
      </c>
      <c r="Q803" s="232">
        <v>0.0054000000000000003</v>
      </c>
      <c r="R803" s="232">
        <f>Q803*H803</f>
        <v>0.75155039999999995</v>
      </c>
      <c r="S803" s="232">
        <v>0</v>
      </c>
      <c r="T803" s="233">
        <f>S803*H803</f>
        <v>0</v>
      </c>
      <c r="U803" s="39"/>
      <c r="V803" s="39"/>
      <c r="W803" s="39"/>
      <c r="X803" s="39"/>
      <c r="Y803" s="39"/>
      <c r="Z803" s="39"/>
      <c r="AA803" s="39"/>
      <c r="AB803" s="39"/>
      <c r="AC803" s="39"/>
      <c r="AD803" s="39"/>
      <c r="AE803" s="39"/>
      <c r="AR803" s="234" t="s">
        <v>683</v>
      </c>
      <c r="AT803" s="234" t="s">
        <v>615</v>
      </c>
      <c r="AU803" s="234" t="s">
        <v>83</v>
      </c>
      <c r="AY803" s="18" t="s">
        <v>201</v>
      </c>
      <c r="BE803" s="235">
        <f>IF(N803="základní",J803,0)</f>
        <v>0</v>
      </c>
      <c r="BF803" s="235">
        <f>IF(N803="snížená",J803,0)</f>
        <v>0</v>
      </c>
      <c r="BG803" s="235">
        <f>IF(N803="zákl. přenesená",J803,0)</f>
        <v>0</v>
      </c>
      <c r="BH803" s="235">
        <f>IF(N803="sníž. přenesená",J803,0)</f>
        <v>0</v>
      </c>
      <c r="BI803" s="235">
        <f>IF(N803="nulová",J803,0)</f>
        <v>0</v>
      </c>
      <c r="BJ803" s="18" t="s">
        <v>83</v>
      </c>
      <c r="BK803" s="235">
        <f>ROUND(I803*H803,2)</f>
        <v>0</v>
      </c>
      <c r="BL803" s="18" t="s">
        <v>323</v>
      </c>
      <c r="BM803" s="234" t="s">
        <v>1043</v>
      </c>
    </row>
    <row r="804" s="13" customFormat="1">
      <c r="A804" s="13"/>
      <c r="B804" s="247"/>
      <c r="C804" s="248"/>
      <c r="D804" s="238" t="s">
        <v>208</v>
      </c>
      <c r="E804" s="249" t="s">
        <v>1</v>
      </c>
      <c r="F804" s="250" t="s">
        <v>412</v>
      </c>
      <c r="G804" s="248"/>
      <c r="H804" s="251">
        <v>115.95099999999999</v>
      </c>
      <c r="I804" s="252"/>
      <c r="J804" s="248"/>
      <c r="K804" s="248"/>
      <c r="L804" s="253"/>
      <c r="M804" s="254"/>
      <c r="N804" s="255"/>
      <c r="O804" s="255"/>
      <c r="P804" s="255"/>
      <c r="Q804" s="255"/>
      <c r="R804" s="255"/>
      <c r="S804" s="255"/>
      <c r="T804" s="256"/>
      <c r="U804" s="13"/>
      <c r="V804" s="13"/>
      <c r="W804" s="13"/>
      <c r="X804" s="13"/>
      <c r="Y804" s="13"/>
      <c r="Z804" s="13"/>
      <c r="AA804" s="13"/>
      <c r="AB804" s="13"/>
      <c r="AC804" s="13"/>
      <c r="AD804" s="13"/>
      <c r="AE804" s="13"/>
      <c r="AT804" s="257" t="s">
        <v>208</v>
      </c>
      <c r="AU804" s="257" t="s">
        <v>83</v>
      </c>
      <c r="AV804" s="13" t="s">
        <v>85</v>
      </c>
      <c r="AW804" s="13" t="s">
        <v>32</v>
      </c>
      <c r="AX804" s="13" t="s">
        <v>76</v>
      </c>
      <c r="AY804" s="257" t="s">
        <v>201</v>
      </c>
    </row>
    <row r="805" s="13" customFormat="1">
      <c r="A805" s="13"/>
      <c r="B805" s="247"/>
      <c r="C805" s="248"/>
      <c r="D805" s="238" t="s">
        <v>208</v>
      </c>
      <c r="E805" s="249" t="s">
        <v>1</v>
      </c>
      <c r="F805" s="250" t="s">
        <v>415</v>
      </c>
      <c r="G805" s="248"/>
      <c r="H805" s="251">
        <v>3.4620000000000002</v>
      </c>
      <c r="I805" s="252"/>
      <c r="J805" s="248"/>
      <c r="K805" s="248"/>
      <c r="L805" s="253"/>
      <c r="M805" s="254"/>
      <c r="N805" s="255"/>
      <c r="O805" s="255"/>
      <c r="P805" s="255"/>
      <c r="Q805" s="255"/>
      <c r="R805" s="255"/>
      <c r="S805" s="255"/>
      <c r="T805" s="256"/>
      <c r="U805" s="13"/>
      <c r="V805" s="13"/>
      <c r="W805" s="13"/>
      <c r="X805" s="13"/>
      <c r="Y805" s="13"/>
      <c r="Z805" s="13"/>
      <c r="AA805" s="13"/>
      <c r="AB805" s="13"/>
      <c r="AC805" s="13"/>
      <c r="AD805" s="13"/>
      <c r="AE805" s="13"/>
      <c r="AT805" s="257" t="s">
        <v>208</v>
      </c>
      <c r="AU805" s="257" t="s">
        <v>83</v>
      </c>
      <c r="AV805" s="13" t="s">
        <v>85</v>
      </c>
      <c r="AW805" s="13" t="s">
        <v>32</v>
      </c>
      <c r="AX805" s="13" t="s">
        <v>76</v>
      </c>
      <c r="AY805" s="257" t="s">
        <v>201</v>
      </c>
    </row>
    <row r="806" s="14" customFormat="1">
      <c r="A806" s="14"/>
      <c r="B806" s="258"/>
      <c r="C806" s="259"/>
      <c r="D806" s="238" t="s">
        <v>208</v>
      </c>
      <c r="E806" s="260" t="s">
        <v>1</v>
      </c>
      <c r="F806" s="261" t="s">
        <v>212</v>
      </c>
      <c r="G806" s="259"/>
      <c r="H806" s="262">
        <v>119.413</v>
      </c>
      <c r="I806" s="263"/>
      <c r="J806" s="259"/>
      <c r="K806" s="259"/>
      <c r="L806" s="264"/>
      <c r="M806" s="265"/>
      <c r="N806" s="266"/>
      <c r="O806" s="266"/>
      <c r="P806" s="266"/>
      <c r="Q806" s="266"/>
      <c r="R806" s="266"/>
      <c r="S806" s="266"/>
      <c r="T806" s="267"/>
      <c r="U806" s="14"/>
      <c r="V806" s="14"/>
      <c r="W806" s="14"/>
      <c r="X806" s="14"/>
      <c r="Y806" s="14"/>
      <c r="Z806" s="14"/>
      <c r="AA806" s="14"/>
      <c r="AB806" s="14"/>
      <c r="AC806" s="14"/>
      <c r="AD806" s="14"/>
      <c r="AE806" s="14"/>
      <c r="AT806" s="268" t="s">
        <v>208</v>
      </c>
      <c r="AU806" s="268" t="s">
        <v>83</v>
      </c>
      <c r="AV806" s="14" t="s">
        <v>206</v>
      </c>
      <c r="AW806" s="14" t="s">
        <v>32</v>
      </c>
      <c r="AX806" s="14" t="s">
        <v>83</v>
      </c>
      <c r="AY806" s="268" t="s">
        <v>201</v>
      </c>
    </row>
    <row r="807" s="13" customFormat="1">
      <c r="A807" s="13"/>
      <c r="B807" s="247"/>
      <c r="C807" s="248"/>
      <c r="D807" s="238" t="s">
        <v>208</v>
      </c>
      <c r="E807" s="248"/>
      <c r="F807" s="250" t="s">
        <v>1044</v>
      </c>
      <c r="G807" s="248"/>
      <c r="H807" s="251">
        <v>139.17599999999999</v>
      </c>
      <c r="I807" s="252"/>
      <c r="J807" s="248"/>
      <c r="K807" s="248"/>
      <c r="L807" s="253"/>
      <c r="M807" s="254"/>
      <c r="N807" s="255"/>
      <c r="O807" s="255"/>
      <c r="P807" s="255"/>
      <c r="Q807" s="255"/>
      <c r="R807" s="255"/>
      <c r="S807" s="255"/>
      <c r="T807" s="256"/>
      <c r="U807" s="13"/>
      <c r="V807" s="13"/>
      <c r="W807" s="13"/>
      <c r="X807" s="13"/>
      <c r="Y807" s="13"/>
      <c r="Z807" s="13"/>
      <c r="AA807" s="13"/>
      <c r="AB807" s="13"/>
      <c r="AC807" s="13"/>
      <c r="AD807" s="13"/>
      <c r="AE807" s="13"/>
      <c r="AT807" s="257" t="s">
        <v>208</v>
      </c>
      <c r="AU807" s="257" t="s">
        <v>83</v>
      </c>
      <c r="AV807" s="13" t="s">
        <v>85</v>
      </c>
      <c r="AW807" s="13" t="s">
        <v>4</v>
      </c>
      <c r="AX807" s="13" t="s">
        <v>83</v>
      </c>
      <c r="AY807" s="257" t="s">
        <v>201</v>
      </c>
    </row>
    <row r="808" s="2" customFormat="1" ht="24.15" customHeight="1">
      <c r="A808" s="39"/>
      <c r="B808" s="40"/>
      <c r="C808" s="291" t="s">
        <v>1045</v>
      </c>
      <c r="D808" s="291" t="s">
        <v>615</v>
      </c>
      <c r="E808" s="292" t="s">
        <v>1046</v>
      </c>
      <c r="F808" s="293" t="s">
        <v>1047</v>
      </c>
      <c r="G808" s="294" t="s">
        <v>215</v>
      </c>
      <c r="H808" s="295">
        <v>139.17599999999999</v>
      </c>
      <c r="I808" s="296"/>
      <c r="J808" s="297">
        <f>ROUND(I808*H808,2)</f>
        <v>0</v>
      </c>
      <c r="K808" s="298"/>
      <c r="L808" s="299"/>
      <c r="M808" s="300" t="s">
        <v>1</v>
      </c>
      <c r="N808" s="301" t="s">
        <v>41</v>
      </c>
      <c r="O808" s="92"/>
      <c r="P808" s="232">
        <f>O808*H808</f>
        <v>0</v>
      </c>
      <c r="Q808" s="232">
        <v>0.0047000000000000002</v>
      </c>
      <c r="R808" s="232">
        <f>Q808*H808</f>
        <v>0.65412720000000002</v>
      </c>
      <c r="S808" s="232">
        <v>0</v>
      </c>
      <c r="T808" s="233">
        <f>S808*H808</f>
        <v>0</v>
      </c>
      <c r="U808" s="39"/>
      <c r="V808" s="39"/>
      <c r="W808" s="39"/>
      <c r="X808" s="39"/>
      <c r="Y808" s="39"/>
      <c r="Z808" s="39"/>
      <c r="AA808" s="39"/>
      <c r="AB808" s="39"/>
      <c r="AC808" s="39"/>
      <c r="AD808" s="39"/>
      <c r="AE808" s="39"/>
      <c r="AR808" s="234" t="s">
        <v>683</v>
      </c>
      <c r="AT808" s="234" t="s">
        <v>615</v>
      </c>
      <c r="AU808" s="234" t="s">
        <v>83</v>
      </c>
      <c r="AY808" s="18" t="s">
        <v>201</v>
      </c>
      <c r="BE808" s="235">
        <f>IF(N808="základní",J808,0)</f>
        <v>0</v>
      </c>
      <c r="BF808" s="235">
        <f>IF(N808="snížená",J808,0)</f>
        <v>0</v>
      </c>
      <c r="BG808" s="235">
        <f>IF(N808="zákl. přenesená",J808,0)</f>
        <v>0</v>
      </c>
      <c r="BH808" s="235">
        <f>IF(N808="sníž. přenesená",J808,0)</f>
        <v>0</v>
      </c>
      <c r="BI808" s="235">
        <f>IF(N808="nulová",J808,0)</f>
        <v>0</v>
      </c>
      <c r="BJ808" s="18" t="s">
        <v>83</v>
      </c>
      <c r="BK808" s="235">
        <f>ROUND(I808*H808,2)</f>
        <v>0</v>
      </c>
      <c r="BL808" s="18" t="s">
        <v>323</v>
      </c>
      <c r="BM808" s="234" t="s">
        <v>1048</v>
      </c>
    </row>
    <row r="809" s="13" customFormat="1">
      <c r="A809" s="13"/>
      <c r="B809" s="247"/>
      <c r="C809" s="248"/>
      <c r="D809" s="238" t="s">
        <v>208</v>
      </c>
      <c r="E809" s="249" t="s">
        <v>1</v>
      </c>
      <c r="F809" s="250" t="s">
        <v>412</v>
      </c>
      <c r="G809" s="248"/>
      <c r="H809" s="251">
        <v>115.95099999999999</v>
      </c>
      <c r="I809" s="252"/>
      <c r="J809" s="248"/>
      <c r="K809" s="248"/>
      <c r="L809" s="253"/>
      <c r="M809" s="254"/>
      <c r="N809" s="255"/>
      <c r="O809" s="255"/>
      <c r="P809" s="255"/>
      <c r="Q809" s="255"/>
      <c r="R809" s="255"/>
      <c r="S809" s="255"/>
      <c r="T809" s="256"/>
      <c r="U809" s="13"/>
      <c r="V809" s="13"/>
      <c r="W809" s="13"/>
      <c r="X809" s="13"/>
      <c r="Y809" s="13"/>
      <c r="Z809" s="13"/>
      <c r="AA809" s="13"/>
      <c r="AB809" s="13"/>
      <c r="AC809" s="13"/>
      <c r="AD809" s="13"/>
      <c r="AE809" s="13"/>
      <c r="AT809" s="257" t="s">
        <v>208</v>
      </c>
      <c r="AU809" s="257" t="s">
        <v>83</v>
      </c>
      <c r="AV809" s="13" t="s">
        <v>85</v>
      </c>
      <c r="AW809" s="13" t="s">
        <v>32</v>
      </c>
      <c r="AX809" s="13" t="s">
        <v>76</v>
      </c>
      <c r="AY809" s="257" t="s">
        <v>201</v>
      </c>
    </row>
    <row r="810" s="13" customFormat="1">
      <c r="A810" s="13"/>
      <c r="B810" s="247"/>
      <c r="C810" s="248"/>
      <c r="D810" s="238" t="s">
        <v>208</v>
      </c>
      <c r="E810" s="249" t="s">
        <v>1</v>
      </c>
      <c r="F810" s="250" t="s">
        <v>415</v>
      </c>
      <c r="G810" s="248"/>
      <c r="H810" s="251">
        <v>3.4620000000000002</v>
      </c>
      <c r="I810" s="252"/>
      <c r="J810" s="248"/>
      <c r="K810" s="248"/>
      <c r="L810" s="253"/>
      <c r="M810" s="254"/>
      <c r="N810" s="255"/>
      <c r="O810" s="255"/>
      <c r="P810" s="255"/>
      <c r="Q810" s="255"/>
      <c r="R810" s="255"/>
      <c r="S810" s="255"/>
      <c r="T810" s="256"/>
      <c r="U810" s="13"/>
      <c r="V810" s="13"/>
      <c r="W810" s="13"/>
      <c r="X810" s="13"/>
      <c r="Y810" s="13"/>
      <c r="Z810" s="13"/>
      <c r="AA810" s="13"/>
      <c r="AB810" s="13"/>
      <c r="AC810" s="13"/>
      <c r="AD810" s="13"/>
      <c r="AE810" s="13"/>
      <c r="AT810" s="257" t="s">
        <v>208</v>
      </c>
      <c r="AU810" s="257" t="s">
        <v>83</v>
      </c>
      <c r="AV810" s="13" t="s">
        <v>85</v>
      </c>
      <c r="AW810" s="13" t="s">
        <v>32</v>
      </c>
      <c r="AX810" s="13" t="s">
        <v>76</v>
      </c>
      <c r="AY810" s="257" t="s">
        <v>201</v>
      </c>
    </row>
    <row r="811" s="14" customFormat="1">
      <c r="A811" s="14"/>
      <c r="B811" s="258"/>
      <c r="C811" s="259"/>
      <c r="D811" s="238" t="s">
        <v>208</v>
      </c>
      <c r="E811" s="260" t="s">
        <v>1</v>
      </c>
      <c r="F811" s="261" t="s">
        <v>212</v>
      </c>
      <c r="G811" s="259"/>
      <c r="H811" s="262">
        <v>119.413</v>
      </c>
      <c r="I811" s="263"/>
      <c r="J811" s="259"/>
      <c r="K811" s="259"/>
      <c r="L811" s="264"/>
      <c r="M811" s="265"/>
      <c r="N811" s="266"/>
      <c r="O811" s="266"/>
      <c r="P811" s="266"/>
      <c r="Q811" s="266"/>
      <c r="R811" s="266"/>
      <c r="S811" s="266"/>
      <c r="T811" s="267"/>
      <c r="U811" s="14"/>
      <c r="V811" s="14"/>
      <c r="W811" s="14"/>
      <c r="X811" s="14"/>
      <c r="Y811" s="14"/>
      <c r="Z811" s="14"/>
      <c r="AA811" s="14"/>
      <c r="AB811" s="14"/>
      <c r="AC811" s="14"/>
      <c r="AD811" s="14"/>
      <c r="AE811" s="14"/>
      <c r="AT811" s="268" t="s">
        <v>208</v>
      </c>
      <c r="AU811" s="268" t="s">
        <v>83</v>
      </c>
      <c r="AV811" s="14" t="s">
        <v>206</v>
      </c>
      <c r="AW811" s="14" t="s">
        <v>32</v>
      </c>
      <c r="AX811" s="14" t="s">
        <v>83</v>
      </c>
      <c r="AY811" s="268" t="s">
        <v>201</v>
      </c>
    </row>
    <row r="812" s="13" customFormat="1">
      <c r="A812" s="13"/>
      <c r="B812" s="247"/>
      <c r="C812" s="248"/>
      <c r="D812" s="238" t="s">
        <v>208</v>
      </c>
      <c r="E812" s="248"/>
      <c r="F812" s="250" t="s">
        <v>1044</v>
      </c>
      <c r="G812" s="248"/>
      <c r="H812" s="251">
        <v>139.17599999999999</v>
      </c>
      <c r="I812" s="252"/>
      <c r="J812" s="248"/>
      <c r="K812" s="248"/>
      <c r="L812" s="253"/>
      <c r="M812" s="254"/>
      <c r="N812" s="255"/>
      <c r="O812" s="255"/>
      <c r="P812" s="255"/>
      <c r="Q812" s="255"/>
      <c r="R812" s="255"/>
      <c r="S812" s="255"/>
      <c r="T812" s="256"/>
      <c r="U812" s="13"/>
      <c r="V812" s="13"/>
      <c r="W812" s="13"/>
      <c r="X812" s="13"/>
      <c r="Y812" s="13"/>
      <c r="Z812" s="13"/>
      <c r="AA812" s="13"/>
      <c r="AB812" s="13"/>
      <c r="AC812" s="13"/>
      <c r="AD812" s="13"/>
      <c r="AE812" s="13"/>
      <c r="AT812" s="257" t="s">
        <v>208</v>
      </c>
      <c r="AU812" s="257" t="s">
        <v>83</v>
      </c>
      <c r="AV812" s="13" t="s">
        <v>85</v>
      </c>
      <c r="AW812" s="13" t="s">
        <v>4</v>
      </c>
      <c r="AX812" s="13" t="s">
        <v>83</v>
      </c>
      <c r="AY812" s="257" t="s">
        <v>201</v>
      </c>
    </row>
    <row r="813" s="2" customFormat="1" ht="66.75" customHeight="1">
      <c r="A813" s="39"/>
      <c r="B813" s="40"/>
      <c r="C813" s="222" t="s">
        <v>1049</v>
      </c>
      <c r="D813" s="222" t="s">
        <v>202</v>
      </c>
      <c r="E813" s="223" t="s">
        <v>1050</v>
      </c>
      <c r="F813" s="224" t="s">
        <v>1051</v>
      </c>
      <c r="G813" s="225" t="s">
        <v>215</v>
      </c>
      <c r="H813" s="226">
        <v>83.588999999999999</v>
      </c>
      <c r="I813" s="227"/>
      <c r="J813" s="228">
        <f>ROUND(I813*H813,2)</f>
        <v>0</v>
      </c>
      <c r="K813" s="229"/>
      <c r="L813" s="45"/>
      <c r="M813" s="230" t="s">
        <v>1</v>
      </c>
      <c r="N813" s="231" t="s">
        <v>41</v>
      </c>
      <c r="O813" s="92"/>
      <c r="P813" s="232">
        <f>O813*H813</f>
        <v>0</v>
      </c>
      <c r="Q813" s="232">
        <v>0.00023000000000000001</v>
      </c>
      <c r="R813" s="232">
        <f>Q813*H813</f>
        <v>0.019225470000000001</v>
      </c>
      <c r="S813" s="232">
        <v>0</v>
      </c>
      <c r="T813" s="233">
        <f>S813*H813</f>
        <v>0</v>
      </c>
      <c r="U813" s="39"/>
      <c r="V813" s="39"/>
      <c r="W813" s="39"/>
      <c r="X813" s="39"/>
      <c r="Y813" s="39"/>
      <c r="Z813" s="39"/>
      <c r="AA813" s="39"/>
      <c r="AB813" s="39"/>
      <c r="AC813" s="39"/>
      <c r="AD813" s="39"/>
      <c r="AE813" s="39"/>
      <c r="AR813" s="234" t="s">
        <v>323</v>
      </c>
      <c r="AT813" s="234" t="s">
        <v>202</v>
      </c>
      <c r="AU813" s="234" t="s">
        <v>83</v>
      </c>
      <c r="AY813" s="18" t="s">
        <v>201</v>
      </c>
      <c r="BE813" s="235">
        <f>IF(N813="základní",J813,0)</f>
        <v>0</v>
      </c>
      <c r="BF813" s="235">
        <f>IF(N813="snížená",J813,0)</f>
        <v>0</v>
      </c>
      <c r="BG813" s="235">
        <f>IF(N813="zákl. přenesená",J813,0)</f>
        <v>0</v>
      </c>
      <c r="BH813" s="235">
        <f>IF(N813="sníž. přenesená",J813,0)</f>
        <v>0</v>
      </c>
      <c r="BI813" s="235">
        <f>IF(N813="nulová",J813,0)</f>
        <v>0</v>
      </c>
      <c r="BJ813" s="18" t="s">
        <v>83</v>
      </c>
      <c r="BK813" s="235">
        <f>ROUND(I813*H813,2)</f>
        <v>0</v>
      </c>
      <c r="BL813" s="18" t="s">
        <v>323</v>
      </c>
      <c r="BM813" s="234" t="s">
        <v>1052</v>
      </c>
    </row>
    <row r="814" s="13" customFormat="1">
      <c r="A814" s="13"/>
      <c r="B814" s="247"/>
      <c r="C814" s="248"/>
      <c r="D814" s="238" t="s">
        <v>208</v>
      </c>
      <c r="E814" s="249" t="s">
        <v>1</v>
      </c>
      <c r="F814" s="250" t="s">
        <v>1053</v>
      </c>
      <c r="G814" s="248"/>
      <c r="H814" s="251">
        <v>81.165999999999997</v>
      </c>
      <c r="I814" s="252"/>
      <c r="J814" s="248"/>
      <c r="K814" s="248"/>
      <c r="L814" s="253"/>
      <c r="M814" s="254"/>
      <c r="N814" s="255"/>
      <c r="O814" s="255"/>
      <c r="P814" s="255"/>
      <c r="Q814" s="255"/>
      <c r="R814" s="255"/>
      <c r="S814" s="255"/>
      <c r="T814" s="256"/>
      <c r="U814" s="13"/>
      <c r="V814" s="13"/>
      <c r="W814" s="13"/>
      <c r="X814" s="13"/>
      <c r="Y814" s="13"/>
      <c r="Z814" s="13"/>
      <c r="AA814" s="13"/>
      <c r="AB814" s="13"/>
      <c r="AC814" s="13"/>
      <c r="AD814" s="13"/>
      <c r="AE814" s="13"/>
      <c r="AT814" s="257" t="s">
        <v>208</v>
      </c>
      <c r="AU814" s="257" t="s">
        <v>83</v>
      </c>
      <c r="AV814" s="13" t="s">
        <v>85</v>
      </c>
      <c r="AW814" s="13" t="s">
        <v>32</v>
      </c>
      <c r="AX814" s="13" t="s">
        <v>76</v>
      </c>
      <c r="AY814" s="257" t="s">
        <v>201</v>
      </c>
    </row>
    <row r="815" s="13" customFormat="1">
      <c r="A815" s="13"/>
      <c r="B815" s="247"/>
      <c r="C815" s="248"/>
      <c r="D815" s="238" t="s">
        <v>208</v>
      </c>
      <c r="E815" s="249" t="s">
        <v>1</v>
      </c>
      <c r="F815" s="250" t="s">
        <v>1054</v>
      </c>
      <c r="G815" s="248"/>
      <c r="H815" s="251">
        <v>2.423</v>
      </c>
      <c r="I815" s="252"/>
      <c r="J815" s="248"/>
      <c r="K815" s="248"/>
      <c r="L815" s="253"/>
      <c r="M815" s="254"/>
      <c r="N815" s="255"/>
      <c r="O815" s="255"/>
      <c r="P815" s="255"/>
      <c r="Q815" s="255"/>
      <c r="R815" s="255"/>
      <c r="S815" s="255"/>
      <c r="T815" s="256"/>
      <c r="U815" s="13"/>
      <c r="V815" s="13"/>
      <c r="W815" s="13"/>
      <c r="X815" s="13"/>
      <c r="Y815" s="13"/>
      <c r="Z815" s="13"/>
      <c r="AA815" s="13"/>
      <c r="AB815" s="13"/>
      <c r="AC815" s="13"/>
      <c r="AD815" s="13"/>
      <c r="AE815" s="13"/>
      <c r="AT815" s="257" t="s">
        <v>208</v>
      </c>
      <c r="AU815" s="257" t="s">
        <v>83</v>
      </c>
      <c r="AV815" s="13" t="s">
        <v>85</v>
      </c>
      <c r="AW815" s="13" t="s">
        <v>32</v>
      </c>
      <c r="AX815" s="13" t="s">
        <v>76</v>
      </c>
      <c r="AY815" s="257" t="s">
        <v>201</v>
      </c>
    </row>
    <row r="816" s="14" customFormat="1">
      <c r="A816" s="14"/>
      <c r="B816" s="258"/>
      <c r="C816" s="259"/>
      <c r="D816" s="238" t="s">
        <v>208</v>
      </c>
      <c r="E816" s="260" t="s">
        <v>1</v>
      </c>
      <c r="F816" s="261" t="s">
        <v>212</v>
      </c>
      <c r="G816" s="259"/>
      <c r="H816" s="262">
        <v>83.588999999999999</v>
      </c>
      <c r="I816" s="263"/>
      <c r="J816" s="259"/>
      <c r="K816" s="259"/>
      <c r="L816" s="264"/>
      <c r="M816" s="265"/>
      <c r="N816" s="266"/>
      <c r="O816" s="266"/>
      <c r="P816" s="266"/>
      <c r="Q816" s="266"/>
      <c r="R816" s="266"/>
      <c r="S816" s="266"/>
      <c r="T816" s="267"/>
      <c r="U816" s="14"/>
      <c r="V816" s="14"/>
      <c r="W816" s="14"/>
      <c r="X816" s="14"/>
      <c r="Y816" s="14"/>
      <c r="Z816" s="14"/>
      <c r="AA816" s="14"/>
      <c r="AB816" s="14"/>
      <c r="AC816" s="14"/>
      <c r="AD816" s="14"/>
      <c r="AE816" s="14"/>
      <c r="AT816" s="268" t="s">
        <v>208</v>
      </c>
      <c r="AU816" s="268" t="s">
        <v>83</v>
      </c>
      <c r="AV816" s="14" t="s">
        <v>206</v>
      </c>
      <c r="AW816" s="14" t="s">
        <v>32</v>
      </c>
      <c r="AX816" s="14" t="s">
        <v>83</v>
      </c>
      <c r="AY816" s="268" t="s">
        <v>201</v>
      </c>
    </row>
    <row r="817" s="2" customFormat="1" ht="66.75" customHeight="1">
      <c r="A817" s="39"/>
      <c r="B817" s="40"/>
      <c r="C817" s="222" t="s">
        <v>1055</v>
      </c>
      <c r="D817" s="222" t="s">
        <v>202</v>
      </c>
      <c r="E817" s="223" t="s">
        <v>1056</v>
      </c>
      <c r="F817" s="224" t="s">
        <v>1057</v>
      </c>
      <c r="G817" s="225" t="s">
        <v>215</v>
      </c>
      <c r="H817" s="226">
        <v>23.882000000000001</v>
      </c>
      <c r="I817" s="227"/>
      <c r="J817" s="228">
        <f>ROUND(I817*H817,2)</f>
        <v>0</v>
      </c>
      <c r="K817" s="229"/>
      <c r="L817" s="45"/>
      <c r="M817" s="230" t="s">
        <v>1</v>
      </c>
      <c r="N817" s="231" t="s">
        <v>41</v>
      </c>
      <c r="O817" s="92"/>
      <c r="P817" s="232">
        <f>O817*H817</f>
        <v>0</v>
      </c>
      <c r="Q817" s="232">
        <v>0.00036999999999999999</v>
      </c>
      <c r="R817" s="232">
        <f>Q817*H817</f>
        <v>0.0088363399999999998</v>
      </c>
      <c r="S817" s="232">
        <v>0</v>
      </c>
      <c r="T817" s="233">
        <f>S817*H817</f>
        <v>0</v>
      </c>
      <c r="U817" s="39"/>
      <c r="V817" s="39"/>
      <c r="W817" s="39"/>
      <c r="X817" s="39"/>
      <c r="Y817" s="39"/>
      <c r="Z817" s="39"/>
      <c r="AA817" s="39"/>
      <c r="AB817" s="39"/>
      <c r="AC817" s="39"/>
      <c r="AD817" s="39"/>
      <c r="AE817" s="39"/>
      <c r="AR817" s="234" t="s">
        <v>323</v>
      </c>
      <c r="AT817" s="234" t="s">
        <v>202</v>
      </c>
      <c r="AU817" s="234" t="s">
        <v>83</v>
      </c>
      <c r="AY817" s="18" t="s">
        <v>201</v>
      </c>
      <c r="BE817" s="235">
        <f>IF(N817="základní",J817,0)</f>
        <v>0</v>
      </c>
      <c r="BF817" s="235">
        <f>IF(N817="snížená",J817,0)</f>
        <v>0</v>
      </c>
      <c r="BG817" s="235">
        <f>IF(N817="zákl. přenesená",J817,0)</f>
        <v>0</v>
      </c>
      <c r="BH817" s="235">
        <f>IF(N817="sníž. přenesená",J817,0)</f>
        <v>0</v>
      </c>
      <c r="BI817" s="235">
        <f>IF(N817="nulová",J817,0)</f>
        <v>0</v>
      </c>
      <c r="BJ817" s="18" t="s">
        <v>83</v>
      </c>
      <c r="BK817" s="235">
        <f>ROUND(I817*H817,2)</f>
        <v>0</v>
      </c>
      <c r="BL817" s="18" t="s">
        <v>323</v>
      </c>
      <c r="BM817" s="234" t="s">
        <v>1058</v>
      </c>
    </row>
    <row r="818" s="13" customFormat="1">
      <c r="A818" s="13"/>
      <c r="B818" s="247"/>
      <c r="C818" s="248"/>
      <c r="D818" s="238" t="s">
        <v>208</v>
      </c>
      <c r="E818" s="249" t="s">
        <v>1</v>
      </c>
      <c r="F818" s="250" t="s">
        <v>1059</v>
      </c>
      <c r="G818" s="248"/>
      <c r="H818" s="251">
        <v>23.190000000000001</v>
      </c>
      <c r="I818" s="252"/>
      <c r="J818" s="248"/>
      <c r="K818" s="248"/>
      <c r="L818" s="253"/>
      <c r="M818" s="254"/>
      <c r="N818" s="255"/>
      <c r="O818" s="255"/>
      <c r="P818" s="255"/>
      <c r="Q818" s="255"/>
      <c r="R818" s="255"/>
      <c r="S818" s="255"/>
      <c r="T818" s="256"/>
      <c r="U818" s="13"/>
      <c r="V818" s="13"/>
      <c r="W818" s="13"/>
      <c r="X818" s="13"/>
      <c r="Y818" s="13"/>
      <c r="Z818" s="13"/>
      <c r="AA818" s="13"/>
      <c r="AB818" s="13"/>
      <c r="AC818" s="13"/>
      <c r="AD818" s="13"/>
      <c r="AE818" s="13"/>
      <c r="AT818" s="257" t="s">
        <v>208</v>
      </c>
      <c r="AU818" s="257" t="s">
        <v>83</v>
      </c>
      <c r="AV818" s="13" t="s">
        <v>85</v>
      </c>
      <c r="AW818" s="13" t="s">
        <v>32</v>
      </c>
      <c r="AX818" s="13" t="s">
        <v>76</v>
      </c>
      <c r="AY818" s="257" t="s">
        <v>201</v>
      </c>
    </row>
    <row r="819" s="13" customFormat="1">
      <c r="A819" s="13"/>
      <c r="B819" s="247"/>
      <c r="C819" s="248"/>
      <c r="D819" s="238" t="s">
        <v>208</v>
      </c>
      <c r="E819" s="249" t="s">
        <v>1</v>
      </c>
      <c r="F819" s="250" t="s">
        <v>1060</v>
      </c>
      <c r="G819" s="248"/>
      <c r="H819" s="251">
        <v>0.69199999999999995</v>
      </c>
      <c r="I819" s="252"/>
      <c r="J819" s="248"/>
      <c r="K819" s="248"/>
      <c r="L819" s="253"/>
      <c r="M819" s="254"/>
      <c r="N819" s="255"/>
      <c r="O819" s="255"/>
      <c r="P819" s="255"/>
      <c r="Q819" s="255"/>
      <c r="R819" s="255"/>
      <c r="S819" s="255"/>
      <c r="T819" s="256"/>
      <c r="U819" s="13"/>
      <c r="V819" s="13"/>
      <c r="W819" s="13"/>
      <c r="X819" s="13"/>
      <c r="Y819" s="13"/>
      <c r="Z819" s="13"/>
      <c r="AA819" s="13"/>
      <c r="AB819" s="13"/>
      <c r="AC819" s="13"/>
      <c r="AD819" s="13"/>
      <c r="AE819" s="13"/>
      <c r="AT819" s="257" t="s">
        <v>208</v>
      </c>
      <c r="AU819" s="257" t="s">
        <v>83</v>
      </c>
      <c r="AV819" s="13" t="s">
        <v>85</v>
      </c>
      <c r="AW819" s="13" t="s">
        <v>32</v>
      </c>
      <c r="AX819" s="13" t="s">
        <v>76</v>
      </c>
      <c r="AY819" s="257" t="s">
        <v>201</v>
      </c>
    </row>
    <row r="820" s="14" customFormat="1">
      <c r="A820" s="14"/>
      <c r="B820" s="258"/>
      <c r="C820" s="259"/>
      <c r="D820" s="238" t="s">
        <v>208</v>
      </c>
      <c r="E820" s="260" t="s">
        <v>1</v>
      </c>
      <c r="F820" s="261" t="s">
        <v>212</v>
      </c>
      <c r="G820" s="259"/>
      <c r="H820" s="262">
        <v>23.882000000000001</v>
      </c>
      <c r="I820" s="263"/>
      <c r="J820" s="259"/>
      <c r="K820" s="259"/>
      <c r="L820" s="264"/>
      <c r="M820" s="265"/>
      <c r="N820" s="266"/>
      <c r="O820" s="266"/>
      <c r="P820" s="266"/>
      <c r="Q820" s="266"/>
      <c r="R820" s="266"/>
      <c r="S820" s="266"/>
      <c r="T820" s="267"/>
      <c r="U820" s="14"/>
      <c r="V820" s="14"/>
      <c r="W820" s="14"/>
      <c r="X820" s="14"/>
      <c r="Y820" s="14"/>
      <c r="Z820" s="14"/>
      <c r="AA820" s="14"/>
      <c r="AB820" s="14"/>
      <c r="AC820" s="14"/>
      <c r="AD820" s="14"/>
      <c r="AE820" s="14"/>
      <c r="AT820" s="268" t="s">
        <v>208</v>
      </c>
      <c r="AU820" s="268" t="s">
        <v>83</v>
      </c>
      <c r="AV820" s="14" t="s">
        <v>206</v>
      </c>
      <c r="AW820" s="14" t="s">
        <v>32</v>
      </c>
      <c r="AX820" s="14" t="s">
        <v>83</v>
      </c>
      <c r="AY820" s="268" t="s">
        <v>201</v>
      </c>
    </row>
    <row r="821" s="2" customFormat="1" ht="66.75" customHeight="1">
      <c r="A821" s="39"/>
      <c r="B821" s="40"/>
      <c r="C821" s="222" t="s">
        <v>1061</v>
      </c>
      <c r="D821" s="222" t="s">
        <v>202</v>
      </c>
      <c r="E821" s="223" t="s">
        <v>1062</v>
      </c>
      <c r="F821" s="224" t="s">
        <v>1063</v>
      </c>
      <c r="G821" s="225" t="s">
        <v>215</v>
      </c>
      <c r="H821" s="226">
        <v>11.941000000000001</v>
      </c>
      <c r="I821" s="227"/>
      <c r="J821" s="228">
        <f>ROUND(I821*H821,2)</f>
        <v>0</v>
      </c>
      <c r="K821" s="229"/>
      <c r="L821" s="45"/>
      <c r="M821" s="230" t="s">
        <v>1</v>
      </c>
      <c r="N821" s="231" t="s">
        <v>41</v>
      </c>
      <c r="O821" s="92"/>
      <c r="P821" s="232">
        <f>O821*H821</f>
        <v>0</v>
      </c>
      <c r="Q821" s="232">
        <v>0.00051000000000000004</v>
      </c>
      <c r="R821" s="232">
        <f>Q821*H821</f>
        <v>0.0060899100000000005</v>
      </c>
      <c r="S821" s="232">
        <v>0</v>
      </c>
      <c r="T821" s="233">
        <f>S821*H821</f>
        <v>0</v>
      </c>
      <c r="U821" s="39"/>
      <c r="V821" s="39"/>
      <c r="W821" s="39"/>
      <c r="X821" s="39"/>
      <c r="Y821" s="39"/>
      <c r="Z821" s="39"/>
      <c r="AA821" s="39"/>
      <c r="AB821" s="39"/>
      <c r="AC821" s="39"/>
      <c r="AD821" s="39"/>
      <c r="AE821" s="39"/>
      <c r="AR821" s="234" t="s">
        <v>323</v>
      </c>
      <c r="AT821" s="234" t="s">
        <v>202</v>
      </c>
      <c r="AU821" s="234" t="s">
        <v>83</v>
      </c>
      <c r="AY821" s="18" t="s">
        <v>201</v>
      </c>
      <c r="BE821" s="235">
        <f>IF(N821="základní",J821,0)</f>
        <v>0</v>
      </c>
      <c r="BF821" s="235">
        <f>IF(N821="snížená",J821,0)</f>
        <v>0</v>
      </c>
      <c r="BG821" s="235">
        <f>IF(N821="zákl. přenesená",J821,0)</f>
        <v>0</v>
      </c>
      <c r="BH821" s="235">
        <f>IF(N821="sníž. přenesená",J821,0)</f>
        <v>0</v>
      </c>
      <c r="BI821" s="235">
        <f>IF(N821="nulová",J821,0)</f>
        <v>0</v>
      </c>
      <c r="BJ821" s="18" t="s">
        <v>83</v>
      </c>
      <c r="BK821" s="235">
        <f>ROUND(I821*H821,2)</f>
        <v>0</v>
      </c>
      <c r="BL821" s="18" t="s">
        <v>323</v>
      </c>
      <c r="BM821" s="234" t="s">
        <v>1064</v>
      </c>
    </row>
    <row r="822" s="13" customFormat="1">
      <c r="A822" s="13"/>
      <c r="B822" s="247"/>
      <c r="C822" s="248"/>
      <c r="D822" s="238" t="s">
        <v>208</v>
      </c>
      <c r="E822" s="249" t="s">
        <v>1</v>
      </c>
      <c r="F822" s="250" t="s">
        <v>1065</v>
      </c>
      <c r="G822" s="248"/>
      <c r="H822" s="251">
        <v>11.595000000000001</v>
      </c>
      <c r="I822" s="252"/>
      <c r="J822" s="248"/>
      <c r="K822" s="248"/>
      <c r="L822" s="253"/>
      <c r="M822" s="254"/>
      <c r="N822" s="255"/>
      <c r="O822" s="255"/>
      <c r="P822" s="255"/>
      <c r="Q822" s="255"/>
      <c r="R822" s="255"/>
      <c r="S822" s="255"/>
      <c r="T822" s="256"/>
      <c r="U822" s="13"/>
      <c r="V822" s="13"/>
      <c r="W822" s="13"/>
      <c r="X822" s="13"/>
      <c r="Y822" s="13"/>
      <c r="Z822" s="13"/>
      <c r="AA822" s="13"/>
      <c r="AB822" s="13"/>
      <c r="AC822" s="13"/>
      <c r="AD822" s="13"/>
      <c r="AE822" s="13"/>
      <c r="AT822" s="257" t="s">
        <v>208</v>
      </c>
      <c r="AU822" s="257" t="s">
        <v>83</v>
      </c>
      <c r="AV822" s="13" t="s">
        <v>85</v>
      </c>
      <c r="AW822" s="13" t="s">
        <v>32</v>
      </c>
      <c r="AX822" s="13" t="s">
        <v>76</v>
      </c>
      <c r="AY822" s="257" t="s">
        <v>201</v>
      </c>
    </row>
    <row r="823" s="13" customFormat="1">
      <c r="A823" s="13"/>
      <c r="B823" s="247"/>
      <c r="C823" s="248"/>
      <c r="D823" s="238" t="s">
        <v>208</v>
      </c>
      <c r="E823" s="249" t="s">
        <v>1</v>
      </c>
      <c r="F823" s="250" t="s">
        <v>1066</v>
      </c>
      <c r="G823" s="248"/>
      <c r="H823" s="251">
        <v>0.34599999999999997</v>
      </c>
      <c r="I823" s="252"/>
      <c r="J823" s="248"/>
      <c r="K823" s="248"/>
      <c r="L823" s="253"/>
      <c r="M823" s="254"/>
      <c r="N823" s="255"/>
      <c r="O823" s="255"/>
      <c r="P823" s="255"/>
      <c r="Q823" s="255"/>
      <c r="R823" s="255"/>
      <c r="S823" s="255"/>
      <c r="T823" s="256"/>
      <c r="U823" s="13"/>
      <c r="V823" s="13"/>
      <c r="W823" s="13"/>
      <c r="X823" s="13"/>
      <c r="Y823" s="13"/>
      <c r="Z823" s="13"/>
      <c r="AA823" s="13"/>
      <c r="AB823" s="13"/>
      <c r="AC823" s="13"/>
      <c r="AD823" s="13"/>
      <c r="AE823" s="13"/>
      <c r="AT823" s="257" t="s">
        <v>208</v>
      </c>
      <c r="AU823" s="257" t="s">
        <v>83</v>
      </c>
      <c r="AV823" s="13" t="s">
        <v>85</v>
      </c>
      <c r="AW823" s="13" t="s">
        <v>32</v>
      </c>
      <c r="AX823" s="13" t="s">
        <v>76</v>
      </c>
      <c r="AY823" s="257" t="s">
        <v>201</v>
      </c>
    </row>
    <row r="824" s="14" customFormat="1">
      <c r="A824" s="14"/>
      <c r="B824" s="258"/>
      <c r="C824" s="259"/>
      <c r="D824" s="238" t="s">
        <v>208</v>
      </c>
      <c r="E824" s="260" t="s">
        <v>1</v>
      </c>
      <c r="F824" s="261" t="s">
        <v>212</v>
      </c>
      <c r="G824" s="259"/>
      <c r="H824" s="262">
        <v>11.941000000000001</v>
      </c>
      <c r="I824" s="263"/>
      <c r="J824" s="259"/>
      <c r="K824" s="259"/>
      <c r="L824" s="264"/>
      <c r="M824" s="265"/>
      <c r="N824" s="266"/>
      <c r="O824" s="266"/>
      <c r="P824" s="266"/>
      <c r="Q824" s="266"/>
      <c r="R824" s="266"/>
      <c r="S824" s="266"/>
      <c r="T824" s="267"/>
      <c r="U824" s="14"/>
      <c r="V824" s="14"/>
      <c r="W824" s="14"/>
      <c r="X824" s="14"/>
      <c r="Y824" s="14"/>
      <c r="Z824" s="14"/>
      <c r="AA824" s="14"/>
      <c r="AB824" s="14"/>
      <c r="AC824" s="14"/>
      <c r="AD824" s="14"/>
      <c r="AE824" s="14"/>
      <c r="AT824" s="268" t="s">
        <v>208</v>
      </c>
      <c r="AU824" s="268" t="s">
        <v>83</v>
      </c>
      <c r="AV824" s="14" t="s">
        <v>206</v>
      </c>
      <c r="AW824" s="14" t="s">
        <v>32</v>
      </c>
      <c r="AX824" s="14" t="s">
        <v>83</v>
      </c>
      <c r="AY824" s="268" t="s">
        <v>201</v>
      </c>
    </row>
    <row r="825" s="2" customFormat="1" ht="24.15" customHeight="1">
      <c r="A825" s="39"/>
      <c r="B825" s="40"/>
      <c r="C825" s="291" t="s">
        <v>1067</v>
      </c>
      <c r="D825" s="291" t="s">
        <v>615</v>
      </c>
      <c r="E825" s="292" t="s">
        <v>1068</v>
      </c>
      <c r="F825" s="293" t="s">
        <v>1069</v>
      </c>
      <c r="G825" s="294" t="s">
        <v>215</v>
      </c>
      <c r="H825" s="295">
        <v>139.17599999999999</v>
      </c>
      <c r="I825" s="296"/>
      <c r="J825" s="297">
        <f>ROUND(I825*H825,2)</f>
        <v>0</v>
      </c>
      <c r="K825" s="298"/>
      <c r="L825" s="299"/>
      <c r="M825" s="300" t="s">
        <v>1</v>
      </c>
      <c r="N825" s="301" t="s">
        <v>41</v>
      </c>
      <c r="O825" s="92"/>
      <c r="P825" s="232">
        <f>O825*H825</f>
        <v>0</v>
      </c>
      <c r="Q825" s="232">
        <v>0.0025000000000000001</v>
      </c>
      <c r="R825" s="232">
        <f>Q825*H825</f>
        <v>0.34793999999999997</v>
      </c>
      <c r="S825" s="232">
        <v>0</v>
      </c>
      <c r="T825" s="233">
        <f>S825*H825</f>
        <v>0</v>
      </c>
      <c r="U825" s="39"/>
      <c r="V825" s="39"/>
      <c r="W825" s="39"/>
      <c r="X825" s="39"/>
      <c r="Y825" s="39"/>
      <c r="Z825" s="39"/>
      <c r="AA825" s="39"/>
      <c r="AB825" s="39"/>
      <c r="AC825" s="39"/>
      <c r="AD825" s="39"/>
      <c r="AE825" s="39"/>
      <c r="AR825" s="234" t="s">
        <v>683</v>
      </c>
      <c r="AT825" s="234" t="s">
        <v>615</v>
      </c>
      <c r="AU825" s="234" t="s">
        <v>83</v>
      </c>
      <c r="AY825" s="18" t="s">
        <v>201</v>
      </c>
      <c r="BE825" s="235">
        <f>IF(N825="základní",J825,0)</f>
        <v>0</v>
      </c>
      <c r="BF825" s="235">
        <f>IF(N825="snížená",J825,0)</f>
        <v>0</v>
      </c>
      <c r="BG825" s="235">
        <f>IF(N825="zákl. přenesená",J825,0)</f>
        <v>0</v>
      </c>
      <c r="BH825" s="235">
        <f>IF(N825="sníž. přenesená",J825,0)</f>
        <v>0</v>
      </c>
      <c r="BI825" s="235">
        <f>IF(N825="nulová",J825,0)</f>
        <v>0</v>
      </c>
      <c r="BJ825" s="18" t="s">
        <v>83</v>
      </c>
      <c r="BK825" s="235">
        <f>ROUND(I825*H825,2)</f>
        <v>0</v>
      </c>
      <c r="BL825" s="18" t="s">
        <v>323</v>
      </c>
      <c r="BM825" s="234" t="s">
        <v>1070</v>
      </c>
    </row>
    <row r="826" s="13" customFormat="1">
      <c r="A826" s="13"/>
      <c r="B826" s="247"/>
      <c r="C826" s="248"/>
      <c r="D826" s="238" t="s">
        <v>208</v>
      </c>
      <c r="E826" s="249" t="s">
        <v>1</v>
      </c>
      <c r="F826" s="250" t="s">
        <v>412</v>
      </c>
      <c r="G826" s="248"/>
      <c r="H826" s="251">
        <v>115.95099999999999</v>
      </c>
      <c r="I826" s="252"/>
      <c r="J826" s="248"/>
      <c r="K826" s="248"/>
      <c r="L826" s="253"/>
      <c r="M826" s="254"/>
      <c r="N826" s="255"/>
      <c r="O826" s="255"/>
      <c r="P826" s="255"/>
      <c r="Q826" s="255"/>
      <c r="R826" s="255"/>
      <c r="S826" s="255"/>
      <c r="T826" s="256"/>
      <c r="U826" s="13"/>
      <c r="V826" s="13"/>
      <c r="W826" s="13"/>
      <c r="X826" s="13"/>
      <c r="Y826" s="13"/>
      <c r="Z826" s="13"/>
      <c r="AA826" s="13"/>
      <c r="AB826" s="13"/>
      <c r="AC826" s="13"/>
      <c r="AD826" s="13"/>
      <c r="AE826" s="13"/>
      <c r="AT826" s="257" t="s">
        <v>208</v>
      </c>
      <c r="AU826" s="257" t="s">
        <v>83</v>
      </c>
      <c r="AV826" s="13" t="s">
        <v>85</v>
      </c>
      <c r="AW826" s="13" t="s">
        <v>32</v>
      </c>
      <c r="AX826" s="13" t="s">
        <v>76</v>
      </c>
      <c r="AY826" s="257" t="s">
        <v>201</v>
      </c>
    </row>
    <row r="827" s="13" customFormat="1">
      <c r="A827" s="13"/>
      <c r="B827" s="247"/>
      <c r="C827" s="248"/>
      <c r="D827" s="238" t="s">
        <v>208</v>
      </c>
      <c r="E827" s="249" t="s">
        <v>1</v>
      </c>
      <c r="F827" s="250" t="s">
        <v>415</v>
      </c>
      <c r="G827" s="248"/>
      <c r="H827" s="251">
        <v>3.4620000000000002</v>
      </c>
      <c r="I827" s="252"/>
      <c r="J827" s="248"/>
      <c r="K827" s="248"/>
      <c r="L827" s="253"/>
      <c r="M827" s="254"/>
      <c r="N827" s="255"/>
      <c r="O827" s="255"/>
      <c r="P827" s="255"/>
      <c r="Q827" s="255"/>
      <c r="R827" s="255"/>
      <c r="S827" s="255"/>
      <c r="T827" s="256"/>
      <c r="U827" s="13"/>
      <c r="V827" s="13"/>
      <c r="W827" s="13"/>
      <c r="X827" s="13"/>
      <c r="Y827" s="13"/>
      <c r="Z827" s="13"/>
      <c r="AA827" s="13"/>
      <c r="AB827" s="13"/>
      <c r="AC827" s="13"/>
      <c r="AD827" s="13"/>
      <c r="AE827" s="13"/>
      <c r="AT827" s="257" t="s">
        <v>208</v>
      </c>
      <c r="AU827" s="257" t="s">
        <v>83</v>
      </c>
      <c r="AV827" s="13" t="s">
        <v>85</v>
      </c>
      <c r="AW827" s="13" t="s">
        <v>32</v>
      </c>
      <c r="AX827" s="13" t="s">
        <v>76</v>
      </c>
      <c r="AY827" s="257" t="s">
        <v>201</v>
      </c>
    </row>
    <row r="828" s="14" customFormat="1">
      <c r="A828" s="14"/>
      <c r="B828" s="258"/>
      <c r="C828" s="259"/>
      <c r="D828" s="238" t="s">
        <v>208</v>
      </c>
      <c r="E828" s="260" t="s">
        <v>1</v>
      </c>
      <c r="F828" s="261" t="s">
        <v>212</v>
      </c>
      <c r="G828" s="259"/>
      <c r="H828" s="262">
        <v>119.413</v>
      </c>
      <c r="I828" s="263"/>
      <c r="J828" s="259"/>
      <c r="K828" s="259"/>
      <c r="L828" s="264"/>
      <c r="M828" s="265"/>
      <c r="N828" s="266"/>
      <c r="O828" s="266"/>
      <c r="P828" s="266"/>
      <c r="Q828" s="266"/>
      <c r="R828" s="266"/>
      <c r="S828" s="266"/>
      <c r="T828" s="267"/>
      <c r="U828" s="14"/>
      <c r="V828" s="14"/>
      <c r="W828" s="14"/>
      <c r="X828" s="14"/>
      <c r="Y828" s="14"/>
      <c r="Z828" s="14"/>
      <c r="AA828" s="14"/>
      <c r="AB828" s="14"/>
      <c r="AC828" s="14"/>
      <c r="AD828" s="14"/>
      <c r="AE828" s="14"/>
      <c r="AT828" s="268" t="s">
        <v>208</v>
      </c>
      <c r="AU828" s="268" t="s">
        <v>83</v>
      </c>
      <c r="AV828" s="14" t="s">
        <v>206</v>
      </c>
      <c r="AW828" s="14" t="s">
        <v>32</v>
      </c>
      <c r="AX828" s="14" t="s">
        <v>83</v>
      </c>
      <c r="AY828" s="268" t="s">
        <v>201</v>
      </c>
    </row>
    <row r="829" s="13" customFormat="1">
      <c r="A829" s="13"/>
      <c r="B829" s="247"/>
      <c r="C829" s="248"/>
      <c r="D829" s="238" t="s">
        <v>208</v>
      </c>
      <c r="E829" s="248"/>
      <c r="F829" s="250" t="s">
        <v>1044</v>
      </c>
      <c r="G829" s="248"/>
      <c r="H829" s="251">
        <v>139.17599999999999</v>
      </c>
      <c r="I829" s="252"/>
      <c r="J829" s="248"/>
      <c r="K829" s="248"/>
      <c r="L829" s="253"/>
      <c r="M829" s="254"/>
      <c r="N829" s="255"/>
      <c r="O829" s="255"/>
      <c r="P829" s="255"/>
      <c r="Q829" s="255"/>
      <c r="R829" s="255"/>
      <c r="S829" s="255"/>
      <c r="T829" s="256"/>
      <c r="U829" s="13"/>
      <c r="V829" s="13"/>
      <c r="W829" s="13"/>
      <c r="X829" s="13"/>
      <c r="Y829" s="13"/>
      <c r="Z829" s="13"/>
      <c r="AA829" s="13"/>
      <c r="AB829" s="13"/>
      <c r="AC829" s="13"/>
      <c r="AD829" s="13"/>
      <c r="AE829" s="13"/>
      <c r="AT829" s="257" t="s">
        <v>208</v>
      </c>
      <c r="AU829" s="257" t="s">
        <v>83</v>
      </c>
      <c r="AV829" s="13" t="s">
        <v>85</v>
      </c>
      <c r="AW829" s="13" t="s">
        <v>4</v>
      </c>
      <c r="AX829" s="13" t="s">
        <v>83</v>
      </c>
      <c r="AY829" s="257" t="s">
        <v>201</v>
      </c>
    </row>
    <row r="830" s="2" customFormat="1" ht="33" customHeight="1">
      <c r="A830" s="39"/>
      <c r="B830" s="40"/>
      <c r="C830" s="222" t="s">
        <v>1071</v>
      </c>
      <c r="D830" s="222" t="s">
        <v>202</v>
      </c>
      <c r="E830" s="223" t="s">
        <v>1072</v>
      </c>
      <c r="F830" s="224" t="s">
        <v>1073</v>
      </c>
      <c r="G830" s="225" t="s">
        <v>215</v>
      </c>
      <c r="H830" s="226">
        <v>115.95099999999999</v>
      </c>
      <c r="I830" s="227"/>
      <c r="J830" s="228">
        <f>ROUND(I830*H830,2)</f>
        <v>0</v>
      </c>
      <c r="K830" s="229"/>
      <c r="L830" s="45"/>
      <c r="M830" s="230" t="s">
        <v>1</v>
      </c>
      <c r="N830" s="231" t="s">
        <v>41</v>
      </c>
      <c r="O830" s="92"/>
      <c r="P830" s="232">
        <f>O830*H830</f>
        <v>0</v>
      </c>
      <c r="Q830" s="232">
        <v>0</v>
      </c>
      <c r="R830" s="232">
        <f>Q830*H830</f>
        <v>0</v>
      </c>
      <c r="S830" s="232">
        <v>0.016500000000000001</v>
      </c>
      <c r="T830" s="233">
        <f>S830*H830</f>
        <v>1.9131914999999999</v>
      </c>
      <c r="U830" s="39"/>
      <c r="V830" s="39"/>
      <c r="W830" s="39"/>
      <c r="X830" s="39"/>
      <c r="Y830" s="39"/>
      <c r="Z830" s="39"/>
      <c r="AA830" s="39"/>
      <c r="AB830" s="39"/>
      <c r="AC830" s="39"/>
      <c r="AD830" s="39"/>
      <c r="AE830" s="39"/>
      <c r="AR830" s="234" t="s">
        <v>323</v>
      </c>
      <c r="AT830" s="234" t="s">
        <v>202</v>
      </c>
      <c r="AU830" s="234" t="s">
        <v>83</v>
      </c>
      <c r="AY830" s="18" t="s">
        <v>201</v>
      </c>
      <c r="BE830" s="235">
        <f>IF(N830="základní",J830,0)</f>
        <v>0</v>
      </c>
      <c r="BF830" s="235">
        <f>IF(N830="snížená",J830,0)</f>
        <v>0</v>
      </c>
      <c r="BG830" s="235">
        <f>IF(N830="zákl. přenesená",J830,0)</f>
        <v>0</v>
      </c>
      <c r="BH830" s="235">
        <f>IF(N830="sníž. přenesená",J830,0)</f>
        <v>0</v>
      </c>
      <c r="BI830" s="235">
        <f>IF(N830="nulová",J830,0)</f>
        <v>0</v>
      </c>
      <c r="BJ830" s="18" t="s">
        <v>83</v>
      </c>
      <c r="BK830" s="235">
        <f>ROUND(I830*H830,2)</f>
        <v>0</v>
      </c>
      <c r="BL830" s="18" t="s">
        <v>323</v>
      </c>
      <c r="BM830" s="234" t="s">
        <v>1074</v>
      </c>
    </row>
    <row r="831" s="12" customFormat="1">
      <c r="A831" s="12"/>
      <c r="B831" s="236"/>
      <c r="C831" s="237"/>
      <c r="D831" s="238" t="s">
        <v>208</v>
      </c>
      <c r="E831" s="239" t="s">
        <v>1</v>
      </c>
      <c r="F831" s="240" t="s">
        <v>862</v>
      </c>
      <c r="G831" s="237"/>
      <c r="H831" s="239" t="s">
        <v>1</v>
      </c>
      <c r="I831" s="241"/>
      <c r="J831" s="237"/>
      <c r="K831" s="237"/>
      <c r="L831" s="242"/>
      <c r="M831" s="243"/>
      <c r="N831" s="244"/>
      <c r="O831" s="244"/>
      <c r="P831" s="244"/>
      <c r="Q831" s="244"/>
      <c r="R831" s="244"/>
      <c r="S831" s="244"/>
      <c r="T831" s="245"/>
      <c r="U831" s="12"/>
      <c r="V831" s="12"/>
      <c r="W831" s="12"/>
      <c r="X831" s="12"/>
      <c r="Y831" s="12"/>
      <c r="Z831" s="12"/>
      <c r="AA831" s="12"/>
      <c r="AB831" s="12"/>
      <c r="AC831" s="12"/>
      <c r="AD831" s="12"/>
      <c r="AE831" s="12"/>
      <c r="AT831" s="246" t="s">
        <v>208</v>
      </c>
      <c r="AU831" s="246" t="s">
        <v>83</v>
      </c>
      <c r="AV831" s="12" t="s">
        <v>83</v>
      </c>
      <c r="AW831" s="12" t="s">
        <v>32</v>
      </c>
      <c r="AX831" s="12" t="s">
        <v>76</v>
      </c>
      <c r="AY831" s="246" t="s">
        <v>201</v>
      </c>
    </row>
    <row r="832" s="13" customFormat="1">
      <c r="A832" s="13"/>
      <c r="B832" s="247"/>
      <c r="C832" s="248"/>
      <c r="D832" s="238" t="s">
        <v>208</v>
      </c>
      <c r="E832" s="249" t="s">
        <v>1</v>
      </c>
      <c r="F832" s="250" t="s">
        <v>1075</v>
      </c>
      <c r="G832" s="248"/>
      <c r="H832" s="251">
        <v>93.390000000000001</v>
      </c>
      <c r="I832" s="252"/>
      <c r="J832" s="248"/>
      <c r="K832" s="248"/>
      <c r="L832" s="253"/>
      <c r="M832" s="254"/>
      <c r="N832" s="255"/>
      <c r="O832" s="255"/>
      <c r="P832" s="255"/>
      <c r="Q832" s="255"/>
      <c r="R832" s="255"/>
      <c r="S832" s="255"/>
      <c r="T832" s="256"/>
      <c r="U832" s="13"/>
      <c r="V832" s="13"/>
      <c r="W832" s="13"/>
      <c r="X832" s="13"/>
      <c r="Y832" s="13"/>
      <c r="Z832" s="13"/>
      <c r="AA832" s="13"/>
      <c r="AB832" s="13"/>
      <c r="AC832" s="13"/>
      <c r="AD832" s="13"/>
      <c r="AE832" s="13"/>
      <c r="AT832" s="257" t="s">
        <v>208</v>
      </c>
      <c r="AU832" s="257" t="s">
        <v>83</v>
      </c>
      <c r="AV832" s="13" t="s">
        <v>85</v>
      </c>
      <c r="AW832" s="13" t="s">
        <v>32</v>
      </c>
      <c r="AX832" s="13" t="s">
        <v>76</v>
      </c>
      <c r="AY832" s="257" t="s">
        <v>201</v>
      </c>
    </row>
    <row r="833" s="12" customFormat="1">
      <c r="A833" s="12"/>
      <c r="B833" s="236"/>
      <c r="C833" s="237"/>
      <c r="D833" s="238" t="s">
        <v>208</v>
      </c>
      <c r="E833" s="239" t="s">
        <v>1</v>
      </c>
      <c r="F833" s="240" t="s">
        <v>864</v>
      </c>
      <c r="G833" s="237"/>
      <c r="H833" s="239" t="s">
        <v>1</v>
      </c>
      <c r="I833" s="241"/>
      <c r="J833" s="237"/>
      <c r="K833" s="237"/>
      <c r="L833" s="242"/>
      <c r="M833" s="243"/>
      <c r="N833" s="244"/>
      <c r="O833" s="244"/>
      <c r="P833" s="244"/>
      <c r="Q833" s="244"/>
      <c r="R833" s="244"/>
      <c r="S833" s="244"/>
      <c r="T833" s="245"/>
      <c r="U833" s="12"/>
      <c r="V833" s="12"/>
      <c r="W833" s="12"/>
      <c r="X833" s="12"/>
      <c r="Y833" s="12"/>
      <c r="Z833" s="12"/>
      <c r="AA833" s="12"/>
      <c r="AB833" s="12"/>
      <c r="AC833" s="12"/>
      <c r="AD833" s="12"/>
      <c r="AE833" s="12"/>
      <c r="AT833" s="246" t="s">
        <v>208</v>
      </c>
      <c r="AU833" s="246" t="s">
        <v>83</v>
      </c>
      <c r="AV833" s="12" t="s">
        <v>83</v>
      </c>
      <c r="AW833" s="12" t="s">
        <v>32</v>
      </c>
      <c r="AX833" s="12" t="s">
        <v>76</v>
      </c>
      <c r="AY833" s="246" t="s">
        <v>201</v>
      </c>
    </row>
    <row r="834" s="13" customFormat="1">
      <c r="A834" s="13"/>
      <c r="B834" s="247"/>
      <c r="C834" s="248"/>
      <c r="D834" s="238" t="s">
        <v>208</v>
      </c>
      <c r="E834" s="249" t="s">
        <v>1</v>
      </c>
      <c r="F834" s="250" t="s">
        <v>1076</v>
      </c>
      <c r="G834" s="248"/>
      <c r="H834" s="251">
        <v>-3.4620000000000002</v>
      </c>
      <c r="I834" s="252"/>
      <c r="J834" s="248"/>
      <c r="K834" s="248"/>
      <c r="L834" s="253"/>
      <c r="M834" s="254"/>
      <c r="N834" s="255"/>
      <c r="O834" s="255"/>
      <c r="P834" s="255"/>
      <c r="Q834" s="255"/>
      <c r="R834" s="255"/>
      <c r="S834" s="255"/>
      <c r="T834" s="256"/>
      <c r="U834" s="13"/>
      <c r="V834" s="13"/>
      <c r="W834" s="13"/>
      <c r="X834" s="13"/>
      <c r="Y834" s="13"/>
      <c r="Z834" s="13"/>
      <c r="AA834" s="13"/>
      <c r="AB834" s="13"/>
      <c r="AC834" s="13"/>
      <c r="AD834" s="13"/>
      <c r="AE834" s="13"/>
      <c r="AT834" s="257" t="s">
        <v>208</v>
      </c>
      <c r="AU834" s="257" t="s">
        <v>83</v>
      </c>
      <c r="AV834" s="13" t="s">
        <v>85</v>
      </c>
      <c r="AW834" s="13" t="s">
        <v>32</v>
      </c>
      <c r="AX834" s="13" t="s">
        <v>76</v>
      </c>
      <c r="AY834" s="257" t="s">
        <v>201</v>
      </c>
    </row>
    <row r="835" s="12" customFormat="1">
      <c r="A835" s="12"/>
      <c r="B835" s="236"/>
      <c r="C835" s="237"/>
      <c r="D835" s="238" t="s">
        <v>208</v>
      </c>
      <c r="E835" s="239" t="s">
        <v>1</v>
      </c>
      <c r="F835" s="240" t="s">
        <v>866</v>
      </c>
      <c r="G835" s="237"/>
      <c r="H835" s="239" t="s">
        <v>1</v>
      </c>
      <c r="I835" s="241"/>
      <c r="J835" s="237"/>
      <c r="K835" s="237"/>
      <c r="L835" s="242"/>
      <c r="M835" s="243"/>
      <c r="N835" s="244"/>
      <c r="O835" s="244"/>
      <c r="P835" s="244"/>
      <c r="Q835" s="244"/>
      <c r="R835" s="244"/>
      <c r="S835" s="244"/>
      <c r="T835" s="245"/>
      <c r="U835" s="12"/>
      <c r="V835" s="12"/>
      <c r="W835" s="12"/>
      <c r="X835" s="12"/>
      <c r="Y835" s="12"/>
      <c r="Z835" s="12"/>
      <c r="AA835" s="12"/>
      <c r="AB835" s="12"/>
      <c r="AC835" s="12"/>
      <c r="AD835" s="12"/>
      <c r="AE835" s="12"/>
      <c r="AT835" s="246" t="s">
        <v>208</v>
      </c>
      <c r="AU835" s="246" t="s">
        <v>83</v>
      </c>
      <c r="AV835" s="12" t="s">
        <v>83</v>
      </c>
      <c r="AW835" s="12" t="s">
        <v>32</v>
      </c>
      <c r="AX835" s="12" t="s">
        <v>76</v>
      </c>
      <c r="AY835" s="246" t="s">
        <v>201</v>
      </c>
    </row>
    <row r="836" s="13" customFormat="1">
      <c r="A836" s="13"/>
      <c r="B836" s="247"/>
      <c r="C836" s="248"/>
      <c r="D836" s="238" t="s">
        <v>208</v>
      </c>
      <c r="E836" s="249" t="s">
        <v>1</v>
      </c>
      <c r="F836" s="250" t="s">
        <v>1077</v>
      </c>
      <c r="G836" s="248"/>
      <c r="H836" s="251">
        <v>26.023</v>
      </c>
      <c r="I836" s="252"/>
      <c r="J836" s="248"/>
      <c r="K836" s="248"/>
      <c r="L836" s="253"/>
      <c r="M836" s="254"/>
      <c r="N836" s="255"/>
      <c r="O836" s="255"/>
      <c r="P836" s="255"/>
      <c r="Q836" s="255"/>
      <c r="R836" s="255"/>
      <c r="S836" s="255"/>
      <c r="T836" s="256"/>
      <c r="U836" s="13"/>
      <c r="V836" s="13"/>
      <c r="W836" s="13"/>
      <c r="X836" s="13"/>
      <c r="Y836" s="13"/>
      <c r="Z836" s="13"/>
      <c r="AA836" s="13"/>
      <c r="AB836" s="13"/>
      <c r="AC836" s="13"/>
      <c r="AD836" s="13"/>
      <c r="AE836" s="13"/>
      <c r="AT836" s="257" t="s">
        <v>208</v>
      </c>
      <c r="AU836" s="257" t="s">
        <v>83</v>
      </c>
      <c r="AV836" s="13" t="s">
        <v>85</v>
      </c>
      <c r="AW836" s="13" t="s">
        <v>32</v>
      </c>
      <c r="AX836" s="13" t="s">
        <v>76</v>
      </c>
      <c r="AY836" s="257" t="s">
        <v>201</v>
      </c>
    </row>
    <row r="837" s="14" customFormat="1">
      <c r="A837" s="14"/>
      <c r="B837" s="258"/>
      <c r="C837" s="259"/>
      <c r="D837" s="238" t="s">
        <v>208</v>
      </c>
      <c r="E837" s="260" t="s">
        <v>1</v>
      </c>
      <c r="F837" s="261" t="s">
        <v>212</v>
      </c>
      <c r="G837" s="259"/>
      <c r="H837" s="262">
        <v>115.95099999999999</v>
      </c>
      <c r="I837" s="263"/>
      <c r="J837" s="259"/>
      <c r="K837" s="259"/>
      <c r="L837" s="264"/>
      <c r="M837" s="265"/>
      <c r="N837" s="266"/>
      <c r="O837" s="266"/>
      <c r="P837" s="266"/>
      <c r="Q837" s="266"/>
      <c r="R837" s="266"/>
      <c r="S837" s="266"/>
      <c r="T837" s="267"/>
      <c r="U837" s="14"/>
      <c r="V837" s="14"/>
      <c r="W837" s="14"/>
      <c r="X837" s="14"/>
      <c r="Y837" s="14"/>
      <c r="Z837" s="14"/>
      <c r="AA837" s="14"/>
      <c r="AB837" s="14"/>
      <c r="AC837" s="14"/>
      <c r="AD837" s="14"/>
      <c r="AE837" s="14"/>
      <c r="AT837" s="268" t="s">
        <v>208</v>
      </c>
      <c r="AU837" s="268" t="s">
        <v>83</v>
      </c>
      <c r="AV837" s="14" t="s">
        <v>206</v>
      </c>
      <c r="AW837" s="14" t="s">
        <v>32</v>
      </c>
      <c r="AX837" s="14" t="s">
        <v>83</v>
      </c>
      <c r="AY837" s="268" t="s">
        <v>201</v>
      </c>
    </row>
    <row r="838" s="2" customFormat="1" ht="24.15" customHeight="1">
      <c r="A838" s="39"/>
      <c r="B838" s="40"/>
      <c r="C838" s="222" t="s">
        <v>1078</v>
      </c>
      <c r="D838" s="222" t="s">
        <v>202</v>
      </c>
      <c r="E838" s="223" t="s">
        <v>1079</v>
      </c>
      <c r="F838" s="224" t="s">
        <v>1080</v>
      </c>
      <c r="G838" s="225" t="s">
        <v>215</v>
      </c>
      <c r="H838" s="226">
        <v>119.413</v>
      </c>
      <c r="I838" s="227"/>
      <c r="J838" s="228">
        <f>ROUND(I838*H838,2)</f>
        <v>0</v>
      </c>
      <c r="K838" s="229"/>
      <c r="L838" s="45"/>
      <c r="M838" s="230" t="s">
        <v>1</v>
      </c>
      <c r="N838" s="231" t="s">
        <v>41</v>
      </c>
      <c r="O838" s="92"/>
      <c r="P838" s="232">
        <f>O838*H838</f>
        <v>0</v>
      </c>
      <c r="Q838" s="232">
        <v>0.00023000000000000001</v>
      </c>
      <c r="R838" s="232">
        <f>Q838*H838</f>
        <v>0.027464990000000002</v>
      </c>
      <c r="S838" s="232">
        <v>0</v>
      </c>
      <c r="T838" s="233">
        <f>S838*H838</f>
        <v>0</v>
      </c>
      <c r="U838" s="39"/>
      <c r="V838" s="39"/>
      <c r="W838" s="39"/>
      <c r="X838" s="39"/>
      <c r="Y838" s="39"/>
      <c r="Z838" s="39"/>
      <c r="AA838" s="39"/>
      <c r="AB838" s="39"/>
      <c r="AC838" s="39"/>
      <c r="AD838" s="39"/>
      <c r="AE838" s="39"/>
      <c r="AR838" s="234" t="s">
        <v>323</v>
      </c>
      <c r="AT838" s="234" t="s">
        <v>202</v>
      </c>
      <c r="AU838" s="234" t="s">
        <v>83</v>
      </c>
      <c r="AY838" s="18" t="s">
        <v>201</v>
      </c>
      <c r="BE838" s="235">
        <f>IF(N838="základní",J838,0)</f>
        <v>0</v>
      </c>
      <c r="BF838" s="235">
        <f>IF(N838="snížená",J838,0)</f>
        <v>0</v>
      </c>
      <c r="BG838" s="235">
        <f>IF(N838="zákl. přenesená",J838,0)</f>
        <v>0</v>
      </c>
      <c r="BH838" s="235">
        <f>IF(N838="sníž. přenesená",J838,0)</f>
        <v>0</v>
      </c>
      <c r="BI838" s="235">
        <f>IF(N838="nulová",J838,0)</f>
        <v>0</v>
      </c>
      <c r="BJ838" s="18" t="s">
        <v>83</v>
      </c>
      <c r="BK838" s="235">
        <f>ROUND(I838*H838,2)</f>
        <v>0</v>
      </c>
      <c r="BL838" s="18" t="s">
        <v>323</v>
      </c>
      <c r="BM838" s="234" t="s">
        <v>1081</v>
      </c>
    </row>
    <row r="839" s="13" customFormat="1">
      <c r="A839" s="13"/>
      <c r="B839" s="247"/>
      <c r="C839" s="248"/>
      <c r="D839" s="238" t="s">
        <v>208</v>
      </c>
      <c r="E839" s="249" t="s">
        <v>1</v>
      </c>
      <c r="F839" s="250" t="s">
        <v>412</v>
      </c>
      <c r="G839" s="248"/>
      <c r="H839" s="251">
        <v>115.95099999999999</v>
      </c>
      <c r="I839" s="252"/>
      <c r="J839" s="248"/>
      <c r="K839" s="248"/>
      <c r="L839" s="253"/>
      <c r="M839" s="254"/>
      <c r="N839" s="255"/>
      <c r="O839" s="255"/>
      <c r="P839" s="255"/>
      <c r="Q839" s="255"/>
      <c r="R839" s="255"/>
      <c r="S839" s="255"/>
      <c r="T839" s="256"/>
      <c r="U839" s="13"/>
      <c r="V839" s="13"/>
      <c r="W839" s="13"/>
      <c r="X839" s="13"/>
      <c r="Y839" s="13"/>
      <c r="Z839" s="13"/>
      <c r="AA839" s="13"/>
      <c r="AB839" s="13"/>
      <c r="AC839" s="13"/>
      <c r="AD839" s="13"/>
      <c r="AE839" s="13"/>
      <c r="AT839" s="257" t="s">
        <v>208</v>
      </c>
      <c r="AU839" s="257" t="s">
        <v>83</v>
      </c>
      <c r="AV839" s="13" t="s">
        <v>85</v>
      </c>
      <c r="AW839" s="13" t="s">
        <v>32</v>
      </c>
      <c r="AX839" s="13" t="s">
        <v>76</v>
      </c>
      <c r="AY839" s="257" t="s">
        <v>201</v>
      </c>
    </row>
    <row r="840" s="13" customFormat="1">
      <c r="A840" s="13"/>
      <c r="B840" s="247"/>
      <c r="C840" s="248"/>
      <c r="D840" s="238" t="s">
        <v>208</v>
      </c>
      <c r="E840" s="249" t="s">
        <v>1</v>
      </c>
      <c r="F840" s="250" t="s">
        <v>415</v>
      </c>
      <c r="G840" s="248"/>
      <c r="H840" s="251">
        <v>3.4620000000000002</v>
      </c>
      <c r="I840" s="252"/>
      <c r="J840" s="248"/>
      <c r="K840" s="248"/>
      <c r="L840" s="253"/>
      <c r="M840" s="254"/>
      <c r="N840" s="255"/>
      <c r="O840" s="255"/>
      <c r="P840" s="255"/>
      <c r="Q840" s="255"/>
      <c r="R840" s="255"/>
      <c r="S840" s="255"/>
      <c r="T840" s="256"/>
      <c r="U840" s="13"/>
      <c r="V840" s="13"/>
      <c r="W840" s="13"/>
      <c r="X840" s="13"/>
      <c r="Y840" s="13"/>
      <c r="Z840" s="13"/>
      <c r="AA840" s="13"/>
      <c r="AB840" s="13"/>
      <c r="AC840" s="13"/>
      <c r="AD840" s="13"/>
      <c r="AE840" s="13"/>
      <c r="AT840" s="257" t="s">
        <v>208</v>
      </c>
      <c r="AU840" s="257" t="s">
        <v>83</v>
      </c>
      <c r="AV840" s="13" t="s">
        <v>85</v>
      </c>
      <c r="AW840" s="13" t="s">
        <v>32</v>
      </c>
      <c r="AX840" s="13" t="s">
        <v>76</v>
      </c>
      <c r="AY840" s="257" t="s">
        <v>201</v>
      </c>
    </row>
    <row r="841" s="14" customFormat="1">
      <c r="A841" s="14"/>
      <c r="B841" s="258"/>
      <c r="C841" s="259"/>
      <c r="D841" s="238" t="s">
        <v>208</v>
      </c>
      <c r="E841" s="260" t="s">
        <v>1</v>
      </c>
      <c r="F841" s="261" t="s">
        <v>212</v>
      </c>
      <c r="G841" s="259"/>
      <c r="H841" s="262">
        <v>119.413</v>
      </c>
      <c r="I841" s="263"/>
      <c r="J841" s="259"/>
      <c r="K841" s="259"/>
      <c r="L841" s="264"/>
      <c r="M841" s="265"/>
      <c r="N841" s="266"/>
      <c r="O841" s="266"/>
      <c r="P841" s="266"/>
      <c r="Q841" s="266"/>
      <c r="R841" s="266"/>
      <c r="S841" s="266"/>
      <c r="T841" s="267"/>
      <c r="U841" s="14"/>
      <c r="V841" s="14"/>
      <c r="W841" s="14"/>
      <c r="X841" s="14"/>
      <c r="Y841" s="14"/>
      <c r="Z841" s="14"/>
      <c r="AA841" s="14"/>
      <c r="AB841" s="14"/>
      <c r="AC841" s="14"/>
      <c r="AD841" s="14"/>
      <c r="AE841" s="14"/>
      <c r="AT841" s="268" t="s">
        <v>208</v>
      </c>
      <c r="AU841" s="268" t="s">
        <v>83</v>
      </c>
      <c r="AV841" s="14" t="s">
        <v>206</v>
      </c>
      <c r="AW841" s="14" t="s">
        <v>32</v>
      </c>
      <c r="AX841" s="14" t="s">
        <v>83</v>
      </c>
      <c r="AY841" s="268" t="s">
        <v>201</v>
      </c>
    </row>
    <row r="842" s="2" customFormat="1" ht="44.25" customHeight="1">
      <c r="A842" s="39"/>
      <c r="B842" s="40"/>
      <c r="C842" s="222" t="s">
        <v>1082</v>
      </c>
      <c r="D842" s="222" t="s">
        <v>202</v>
      </c>
      <c r="E842" s="223" t="s">
        <v>1083</v>
      </c>
      <c r="F842" s="224" t="s">
        <v>1084</v>
      </c>
      <c r="G842" s="225" t="s">
        <v>1032</v>
      </c>
      <c r="H842" s="302"/>
      <c r="I842" s="227"/>
      <c r="J842" s="228">
        <f>ROUND(I842*H842,2)</f>
        <v>0</v>
      </c>
      <c r="K842" s="229"/>
      <c r="L842" s="45"/>
      <c r="M842" s="230" t="s">
        <v>1</v>
      </c>
      <c r="N842" s="231" t="s">
        <v>41</v>
      </c>
      <c r="O842" s="92"/>
      <c r="P842" s="232">
        <f>O842*H842</f>
        <v>0</v>
      </c>
      <c r="Q842" s="232">
        <v>0</v>
      </c>
      <c r="R842" s="232">
        <f>Q842*H842</f>
        <v>0</v>
      </c>
      <c r="S842" s="232">
        <v>0</v>
      </c>
      <c r="T842" s="233">
        <f>S842*H842</f>
        <v>0</v>
      </c>
      <c r="U842" s="39"/>
      <c r="V842" s="39"/>
      <c r="W842" s="39"/>
      <c r="X842" s="39"/>
      <c r="Y842" s="39"/>
      <c r="Z842" s="39"/>
      <c r="AA842" s="39"/>
      <c r="AB842" s="39"/>
      <c r="AC842" s="39"/>
      <c r="AD842" s="39"/>
      <c r="AE842" s="39"/>
      <c r="AR842" s="234" t="s">
        <v>323</v>
      </c>
      <c r="AT842" s="234" t="s">
        <v>202</v>
      </c>
      <c r="AU842" s="234" t="s">
        <v>83</v>
      </c>
      <c r="AY842" s="18" t="s">
        <v>201</v>
      </c>
      <c r="BE842" s="235">
        <f>IF(N842="základní",J842,0)</f>
        <v>0</v>
      </c>
      <c r="BF842" s="235">
        <f>IF(N842="snížená",J842,0)</f>
        <v>0</v>
      </c>
      <c r="BG842" s="235">
        <f>IF(N842="zákl. přenesená",J842,0)</f>
        <v>0</v>
      </c>
      <c r="BH842" s="235">
        <f>IF(N842="sníž. přenesená",J842,0)</f>
        <v>0</v>
      </c>
      <c r="BI842" s="235">
        <f>IF(N842="nulová",J842,0)</f>
        <v>0</v>
      </c>
      <c r="BJ842" s="18" t="s">
        <v>83</v>
      </c>
      <c r="BK842" s="235">
        <f>ROUND(I842*H842,2)</f>
        <v>0</v>
      </c>
      <c r="BL842" s="18" t="s">
        <v>323</v>
      </c>
      <c r="BM842" s="234" t="s">
        <v>1085</v>
      </c>
    </row>
    <row r="843" s="11" customFormat="1" ht="25.92" customHeight="1">
      <c r="A843" s="11"/>
      <c r="B843" s="208"/>
      <c r="C843" s="209"/>
      <c r="D843" s="210" t="s">
        <v>75</v>
      </c>
      <c r="E843" s="211" t="s">
        <v>1086</v>
      </c>
      <c r="F843" s="211" t="s">
        <v>1087</v>
      </c>
      <c r="G843" s="209"/>
      <c r="H843" s="209"/>
      <c r="I843" s="212"/>
      <c r="J843" s="213">
        <f>BK843</f>
        <v>0</v>
      </c>
      <c r="K843" s="209"/>
      <c r="L843" s="214"/>
      <c r="M843" s="215"/>
      <c r="N843" s="216"/>
      <c r="O843" s="216"/>
      <c r="P843" s="217">
        <f>SUM(P844:P958)</f>
        <v>0</v>
      </c>
      <c r="Q843" s="216"/>
      <c r="R843" s="217">
        <f>SUM(R844:R958)</f>
        <v>7.7744438299999992</v>
      </c>
      <c r="S843" s="216"/>
      <c r="T843" s="218">
        <f>SUM(T844:T958)</f>
        <v>0</v>
      </c>
      <c r="U843" s="11"/>
      <c r="V843" s="11"/>
      <c r="W843" s="11"/>
      <c r="X843" s="11"/>
      <c r="Y843" s="11"/>
      <c r="Z843" s="11"/>
      <c r="AA843" s="11"/>
      <c r="AB843" s="11"/>
      <c r="AC843" s="11"/>
      <c r="AD843" s="11"/>
      <c r="AE843" s="11"/>
      <c r="AR843" s="219" t="s">
        <v>85</v>
      </c>
      <c r="AT843" s="220" t="s">
        <v>75</v>
      </c>
      <c r="AU843" s="220" t="s">
        <v>76</v>
      </c>
      <c r="AY843" s="219" t="s">
        <v>201</v>
      </c>
      <c r="BK843" s="221">
        <f>SUM(BK844:BK958)</f>
        <v>0</v>
      </c>
    </row>
    <row r="844" s="2" customFormat="1" ht="49.05" customHeight="1">
      <c r="A844" s="39"/>
      <c r="B844" s="40"/>
      <c r="C844" s="222" t="s">
        <v>1088</v>
      </c>
      <c r="D844" s="222" t="s">
        <v>202</v>
      </c>
      <c r="E844" s="223" t="s">
        <v>1089</v>
      </c>
      <c r="F844" s="224" t="s">
        <v>1090</v>
      </c>
      <c r="G844" s="225" t="s">
        <v>215</v>
      </c>
      <c r="H844" s="226">
        <v>95.638000000000005</v>
      </c>
      <c r="I844" s="227"/>
      <c r="J844" s="228">
        <f>ROUND(I844*H844,2)</f>
        <v>0</v>
      </c>
      <c r="K844" s="229"/>
      <c r="L844" s="45"/>
      <c r="M844" s="230" t="s">
        <v>1</v>
      </c>
      <c r="N844" s="231" t="s">
        <v>41</v>
      </c>
      <c r="O844" s="92"/>
      <c r="P844" s="232">
        <f>O844*H844</f>
        <v>0</v>
      </c>
      <c r="Q844" s="232">
        <v>0.00084000000000000003</v>
      </c>
      <c r="R844" s="232">
        <f>Q844*H844</f>
        <v>0.080335920000000005</v>
      </c>
      <c r="S844" s="232">
        <v>0</v>
      </c>
      <c r="T844" s="233">
        <f>S844*H844</f>
        <v>0</v>
      </c>
      <c r="U844" s="39"/>
      <c r="V844" s="39"/>
      <c r="W844" s="39"/>
      <c r="X844" s="39"/>
      <c r="Y844" s="39"/>
      <c r="Z844" s="39"/>
      <c r="AA844" s="39"/>
      <c r="AB844" s="39"/>
      <c r="AC844" s="39"/>
      <c r="AD844" s="39"/>
      <c r="AE844" s="39"/>
      <c r="AR844" s="234" t="s">
        <v>323</v>
      </c>
      <c r="AT844" s="234" t="s">
        <v>202</v>
      </c>
      <c r="AU844" s="234" t="s">
        <v>83</v>
      </c>
      <c r="AY844" s="18" t="s">
        <v>201</v>
      </c>
      <c r="BE844" s="235">
        <f>IF(N844="základní",J844,0)</f>
        <v>0</v>
      </c>
      <c r="BF844" s="235">
        <f>IF(N844="snížená",J844,0)</f>
        <v>0</v>
      </c>
      <c r="BG844" s="235">
        <f>IF(N844="zákl. přenesená",J844,0)</f>
        <v>0</v>
      </c>
      <c r="BH844" s="235">
        <f>IF(N844="sníž. přenesená",J844,0)</f>
        <v>0</v>
      </c>
      <c r="BI844" s="235">
        <f>IF(N844="nulová",J844,0)</f>
        <v>0</v>
      </c>
      <c r="BJ844" s="18" t="s">
        <v>83</v>
      </c>
      <c r="BK844" s="235">
        <f>ROUND(I844*H844,2)</f>
        <v>0</v>
      </c>
      <c r="BL844" s="18" t="s">
        <v>323</v>
      </c>
      <c r="BM844" s="234" t="s">
        <v>1091</v>
      </c>
    </row>
    <row r="845" s="12" customFormat="1">
      <c r="A845" s="12"/>
      <c r="B845" s="236"/>
      <c r="C845" s="237"/>
      <c r="D845" s="238" t="s">
        <v>208</v>
      </c>
      <c r="E845" s="239" t="s">
        <v>1</v>
      </c>
      <c r="F845" s="240" t="s">
        <v>1092</v>
      </c>
      <c r="G845" s="237"/>
      <c r="H845" s="239" t="s">
        <v>1</v>
      </c>
      <c r="I845" s="241"/>
      <c r="J845" s="237"/>
      <c r="K845" s="237"/>
      <c r="L845" s="242"/>
      <c r="M845" s="243"/>
      <c r="N845" s="244"/>
      <c r="O845" s="244"/>
      <c r="P845" s="244"/>
      <c r="Q845" s="244"/>
      <c r="R845" s="244"/>
      <c r="S845" s="244"/>
      <c r="T845" s="245"/>
      <c r="U845" s="12"/>
      <c r="V845" s="12"/>
      <c r="W845" s="12"/>
      <c r="X845" s="12"/>
      <c r="Y845" s="12"/>
      <c r="Z845" s="12"/>
      <c r="AA845" s="12"/>
      <c r="AB845" s="12"/>
      <c r="AC845" s="12"/>
      <c r="AD845" s="12"/>
      <c r="AE845" s="12"/>
      <c r="AT845" s="246" t="s">
        <v>208</v>
      </c>
      <c r="AU845" s="246" t="s">
        <v>83</v>
      </c>
      <c r="AV845" s="12" t="s">
        <v>83</v>
      </c>
      <c r="AW845" s="12" t="s">
        <v>32</v>
      </c>
      <c r="AX845" s="12" t="s">
        <v>76</v>
      </c>
      <c r="AY845" s="246" t="s">
        <v>201</v>
      </c>
    </row>
    <row r="846" s="13" customFormat="1">
      <c r="A846" s="13"/>
      <c r="B846" s="247"/>
      <c r="C846" s="248"/>
      <c r="D846" s="238" t="s">
        <v>208</v>
      </c>
      <c r="E846" s="249" t="s">
        <v>1</v>
      </c>
      <c r="F846" s="250" t="s">
        <v>1093</v>
      </c>
      <c r="G846" s="248"/>
      <c r="H846" s="251">
        <v>70.757000000000005</v>
      </c>
      <c r="I846" s="252"/>
      <c r="J846" s="248"/>
      <c r="K846" s="248"/>
      <c r="L846" s="253"/>
      <c r="M846" s="254"/>
      <c r="N846" s="255"/>
      <c r="O846" s="255"/>
      <c r="P846" s="255"/>
      <c r="Q846" s="255"/>
      <c r="R846" s="255"/>
      <c r="S846" s="255"/>
      <c r="T846" s="256"/>
      <c r="U846" s="13"/>
      <c r="V846" s="13"/>
      <c r="W846" s="13"/>
      <c r="X846" s="13"/>
      <c r="Y846" s="13"/>
      <c r="Z846" s="13"/>
      <c r="AA846" s="13"/>
      <c r="AB846" s="13"/>
      <c r="AC846" s="13"/>
      <c r="AD846" s="13"/>
      <c r="AE846" s="13"/>
      <c r="AT846" s="257" t="s">
        <v>208</v>
      </c>
      <c r="AU846" s="257" t="s">
        <v>83</v>
      </c>
      <c r="AV846" s="13" t="s">
        <v>85</v>
      </c>
      <c r="AW846" s="13" t="s">
        <v>32</v>
      </c>
      <c r="AX846" s="13" t="s">
        <v>76</v>
      </c>
      <c r="AY846" s="257" t="s">
        <v>201</v>
      </c>
    </row>
    <row r="847" s="13" customFormat="1">
      <c r="A847" s="13"/>
      <c r="B847" s="247"/>
      <c r="C847" s="248"/>
      <c r="D847" s="238" t="s">
        <v>208</v>
      </c>
      <c r="E847" s="249" t="s">
        <v>1</v>
      </c>
      <c r="F847" s="250" t="s">
        <v>1094</v>
      </c>
      <c r="G847" s="248"/>
      <c r="H847" s="251">
        <v>24.881</v>
      </c>
      <c r="I847" s="252"/>
      <c r="J847" s="248"/>
      <c r="K847" s="248"/>
      <c r="L847" s="253"/>
      <c r="M847" s="254"/>
      <c r="N847" s="255"/>
      <c r="O847" s="255"/>
      <c r="P847" s="255"/>
      <c r="Q847" s="255"/>
      <c r="R847" s="255"/>
      <c r="S847" s="255"/>
      <c r="T847" s="256"/>
      <c r="U847" s="13"/>
      <c r="V847" s="13"/>
      <c r="W847" s="13"/>
      <c r="X847" s="13"/>
      <c r="Y847" s="13"/>
      <c r="Z847" s="13"/>
      <c r="AA847" s="13"/>
      <c r="AB847" s="13"/>
      <c r="AC847" s="13"/>
      <c r="AD847" s="13"/>
      <c r="AE847" s="13"/>
      <c r="AT847" s="257" t="s">
        <v>208</v>
      </c>
      <c r="AU847" s="257" t="s">
        <v>83</v>
      </c>
      <c r="AV847" s="13" t="s">
        <v>85</v>
      </c>
      <c r="AW847" s="13" t="s">
        <v>32</v>
      </c>
      <c r="AX847" s="13" t="s">
        <v>76</v>
      </c>
      <c r="AY847" s="257" t="s">
        <v>201</v>
      </c>
    </row>
    <row r="848" s="14" customFormat="1">
      <c r="A848" s="14"/>
      <c r="B848" s="258"/>
      <c r="C848" s="259"/>
      <c r="D848" s="238" t="s">
        <v>208</v>
      </c>
      <c r="E848" s="260" t="s">
        <v>1</v>
      </c>
      <c r="F848" s="261" t="s">
        <v>212</v>
      </c>
      <c r="G848" s="259"/>
      <c r="H848" s="262">
        <v>95.638000000000005</v>
      </c>
      <c r="I848" s="263"/>
      <c r="J848" s="259"/>
      <c r="K848" s="259"/>
      <c r="L848" s="264"/>
      <c r="M848" s="265"/>
      <c r="N848" s="266"/>
      <c r="O848" s="266"/>
      <c r="P848" s="266"/>
      <c r="Q848" s="266"/>
      <c r="R848" s="266"/>
      <c r="S848" s="266"/>
      <c r="T848" s="267"/>
      <c r="U848" s="14"/>
      <c r="V848" s="14"/>
      <c r="W848" s="14"/>
      <c r="X848" s="14"/>
      <c r="Y848" s="14"/>
      <c r="Z848" s="14"/>
      <c r="AA848" s="14"/>
      <c r="AB848" s="14"/>
      <c r="AC848" s="14"/>
      <c r="AD848" s="14"/>
      <c r="AE848" s="14"/>
      <c r="AT848" s="268" t="s">
        <v>208</v>
      </c>
      <c r="AU848" s="268" t="s">
        <v>83</v>
      </c>
      <c r="AV848" s="14" t="s">
        <v>206</v>
      </c>
      <c r="AW848" s="14" t="s">
        <v>32</v>
      </c>
      <c r="AX848" s="14" t="s">
        <v>83</v>
      </c>
      <c r="AY848" s="268" t="s">
        <v>201</v>
      </c>
    </row>
    <row r="849" s="2" customFormat="1" ht="55.5" customHeight="1">
      <c r="A849" s="39"/>
      <c r="B849" s="40"/>
      <c r="C849" s="222" t="s">
        <v>1095</v>
      </c>
      <c r="D849" s="222" t="s">
        <v>202</v>
      </c>
      <c r="E849" s="223" t="s">
        <v>1096</v>
      </c>
      <c r="F849" s="224" t="s">
        <v>1097</v>
      </c>
      <c r="G849" s="225" t="s">
        <v>215</v>
      </c>
      <c r="H849" s="226">
        <v>765.10400000000004</v>
      </c>
      <c r="I849" s="227"/>
      <c r="J849" s="228">
        <f>ROUND(I849*H849,2)</f>
        <v>0</v>
      </c>
      <c r="K849" s="229"/>
      <c r="L849" s="45"/>
      <c r="M849" s="230" t="s">
        <v>1</v>
      </c>
      <c r="N849" s="231" t="s">
        <v>41</v>
      </c>
      <c r="O849" s="92"/>
      <c r="P849" s="232">
        <f>O849*H849</f>
        <v>0</v>
      </c>
      <c r="Q849" s="232">
        <v>0.00042000000000000002</v>
      </c>
      <c r="R849" s="232">
        <f>Q849*H849</f>
        <v>0.32134368000000002</v>
      </c>
      <c r="S849" s="232">
        <v>0</v>
      </c>
      <c r="T849" s="233">
        <f>S849*H849</f>
        <v>0</v>
      </c>
      <c r="U849" s="39"/>
      <c r="V849" s="39"/>
      <c r="W849" s="39"/>
      <c r="X849" s="39"/>
      <c r="Y849" s="39"/>
      <c r="Z849" s="39"/>
      <c r="AA849" s="39"/>
      <c r="AB849" s="39"/>
      <c r="AC849" s="39"/>
      <c r="AD849" s="39"/>
      <c r="AE849" s="39"/>
      <c r="AR849" s="234" t="s">
        <v>323</v>
      </c>
      <c r="AT849" s="234" t="s">
        <v>202</v>
      </c>
      <c r="AU849" s="234" t="s">
        <v>83</v>
      </c>
      <c r="AY849" s="18" t="s">
        <v>201</v>
      </c>
      <c r="BE849" s="235">
        <f>IF(N849="základní",J849,0)</f>
        <v>0</v>
      </c>
      <c r="BF849" s="235">
        <f>IF(N849="snížená",J849,0)</f>
        <v>0</v>
      </c>
      <c r="BG849" s="235">
        <f>IF(N849="zákl. přenesená",J849,0)</f>
        <v>0</v>
      </c>
      <c r="BH849" s="235">
        <f>IF(N849="sníž. přenesená",J849,0)</f>
        <v>0</v>
      </c>
      <c r="BI849" s="235">
        <f>IF(N849="nulová",J849,0)</f>
        <v>0</v>
      </c>
      <c r="BJ849" s="18" t="s">
        <v>83</v>
      </c>
      <c r="BK849" s="235">
        <f>ROUND(I849*H849,2)</f>
        <v>0</v>
      </c>
      <c r="BL849" s="18" t="s">
        <v>323</v>
      </c>
      <c r="BM849" s="234" t="s">
        <v>1098</v>
      </c>
    </row>
    <row r="850" s="13" customFormat="1">
      <c r="A850" s="13"/>
      <c r="B850" s="247"/>
      <c r="C850" s="248"/>
      <c r="D850" s="238" t="s">
        <v>208</v>
      </c>
      <c r="E850" s="248"/>
      <c r="F850" s="250" t="s">
        <v>1099</v>
      </c>
      <c r="G850" s="248"/>
      <c r="H850" s="251">
        <v>765.10400000000004</v>
      </c>
      <c r="I850" s="252"/>
      <c r="J850" s="248"/>
      <c r="K850" s="248"/>
      <c r="L850" s="253"/>
      <c r="M850" s="254"/>
      <c r="N850" s="255"/>
      <c r="O850" s="255"/>
      <c r="P850" s="255"/>
      <c r="Q850" s="255"/>
      <c r="R850" s="255"/>
      <c r="S850" s="255"/>
      <c r="T850" s="256"/>
      <c r="U850" s="13"/>
      <c r="V850" s="13"/>
      <c r="W850" s="13"/>
      <c r="X850" s="13"/>
      <c r="Y850" s="13"/>
      <c r="Z850" s="13"/>
      <c r="AA850" s="13"/>
      <c r="AB850" s="13"/>
      <c r="AC850" s="13"/>
      <c r="AD850" s="13"/>
      <c r="AE850" s="13"/>
      <c r="AT850" s="257" t="s">
        <v>208</v>
      </c>
      <c r="AU850" s="257" t="s">
        <v>83</v>
      </c>
      <c r="AV850" s="13" t="s">
        <v>85</v>
      </c>
      <c r="AW850" s="13" t="s">
        <v>4</v>
      </c>
      <c r="AX850" s="13" t="s">
        <v>83</v>
      </c>
      <c r="AY850" s="257" t="s">
        <v>201</v>
      </c>
    </row>
    <row r="851" s="2" customFormat="1" ht="49.05" customHeight="1">
      <c r="A851" s="39"/>
      <c r="B851" s="40"/>
      <c r="C851" s="222" t="s">
        <v>1100</v>
      </c>
      <c r="D851" s="222" t="s">
        <v>202</v>
      </c>
      <c r="E851" s="223" t="s">
        <v>1101</v>
      </c>
      <c r="F851" s="224" t="s">
        <v>1102</v>
      </c>
      <c r="G851" s="225" t="s">
        <v>215</v>
      </c>
      <c r="H851" s="226">
        <v>17</v>
      </c>
      <c r="I851" s="227"/>
      <c r="J851" s="228">
        <f>ROUND(I851*H851,2)</f>
        <v>0</v>
      </c>
      <c r="K851" s="229"/>
      <c r="L851" s="45"/>
      <c r="M851" s="230" t="s">
        <v>1</v>
      </c>
      <c r="N851" s="231" t="s">
        <v>41</v>
      </c>
      <c r="O851" s="92"/>
      <c r="P851" s="232">
        <f>O851*H851</f>
        <v>0</v>
      </c>
      <c r="Q851" s="232">
        <v>0.00084000000000000003</v>
      </c>
      <c r="R851" s="232">
        <f>Q851*H851</f>
        <v>0.014280000000000001</v>
      </c>
      <c r="S851" s="232">
        <v>0</v>
      </c>
      <c r="T851" s="233">
        <f>S851*H851</f>
        <v>0</v>
      </c>
      <c r="U851" s="39"/>
      <c r="V851" s="39"/>
      <c r="W851" s="39"/>
      <c r="X851" s="39"/>
      <c r="Y851" s="39"/>
      <c r="Z851" s="39"/>
      <c r="AA851" s="39"/>
      <c r="AB851" s="39"/>
      <c r="AC851" s="39"/>
      <c r="AD851" s="39"/>
      <c r="AE851" s="39"/>
      <c r="AR851" s="234" t="s">
        <v>323</v>
      </c>
      <c r="AT851" s="234" t="s">
        <v>202</v>
      </c>
      <c r="AU851" s="234" t="s">
        <v>83</v>
      </c>
      <c r="AY851" s="18" t="s">
        <v>201</v>
      </c>
      <c r="BE851" s="235">
        <f>IF(N851="základní",J851,0)</f>
        <v>0</v>
      </c>
      <c r="BF851" s="235">
        <f>IF(N851="snížená",J851,0)</f>
        <v>0</v>
      </c>
      <c r="BG851" s="235">
        <f>IF(N851="zákl. přenesená",J851,0)</f>
        <v>0</v>
      </c>
      <c r="BH851" s="235">
        <f>IF(N851="sníž. přenesená",J851,0)</f>
        <v>0</v>
      </c>
      <c r="BI851" s="235">
        <f>IF(N851="nulová",J851,0)</f>
        <v>0</v>
      </c>
      <c r="BJ851" s="18" t="s">
        <v>83</v>
      </c>
      <c r="BK851" s="235">
        <f>ROUND(I851*H851,2)</f>
        <v>0</v>
      </c>
      <c r="BL851" s="18" t="s">
        <v>323</v>
      </c>
      <c r="BM851" s="234" t="s">
        <v>1103</v>
      </c>
    </row>
    <row r="852" s="12" customFormat="1">
      <c r="A852" s="12"/>
      <c r="B852" s="236"/>
      <c r="C852" s="237"/>
      <c r="D852" s="238" t="s">
        <v>208</v>
      </c>
      <c r="E852" s="239" t="s">
        <v>1</v>
      </c>
      <c r="F852" s="240" t="s">
        <v>1104</v>
      </c>
      <c r="G852" s="237"/>
      <c r="H852" s="239" t="s">
        <v>1</v>
      </c>
      <c r="I852" s="241"/>
      <c r="J852" s="237"/>
      <c r="K852" s="237"/>
      <c r="L852" s="242"/>
      <c r="M852" s="243"/>
      <c r="N852" s="244"/>
      <c r="O852" s="244"/>
      <c r="P852" s="244"/>
      <c r="Q852" s="244"/>
      <c r="R852" s="244"/>
      <c r="S852" s="244"/>
      <c r="T852" s="245"/>
      <c r="U852" s="12"/>
      <c r="V852" s="12"/>
      <c r="W852" s="12"/>
      <c r="X852" s="12"/>
      <c r="Y852" s="12"/>
      <c r="Z852" s="12"/>
      <c r="AA852" s="12"/>
      <c r="AB852" s="12"/>
      <c r="AC852" s="12"/>
      <c r="AD852" s="12"/>
      <c r="AE852" s="12"/>
      <c r="AT852" s="246" t="s">
        <v>208</v>
      </c>
      <c r="AU852" s="246" t="s">
        <v>83</v>
      </c>
      <c r="AV852" s="12" t="s">
        <v>83</v>
      </c>
      <c r="AW852" s="12" t="s">
        <v>32</v>
      </c>
      <c r="AX852" s="12" t="s">
        <v>76</v>
      </c>
      <c r="AY852" s="246" t="s">
        <v>201</v>
      </c>
    </row>
    <row r="853" s="13" customFormat="1">
      <c r="A853" s="13"/>
      <c r="B853" s="247"/>
      <c r="C853" s="248"/>
      <c r="D853" s="238" t="s">
        <v>208</v>
      </c>
      <c r="E853" s="249" t="s">
        <v>1</v>
      </c>
      <c r="F853" s="250" t="s">
        <v>1105</v>
      </c>
      <c r="G853" s="248"/>
      <c r="H853" s="251">
        <v>17</v>
      </c>
      <c r="I853" s="252"/>
      <c r="J853" s="248"/>
      <c r="K853" s="248"/>
      <c r="L853" s="253"/>
      <c r="M853" s="254"/>
      <c r="N853" s="255"/>
      <c r="O853" s="255"/>
      <c r="P853" s="255"/>
      <c r="Q853" s="255"/>
      <c r="R853" s="255"/>
      <c r="S853" s="255"/>
      <c r="T853" s="256"/>
      <c r="U853" s="13"/>
      <c r="V853" s="13"/>
      <c r="W853" s="13"/>
      <c r="X853" s="13"/>
      <c r="Y853" s="13"/>
      <c r="Z853" s="13"/>
      <c r="AA853" s="13"/>
      <c r="AB853" s="13"/>
      <c r="AC853" s="13"/>
      <c r="AD853" s="13"/>
      <c r="AE853" s="13"/>
      <c r="AT853" s="257" t="s">
        <v>208</v>
      </c>
      <c r="AU853" s="257" t="s">
        <v>83</v>
      </c>
      <c r="AV853" s="13" t="s">
        <v>85</v>
      </c>
      <c r="AW853" s="13" t="s">
        <v>32</v>
      </c>
      <c r="AX853" s="13" t="s">
        <v>83</v>
      </c>
      <c r="AY853" s="257" t="s">
        <v>201</v>
      </c>
    </row>
    <row r="854" s="2" customFormat="1" ht="55.5" customHeight="1">
      <c r="A854" s="39"/>
      <c r="B854" s="40"/>
      <c r="C854" s="222" t="s">
        <v>1106</v>
      </c>
      <c r="D854" s="222" t="s">
        <v>202</v>
      </c>
      <c r="E854" s="223" t="s">
        <v>1107</v>
      </c>
      <c r="F854" s="224" t="s">
        <v>1108</v>
      </c>
      <c r="G854" s="225" t="s">
        <v>215</v>
      </c>
      <c r="H854" s="226">
        <v>136</v>
      </c>
      <c r="I854" s="227"/>
      <c r="J854" s="228">
        <f>ROUND(I854*H854,2)</f>
        <v>0</v>
      </c>
      <c r="K854" s="229"/>
      <c r="L854" s="45"/>
      <c r="M854" s="230" t="s">
        <v>1</v>
      </c>
      <c r="N854" s="231" t="s">
        <v>41</v>
      </c>
      <c r="O854" s="92"/>
      <c r="P854" s="232">
        <f>O854*H854</f>
        <v>0</v>
      </c>
      <c r="Q854" s="232">
        <v>0.00042000000000000002</v>
      </c>
      <c r="R854" s="232">
        <f>Q854*H854</f>
        <v>0.057120000000000004</v>
      </c>
      <c r="S854" s="232">
        <v>0</v>
      </c>
      <c r="T854" s="233">
        <f>S854*H854</f>
        <v>0</v>
      </c>
      <c r="U854" s="39"/>
      <c r="V854" s="39"/>
      <c r="W854" s="39"/>
      <c r="X854" s="39"/>
      <c r="Y854" s="39"/>
      <c r="Z854" s="39"/>
      <c r="AA854" s="39"/>
      <c r="AB854" s="39"/>
      <c r="AC854" s="39"/>
      <c r="AD854" s="39"/>
      <c r="AE854" s="39"/>
      <c r="AR854" s="234" t="s">
        <v>323</v>
      </c>
      <c r="AT854" s="234" t="s">
        <v>202</v>
      </c>
      <c r="AU854" s="234" t="s">
        <v>83</v>
      </c>
      <c r="AY854" s="18" t="s">
        <v>201</v>
      </c>
      <c r="BE854" s="235">
        <f>IF(N854="základní",J854,0)</f>
        <v>0</v>
      </c>
      <c r="BF854" s="235">
        <f>IF(N854="snížená",J854,0)</f>
        <v>0</v>
      </c>
      <c r="BG854" s="235">
        <f>IF(N854="zákl. přenesená",J854,0)</f>
        <v>0</v>
      </c>
      <c r="BH854" s="235">
        <f>IF(N854="sníž. přenesená",J854,0)</f>
        <v>0</v>
      </c>
      <c r="BI854" s="235">
        <f>IF(N854="nulová",J854,0)</f>
        <v>0</v>
      </c>
      <c r="BJ854" s="18" t="s">
        <v>83</v>
      </c>
      <c r="BK854" s="235">
        <f>ROUND(I854*H854,2)</f>
        <v>0</v>
      </c>
      <c r="BL854" s="18" t="s">
        <v>323</v>
      </c>
      <c r="BM854" s="234" t="s">
        <v>1109</v>
      </c>
    </row>
    <row r="855" s="12" customFormat="1">
      <c r="A855" s="12"/>
      <c r="B855" s="236"/>
      <c r="C855" s="237"/>
      <c r="D855" s="238" t="s">
        <v>208</v>
      </c>
      <c r="E855" s="239" t="s">
        <v>1</v>
      </c>
      <c r="F855" s="240" t="s">
        <v>1104</v>
      </c>
      <c r="G855" s="237"/>
      <c r="H855" s="239" t="s">
        <v>1</v>
      </c>
      <c r="I855" s="241"/>
      <c r="J855" s="237"/>
      <c r="K855" s="237"/>
      <c r="L855" s="242"/>
      <c r="M855" s="243"/>
      <c r="N855" s="244"/>
      <c r="O855" s="244"/>
      <c r="P855" s="244"/>
      <c r="Q855" s="244"/>
      <c r="R855" s="244"/>
      <c r="S855" s="244"/>
      <c r="T855" s="245"/>
      <c r="U855" s="12"/>
      <c r="V855" s="12"/>
      <c r="W855" s="12"/>
      <c r="X855" s="12"/>
      <c r="Y855" s="12"/>
      <c r="Z855" s="12"/>
      <c r="AA855" s="12"/>
      <c r="AB855" s="12"/>
      <c r="AC855" s="12"/>
      <c r="AD855" s="12"/>
      <c r="AE855" s="12"/>
      <c r="AT855" s="246" t="s">
        <v>208</v>
      </c>
      <c r="AU855" s="246" t="s">
        <v>83</v>
      </c>
      <c r="AV855" s="12" t="s">
        <v>83</v>
      </c>
      <c r="AW855" s="12" t="s">
        <v>32</v>
      </c>
      <c r="AX855" s="12" t="s">
        <v>76</v>
      </c>
      <c r="AY855" s="246" t="s">
        <v>201</v>
      </c>
    </row>
    <row r="856" s="13" customFormat="1">
      <c r="A856" s="13"/>
      <c r="B856" s="247"/>
      <c r="C856" s="248"/>
      <c r="D856" s="238" t="s">
        <v>208</v>
      </c>
      <c r="E856" s="249" t="s">
        <v>1</v>
      </c>
      <c r="F856" s="250" t="s">
        <v>1105</v>
      </c>
      <c r="G856" s="248"/>
      <c r="H856" s="251">
        <v>17</v>
      </c>
      <c r="I856" s="252"/>
      <c r="J856" s="248"/>
      <c r="K856" s="248"/>
      <c r="L856" s="253"/>
      <c r="M856" s="254"/>
      <c r="N856" s="255"/>
      <c r="O856" s="255"/>
      <c r="P856" s="255"/>
      <c r="Q856" s="255"/>
      <c r="R856" s="255"/>
      <c r="S856" s="255"/>
      <c r="T856" s="256"/>
      <c r="U856" s="13"/>
      <c r="V856" s="13"/>
      <c r="W856" s="13"/>
      <c r="X856" s="13"/>
      <c r="Y856" s="13"/>
      <c r="Z856" s="13"/>
      <c r="AA856" s="13"/>
      <c r="AB856" s="13"/>
      <c r="AC856" s="13"/>
      <c r="AD856" s="13"/>
      <c r="AE856" s="13"/>
      <c r="AT856" s="257" t="s">
        <v>208</v>
      </c>
      <c r="AU856" s="257" t="s">
        <v>83</v>
      </c>
      <c r="AV856" s="13" t="s">
        <v>85</v>
      </c>
      <c r="AW856" s="13" t="s">
        <v>32</v>
      </c>
      <c r="AX856" s="13" t="s">
        <v>83</v>
      </c>
      <c r="AY856" s="257" t="s">
        <v>201</v>
      </c>
    </row>
    <row r="857" s="13" customFormat="1">
      <c r="A857" s="13"/>
      <c r="B857" s="247"/>
      <c r="C857" s="248"/>
      <c r="D857" s="238" t="s">
        <v>208</v>
      </c>
      <c r="E857" s="248"/>
      <c r="F857" s="250" t="s">
        <v>1110</v>
      </c>
      <c r="G857" s="248"/>
      <c r="H857" s="251">
        <v>136</v>
      </c>
      <c r="I857" s="252"/>
      <c r="J857" s="248"/>
      <c r="K857" s="248"/>
      <c r="L857" s="253"/>
      <c r="M857" s="254"/>
      <c r="N857" s="255"/>
      <c r="O857" s="255"/>
      <c r="P857" s="255"/>
      <c r="Q857" s="255"/>
      <c r="R857" s="255"/>
      <c r="S857" s="255"/>
      <c r="T857" s="256"/>
      <c r="U857" s="13"/>
      <c r="V857" s="13"/>
      <c r="W857" s="13"/>
      <c r="X857" s="13"/>
      <c r="Y857" s="13"/>
      <c r="Z857" s="13"/>
      <c r="AA857" s="13"/>
      <c r="AB857" s="13"/>
      <c r="AC857" s="13"/>
      <c r="AD857" s="13"/>
      <c r="AE857" s="13"/>
      <c r="AT857" s="257" t="s">
        <v>208</v>
      </c>
      <c r="AU857" s="257" t="s">
        <v>83</v>
      </c>
      <c r="AV857" s="13" t="s">
        <v>85</v>
      </c>
      <c r="AW857" s="13" t="s">
        <v>4</v>
      </c>
      <c r="AX857" s="13" t="s">
        <v>83</v>
      </c>
      <c r="AY857" s="257" t="s">
        <v>201</v>
      </c>
    </row>
    <row r="858" s="2" customFormat="1" ht="44.25" customHeight="1">
      <c r="A858" s="39"/>
      <c r="B858" s="40"/>
      <c r="C858" s="222" t="s">
        <v>1111</v>
      </c>
      <c r="D858" s="222" t="s">
        <v>202</v>
      </c>
      <c r="E858" s="223" t="s">
        <v>1112</v>
      </c>
      <c r="F858" s="224" t="s">
        <v>1113</v>
      </c>
      <c r="G858" s="225" t="s">
        <v>215</v>
      </c>
      <c r="H858" s="226">
        <v>1.99</v>
      </c>
      <c r="I858" s="227"/>
      <c r="J858" s="228">
        <f>ROUND(I858*H858,2)</f>
        <v>0</v>
      </c>
      <c r="K858" s="229"/>
      <c r="L858" s="45"/>
      <c r="M858" s="230" t="s">
        <v>1</v>
      </c>
      <c r="N858" s="231" t="s">
        <v>41</v>
      </c>
      <c r="O858" s="92"/>
      <c r="P858" s="232">
        <f>O858*H858</f>
        <v>0</v>
      </c>
      <c r="Q858" s="232">
        <v>0.00116</v>
      </c>
      <c r="R858" s="232">
        <f>Q858*H858</f>
        <v>0.0023083999999999999</v>
      </c>
      <c r="S858" s="232">
        <v>0</v>
      </c>
      <c r="T858" s="233">
        <f>S858*H858</f>
        <v>0</v>
      </c>
      <c r="U858" s="39"/>
      <c r="V858" s="39"/>
      <c r="W858" s="39"/>
      <c r="X858" s="39"/>
      <c r="Y858" s="39"/>
      <c r="Z858" s="39"/>
      <c r="AA858" s="39"/>
      <c r="AB858" s="39"/>
      <c r="AC858" s="39"/>
      <c r="AD858" s="39"/>
      <c r="AE858" s="39"/>
      <c r="AR858" s="234" t="s">
        <v>323</v>
      </c>
      <c r="AT858" s="234" t="s">
        <v>202</v>
      </c>
      <c r="AU858" s="234" t="s">
        <v>83</v>
      </c>
      <c r="AY858" s="18" t="s">
        <v>201</v>
      </c>
      <c r="BE858" s="235">
        <f>IF(N858="základní",J858,0)</f>
        <v>0</v>
      </c>
      <c r="BF858" s="235">
        <f>IF(N858="snížená",J858,0)</f>
        <v>0</v>
      </c>
      <c r="BG858" s="235">
        <f>IF(N858="zákl. přenesená",J858,0)</f>
        <v>0</v>
      </c>
      <c r="BH858" s="235">
        <f>IF(N858="sníž. přenesená",J858,0)</f>
        <v>0</v>
      </c>
      <c r="BI858" s="235">
        <f>IF(N858="nulová",J858,0)</f>
        <v>0</v>
      </c>
      <c r="BJ858" s="18" t="s">
        <v>83</v>
      </c>
      <c r="BK858" s="235">
        <f>ROUND(I858*H858,2)</f>
        <v>0</v>
      </c>
      <c r="BL858" s="18" t="s">
        <v>323</v>
      </c>
      <c r="BM858" s="234" t="s">
        <v>1114</v>
      </c>
    </row>
    <row r="859" s="13" customFormat="1">
      <c r="A859" s="13"/>
      <c r="B859" s="247"/>
      <c r="C859" s="248"/>
      <c r="D859" s="238" t="s">
        <v>208</v>
      </c>
      <c r="E859" s="249" t="s">
        <v>1</v>
      </c>
      <c r="F859" s="250" t="s">
        <v>465</v>
      </c>
      <c r="G859" s="248"/>
      <c r="H859" s="251">
        <v>1.99</v>
      </c>
      <c r="I859" s="252"/>
      <c r="J859" s="248"/>
      <c r="K859" s="248"/>
      <c r="L859" s="253"/>
      <c r="M859" s="254"/>
      <c r="N859" s="255"/>
      <c r="O859" s="255"/>
      <c r="P859" s="255"/>
      <c r="Q859" s="255"/>
      <c r="R859" s="255"/>
      <c r="S859" s="255"/>
      <c r="T859" s="256"/>
      <c r="U859" s="13"/>
      <c r="V859" s="13"/>
      <c r="W859" s="13"/>
      <c r="X859" s="13"/>
      <c r="Y859" s="13"/>
      <c r="Z859" s="13"/>
      <c r="AA859" s="13"/>
      <c r="AB859" s="13"/>
      <c r="AC859" s="13"/>
      <c r="AD859" s="13"/>
      <c r="AE859" s="13"/>
      <c r="AT859" s="257" t="s">
        <v>208</v>
      </c>
      <c r="AU859" s="257" t="s">
        <v>83</v>
      </c>
      <c r="AV859" s="13" t="s">
        <v>85</v>
      </c>
      <c r="AW859" s="13" t="s">
        <v>32</v>
      </c>
      <c r="AX859" s="13" t="s">
        <v>83</v>
      </c>
      <c r="AY859" s="257" t="s">
        <v>201</v>
      </c>
    </row>
    <row r="860" s="2" customFormat="1" ht="37.8" customHeight="1">
      <c r="A860" s="39"/>
      <c r="B860" s="40"/>
      <c r="C860" s="222" t="s">
        <v>1115</v>
      </c>
      <c r="D860" s="222" t="s">
        <v>202</v>
      </c>
      <c r="E860" s="223" t="s">
        <v>1116</v>
      </c>
      <c r="F860" s="224" t="s">
        <v>1117</v>
      </c>
      <c r="G860" s="225" t="s">
        <v>215</v>
      </c>
      <c r="H860" s="226">
        <v>274.38999999999999</v>
      </c>
      <c r="I860" s="227"/>
      <c r="J860" s="228">
        <f>ROUND(I860*H860,2)</f>
        <v>0</v>
      </c>
      <c r="K860" s="229"/>
      <c r="L860" s="45"/>
      <c r="M860" s="230" t="s">
        <v>1</v>
      </c>
      <c r="N860" s="231" t="s">
        <v>41</v>
      </c>
      <c r="O860" s="92"/>
      <c r="P860" s="232">
        <f>O860*H860</f>
        <v>0</v>
      </c>
      <c r="Q860" s="232">
        <v>0</v>
      </c>
      <c r="R860" s="232">
        <f>Q860*H860</f>
        <v>0</v>
      </c>
      <c r="S860" s="232">
        <v>0</v>
      </c>
      <c r="T860" s="233">
        <f>S860*H860</f>
        <v>0</v>
      </c>
      <c r="U860" s="39"/>
      <c r="V860" s="39"/>
      <c r="W860" s="39"/>
      <c r="X860" s="39"/>
      <c r="Y860" s="39"/>
      <c r="Z860" s="39"/>
      <c r="AA860" s="39"/>
      <c r="AB860" s="39"/>
      <c r="AC860" s="39"/>
      <c r="AD860" s="39"/>
      <c r="AE860" s="39"/>
      <c r="AR860" s="234" t="s">
        <v>323</v>
      </c>
      <c r="AT860" s="234" t="s">
        <v>202</v>
      </c>
      <c r="AU860" s="234" t="s">
        <v>83</v>
      </c>
      <c r="AY860" s="18" t="s">
        <v>201</v>
      </c>
      <c r="BE860" s="235">
        <f>IF(N860="základní",J860,0)</f>
        <v>0</v>
      </c>
      <c r="BF860" s="235">
        <f>IF(N860="snížená",J860,0)</f>
        <v>0</v>
      </c>
      <c r="BG860" s="235">
        <f>IF(N860="zákl. přenesená",J860,0)</f>
        <v>0</v>
      </c>
      <c r="BH860" s="235">
        <f>IF(N860="sníž. přenesená",J860,0)</f>
        <v>0</v>
      </c>
      <c r="BI860" s="235">
        <f>IF(N860="nulová",J860,0)</f>
        <v>0</v>
      </c>
      <c r="BJ860" s="18" t="s">
        <v>83</v>
      </c>
      <c r="BK860" s="235">
        <f>ROUND(I860*H860,2)</f>
        <v>0</v>
      </c>
      <c r="BL860" s="18" t="s">
        <v>323</v>
      </c>
      <c r="BM860" s="234" t="s">
        <v>1118</v>
      </c>
    </row>
    <row r="861" s="13" customFormat="1">
      <c r="A861" s="13"/>
      <c r="B861" s="247"/>
      <c r="C861" s="248"/>
      <c r="D861" s="238" t="s">
        <v>208</v>
      </c>
      <c r="E861" s="249" t="s">
        <v>1</v>
      </c>
      <c r="F861" s="250" t="s">
        <v>348</v>
      </c>
      <c r="G861" s="248"/>
      <c r="H861" s="251">
        <v>7.8799999999999999</v>
      </c>
      <c r="I861" s="252"/>
      <c r="J861" s="248"/>
      <c r="K861" s="248"/>
      <c r="L861" s="253"/>
      <c r="M861" s="254"/>
      <c r="N861" s="255"/>
      <c r="O861" s="255"/>
      <c r="P861" s="255"/>
      <c r="Q861" s="255"/>
      <c r="R861" s="255"/>
      <c r="S861" s="255"/>
      <c r="T861" s="256"/>
      <c r="U861" s="13"/>
      <c r="V861" s="13"/>
      <c r="W861" s="13"/>
      <c r="X861" s="13"/>
      <c r="Y861" s="13"/>
      <c r="Z861" s="13"/>
      <c r="AA861" s="13"/>
      <c r="AB861" s="13"/>
      <c r="AC861" s="13"/>
      <c r="AD861" s="13"/>
      <c r="AE861" s="13"/>
      <c r="AT861" s="257" t="s">
        <v>208</v>
      </c>
      <c r="AU861" s="257" t="s">
        <v>83</v>
      </c>
      <c r="AV861" s="13" t="s">
        <v>85</v>
      </c>
      <c r="AW861" s="13" t="s">
        <v>32</v>
      </c>
      <c r="AX861" s="13" t="s">
        <v>76</v>
      </c>
      <c r="AY861" s="257" t="s">
        <v>201</v>
      </c>
    </row>
    <row r="862" s="13" customFormat="1">
      <c r="A862" s="13"/>
      <c r="B862" s="247"/>
      <c r="C862" s="248"/>
      <c r="D862" s="238" t="s">
        <v>208</v>
      </c>
      <c r="E862" s="249" t="s">
        <v>1</v>
      </c>
      <c r="F862" s="250" t="s">
        <v>351</v>
      </c>
      <c r="G862" s="248"/>
      <c r="H862" s="251">
        <v>12.5</v>
      </c>
      <c r="I862" s="252"/>
      <c r="J862" s="248"/>
      <c r="K862" s="248"/>
      <c r="L862" s="253"/>
      <c r="M862" s="254"/>
      <c r="N862" s="255"/>
      <c r="O862" s="255"/>
      <c r="P862" s="255"/>
      <c r="Q862" s="255"/>
      <c r="R862" s="255"/>
      <c r="S862" s="255"/>
      <c r="T862" s="256"/>
      <c r="U862" s="13"/>
      <c r="V862" s="13"/>
      <c r="W862" s="13"/>
      <c r="X862" s="13"/>
      <c r="Y862" s="13"/>
      <c r="Z862" s="13"/>
      <c r="AA862" s="13"/>
      <c r="AB862" s="13"/>
      <c r="AC862" s="13"/>
      <c r="AD862" s="13"/>
      <c r="AE862" s="13"/>
      <c r="AT862" s="257" t="s">
        <v>208</v>
      </c>
      <c r="AU862" s="257" t="s">
        <v>83</v>
      </c>
      <c r="AV862" s="13" t="s">
        <v>85</v>
      </c>
      <c r="AW862" s="13" t="s">
        <v>32</v>
      </c>
      <c r="AX862" s="13" t="s">
        <v>76</v>
      </c>
      <c r="AY862" s="257" t="s">
        <v>201</v>
      </c>
    </row>
    <row r="863" s="13" customFormat="1">
      <c r="A863" s="13"/>
      <c r="B863" s="247"/>
      <c r="C863" s="248"/>
      <c r="D863" s="238" t="s">
        <v>208</v>
      </c>
      <c r="E863" s="249" t="s">
        <v>1</v>
      </c>
      <c r="F863" s="250" t="s">
        <v>382</v>
      </c>
      <c r="G863" s="248"/>
      <c r="H863" s="251">
        <v>24.300000000000001</v>
      </c>
      <c r="I863" s="252"/>
      <c r="J863" s="248"/>
      <c r="K863" s="248"/>
      <c r="L863" s="253"/>
      <c r="M863" s="254"/>
      <c r="N863" s="255"/>
      <c r="O863" s="255"/>
      <c r="P863" s="255"/>
      <c r="Q863" s="255"/>
      <c r="R863" s="255"/>
      <c r="S863" s="255"/>
      <c r="T863" s="256"/>
      <c r="U863" s="13"/>
      <c r="V863" s="13"/>
      <c r="W863" s="13"/>
      <c r="X863" s="13"/>
      <c r="Y863" s="13"/>
      <c r="Z863" s="13"/>
      <c r="AA863" s="13"/>
      <c r="AB863" s="13"/>
      <c r="AC863" s="13"/>
      <c r="AD863" s="13"/>
      <c r="AE863" s="13"/>
      <c r="AT863" s="257" t="s">
        <v>208</v>
      </c>
      <c r="AU863" s="257" t="s">
        <v>83</v>
      </c>
      <c r="AV863" s="13" t="s">
        <v>85</v>
      </c>
      <c r="AW863" s="13" t="s">
        <v>32</v>
      </c>
      <c r="AX863" s="13" t="s">
        <v>76</v>
      </c>
      <c r="AY863" s="257" t="s">
        <v>201</v>
      </c>
    </row>
    <row r="864" s="13" customFormat="1">
      <c r="A864" s="13"/>
      <c r="B864" s="247"/>
      <c r="C864" s="248"/>
      <c r="D864" s="238" t="s">
        <v>208</v>
      </c>
      <c r="E864" s="249" t="s">
        <v>1</v>
      </c>
      <c r="F864" s="250" t="s">
        <v>385</v>
      </c>
      <c r="G864" s="248"/>
      <c r="H864" s="251">
        <v>26.600000000000001</v>
      </c>
      <c r="I864" s="252"/>
      <c r="J864" s="248"/>
      <c r="K864" s="248"/>
      <c r="L864" s="253"/>
      <c r="M864" s="254"/>
      <c r="N864" s="255"/>
      <c r="O864" s="255"/>
      <c r="P864" s="255"/>
      <c r="Q864" s="255"/>
      <c r="R864" s="255"/>
      <c r="S864" s="255"/>
      <c r="T864" s="256"/>
      <c r="U864" s="13"/>
      <c r="V864" s="13"/>
      <c r="W864" s="13"/>
      <c r="X864" s="13"/>
      <c r="Y864" s="13"/>
      <c r="Z864" s="13"/>
      <c r="AA864" s="13"/>
      <c r="AB864" s="13"/>
      <c r="AC864" s="13"/>
      <c r="AD864" s="13"/>
      <c r="AE864" s="13"/>
      <c r="AT864" s="257" t="s">
        <v>208</v>
      </c>
      <c r="AU864" s="257" t="s">
        <v>83</v>
      </c>
      <c r="AV864" s="13" t="s">
        <v>85</v>
      </c>
      <c r="AW864" s="13" t="s">
        <v>32</v>
      </c>
      <c r="AX864" s="13" t="s">
        <v>76</v>
      </c>
      <c r="AY864" s="257" t="s">
        <v>201</v>
      </c>
    </row>
    <row r="865" s="13" customFormat="1">
      <c r="A865" s="13"/>
      <c r="B865" s="247"/>
      <c r="C865" s="248"/>
      <c r="D865" s="238" t="s">
        <v>208</v>
      </c>
      <c r="E865" s="249" t="s">
        <v>1</v>
      </c>
      <c r="F865" s="250" t="s">
        <v>393</v>
      </c>
      <c r="G865" s="248"/>
      <c r="H865" s="251">
        <v>94.239999999999995</v>
      </c>
      <c r="I865" s="252"/>
      <c r="J865" s="248"/>
      <c r="K865" s="248"/>
      <c r="L865" s="253"/>
      <c r="M865" s="254"/>
      <c r="N865" s="255"/>
      <c r="O865" s="255"/>
      <c r="P865" s="255"/>
      <c r="Q865" s="255"/>
      <c r="R865" s="255"/>
      <c r="S865" s="255"/>
      <c r="T865" s="256"/>
      <c r="U865" s="13"/>
      <c r="V865" s="13"/>
      <c r="W865" s="13"/>
      <c r="X865" s="13"/>
      <c r="Y865" s="13"/>
      <c r="Z865" s="13"/>
      <c r="AA865" s="13"/>
      <c r="AB865" s="13"/>
      <c r="AC865" s="13"/>
      <c r="AD865" s="13"/>
      <c r="AE865" s="13"/>
      <c r="AT865" s="257" t="s">
        <v>208</v>
      </c>
      <c r="AU865" s="257" t="s">
        <v>83</v>
      </c>
      <c r="AV865" s="13" t="s">
        <v>85</v>
      </c>
      <c r="AW865" s="13" t="s">
        <v>32</v>
      </c>
      <c r="AX865" s="13" t="s">
        <v>76</v>
      </c>
      <c r="AY865" s="257" t="s">
        <v>201</v>
      </c>
    </row>
    <row r="866" s="13" customFormat="1">
      <c r="A866" s="13"/>
      <c r="B866" s="247"/>
      <c r="C866" s="248"/>
      <c r="D866" s="238" t="s">
        <v>208</v>
      </c>
      <c r="E866" s="249" t="s">
        <v>1</v>
      </c>
      <c r="F866" s="250" t="s">
        <v>396</v>
      </c>
      <c r="G866" s="248"/>
      <c r="H866" s="251">
        <v>102.5</v>
      </c>
      <c r="I866" s="252"/>
      <c r="J866" s="248"/>
      <c r="K866" s="248"/>
      <c r="L866" s="253"/>
      <c r="M866" s="254"/>
      <c r="N866" s="255"/>
      <c r="O866" s="255"/>
      <c r="P866" s="255"/>
      <c r="Q866" s="255"/>
      <c r="R866" s="255"/>
      <c r="S866" s="255"/>
      <c r="T866" s="256"/>
      <c r="U866" s="13"/>
      <c r="V866" s="13"/>
      <c r="W866" s="13"/>
      <c r="X866" s="13"/>
      <c r="Y866" s="13"/>
      <c r="Z866" s="13"/>
      <c r="AA866" s="13"/>
      <c r="AB866" s="13"/>
      <c r="AC866" s="13"/>
      <c r="AD866" s="13"/>
      <c r="AE866" s="13"/>
      <c r="AT866" s="257" t="s">
        <v>208</v>
      </c>
      <c r="AU866" s="257" t="s">
        <v>83</v>
      </c>
      <c r="AV866" s="13" t="s">
        <v>85</v>
      </c>
      <c r="AW866" s="13" t="s">
        <v>32</v>
      </c>
      <c r="AX866" s="13" t="s">
        <v>76</v>
      </c>
      <c r="AY866" s="257" t="s">
        <v>201</v>
      </c>
    </row>
    <row r="867" s="13" customFormat="1">
      <c r="A867" s="13"/>
      <c r="B867" s="247"/>
      <c r="C867" s="248"/>
      <c r="D867" s="238" t="s">
        <v>208</v>
      </c>
      <c r="E867" s="249" t="s">
        <v>1</v>
      </c>
      <c r="F867" s="250" t="s">
        <v>399</v>
      </c>
      <c r="G867" s="248"/>
      <c r="H867" s="251">
        <v>6.3700000000000001</v>
      </c>
      <c r="I867" s="252"/>
      <c r="J867" s="248"/>
      <c r="K867" s="248"/>
      <c r="L867" s="253"/>
      <c r="M867" s="254"/>
      <c r="N867" s="255"/>
      <c r="O867" s="255"/>
      <c r="P867" s="255"/>
      <c r="Q867" s="255"/>
      <c r="R867" s="255"/>
      <c r="S867" s="255"/>
      <c r="T867" s="256"/>
      <c r="U867" s="13"/>
      <c r="V867" s="13"/>
      <c r="W867" s="13"/>
      <c r="X867" s="13"/>
      <c r="Y867" s="13"/>
      <c r="Z867" s="13"/>
      <c r="AA867" s="13"/>
      <c r="AB867" s="13"/>
      <c r="AC867" s="13"/>
      <c r="AD867" s="13"/>
      <c r="AE867" s="13"/>
      <c r="AT867" s="257" t="s">
        <v>208</v>
      </c>
      <c r="AU867" s="257" t="s">
        <v>83</v>
      </c>
      <c r="AV867" s="13" t="s">
        <v>85</v>
      </c>
      <c r="AW867" s="13" t="s">
        <v>32</v>
      </c>
      <c r="AX867" s="13" t="s">
        <v>76</v>
      </c>
      <c r="AY867" s="257" t="s">
        <v>201</v>
      </c>
    </row>
    <row r="868" s="14" customFormat="1">
      <c r="A868" s="14"/>
      <c r="B868" s="258"/>
      <c r="C868" s="259"/>
      <c r="D868" s="238" t="s">
        <v>208</v>
      </c>
      <c r="E868" s="260" t="s">
        <v>1</v>
      </c>
      <c r="F868" s="261" t="s">
        <v>212</v>
      </c>
      <c r="G868" s="259"/>
      <c r="H868" s="262">
        <v>274.38999999999999</v>
      </c>
      <c r="I868" s="263"/>
      <c r="J868" s="259"/>
      <c r="K868" s="259"/>
      <c r="L868" s="264"/>
      <c r="M868" s="265"/>
      <c r="N868" s="266"/>
      <c r="O868" s="266"/>
      <c r="P868" s="266"/>
      <c r="Q868" s="266"/>
      <c r="R868" s="266"/>
      <c r="S868" s="266"/>
      <c r="T868" s="267"/>
      <c r="U868" s="14"/>
      <c r="V868" s="14"/>
      <c r="W868" s="14"/>
      <c r="X868" s="14"/>
      <c r="Y868" s="14"/>
      <c r="Z868" s="14"/>
      <c r="AA868" s="14"/>
      <c r="AB868" s="14"/>
      <c r="AC868" s="14"/>
      <c r="AD868" s="14"/>
      <c r="AE868" s="14"/>
      <c r="AT868" s="268" t="s">
        <v>208</v>
      </c>
      <c r="AU868" s="268" t="s">
        <v>83</v>
      </c>
      <c r="AV868" s="14" t="s">
        <v>206</v>
      </c>
      <c r="AW868" s="14" t="s">
        <v>32</v>
      </c>
      <c r="AX868" s="14" t="s">
        <v>83</v>
      </c>
      <c r="AY868" s="268" t="s">
        <v>201</v>
      </c>
    </row>
    <row r="869" s="2" customFormat="1" ht="24.15" customHeight="1">
      <c r="A869" s="39"/>
      <c r="B869" s="40"/>
      <c r="C869" s="291" t="s">
        <v>1119</v>
      </c>
      <c r="D869" s="291" t="s">
        <v>615</v>
      </c>
      <c r="E869" s="292" t="s">
        <v>1120</v>
      </c>
      <c r="F869" s="293" t="s">
        <v>1121</v>
      </c>
      <c r="G869" s="294" t="s">
        <v>215</v>
      </c>
      <c r="H869" s="295">
        <v>21.399000000000001</v>
      </c>
      <c r="I869" s="296"/>
      <c r="J869" s="297">
        <f>ROUND(I869*H869,2)</f>
        <v>0</v>
      </c>
      <c r="K869" s="298"/>
      <c r="L869" s="299"/>
      <c r="M869" s="300" t="s">
        <v>1</v>
      </c>
      <c r="N869" s="301" t="s">
        <v>41</v>
      </c>
      <c r="O869" s="92"/>
      <c r="P869" s="232">
        <f>O869*H869</f>
        <v>0</v>
      </c>
      <c r="Q869" s="232">
        <v>0.0035000000000000001</v>
      </c>
      <c r="R869" s="232">
        <f>Q869*H869</f>
        <v>0.074896500000000005</v>
      </c>
      <c r="S869" s="232">
        <v>0</v>
      </c>
      <c r="T869" s="233">
        <f>S869*H869</f>
        <v>0</v>
      </c>
      <c r="U869" s="39"/>
      <c r="V869" s="39"/>
      <c r="W869" s="39"/>
      <c r="X869" s="39"/>
      <c r="Y869" s="39"/>
      <c r="Z869" s="39"/>
      <c r="AA869" s="39"/>
      <c r="AB869" s="39"/>
      <c r="AC869" s="39"/>
      <c r="AD869" s="39"/>
      <c r="AE869" s="39"/>
      <c r="AR869" s="234" t="s">
        <v>683</v>
      </c>
      <c r="AT869" s="234" t="s">
        <v>615</v>
      </c>
      <c r="AU869" s="234" t="s">
        <v>83</v>
      </c>
      <c r="AY869" s="18" t="s">
        <v>201</v>
      </c>
      <c r="BE869" s="235">
        <f>IF(N869="základní",J869,0)</f>
        <v>0</v>
      </c>
      <c r="BF869" s="235">
        <f>IF(N869="snížená",J869,0)</f>
        <v>0</v>
      </c>
      <c r="BG869" s="235">
        <f>IF(N869="zákl. přenesená",J869,0)</f>
        <v>0</v>
      </c>
      <c r="BH869" s="235">
        <f>IF(N869="sníž. přenesená",J869,0)</f>
        <v>0</v>
      </c>
      <c r="BI869" s="235">
        <f>IF(N869="nulová",J869,0)</f>
        <v>0</v>
      </c>
      <c r="BJ869" s="18" t="s">
        <v>83</v>
      </c>
      <c r="BK869" s="235">
        <f>ROUND(I869*H869,2)</f>
        <v>0</v>
      </c>
      <c r="BL869" s="18" t="s">
        <v>323</v>
      </c>
      <c r="BM869" s="234" t="s">
        <v>1122</v>
      </c>
    </row>
    <row r="870" s="13" customFormat="1">
      <c r="A870" s="13"/>
      <c r="B870" s="247"/>
      <c r="C870" s="248"/>
      <c r="D870" s="238" t="s">
        <v>208</v>
      </c>
      <c r="E870" s="249" t="s">
        <v>1</v>
      </c>
      <c r="F870" s="250" t="s">
        <v>348</v>
      </c>
      <c r="G870" s="248"/>
      <c r="H870" s="251">
        <v>7.8799999999999999</v>
      </c>
      <c r="I870" s="252"/>
      <c r="J870" s="248"/>
      <c r="K870" s="248"/>
      <c r="L870" s="253"/>
      <c r="M870" s="254"/>
      <c r="N870" s="255"/>
      <c r="O870" s="255"/>
      <c r="P870" s="255"/>
      <c r="Q870" s="255"/>
      <c r="R870" s="255"/>
      <c r="S870" s="255"/>
      <c r="T870" s="256"/>
      <c r="U870" s="13"/>
      <c r="V870" s="13"/>
      <c r="W870" s="13"/>
      <c r="X870" s="13"/>
      <c r="Y870" s="13"/>
      <c r="Z870" s="13"/>
      <c r="AA870" s="13"/>
      <c r="AB870" s="13"/>
      <c r="AC870" s="13"/>
      <c r="AD870" s="13"/>
      <c r="AE870" s="13"/>
      <c r="AT870" s="257" t="s">
        <v>208</v>
      </c>
      <c r="AU870" s="257" t="s">
        <v>83</v>
      </c>
      <c r="AV870" s="13" t="s">
        <v>85</v>
      </c>
      <c r="AW870" s="13" t="s">
        <v>32</v>
      </c>
      <c r="AX870" s="13" t="s">
        <v>76</v>
      </c>
      <c r="AY870" s="257" t="s">
        <v>201</v>
      </c>
    </row>
    <row r="871" s="13" customFormat="1">
      <c r="A871" s="13"/>
      <c r="B871" s="247"/>
      <c r="C871" s="248"/>
      <c r="D871" s="238" t="s">
        <v>208</v>
      </c>
      <c r="E871" s="249" t="s">
        <v>1</v>
      </c>
      <c r="F871" s="250" t="s">
        <v>351</v>
      </c>
      <c r="G871" s="248"/>
      <c r="H871" s="251">
        <v>12.5</v>
      </c>
      <c r="I871" s="252"/>
      <c r="J871" s="248"/>
      <c r="K871" s="248"/>
      <c r="L871" s="253"/>
      <c r="M871" s="254"/>
      <c r="N871" s="255"/>
      <c r="O871" s="255"/>
      <c r="P871" s="255"/>
      <c r="Q871" s="255"/>
      <c r="R871" s="255"/>
      <c r="S871" s="255"/>
      <c r="T871" s="256"/>
      <c r="U871" s="13"/>
      <c r="V871" s="13"/>
      <c r="W871" s="13"/>
      <c r="X871" s="13"/>
      <c r="Y871" s="13"/>
      <c r="Z871" s="13"/>
      <c r="AA871" s="13"/>
      <c r="AB871" s="13"/>
      <c r="AC871" s="13"/>
      <c r="AD871" s="13"/>
      <c r="AE871" s="13"/>
      <c r="AT871" s="257" t="s">
        <v>208</v>
      </c>
      <c r="AU871" s="257" t="s">
        <v>83</v>
      </c>
      <c r="AV871" s="13" t="s">
        <v>85</v>
      </c>
      <c r="AW871" s="13" t="s">
        <v>32</v>
      </c>
      <c r="AX871" s="13" t="s">
        <v>76</v>
      </c>
      <c r="AY871" s="257" t="s">
        <v>201</v>
      </c>
    </row>
    <row r="872" s="14" customFormat="1">
      <c r="A872" s="14"/>
      <c r="B872" s="258"/>
      <c r="C872" s="259"/>
      <c r="D872" s="238" t="s">
        <v>208</v>
      </c>
      <c r="E872" s="260" t="s">
        <v>1</v>
      </c>
      <c r="F872" s="261" t="s">
        <v>212</v>
      </c>
      <c r="G872" s="259"/>
      <c r="H872" s="262">
        <v>20.379999999999999</v>
      </c>
      <c r="I872" s="263"/>
      <c r="J872" s="259"/>
      <c r="K872" s="259"/>
      <c r="L872" s="264"/>
      <c r="M872" s="265"/>
      <c r="N872" s="266"/>
      <c r="O872" s="266"/>
      <c r="P872" s="266"/>
      <c r="Q872" s="266"/>
      <c r="R872" s="266"/>
      <c r="S872" s="266"/>
      <c r="T872" s="267"/>
      <c r="U872" s="14"/>
      <c r="V872" s="14"/>
      <c r="W872" s="14"/>
      <c r="X872" s="14"/>
      <c r="Y872" s="14"/>
      <c r="Z872" s="14"/>
      <c r="AA872" s="14"/>
      <c r="AB872" s="14"/>
      <c r="AC872" s="14"/>
      <c r="AD872" s="14"/>
      <c r="AE872" s="14"/>
      <c r="AT872" s="268" t="s">
        <v>208</v>
      </c>
      <c r="AU872" s="268" t="s">
        <v>83</v>
      </c>
      <c r="AV872" s="14" t="s">
        <v>206</v>
      </c>
      <c r="AW872" s="14" t="s">
        <v>32</v>
      </c>
      <c r="AX872" s="14" t="s">
        <v>83</v>
      </c>
      <c r="AY872" s="268" t="s">
        <v>201</v>
      </c>
    </row>
    <row r="873" s="13" customFormat="1">
      <c r="A873" s="13"/>
      <c r="B873" s="247"/>
      <c r="C873" s="248"/>
      <c r="D873" s="238" t="s">
        <v>208</v>
      </c>
      <c r="E873" s="248"/>
      <c r="F873" s="250" t="s">
        <v>1123</v>
      </c>
      <c r="G873" s="248"/>
      <c r="H873" s="251">
        <v>21.399000000000001</v>
      </c>
      <c r="I873" s="252"/>
      <c r="J873" s="248"/>
      <c r="K873" s="248"/>
      <c r="L873" s="253"/>
      <c r="M873" s="254"/>
      <c r="N873" s="255"/>
      <c r="O873" s="255"/>
      <c r="P873" s="255"/>
      <c r="Q873" s="255"/>
      <c r="R873" s="255"/>
      <c r="S873" s="255"/>
      <c r="T873" s="256"/>
      <c r="U873" s="13"/>
      <c r="V873" s="13"/>
      <c r="W873" s="13"/>
      <c r="X873" s="13"/>
      <c r="Y873" s="13"/>
      <c r="Z873" s="13"/>
      <c r="AA873" s="13"/>
      <c r="AB873" s="13"/>
      <c r="AC873" s="13"/>
      <c r="AD873" s="13"/>
      <c r="AE873" s="13"/>
      <c r="AT873" s="257" t="s">
        <v>208</v>
      </c>
      <c r="AU873" s="257" t="s">
        <v>83</v>
      </c>
      <c r="AV873" s="13" t="s">
        <v>85</v>
      </c>
      <c r="AW873" s="13" t="s">
        <v>4</v>
      </c>
      <c r="AX873" s="13" t="s">
        <v>83</v>
      </c>
      <c r="AY873" s="257" t="s">
        <v>201</v>
      </c>
    </row>
    <row r="874" s="2" customFormat="1" ht="24.15" customHeight="1">
      <c r="A874" s="39"/>
      <c r="B874" s="40"/>
      <c r="C874" s="291" t="s">
        <v>1124</v>
      </c>
      <c r="D874" s="291" t="s">
        <v>615</v>
      </c>
      <c r="E874" s="292" t="s">
        <v>1125</v>
      </c>
      <c r="F874" s="293" t="s">
        <v>1126</v>
      </c>
      <c r="G874" s="294" t="s">
        <v>215</v>
      </c>
      <c r="H874" s="295">
        <v>32.969999999999999</v>
      </c>
      <c r="I874" s="296"/>
      <c r="J874" s="297">
        <f>ROUND(I874*H874,2)</f>
        <v>0</v>
      </c>
      <c r="K874" s="298"/>
      <c r="L874" s="299"/>
      <c r="M874" s="300" t="s">
        <v>1</v>
      </c>
      <c r="N874" s="301" t="s">
        <v>41</v>
      </c>
      <c r="O874" s="92"/>
      <c r="P874" s="232">
        <f>O874*H874</f>
        <v>0</v>
      </c>
      <c r="Q874" s="232">
        <v>0.0020999999999999999</v>
      </c>
      <c r="R874" s="232">
        <f>Q874*H874</f>
        <v>0.069236999999999993</v>
      </c>
      <c r="S874" s="232">
        <v>0</v>
      </c>
      <c r="T874" s="233">
        <f>S874*H874</f>
        <v>0</v>
      </c>
      <c r="U874" s="39"/>
      <c r="V874" s="39"/>
      <c r="W874" s="39"/>
      <c r="X874" s="39"/>
      <c r="Y874" s="39"/>
      <c r="Z874" s="39"/>
      <c r="AA874" s="39"/>
      <c r="AB874" s="39"/>
      <c r="AC874" s="39"/>
      <c r="AD874" s="39"/>
      <c r="AE874" s="39"/>
      <c r="AR874" s="234" t="s">
        <v>683</v>
      </c>
      <c r="AT874" s="234" t="s">
        <v>615</v>
      </c>
      <c r="AU874" s="234" t="s">
        <v>83</v>
      </c>
      <c r="AY874" s="18" t="s">
        <v>201</v>
      </c>
      <c r="BE874" s="235">
        <f>IF(N874="základní",J874,0)</f>
        <v>0</v>
      </c>
      <c r="BF874" s="235">
        <f>IF(N874="snížená",J874,0)</f>
        <v>0</v>
      </c>
      <c r="BG874" s="235">
        <f>IF(N874="zákl. přenesená",J874,0)</f>
        <v>0</v>
      </c>
      <c r="BH874" s="235">
        <f>IF(N874="sníž. přenesená",J874,0)</f>
        <v>0</v>
      </c>
      <c r="BI874" s="235">
        <f>IF(N874="nulová",J874,0)</f>
        <v>0</v>
      </c>
      <c r="BJ874" s="18" t="s">
        <v>83</v>
      </c>
      <c r="BK874" s="235">
        <f>ROUND(I874*H874,2)</f>
        <v>0</v>
      </c>
      <c r="BL874" s="18" t="s">
        <v>323</v>
      </c>
      <c r="BM874" s="234" t="s">
        <v>1127</v>
      </c>
    </row>
    <row r="875" s="13" customFormat="1">
      <c r="A875" s="13"/>
      <c r="B875" s="247"/>
      <c r="C875" s="248"/>
      <c r="D875" s="238" t="s">
        <v>208</v>
      </c>
      <c r="E875" s="249" t="s">
        <v>1</v>
      </c>
      <c r="F875" s="250" t="s">
        <v>385</v>
      </c>
      <c r="G875" s="248"/>
      <c r="H875" s="251">
        <v>26.600000000000001</v>
      </c>
      <c r="I875" s="252"/>
      <c r="J875" s="248"/>
      <c r="K875" s="248"/>
      <c r="L875" s="253"/>
      <c r="M875" s="254"/>
      <c r="N875" s="255"/>
      <c r="O875" s="255"/>
      <c r="P875" s="255"/>
      <c r="Q875" s="255"/>
      <c r="R875" s="255"/>
      <c r="S875" s="255"/>
      <c r="T875" s="256"/>
      <c r="U875" s="13"/>
      <c r="V875" s="13"/>
      <c r="W875" s="13"/>
      <c r="X875" s="13"/>
      <c r="Y875" s="13"/>
      <c r="Z875" s="13"/>
      <c r="AA875" s="13"/>
      <c r="AB875" s="13"/>
      <c r="AC875" s="13"/>
      <c r="AD875" s="13"/>
      <c r="AE875" s="13"/>
      <c r="AT875" s="257" t="s">
        <v>208</v>
      </c>
      <c r="AU875" s="257" t="s">
        <v>83</v>
      </c>
      <c r="AV875" s="13" t="s">
        <v>85</v>
      </c>
      <c r="AW875" s="13" t="s">
        <v>32</v>
      </c>
      <c r="AX875" s="13" t="s">
        <v>76</v>
      </c>
      <c r="AY875" s="257" t="s">
        <v>201</v>
      </c>
    </row>
    <row r="876" s="13" customFormat="1">
      <c r="A876" s="13"/>
      <c r="B876" s="247"/>
      <c r="C876" s="248"/>
      <c r="D876" s="238" t="s">
        <v>208</v>
      </c>
      <c r="E876" s="249" t="s">
        <v>1</v>
      </c>
      <c r="F876" s="250" t="s">
        <v>399</v>
      </c>
      <c r="G876" s="248"/>
      <c r="H876" s="251">
        <v>6.3700000000000001</v>
      </c>
      <c r="I876" s="252"/>
      <c r="J876" s="248"/>
      <c r="K876" s="248"/>
      <c r="L876" s="253"/>
      <c r="M876" s="254"/>
      <c r="N876" s="255"/>
      <c r="O876" s="255"/>
      <c r="P876" s="255"/>
      <c r="Q876" s="255"/>
      <c r="R876" s="255"/>
      <c r="S876" s="255"/>
      <c r="T876" s="256"/>
      <c r="U876" s="13"/>
      <c r="V876" s="13"/>
      <c r="W876" s="13"/>
      <c r="X876" s="13"/>
      <c r="Y876" s="13"/>
      <c r="Z876" s="13"/>
      <c r="AA876" s="13"/>
      <c r="AB876" s="13"/>
      <c r="AC876" s="13"/>
      <c r="AD876" s="13"/>
      <c r="AE876" s="13"/>
      <c r="AT876" s="257" t="s">
        <v>208</v>
      </c>
      <c r="AU876" s="257" t="s">
        <v>83</v>
      </c>
      <c r="AV876" s="13" t="s">
        <v>85</v>
      </c>
      <c r="AW876" s="13" t="s">
        <v>32</v>
      </c>
      <c r="AX876" s="13" t="s">
        <v>76</v>
      </c>
      <c r="AY876" s="257" t="s">
        <v>201</v>
      </c>
    </row>
    <row r="877" s="14" customFormat="1">
      <c r="A877" s="14"/>
      <c r="B877" s="258"/>
      <c r="C877" s="259"/>
      <c r="D877" s="238" t="s">
        <v>208</v>
      </c>
      <c r="E877" s="260" t="s">
        <v>1</v>
      </c>
      <c r="F877" s="261" t="s">
        <v>212</v>
      </c>
      <c r="G877" s="259"/>
      <c r="H877" s="262">
        <v>32.969999999999999</v>
      </c>
      <c r="I877" s="263"/>
      <c r="J877" s="259"/>
      <c r="K877" s="259"/>
      <c r="L877" s="264"/>
      <c r="M877" s="265"/>
      <c r="N877" s="266"/>
      <c r="O877" s="266"/>
      <c r="P877" s="266"/>
      <c r="Q877" s="266"/>
      <c r="R877" s="266"/>
      <c r="S877" s="266"/>
      <c r="T877" s="267"/>
      <c r="U877" s="14"/>
      <c r="V877" s="14"/>
      <c r="W877" s="14"/>
      <c r="X877" s="14"/>
      <c r="Y877" s="14"/>
      <c r="Z877" s="14"/>
      <c r="AA877" s="14"/>
      <c r="AB877" s="14"/>
      <c r="AC877" s="14"/>
      <c r="AD877" s="14"/>
      <c r="AE877" s="14"/>
      <c r="AT877" s="268" t="s">
        <v>208</v>
      </c>
      <c r="AU877" s="268" t="s">
        <v>83</v>
      </c>
      <c r="AV877" s="14" t="s">
        <v>206</v>
      </c>
      <c r="AW877" s="14" t="s">
        <v>32</v>
      </c>
      <c r="AX877" s="14" t="s">
        <v>83</v>
      </c>
      <c r="AY877" s="268" t="s">
        <v>201</v>
      </c>
    </row>
    <row r="878" s="2" customFormat="1" ht="24.15" customHeight="1">
      <c r="A878" s="39"/>
      <c r="B878" s="40"/>
      <c r="C878" s="291" t="s">
        <v>1128</v>
      </c>
      <c r="D878" s="291" t="s">
        <v>615</v>
      </c>
      <c r="E878" s="292" t="s">
        <v>1129</v>
      </c>
      <c r="F878" s="293" t="s">
        <v>1130</v>
      </c>
      <c r="G878" s="294" t="s">
        <v>215</v>
      </c>
      <c r="H878" s="295">
        <v>196.74000000000001</v>
      </c>
      <c r="I878" s="296"/>
      <c r="J878" s="297">
        <f>ROUND(I878*H878,2)</f>
        <v>0</v>
      </c>
      <c r="K878" s="298"/>
      <c r="L878" s="299"/>
      <c r="M878" s="300" t="s">
        <v>1</v>
      </c>
      <c r="N878" s="301" t="s">
        <v>41</v>
      </c>
      <c r="O878" s="92"/>
      <c r="P878" s="232">
        <f>O878*H878</f>
        <v>0</v>
      </c>
      <c r="Q878" s="232">
        <v>0.0018</v>
      </c>
      <c r="R878" s="232">
        <f>Q878*H878</f>
        <v>0.354132</v>
      </c>
      <c r="S878" s="232">
        <v>0</v>
      </c>
      <c r="T878" s="233">
        <f>S878*H878</f>
        <v>0</v>
      </c>
      <c r="U878" s="39"/>
      <c r="V878" s="39"/>
      <c r="W878" s="39"/>
      <c r="X878" s="39"/>
      <c r="Y878" s="39"/>
      <c r="Z878" s="39"/>
      <c r="AA878" s="39"/>
      <c r="AB878" s="39"/>
      <c r="AC878" s="39"/>
      <c r="AD878" s="39"/>
      <c r="AE878" s="39"/>
      <c r="AR878" s="234" t="s">
        <v>683</v>
      </c>
      <c r="AT878" s="234" t="s">
        <v>615</v>
      </c>
      <c r="AU878" s="234" t="s">
        <v>83</v>
      </c>
      <c r="AY878" s="18" t="s">
        <v>201</v>
      </c>
      <c r="BE878" s="235">
        <f>IF(N878="základní",J878,0)</f>
        <v>0</v>
      </c>
      <c r="BF878" s="235">
        <f>IF(N878="snížená",J878,0)</f>
        <v>0</v>
      </c>
      <c r="BG878" s="235">
        <f>IF(N878="zákl. přenesená",J878,0)</f>
        <v>0</v>
      </c>
      <c r="BH878" s="235">
        <f>IF(N878="sníž. přenesená",J878,0)</f>
        <v>0</v>
      </c>
      <c r="BI878" s="235">
        <f>IF(N878="nulová",J878,0)</f>
        <v>0</v>
      </c>
      <c r="BJ878" s="18" t="s">
        <v>83</v>
      </c>
      <c r="BK878" s="235">
        <f>ROUND(I878*H878,2)</f>
        <v>0</v>
      </c>
      <c r="BL878" s="18" t="s">
        <v>323</v>
      </c>
      <c r="BM878" s="234" t="s">
        <v>1131</v>
      </c>
    </row>
    <row r="879" s="13" customFormat="1">
      <c r="A879" s="13"/>
      <c r="B879" s="247"/>
      <c r="C879" s="248"/>
      <c r="D879" s="238" t="s">
        <v>208</v>
      </c>
      <c r="E879" s="249" t="s">
        <v>1</v>
      </c>
      <c r="F879" s="250" t="s">
        <v>393</v>
      </c>
      <c r="G879" s="248"/>
      <c r="H879" s="251">
        <v>94.239999999999995</v>
      </c>
      <c r="I879" s="252"/>
      <c r="J879" s="248"/>
      <c r="K879" s="248"/>
      <c r="L879" s="253"/>
      <c r="M879" s="254"/>
      <c r="N879" s="255"/>
      <c r="O879" s="255"/>
      <c r="P879" s="255"/>
      <c r="Q879" s="255"/>
      <c r="R879" s="255"/>
      <c r="S879" s="255"/>
      <c r="T879" s="256"/>
      <c r="U879" s="13"/>
      <c r="V879" s="13"/>
      <c r="W879" s="13"/>
      <c r="X879" s="13"/>
      <c r="Y879" s="13"/>
      <c r="Z879" s="13"/>
      <c r="AA879" s="13"/>
      <c r="AB879" s="13"/>
      <c r="AC879" s="13"/>
      <c r="AD879" s="13"/>
      <c r="AE879" s="13"/>
      <c r="AT879" s="257" t="s">
        <v>208</v>
      </c>
      <c r="AU879" s="257" t="s">
        <v>83</v>
      </c>
      <c r="AV879" s="13" t="s">
        <v>85</v>
      </c>
      <c r="AW879" s="13" t="s">
        <v>32</v>
      </c>
      <c r="AX879" s="13" t="s">
        <v>76</v>
      </c>
      <c r="AY879" s="257" t="s">
        <v>201</v>
      </c>
    </row>
    <row r="880" s="13" customFormat="1">
      <c r="A880" s="13"/>
      <c r="B880" s="247"/>
      <c r="C880" s="248"/>
      <c r="D880" s="238" t="s">
        <v>208</v>
      </c>
      <c r="E880" s="249" t="s">
        <v>1</v>
      </c>
      <c r="F880" s="250" t="s">
        <v>396</v>
      </c>
      <c r="G880" s="248"/>
      <c r="H880" s="251">
        <v>102.5</v>
      </c>
      <c r="I880" s="252"/>
      <c r="J880" s="248"/>
      <c r="K880" s="248"/>
      <c r="L880" s="253"/>
      <c r="M880" s="254"/>
      <c r="N880" s="255"/>
      <c r="O880" s="255"/>
      <c r="P880" s="255"/>
      <c r="Q880" s="255"/>
      <c r="R880" s="255"/>
      <c r="S880" s="255"/>
      <c r="T880" s="256"/>
      <c r="U880" s="13"/>
      <c r="V880" s="13"/>
      <c r="W880" s="13"/>
      <c r="X880" s="13"/>
      <c r="Y880" s="13"/>
      <c r="Z880" s="13"/>
      <c r="AA880" s="13"/>
      <c r="AB880" s="13"/>
      <c r="AC880" s="13"/>
      <c r="AD880" s="13"/>
      <c r="AE880" s="13"/>
      <c r="AT880" s="257" t="s">
        <v>208</v>
      </c>
      <c r="AU880" s="257" t="s">
        <v>83</v>
      </c>
      <c r="AV880" s="13" t="s">
        <v>85</v>
      </c>
      <c r="AW880" s="13" t="s">
        <v>32</v>
      </c>
      <c r="AX880" s="13" t="s">
        <v>76</v>
      </c>
      <c r="AY880" s="257" t="s">
        <v>201</v>
      </c>
    </row>
    <row r="881" s="14" customFormat="1">
      <c r="A881" s="14"/>
      <c r="B881" s="258"/>
      <c r="C881" s="259"/>
      <c r="D881" s="238" t="s">
        <v>208</v>
      </c>
      <c r="E881" s="260" t="s">
        <v>1</v>
      </c>
      <c r="F881" s="261" t="s">
        <v>212</v>
      </c>
      <c r="G881" s="259"/>
      <c r="H881" s="262">
        <v>196.74000000000001</v>
      </c>
      <c r="I881" s="263"/>
      <c r="J881" s="259"/>
      <c r="K881" s="259"/>
      <c r="L881" s="264"/>
      <c r="M881" s="265"/>
      <c r="N881" s="266"/>
      <c r="O881" s="266"/>
      <c r="P881" s="266"/>
      <c r="Q881" s="266"/>
      <c r="R881" s="266"/>
      <c r="S881" s="266"/>
      <c r="T881" s="267"/>
      <c r="U881" s="14"/>
      <c r="V881" s="14"/>
      <c r="W881" s="14"/>
      <c r="X881" s="14"/>
      <c r="Y881" s="14"/>
      <c r="Z881" s="14"/>
      <c r="AA881" s="14"/>
      <c r="AB881" s="14"/>
      <c r="AC881" s="14"/>
      <c r="AD881" s="14"/>
      <c r="AE881" s="14"/>
      <c r="AT881" s="268" t="s">
        <v>208</v>
      </c>
      <c r="AU881" s="268" t="s">
        <v>83</v>
      </c>
      <c r="AV881" s="14" t="s">
        <v>206</v>
      </c>
      <c r="AW881" s="14" t="s">
        <v>32</v>
      </c>
      <c r="AX881" s="14" t="s">
        <v>83</v>
      </c>
      <c r="AY881" s="268" t="s">
        <v>201</v>
      </c>
    </row>
    <row r="882" s="2" customFormat="1" ht="24.15" customHeight="1">
      <c r="A882" s="39"/>
      <c r="B882" s="40"/>
      <c r="C882" s="291" t="s">
        <v>1132</v>
      </c>
      <c r="D882" s="291" t="s">
        <v>615</v>
      </c>
      <c r="E882" s="292" t="s">
        <v>1133</v>
      </c>
      <c r="F882" s="293" t="s">
        <v>1134</v>
      </c>
      <c r="G882" s="294" t="s">
        <v>215</v>
      </c>
      <c r="H882" s="295">
        <v>24.300000000000001</v>
      </c>
      <c r="I882" s="296"/>
      <c r="J882" s="297">
        <f>ROUND(I882*H882,2)</f>
        <v>0</v>
      </c>
      <c r="K882" s="298"/>
      <c r="L882" s="299"/>
      <c r="M882" s="300" t="s">
        <v>1</v>
      </c>
      <c r="N882" s="301" t="s">
        <v>41</v>
      </c>
      <c r="O882" s="92"/>
      <c r="P882" s="232">
        <f>O882*H882</f>
        <v>0</v>
      </c>
      <c r="Q882" s="232">
        <v>0.00059999999999999995</v>
      </c>
      <c r="R882" s="232">
        <f>Q882*H882</f>
        <v>0.014579999999999999</v>
      </c>
      <c r="S882" s="232">
        <v>0</v>
      </c>
      <c r="T882" s="233">
        <f>S882*H882</f>
        <v>0</v>
      </c>
      <c r="U882" s="39"/>
      <c r="V882" s="39"/>
      <c r="W882" s="39"/>
      <c r="X882" s="39"/>
      <c r="Y882" s="39"/>
      <c r="Z882" s="39"/>
      <c r="AA882" s="39"/>
      <c r="AB882" s="39"/>
      <c r="AC882" s="39"/>
      <c r="AD882" s="39"/>
      <c r="AE882" s="39"/>
      <c r="AR882" s="234" t="s">
        <v>260</v>
      </c>
      <c r="AT882" s="234" t="s">
        <v>615</v>
      </c>
      <c r="AU882" s="234" t="s">
        <v>83</v>
      </c>
      <c r="AY882" s="18" t="s">
        <v>201</v>
      </c>
      <c r="BE882" s="235">
        <f>IF(N882="základní",J882,0)</f>
        <v>0</v>
      </c>
      <c r="BF882" s="235">
        <f>IF(N882="snížená",J882,0)</f>
        <v>0</v>
      </c>
      <c r="BG882" s="235">
        <f>IF(N882="zákl. přenesená",J882,0)</f>
        <v>0</v>
      </c>
      <c r="BH882" s="235">
        <f>IF(N882="sníž. přenesená",J882,0)</f>
        <v>0</v>
      </c>
      <c r="BI882" s="235">
        <f>IF(N882="nulová",J882,0)</f>
        <v>0</v>
      </c>
      <c r="BJ882" s="18" t="s">
        <v>83</v>
      </c>
      <c r="BK882" s="235">
        <f>ROUND(I882*H882,2)</f>
        <v>0</v>
      </c>
      <c r="BL882" s="18" t="s">
        <v>206</v>
      </c>
      <c r="BM882" s="234" t="s">
        <v>1135</v>
      </c>
    </row>
    <row r="883" s="13" customFormat="1">
      <c r="A883" s="13"/>
      <c r="B883" s="247"/>
      <c r="C883" s="248"/>
      <c r="D883" s="238" t="s">
        <v>208</v>
      </c>
      <c r="E883" s="249" t="s">
        <v>1</v>
      </c>
      <c r="F883" s="250" t="s">
        <v>382</v>
      </c>
      <c r="G883" s="248"/>
      <c r="H883" s="251">
        <v>24.300000000000001</v>
      </c>
      <c r="I883" s="252"/>
      <c r="J883" s="248"/>
      <c r="K883" s="248"/>
      <c r="L883" s="253"/>
      <c r="M883" s="254"/>
      <c r="N883" s="255"/>
      <c r="O883" s="255"/>
      <c r="P883" s="255"/>
      <c r="Q883" s="255"/>
      <c r="R883" s="255"/>
      <c r="S883" s="255"/>
      <c r="T883" s="256"/>
      <c r="U883" s="13"/>
      <c r="V883" s="13"/>
      <c r="W883" s="13"/>
      <c r="X883" s="13"/>
      <c r="Y883" s="13"/>
      <c r="Z883" s="13"/>
      <c r="AA883" s="13"/>
      <c r="AB883" s="13"/>
      <c r="AC883" s="13"/>
      <c r="AD883" s="13"/>
      <c r="AE883" s="13"/>
      <c r="AT883" s="257" t="s">
        <v>208</v>
      </c>
      <c r="AU883" s="257" t="s">
        <v>83</v>
      </c>
      <c r="AV883" s="13" t="s">
        <v>85</v>
      </c>
      <c r="AW883" s="13" t="s">
        <v>32</v>
      </c>
      <c r="AX883" s="13" t="s">
        <v>83</v>
      </c>
      <c r="AY883" s="257" t="s">
        <v>201</v>
      </c>
    </row>
    <row r="884" s="2" customFormat="1" ht="37.8" customHeight="1">
      <c r="A884" s="39"/>
      <c r="B884" s="40"/>
      <c r="C884" s="222" t="s">
        <v>1136</v>
      </c>
      <c r="D884" s="222" t="s">
        <v>202</v>
      </c>
      <c r="E884" s="223" t="s">
        <v>1116</v>
      </c>
      <c r="F884" s="224" t="s">
        <v>1117</v>
      </c>
      <c r="G884" s="225" t="s">
        <v>215</v>
      </c>
      <c r="H884" s="226">
        <v>626.29999999999995</v>
      </c>
      <c r="I884" s="227"/>
      <c r="J884" s="228">
        <f>ROUND(I884*H884,2)</f>
        <v>0</v>
      </c>
      <c r="K884" s="229"/>
      <c r="L884" s="45"/>
      <c r="M884" s="230" t="s">
        <v>1</v>
      </c>
      <c r="N884" s="231" t="s">
        <v>41</v>
      </c>
      <c r="O884" s="92"/>
      <c r="P884" s="232">
        <f>O884*H884</f>
        <v>0</v>
      </c>
      <c r="Q884" s="232">
        <v>0</v>
      </c>
      <c r="R884" s="232">
        <f>Q884*H884</f>
        <v>0</v>
      </c>
      <c r="S884" s="232">
        <v>0</v>
      </c>
      <c r="T884" s="233">
        <f>S884*H884</f>
        <v>0</v>
      </c>
      <c r="U884" s="39"/>
      <c r="V884" s="39"/>
      <c r="W884" s="39"/>
      <c r="X884" s="39"/>
      <c r="Y884" s="39"/>
      <c r="Z884" s="39"/>
      <c r="AA884" s="39"/>
      <c r="AB884" s="39"/>
      <c r="AC884" s="39"/>
      <c r="AD884" s="39"/>
      <c r="AE884" s="39"/>
      <c r="AR884" s="234" t="s">
        <v>206</v>
      </c>
      <c r="AT884" s="234" t="s">
        <v>202</v>
      </c>
      <c r="AU884" s="234" t="s">
        <v>83</v>
      </c>
      <c r="AY884" s="18" t="s">
        <v>201</v>
      </c>
      <c r="BE884" s="235">
        <f>IF(N884="základní",J884,0)</f>
        <v>0</v>
      </c>
      <c r="BF884" s="235">
        <f>IF(N884="snížená",J884,0)</f>
        <v>0</v>
      </c>
      <c r="BG884" s="235">
        <f>IF(N884="zákl. přenesená",J884,0)</f>
        <v>0</v>
      </c>
      <c r="BH884" s="235">
        <f>IF(N884="sníž. přenesená",J884,0)</f>
        <v>0</v>
      </c>
      <c r="BI884" s="235">
        <f>IF(N884="nulová",J884,0)</f>
        <v>0</v>
      </c>
      <c r="BJ884" s="18" t="s">
        <v>83</v>
      </c>
      <c r="BK884" s="235">
        <f>ROUND(I884*H884,2)</f>
        <v>0</v>
      </c>
      <c r="BL884" s="18" t="s">
        <v>206</v>
      </c>
      <c r="BM884" s="234" t="s">
        <v>1137</v>
      </c>
    </row>
    <row r="885" s="13" customFormat="1">
      <c r="A885" s="13"/>
      <c r="B885" s="247"/>
      <c r="C885" s="248"/>
      <c r="D885" s="238" t="s">
        <v>208</v>
      </c>
      <c r="E885" s="249" t="s">
        <v>1</v>
      </c>
      <c r="F885" s="250" t="s">
        <v>1138</v>
      </c>
      <c r="G885" s="248"/>
      <c r="H885" s="251">
        <v>15.6</v>
      </c>
      <c r="I885" s="252"/>
      <c r="J885" s="248"/>
      <c r="K885" s="248"/>
      <c r="L885" s="253"/>
      <c r="M885" s="254"/>
      <c r="N885" s="255"/>
      <c r="O885" s="255"/>
      <c r="P885" s="255"/>
      <c r="Q885" s="255"/>
      <c r="R885" s="255"/>
      <c r="S885" s="255"/>
      <c r="T885" s="256"/>
      <c r="U885" s="13"/>
      <c r="V885" s="13"/>
      <c r="W885" s="13"/>
      <c r="X885" s="13"/>
      <c r="Y885" s="13"/>
      <c r="Z885" s="13"/>
      <c r="AA885" s="13"/>
      <c r="AB885" s="13"/>
      <c r="AC885" s="13"/>
      <c r="AD885" s="13"/>
      <c r="AE885" s="13"/>
      <c r="AT885" s="257" t="s">
        <v>208</v>
      </c>
      <c r="AU885" s="257" t="s">
        <v>83</v>
      </c>
      <c r="AV885" s="13" t="s">
        <v>85</v>
      </c>
      <c r="AW885" s="13" t="s">
        <v>32</v>
      </c>
      <c r="AX885" s="13" t="s">
        <v>76</v>
      </c>
      <c r="AY885" s="257" t="s">
        <v>201</v>
      </c>
    </row>
    <row r="886" s="13" customFormat="1">
      <c r="A886" s="13"/>
      <c r="B886" s="247"/>
      <c r="C886" s="248"/>
      <c r="D886" s="238" t="s">
        <v>208</v>
      </c>
      <c r="E886" s="249" t="s">
        <v>1</v>
      </c>
      <c r="F886" s="250" t="s">
        <v>1139</v>
      </c>
      <c r="G886" s="248"/>
      <c r="H886" s="251">
        <v>7.7999999999999998</v>
      </c>
      <c r="I886" s="252"/>
      <c r="J886" s="248"/>
      <c r="K886" s="248"/>
      <c r="L886" s="253"/>
      <c r="M886" s="254"/>
      <c r="N886" s="255"/>
      <c r="O886" s="255"/>
      <c r="P886" s="255"/>
      <c r="Q886" s="255"/>
      <c r="R886" s="255"/>
      <c r="S886" s="255"/>
      <c r="T886" s="256"/>
      <c r="U886" s="13"/>
      <c r="V886" s="13"/>
      <c r="W886" s="13"/>
      <c r="X886" s="13"/>
      <c r="Y886" s="13"/>
      <c r="Z886" s="13"/>
      <c r="AA886" s="13"/>
      <c r="AB886" s="13"/>
      <c r="AC886" s="13"/>
      <c r="AD886" s="13"/>
      <c r="AE886" s="13"/>
      <c r="AT886" s="257" t="s">
        <v>208</v>
      </c>
      <c r="AU886" s="257" t="s">
        <v>83</v>
      </c>
      <c r="AV886" s="13" t="s">
        <v>85</v>
      </c>
      <c r="AW886" s="13" t="s">
        <v>32</v>
      </c>
      <c r="AX886" s="13" t="s">
        <v>76</v>
      </c>
      <c r="AY886" s="257" t="s">
        <v>201</v>
      </c>
    </row>
    <row r="887" s="13" customFormat="1">
      <c r="A887" s="13"/>
      <c r="B887" s="247"/>
      <c r="C887" s="248"/>
      <c r="D887" s="238" t="s">
        <v>208</v>
      </c>
      <c r="E887" s="249" t="s">
        <v>1</v>
      </c>
      <c r="F887" s="250" t="s">
        <v>1140</v>
      </c>
      <c r="G887" s="248"/>
      <c r="H887" s="251">
        <v>7.7999999999999998</v>
      </c>
      <c r="I887" s="252"/>
      <c r="J887" s="248"/>
      <c r="K887" s="248"/>
      <c r="L887" s="253"/>
      <c r="M887" s="254"/>
      <c r="N887" s="255"/>
      <c r="O887" s="255"/>
      <c r="P887" s="255"/>
      <c r="Q887" s="255"/>
      <c r="R887" s="255"/>
      <c r="S887" s="255"/>
      <c r="T887" s="256"/>
      <c r="U887" s="13"/>
      <c r="V887" s="13"/>
      <c r="W887" s="13"/>
      <c r="X887" s="13"/>
      <c r="Y887" s="13"/>
      <c r="Z887" s="13"/>
      <c r="AA887" s="13"/>
      <c r="AB887" s="13"/>
      <c r="AC887" s="13"/>
      <c r="AD887" s="13"/>
      <c r="AE887" s="13"/>
      <c r="AT887" s="257" t="s">
        <v>208</v>
      </c>
      <c r="AU887" s="257" t="s">
        <v>83</v>
      </c>
      <c r="AV887" s="13" t="s">
        <v>85</v>
      </c>
      <c r="AW887" s="13" t="s">
        <v>32</v>
      </c>
      <c r="AX887" s="13" t="s">
        <v>76</v>
      </c>
      <c r="AY887" s="257" t="s">
        <v>201</v>
      </c>
    </row>
    <row r="888" s="13" customFormat="1">
      <c r="A888" s="13"/>
      <c r="B888" s="247"/>
      <c r="C888" s="248"/>
      <c r="D888" s="238" t="s">
        <v>208</v>
      </c>
      <c r="E888" s="249" t="s">
        <v>1</v>
      </c>
      <c r="F888" s="250" t="s">
        <v>1141</v>
      </c>
      <c r="G888" s="248"/>
      <c r="H888" s="251">
        <v>86.560000000000002</v>
      </c>
      <c r="I888" s="252"/>
      <c r="J888" s="248"/>
      <c r="K888" s="248"/>
      <c r="L888" s="253"/>
      <c r="M888" s="254"/>
      <c r="N888" s="255"/>
      <c r="O888" s="255"/>
      <c r="P888" s="255"/>
      <c r="Q888" s="255"/>
      <c r="R888" s="255"/>
      <c r="S888" s="255"/>
      <c r="T888" s="256"/>
      <c r="U888" s="13"/>
      <c r="V888" s="13"/>
      <c r="W888" s="13"/>
      <c r="X888" s="13"/>
      <c r="Y888" s="13"/>
      <c r="Z888" s="13"/>
      <c r="AA888" s="13"/>
      <c r="AB888" s="13"/>
      <c r="AC888" s="13"/>
      <c r="AD888" s="13"/>
      <c r="AE888" s="13"/>
      <c r="AT888" s="257" t="s">
        <v>208</v>
      </c>
      <c r="AU888" s="257" t="s">
        <v>83</v>
      </c>
      <c r="AV888" s="13" t="s">
        <v>85</v>
      </c>
      <c r="AW888" s="13" t="s">
        <v>32</v>
      </c>
      <c r="AX888" s="13" t="s">
        <v>76</v>
      </c>
      <c r="AY888" s="257" t="s">
        <v>201</v>
      </c>
    </row>
    <row r="889" s="13" customFormat="1">
      <c r="A889" s="13"/>
      <c r="B889" s="247"/>
      <c r="C889" s="248"/>
      <c r="D889" s="238" t="s">
        <v>208</v>
      </c>
      <c r="E889" s="249" t="s">
        <v>1</v>
      </c>
      <c r="F889" s="250" t="s">
        <v>1142</v>
      </c>
      <c r="G889" s="248"/>
      <c r="H889" s="251">
        <v>43.240000000000002</v>
      </c>
      <c r="I889" s="252"/>
      <c r="J889" s="248"/>
      <c r="K889" s="248"/>
      <c r="L889" s="253"/>
      <c r="M889" s="254"/>
      <c r="N889" s="255"/>
      <c r="O889" s="255"/>
      <c r="P889" s="255"/>
      <c r="Q889" s="255"/>
      <c r="R889" s="255"/>
      <c r="S889" s="255"/>
      <c r="T889" s="256"/>
      <c r="U889" s="13"/>
      <c r="V889" s="13"/>
      <c r="W889" s="13"/>
      <c r="X889" s="13"/>
      <c r="Y889" s="13"/>
      <c r="Z889" s="13"/>
      <c r="AA889" s="13"/>
      <c r="AB889" s="13"/>
      <c r="AC889" s="13"/>
      <c r="AD889" s="13"/>
      <c r="AE889" s="13"/>
      <c r="AT889" s="257" t="s">
        <v>208</v>
      </c>
      <c r="AU889" s="257" t="s">
        <v>83</v>
      </c>
      <c r="AV889" s="13" t="s">
        <v>85</v>
      </c>
      <c r="AW889" s="13" t="s">
        <v>32</v>
      </c>
      <c r="AX889" s="13" t="s">
        <v>76</v>
      </c>
      <c r="AY889" s="257" t="s">
        <v>201</v>
      </c>
    </row>
    <row r="890" s="13" customFormat="1">
      <c r="A890" s="13"/>
      <c r="B890" s="247"/>
      <c r="C890" s="248"/>
      <c r="D890" s="238" t="s">
        <v>208</v>
      </c>
      <c r="E890" s="249" t="s">
        <v>1</v>
      </c>
      <c r="F890" s="250" t="s">
        <v>1143</v>
      </c>
      <c r="G890" s="248"/>
      <c r="H890" s="251">
        <v>4.7599999999999998</v>
      </c>
      <c r="I890" s="252"/>
      <c r="J890" s="248"/>
      <c r="K890" s="248"/>
      <c r="L890" s="253"/>
      <c r="M890" s="254"/>
      <c r="N890" s="255"/>
      <c r="O890" s="255"/>
      <c r="P890" s="255"/>
      <c r="Q890" s="255"/>
      <c r="R890" s="255"/>
      <c r="S890" s="255"/>
      <c r="T890" s="256"/>
      <c r="U890" s="13"/>
      <c r="V890" s="13"/>
      <c r="W890" s="13"/>
      <c r="X890" s="13"/>
      <c r="Y890" s="13"/>
      <c r="Z890" s="13"/>
      <c r="AA890" s="13"/>
      <c r="AB890" s="13"/>
      <c r="AC890" s="13"/>
      <c r="AD890" s="13"/>
      <c r="AE890" s="13"/>
      <c r="AT890" s="257" t="s">
        <v>208</v>
      </c>
      <c r="AU890" s="257" t="s">
        <v>83</v>
      </c>
      <c r="AV890" s="13" t="s">
        <v>85</v>
      </c>
      <c r="AW890" s="13" t="s">
        <v>32</v>
      </c>
      <c r="AX890" s="13" t="s">
        <v>76</v>
      </c>
      <c r="AY890" s="257" t="s">
        <v>201</v>
      </c>
    </row>
    <row r="891" s="13" customFormat="1">
      <c r="A891" s="13"/>
      <c r="B891" s="247"/>
      <c r="C891" s="248"/>
      <c r="D891" s="238" t="s">
        <v>208</v>
      </c>
      <c r="E891" s="249" t="s">
        <v>1</v>
      </c>
      <c r="F891" s="250" t="s">
        <v>1144</v>
      </c>
      <c r="G891" s="248"/>
      <c r="H891" s="251">
        <v>2.3799999999999999</v>
      </c>
      <c r="I891" s="252"/>
      <c r="J891" s="248"/>
      <c r="K891" s="248"/>
      <c r="L891" s="253"/>
      <c r="M891" s="254"/>
      <c r="N891" s="255"/>
      <c r="O891" s="255"/>
      <c r="P891" s="255"/>
      <c r="Q891" s="255"/>
      <c r="R891" s="255"/>
      <c r="S891" s="255"/>
      <c r="T891" s="256"/>
      <c r="U891" s="13"/>
      <c r="V891" s="13"/>
      <c r="W891" s="13"/>
      <c r="X891" s="13"/>
      <c r="Y891" s="13"/>
      <c r="Z891" s="13"/>
      <c r="AA891" s="13"/>
      <c r="AB891" s="13"/>
      <c r="AC891" s="13"/>
      <c r="AD891" s="13"/>
      <c r="AE891" s="13"/>
      <c r="AT891" s="257" t="s">
        <v>208</v>
      </c>
      <c r="AU891" s="257" t="s">
        <v>83</v>
      </c>
      <c r="AV891" s="13" t="s">
        <v>85</v>
      </c>
      <c r="AW891" s="13" t="s">
        <v>32</v>
      </c>
      <c r="AX891" s="13" t="s">
        <v>76</v>
      </c>
      <c r="AY891" s="257" t="s">
        <v>201</v>
      </c>
    </row>
    <row r="892" s="13" customFormat="1">
      <c r="A892" s="13"/>
      <c r="B892" s="247"/>
      <c r="C892" s="248"/>
      <c r="D892" s="238" t="s">
        <v>208</v>
      </c>
      <c r="E892" s="249" t="s">
        <v>1</v>
      </c>
      <c r="F892" s="250" t="s">
        <v>1145</v>
      </c>
      <c r="G892" s="248"/>
      <c r="H892" s="251">
        <v>39.020000000000003</v>
      </c>
      <c r="I892" s="252"/>
      <c r="J892" s="248"/>
      <c r="K892" s="248"/>
      <c r="L892" s="253"/>
      <c r="M892" s="254"/>
      <c r="N892" s="255"/>
      <c r="O892" s="255"/>
      <c r="P892" s="255"/>
      <c r="Q892" s="255"/>
      <c r="R892" s="255"/>
      <c r="S892" s="255"/>
      <c r="T892" s="256"/>
      <c r="U892" s="13"/>
      <c r="V892" s="13"/>
      <c r="W892" s="13"/>
      <c r="X892" s="13"/>
      <c r="Y892" s="13"/>
      <c r="Z892" s="13"/>
      <c r="AA892" s="13"/>
      <c r="AB892" s="13"/>
      <c r="AC892" s="13"/>
      <c r="AD892" s="13"/>
      <c r="AE892" s="13"/>
      <c r="AT892" s="257" t="s">
        <v>208</v>
      </c>
      <c r="AU892" s="257" t="s">
        <v>83</v>
      </c>
      <c r="AV892" s="13" t="s">
        <v>85</v>
      </c>
      <c r="AW892" s="13" t="s">
        <v>32</v>
      </c>
      <c r="AX892" s="13" t="s">
        <v>76</v>
      </c>
      <c r="AY892" s="257" t="s">
        <v>201</v>
      </c>
    </row>
    <row r="893" s="13" customFormat="1">
      <c r="A893" s="13"/>
      <c r="B893" s="247"/>
      <c r="C893" s="248"/>
      <c r="D893" s="238" t="s">
        <v>208</v>
      </c>
      <c r="E893" s="249" t="s">
        <v>1</v>
      </c>
      <c r="F893" s="250" t="s">
        <v>1146</v>
      </c>
      <c r="G893" s="248"/>
      <c r="H893" s="251">
        <v>39.020000000000003</v>
      </c>
      <c r="I893" s="252"/>
      <c r="J893" s="248"/>
      <c r="K893" s="248"/>
      <c r="L893" s="253"/>
      <c r="M893" s="254"/>
      <c r="N893" s="255"/>
      <c r="O893" s="255"/>
      <c r="P893" s="255"/>
      <c r="Q893" s="255"/>
      <c r="R893" s="255"/>
      <c r="S893" s="255"/>
      <c r="T893" s="256"/>
      <c r="U893" s="13"/>
      <c r="V893" s="13"/>
      <c r="W893" s="13"/>
      <c r="X893" s="13"/>
      <c r="Y893" s="13"/>
      <c r="Z893" s="13"/>
      <c r="AA893" s="13"/>
      <c r="AB893" s="13"/>
      <c r="AC893" s="13"/>
      <c r="AD893" s="13"/>
      <c r="AE893" s="13"/>
      <c r="AT893" s="257" t="s">
        <v>208</v>
      </c>
      <c r="AU893" s="257" t="s">
        <v>83</v>
      </c>
      <c r="AV893" s="13" t="s">
        <v>85</v>
      </c>
      <c r="AW893" s="13" t="s">
        <v>32</v>
      </c>
      <c r="AX893" s="13" t="s">
        <v>76</v>
      </c>
      <c r="AY893" s="257" t="s">
        <v>201</v>
      </c>
    </row>
    <row r="894" s="13" customFormat="1">
      <c r="A894" s="13"/>
      <c r="B894" s="247"/>
      <c r="C894" s="248"/>
      <c r="D894" s="238" t="s">
        <v>208</v>
      </c>
      <c r="E894" s="249" t="s">
        <v>1</v>
      </c>
      <c r="F894" s="250" t="s">
        <v>1147</v>
      </c>
      <c r="G894" s="248"/>
      <c r="H894" s="251">
        <v>78.040000000000006</v>
      </c>
      <c r="I894" s="252"/>
      <c r="J894" s="248"/>
      <c r="K894" s="248"/>
      <c r="L894" s="253"/>
      <c r="M894" s="254"/>
      <c r="N894" s="255"/>
      <c r="O894" s="255"/>
      <c r="P894" s="255"/>
      <c r="Q894" s="255"/>
      <c r="R894" s="255"/>
      <c r="S894" s="255"/>
      <c r="T894" s="256"/>
      <c r="U894" s="13"/>
      <c r="V894" s="13"/>
      <c r="W894" s="13"/>
      <c r="X894" s="13"/>
      <c r="Y894" s="13"/>
      <c r="Z894" s="13"/>
      <c r="AA894" s="13"/>
      <c r="AB894" s="13"/>
      <c r="AC894" s="13"/>
      <c r="AD894" s="13"/>
      <c r="AE894" s="13"/>
      <c r="AT894" s="257" t="s">
        <v>208</v>
      </c>
      <c r="AU894" s="257" t="s">
        <v>83</v>
      </c>
      <c r="AV894" s="13" t="s">
        <v>85</v>
      </c>
      <c r="AW894" s="13" t="s">
        <v>32</v>
      </c>
      <c r="AX894" s="13" t="s">
        <v>76</v>
      </c>
      <c r="AY894" s="257" t="s">
        <v>201</v>
      </c>
    </row>
    <row r="895" s="13" customFormat="1">
      <c r="A895" s="13"/>
      <c r="B895" s="247"/>
      <c r="C895" s="248"/>
      <c r="D895" s="238" t="s">
        <v>208</v>
      </c>
      <c r="E895" s="249" t="s">
        <v>1</v>
      </c>
      <c r="F895" s="250" t="s">
        <v>1148</v>
      </c>
      <c r="G895" s="248"/>
      <c r="H895" s="251">
        <v>193.19999999999999</v>
      </c>
      <c r="I895" s="252"/>
      <c r="J895" s="248"/>
      <c r="K895" s="248"/>
      <c r="L895" s="253"/>
      <c r="M895" s="254"/>
      <c r="N895" s="255"/>
      <c r="O895" s="255"/>
      <c r="P895" s="255"/>
      <c r="Q895" s="255"/>
      <c r="R895" s="255"/>
      <c r="S895" s="255"/>
      <c r="T895" s="256"/>
      <c r="U895" s="13"/>
      <c r="V895" s="13"/>
      <c r="W895" s="13"/>
      <c r="X895" s="13"/>
      <c r="Y895" s="13"/>
      <c r="Z895" s="13"/>
      <c r="AA895" s="13"/>
      <c r="AB895" s="13"/>
      <c r="AC895" s="13"/>
      <c r="AD895" s="13"/>
      <c r="AE895" s="13"/>
      <c r="AT895" s="257" t="s">
        <v>208</v>
      </c>
      <c r="AU895" s="257" t="s">
        <v>83</v>
      </c>
      <c r="AV895" s="13" t="s">
        <v>85</v>
      </c>
      <c r="AW895" s="13" t="s">
        <v>32</v>
      </c>
      <c r="AX895" s="13" t="s">
        <v>76</v>
      </c>
      <c r="AY895" s="257" t="s">
        <v>201</v>
      </c>
    </row>
    <row r="896" s="13" customFormat="1">
      <c r="A896" s="13"/>
      <c r="B896" s="247"/>
      <c r="C896" s="248"/>
      <c r="D896" s="238" t="s">
        <v>208</v>
      </c>
      <c r="E896" s="249" t="s">
        <v>1</v>
      </c>
      <c r="F896" s="250" t="s">
        <v>1149</v>
      </c>
      <c r="G896" s="248"/>
      <c r="H896" s="251">
        <v>15.52</v>
      </c>
      <c r="I896" s="252"/>
      <c r="J896" s="248"/>
      <c r="K896" s="248"/>
      <c r="L896" s="253"/>
      <c r="M896" s="254"/>
      <c r="N896" s="255"/>
      <c r="O896" s="255"/>
      <c r="P896" s="255"/>
      <c r="Q896" s="255"/>
      <c r="R896" s="255"/>
      <c r="S896" s="255"/>
      <c r="T896" s="256"/>
      <c r="U896" s="13"/>
      <c r="V896" s="13"/>
      <c r="W896" s="13"/>
      <c r="X896" s="13"/>
      <c r="Y896" s="13"/>
      <c r="Z896" s="13"/>
      <c r="AA896" s="13"/>
      <c r="AB896" s="13"/>
      <c r="AC896" s="13"/>
      <c r="AD896" s="13"/>
      <c r="AE896" s="13"/>
      <c r="AT896" s="257" t="s">
        <v>208</v>
      </c>
      <c r="AU896" s="257" t="s">
        <v>83</v>
      </c>
      <c r="AV896" s="13" t="s">
        <v>85</v>
      </c>
      <c r="AW896" s="13" t="s">
        <v>32</v>
      </c>
      <c r="AX896" s="13" t="s">
        <v>76</v>
      </c>
      <c r="AY896" s="257" t="s">
        <v>201</v>
      </c>
    </row>
    <row r="897" s="13" customFormat="1">
      <c r="A897" s="13"/>
      <c r="B897" s="247"/>
      <c r="C897" s="248"/>
      <c r="D897" s="238" t="s">
        <v>208</v>
      </c>
      <c r="E897" s="249" t="s">
        <v>1</v>
      </c>
      <c r="F897" s="250" t="s">
        <v>1150</v>
      </c>
      <c r="G897" s="248"/>
      <c r="H897" s="251">
        <v>93.359999999999999</v>
      </c>
      <c r="I897" s="252"/>
      <c r="J897" s="248"/>
      <c r="K897" s="248"/>
      <c r="L897" s="253"/>
      <c r="M897" s="254"/>
      <c r="N897" s="255"/>
      <c r="O897" s="255"/>
      <c r="P897" s="255"/>
      <c r="Q897" s="255"/>
      <c r="R897" s="255"/>
      <c r="S897" s="255"/>
      <c r="T897" s="256"/>
      <c r="U897" s="13"/>
      <c r="V897" s="13"/>
      <c r="W897" s="13"/>
      <c r="X897" s="13"/>
      <c r="Y897" s="13"/>
      <c r="Z897" s="13"/>
      <c r="AA897" s="13"/>
      <c r="AB897" s="13"/>
      <c r="AC897" s="13"/>
      <c r="AD897" s="13"/>
      <c r="AE897" s="13"/>
      <c r="AT897" s="257" t="s">
        <v>208</v>
      </c>
      <c r="AU897" s="257" t="s">
        <v>83</v>
      </c>
      <c r="AV897" s="13" t="s">
        <v>85</v>
      </c>
      <c r="AW897" s="13" t="s">
        <v>32</v>
      </c>
      <c r="AX897" s="13" t="s">
        <v>76</v>
      </c>
      <c r="AY897" s="257" t="s">
        <v>201</v>
      </c>
    </row>
    <row r="898" s="14" customFormat="1">
      <c r="A898" s="14"/>
      <c r="B898" s="258"/>
      <c r="C898" s="259"/>
      <c r="D898" s="238" t="s">
        <v>208</v>
      </c>
      <c r="E898" s="260" t="s">
        <v>1</v>
      </c>
      <c r="F898" s="261" t="s">
        <v>212</v>
      </c>
      <c r="G898" s="259"/>
      <c r="H898" s="262">
        <v>626.29999999999995</v>
      </c>
      <c r="I898" s="263"/>
      <c r="J898" s="259"/>
      <c r="K898" s="259"/>
      <c r="L898" s="264"/>
      <c r="M898" s="265"/>
      <c r="N898" s="266"/>
      <c r="O898" s="266"/>
      <c r="P898" s="266"/>
      <c r="Q898" s="266"/>
      <c r="R898" s="266"/>
      <c r="S898" s="266"/>
      <c r="T898" s="267"/>
      <c r="U898" s="14"/>
      <c r="V898" s="14"/>
      <c r="W898" s="14"/>
      <c r="X898" s="14"/>
      <c r="Y898" s="14"/>
      <c r="Z898" s="14"/>
      <c r="AA898" s="14"/>
      <c r="AB898" s="14"/>
      <c r="AC898" s="14"/>
      <c r="AD898" s="14"/>
      <c r="AE898" s="14"/>
      <c r="AT898" s="268" t="s">
        <v>208</v>
      </c>
      <c r="AU898" s="268" t="s">
        <v>83</v>
      </c>
      <c r="AV898" s="14" t="s">
        <v>206</v>
      </c>
      <c r="AW898" s="14" t="s">
        <v>32</v>
      </c>
      <c r="AX898" s="14" t="s">
        <v>83</v>
      </c>
      <c r="AY898" s="268" t="s">
        <v>201</v>
      </c>
    </row>
    <row r="899" s="2" customFormat="1" ht="44.25" customHeight="1">
      <c r="A899" s="39"/>
      <c r="B899" s="40"/>
      <c r="C899" s="291" t="s">
        <v>1151</v>
      </c>
      <c r="D899" s="291" t="s">
        <v>615</v>
      </c>
      <c r="E899" s="292" t="s">
        <v>1152</v>
      </c>
      <c r="F899" s="293" t="s">
        <v>1153</v>
      </c>
      <c r="G899" s="294" t="s">
        <v>215</v>
      </c>
      <c r="H899" s="295">
        <v>271.64600000000002</v>
      </c>
      <c r="I899" s="296"/>
      <c r="J899" s="297">
        <f>ROUND(I899*H899,2)</f>
        <v>0</v>
      </c>
      <c r="K899" s="298"/>
      <c r="L899" s="299"/>
      <c r="M899" s="300" t="s">
        <v>1</v>
      </c>
      <c r="N899" s="301" t="s">
        <v>41</v>
      </c>
      <c r="O899" s="92"/>
      <c r="P899" s="232">
        <f>O899*H899</f>
        <v>0</v>
      </c>
      <c r="Q899" s="232">
        <v>0.0040000000000000001</v>
      </c>
      <c r="R899" s="232">
        <f>Q899*H899</f>
        <v>1.086584</v>
      </c>
      <c r="S899" s="232">
        <v>0</v>
      </c>
      <c r="T899" s="233">
        <f>S899*H899</f>
        <v>0</v>
      </c>
      <c r="U899" s="39"/>
      <c r="V899" s="39"/>
      <c r="W899" s="39"/>
      <c r="X899" s="39"/>
      <c r="Y899" s="39"/>
      <c r="Z899" s="39"/>
      <c r="AA899" s="39"/>
      <c r="AB899" s="39"/>
      <c r="AC899" s="39"/>
      <c r="AD899" s="39"/>
      <c r="AE899" s="39"/>
      <c r="AR899" s="234" t="s">
        <v>260</v>
      </c>
      <c r="AT899" s="234" t="s">
        <v>615</v>
      </c>
      <c r="AU899" s="234" t="s">
        <v>83</v>
      </c>
      <c r="AY899" s="18" t="s">
        <v>201</v>
      </c>
      <c r="BE899" s="235">
        <f>IF(N899="základní",J899,0)</f>
        <v>0</v>
      </c>
      <c r="BF899" s="235">
        <f>IF(N899="snížená",J899,0)</f>
        <v>0</v>
      </c>
      <c r="BG899" s="235">
        <f>IF(N899="zákl. přenesená",J899,0)</f>
        <v>0</v>
      </c>
      <c r="BH899" s="235">
        <f>IF(N899="sníž. přenesená",J899,0)</f>
        <v>0</v>
      </c>
      <c r="BI899" s="235">
        <f>IF(N899="nulová",J899,0)</f>
        <v>0</v>
      </c>
      <c r="BJ899" s="18" t="s">
        <v>83</v>
      </c>
      <c r="BK899" s="235">
        <f>ROUND(I899*H899,2)</f>
        <v>0</v>
      </c>
      <c r="BL899" s="18" t="s">
        <v>206</v>
      </c>
      <c r="BM899" s="234" t="s">
        <v>1154</v>
      </c>
    </row>
    <row r="900" s="2" customFormat="1">
      <c r="A900" s="39"/>
      <c r="B900" s="40"/>
      <c r="C900" s="41"/>
      <c r="D900" s="238" t="s">
        <v>343</v>
      </c>
      <c r="E900" s="41"/>
      <c r="F900" s="285" t="s">
        <v>1155</v>
      </c>
      <c r="G900" s="41"/>
      <c r="H900" s="41"/>
      <c r="I900" s="286"/>
      <c r="J900" s="41"/>
      <c r="K900" s="41"/>
      <c r="L900" s="45"/>
      <c r="M900" s="287"/>
      <c r="N900" s="288"/>
      <c r="O900" s="92"/>
      <c r="P900" s="92"/>
      <c r="Q900" s="92"/>
      <c r="R900" s="92"/>
      <c r="S900" s="92"/>
      <c r="T900" s="93"/>
      <c r="U900" s="39"/>
      <c r="V900" s="39"/>
      <c r="W900" s="39"/>
      <c r="X900" s="39"/>
      <c r="Y900" s="39"/>
      <c r="Z900" s="39"/>
      <c r="AA900" s="39"/>
      <c r="AB900" s="39"/>
      <c r="AC900" s="39"/>
      <c r="AD900" s="39"/>
      <c r="AE900" s="39"/>
      <c r="AT900" s="18" t="s">
        <v>343</v>
      </c>
      <c r="AU900" s="18" t="s">
        <v>83</v>
      </c>
    </row>
    <row r="901" s="13" customFormat="1">
      <c r="A901" s="13"/>
      <c r="B901" s="247"/>
      <c r="C901" s="248"/>
      <c r="D901" s="238" t="s">
        <v>208</v>
      </c>
      <c r="E901" s="249" t="s">
        <v>1</v>
      </c>
      <c r="F901" s="250" t="s">
        <v>354</v>
      </c>
      <c r="G901" s="248"/>
      <c r="H901" s="251">
        <v>7.7999999999999998</v>
      </c>
      <c r="I901" s="252"/>
      <c r="J901" s="248"/>
      <c r="K901" s="248"/>
      <c r="L901" s="253"/>
      <c r="M901" s="254"/>
      <c r="N901" s="255"/>
      <c r="O901" s="255"/>
      <c r="P901" s="255"/>
      <c r="Q901" s="255"/>
      <c r="R901" s="255"/>
      <c r="S901" s="255"/>
      <c r="T901" s="256"/>
      <c r="U901" s="13"/>
      <c r="V901" s="13"/>
      <c r="W901" s="13"/>
      <c r="X901" s="13"/>
      <c r="Y901" s="13"/>
      <c r="Z901" s="13"/>
      <c r="AA901" s="13"/>
      <c r="AB901" s="13"/>
      <c r="AC901" s="13"/>
      <c r="AD901" s="13"/>
      <c r="AE901" s="13"/>
      <c r="AT901" s="257" t="s">
        <v>208</v>
      </c>
      <c r="AU901" s="257" t="s">
        <v>83</v>
      </c>
      <c r="AV901" s="13" t="s">
        <v>85</v>
      </c>
      <c r="AW901" s="13" t="s">
        <v>32</v>
      </c>
      <c r="AX901" s="13" t="s">
        <v>76</v>
      </c>
      <c r="AY901" s="257" t="s">
        <v>201</v>
      </c>
    </row>
    <row r="902" s="13" customFormat="1">
      <c r="A902" s="13"/>
      <c r="B902" s="247"/>
      <c r="C902" s="248"/>
      <c r="D902" s="238" t="s">
        <v>208</v>
      </c>
      <c r="E902" s="249" t="s">
        <v>1</v>
      </c>
      <c r="F902" s="250" t="s">
        <v>357</v>
      </c>
      <c r="G902" s="248"/>
      <c r="H902" s="251">
        <v>3.8999999999999999</v>
      </c>
      <c r="I902" s="252"/>
      <c r="J902" s="248"/>
      <c r="K902" s="248"/>
      <c r="L902" s="253"/>
      <c r="M902" s="254"/>
      <c r="N902" s="255"/>
      <c r="O902" s="255"/>
      <c r="P902" s="255"/>
      <c r="Q902" s="255"/>
      <c r="R902" s="255"/>
      <c r="S902" s="255"/>
      <c r="T902" s="256"/>
      <c r="U902" s="13"/>
      <c r="V902" s="13"/>
      <c r="W902" s="13"/>
      <c r="X902" s="13"/>
      <c r="Y902" s="13"/>
      <c r="Z902" s="13"/>
      <c r="AA902" s="13"/>
      <c r="AB902" s="13"/>
      <c r="AC902" s="13"/>
      <c r="AD902" s="13"/>
      <c r="AE902" s="13"/>
      <c r="AT902" s="257" t="s">
        <v>208</v>
      </c>
      <c r="AU902" s="257" t="s">
        <v>83</v>
      </c>
      <c r="AV902" s="13" t="s">
        <v>85</v>
      </c>
      <c r="AW902" s="13" t="s">
        <v>32</v>
      </c>
      <c r="AX902" s="13" t="s">
        <v>76</v>
      </c>
      <c r="AY902" s="257" t="s">
        <v>201</v>
      </c>
    </row>
    <row r="903" s="13" customFormat="1">
      <c r="A903" s="13"/>
      <c r="B903" s="247"/>
      <c r="C903" s="248"/>
      <c r="D903" s="238" t="s">
        <v>208</v>
      </c>
      <c r="E903" s="249" t="s">
        <v>1</v>
      </c>
      <c r="F903" s="250" t="s">
        <v>360</v>
      </c>
      <c r="G903" s="248"/>
      <c r="H903" s="251">
        <v>3.8999999999999999</v>
      </c>
      <c r="I903" s="252"/>
      <c r="J903" s="248"/>
      <c r="K903" s="248"/>
      <c r="L903" s="253"/>
      <c r="M903" s="254"/>
      <c r="N903" s="255"/>
      <c r="O903" s="255"/>
      <c r="P903" s="255"/>
      <c r="Q903" s="255"/>
      <c r="R903" s="255"/>
      <c r="S903" s="255"/>
      <c r="T903" s="256"/>
      <c r="U903" s="13"/>
      <c r="V903" s="13"/>
      <c r="W903" s="13"/>
      <c r="X903" s="13"/>
      <c r="Y903" s="13"/>
      <c r="Z903" s="13"/>
      <c r="AA903" s="13"/>
      <c r="AB903" s="13"/>
      <c r="AC903" s="13"/>
      <c r="AD903" s="13"/>
      <c r="AE903" s="13"/>
      <c r="AT903" s="257" t="s">
        <v>208</v>
      </c>
      <c r="AU903" s="257" t="s">
        <v>83</v>
      </c>
      <c r="AV903" s="13" t="s">
        <v>85</v>
      </c>
      <c r="AW903" s="13" t="s">
        <v>32</v>
      </c>
      <c r="AX903" s="13" t="s">
        <v>76</v>
      </c>
      <c r="AY903" s="257" t="s">
        <v>201</v>
      </c>
    </row>
    <row r="904" s="13" customFormat="1">
      <c r="A904" s="13"/>
      <c r="B904" s="247"/>
      <c r="C904" s="248"/>
      <c r="D904" s="238" t="s">
        <v>208</v>
      </c>
      <c r="E904" s="249" t="s">
        <v>1</v>
      </c>
      <c r="F904" s="250" t="s">
        <v>362</v>
      </c>
      <c r="G904" s="248"/>
      <c r="H904" s="251">
        <v>43.280000000000001</v>
      </c>
      <c r="I904" s="252"/>
      <c r="J904" s="248"/>
      <c r="K904" s="248"/>
      <c r="L904" s="253"/>
      <c r="M904" s="254"/>
      <c r="N904" s="255"/>
      <c r="O904" s="255"/>
      <c r="P904" s="255"/>
      <c r="Q904" s="255"/>
      <c r="R904" s="255"/>
      <c r="S904" s="255"/>
      <c r="T904" s="256"/>
      <c r="U904" s="13"/>
      <c r="V904" s="13"/>
      <c r="W904" s="13"/>
      <c r="X904" s="13"/>
      <c r="Y904" s="13"/>
      <c r="Z904" s="13"/>
      <c r="AA904" s="13"/>
      <c r="AB904" s="13"/>
      <c r="AC904" s="13"/>
      <c r="AD904" s="13"/>
      <c r="AE904" s="13"/>
      <c r="AT904" s="257" t="s">
        <v>208</v>
      </c>
      <c r="AU904" s="257" t="s">
        <v>83</v>
      </c>
      <c r="AV904" s="13" t="s">
        <v>85</v>
      </c>
      <c r="AW904" s="13" t="s">
        <v>32</v>
      </c>
      <c r="AX904" s="13" t="s">
        <v>76</v>
      </c>
      <c r="AY904" s="257" t="s">
        <v>201</v>
      </c>
    </row>
    <row r="905" s="13" customFormat="1">
      <c r="A905" s="13"/>
      <c r="B905" s="247"/>
      <c r="C905" s="248"/>
      <c r="D905" s="238" t="s">
        <v>208</v>
      </c>
      <c r="E905" s="249" t="s">
        <v>1</v>
      </c>
      <c r="F905" s="250" t="s">
        <v>365</v>
      </c>
      <c r="G905" s="248"/>
      <c r="H905" s="251">
        <v>21.620000000000001</v>
      </c>
      <c r="I905" s="252"/>
      <c r="J905" s="248"/>
      <c r="K905" s="248"/>
      <c r="L905" s="253"/>
      <c r="M905" s="254"/>
      <c r="N905" s="255"/>
      <c r="O905" s="255"/>
      <c r="P905" s="255"/>
      <c r="Q905" s="255"/>
      <c r="R905" s="255"/>
      <c r="S905" s="255"/>
      <c r="T905" s="256"/>
      <c r="U905" s="13"/>
      <c r="V905" s="13"/>
      <c r="W905" s="13"/>
      <c r="X905" s="13"/>
      <c r="Y905" s="13"/>
      <c r="Z905" s="13"/>
      <c r="AA905" s="13"/>
      <c r="AB905" s="13"/>
      <c r="AC905" s="13"/>
      <c r="AD905" s="13"/>
      <c r="AE905" s="13"/>
      <c r="AT905" s="257" t="s">
        <v>208</v>
      </c>
      <c r="AU905" s="257" t="s">
        <v>83</v>
      </c>
      <c r="AV905" s="13" t="s">
        <v>85</v>
      </c>
      <c r="AW905" s="13" t="s">
        <v>32</v>
      </c>
      <c r="AX905" s="13" t="s">
        <v>76</v>
      </c>
      <c r="AY905" s="257" t="s">
        <v>201</v>
      </c>
    </row>
    <row r="906" s="13" customFormat="1">
      <c r="A906" s="13"/>
      <c r="B906" s="247"/>
      <c r="C906" s="248"/>
      <c r="D906" s="238" t="s">
        <v>208</v>
      </c>
      <c r="E906" s="249" t="s">
        <v>1</v>
      </c>
      <c r="F906" s="250" t="s">
        <v>369</v>
      </c>
      <c r="G906" s="248"/>
      <c r="H906" s="251">
        <v>2.3799999999999999</v>
      </c>
      <c r="I906" s="252"/>
      <c r="J906" s="248"/>
      <c r="K906" s="248"/>
      <c r="L906" s="253"/>
      <c r="M906" s="254"/>
      <c r="N906" s="255"/>
      <c r="O906" s="255"/>
      <c r="P906" s="255"/>
      <c r="Q906" s="255"/>
      <c r="R906" s="255"/>
      <c r="S906" s="255"/>
      <c r="T906" s="256"/>
      <c r="U906" s="13"/>
      <c r="V906" s="13"/>
      <c r="W906" s="13"/>
      <c r="X906" s="13"/>
      <c r="Y906" s="13"/>
      <c r="Z906" s="13"/>
      <c r="AA906" s="13"/>
      <c r="AB906" s="13"/>
      <c r="AC906" s="13"/>
      <c r="AD906" s="13"/>
      <c r="AE906" s="13"/>
      <c r="AT906" s="257" t="s">
        <v>208</v>
      </c>
      <c r="AU906" s="257" t="s">
        <v>83</v>
      </c>
      <c r="AV906" s="13" t="s">
        <v>85</v>
      </c>
      <c r="AW906" s="13" t="s">
        <v>32</v>
      </c>
      <c r="AX906" s="13" t="s">
        <v>76</v>
      </c>
      <c r="AY906" s="257" t="s">
        <v>201</v>
      </c>
    </row>
    <row r="907" s="13" customFormat="1">
      <c r="A907" s="13"/>
      <c r="B907" s="247"/>
      <c r="C907" s="248"/>
      <c r="D907" s="238" t="s">
        <v>208</v>
      </c>
      <c r="E907" s="249" t="s">
        <v>1</v>
      </c>
      <c r="F907" s="250" t="s">
        <v>371</v>
      </c>
      <c r="G907" s="248"/>
      <c r="H907" s="251">
        <v>1.19</v>
      </c>
      <c r="I907" s="252"/>
      <c r="J907" s="248"/>
      <c r="K907" s="248"/>
      <c r="L907" s="253"/>
      <c r="M907" s="254"/>
      <c r="N907" s="255"/>
      <c r="O907" s="255"/>
      <c r="P907" s="255"/>
      <c r="Q907" s="255"/>
      <c r="R907" s="255"/>
      <c r="S907" s="255"/>
      <c r="T907" s="256"/>
      <c r="U907" s="13"/>
      <c r="V907" s="13"/>
      <c r="W907" s="13"/>
      <c r="X907" s="13"/>
      <c r="Y907" s="13"/>
      <c r="Z907" s="13"/>
      <c r="AA907" s="13"/>
      <c r="AB907" s="13"/>
      <c r="AC907" s="13"/>
      <c r="AD907" s="13"/>
      <c r="AE907" s="13"/>
      <c r="AT907" s="257" t="s">
        <v>208</v>
      </c>
      <c r="AU907" s="257" t="s">
        <v>83</v>
      </c>
      <c r="AV907" s="13" t="s">
        <v>85</v>
      </c>
      <c r="AW907" s="13" t="s">
        <v>32</v>
      </c>
      <c r="AX907" s="13" t="s">
        <v>76</v>
      </c>
      <c r="AY907" s="257" t="s">
        <v>201</v>
      </c>
    </row>
    <row r="908" s="13" customFormat="1">
      <c r="A908" s="13"/>
      <c r="B908" s="247"/>
      <c r="C908" s="248"/>
      <c r="D908" s="238" t="s">
        <v>208</v>
      </c>
      <c r="E908" s="249" t="s">
        <v>1</v>
      </c>
      <c r="F908" s="250" t="s">
        <v>374</v>
      </c>
      <c r="G908" s="248"/>
      <c r="H908" s="251">
        <v>19.510000000000002</v>
      </c>
      <c r="I908" s="252"/>
      <c r="J908" s="248"/>
      <c r="K908" s="248"/>
      <c r="L908" s="253"/>
      <c r="M908" s="254"/>
      <c r="N908" s="255"/>
      <c r="O908" s="255"/>
      <c r="P908" s="255"/>
      <c r="Q908" s="255"/>
      <c r="R908" s="255"/>
      <c r="S908" s="255"/>
      <c r="T908" s="256"/>
      <c r="U908" s="13"/>
      <c r="V908" s="13"/>
      <c r="W908" s="13"/>
      <c r="X908" s="13"/>
      <c r="Y908" s="13"/>
      <c r="Z908" s="13"/>
      <c r="AA908" s="13"/>
      <c r="AB908" s="13"/>
      <c r="AC908" s="13"/>
      <c r="AD908" s="13"/>
      <c r="AE908" s="13"/>
      <c r="AT908" s="257" t="s">
        <v>208</v>
      </c>
      <c r="AU908" s="257" t="s">
        <v>83</v>
      </c>
      <c r="AV908" s="13" t="s">
        <v>85</v>
      </c>
      <c r="AW908" s="13" t="s">
        <v>32</v>
      </c>
      <c r="AX908" s="13" t="s">
        <v>76</v>
      </c>
      <c r="AY908" s="257" t="s">
        <v>201</v>
      </c>
    </row>
    <row r="909" s="13" customFormat="1">
      <c r="A909" s="13"/>
      <c r="B909" s="247"/>
      <c r="C909" s="248"/>
      <c r="D909" s="238" t="s">
        <v>208</v>
      </c>
      <c r="E909" s="249" t="s">
        <v>1</v>
      </c>
      <c r="F909" s="250" t="s">
        <v>377</v>
      </c>
      <c r="G909" s="248"/>
      <c r="H909" s="251">
        <v>19.510000000000002</v>
      </c>
      <c r="I909" s="252"/>
      <c r="J909" s="248"/>
      <c r="K909" s="248"/>
      <c r="L909" s="253"/>
      <c r="M909" s="254"/>
      <c r="N909" s="255"/>
      <c r="O909" s="255"/>
      <c r="P909" s="255"/>
      <c r="Q909" s="255"/>
      <c r="R909" s="255"/>
      <c r="S909" s="255"/>
      <c r="T909" s="256"/>
      <c r="U909" s="13"/>
      <c r="V909" s="13"/>
      <c r="W909" s="13"/>
      <c r="X909" s="13"/>
      <c r="Y909" s="13"/>
      <c r="Z909" s="13"/>
      <c r="AA909" s="13"/>
      <c r="AB909" s="13"/>
      <c r="AC909" s="13"/>
      <c r="AD909" s="13"/>
      <c r="AE909" s="13"/>
      <c r="AT909" s="257" t="s">
        <v>208</v>
      </c>
      <c r="AU909" s="257" t="s">
        <v>83</v>
      </c>
      <c r="AV909" s="13" t="s">
        <v>85</v>
      </c>
      <c r="AW909" s="13" t="s">
        <v>32</v>
      </c>
      <c r="AX909" s="13" t="s">
        <v>76</v>
      </c>
      <c r="AY909" s="257" t="s">
        <v>201</v>
      </c>
    </row>
    <row r="910" s="13" customFormat="1">
      <c r="A910" s="13"/>
      <c r="B910" s="247"/>
      <c r="C910" s="248"/>
      <c r="D910" s="238" t="s">
        <v>208</v>
      </c>
      <c r="E910" s="249" t="s">
        <v>1</v>
      </c>
      <c r="F910" s="250" t="s">
        <v>379</v>
      </c>
      <c r="G910" s="248"/>
      <c r="H910" s="251">
        <v>39.020000000000003</v>
      </c>
      <c r="I910" s="252"/>
      <c r="J910" s="248"/>
      <c r="K910" s="248"/>
      <c r="L910" s="253"/>
      <c r="M910" s="254"/>
      <c r="N910" s="255"/>
      <c r="O910" s="255"/>
      <c r="P910" s="255"/>
      <c r="Q910" s="255"/>
      <c r="R910" s="255"/>
      <c r="S910" s="255"/>
      <c r="T910" s="256"/>
      <c r="U910" s="13"/>
      <c r="V910" s="13"/>
      <c r="W910" s="13"/>
      <c r="X910" s="13"/>
      <c r="Y910" s="13"/>
      <c r="Z910" s="13"/>
      <c r="AA910" s="13"/>
      <c r="AB910" s="13"/>
      <c r="AC910" s="13"/>
      <c r="AD910" s="13"/>
      <c r="AE910" s="13"/>
      <c r="AT910" s="257" t="s">
        <v>208</v>
      </c>
      <c r="AU910" s="257" t="s">
        <v>83</v>
      </c>
      <c r="AV910" s="13" t="s">
        <v>85</v>
      </c>
      <c r="AW910" s="13" t="s">
        <v>32</v>
      </c>
      <c r="AX910" s="13" t="s">
        <v>76</v>
      </c>
      <c r="AY910" s="257" t="s">
        <v>201</v>
      </c>
    </row>
    <row r="911" s="13" customFormat="1">
      <c r="A911" s="13"/>
      <c r="B911" s="247"/>
      <c r="C911" s="248"/>
      <c r="D911" s="238" t="s">
        <v>208</v>
      </c>
      <c r="E911" s="249" t="s">
        <v>1</v>
      </c>
      <c r="F911" s="250" t="s">
        <v>402</v>
      </c>
      <c r="G911" s="248"/>
      <c r="H911" s="251">
        <v>96.599999999999994</v>
      </c>
      <c r="I911" s="252"/>
      <c r="J911" s="248"/>
      <c r="K911" s="248"/>
      <c r="L911" s="253"/>
      <c r="M911" s="254"/>
      <c r="N911" s="255"/>
      <c r="O911" s="255"/>
      <c r="P911" s="255"/>
      <c r="Q911" s="255"/>
      <c r="R911" s="255"/>
      <c r="S911" s="255"/>
      <c r="T911" s="256"/>
      <c r="U911" s="13"/>
      <c r="V911" s="13"/>
      <c r="W911" s="13"/>
      <c r="X911" s="13"/>
      <c r="Y911" s="13"/>
      <c r="Z911" s="13"/>
      <c r="AA911" s="13"/>
      <c r="AB911" s="13"/>
      <c r="AC911" s="13"/>
      <c r="AD911" s="13"/>
      <c r="AE911" s="13"/>
      <c r="AT911" s="257" t="s">
        <v>208</v>
      </c>
      <c r="AU911" s="257" t="s">
        <v>83</v>
      </c>
      <c r="AV911" s="13" t="s">
        <v>85</v>
      </c>
      <c r="AW911" s="13" t="s">
        <v>32</v>
      </c>
      <c r="AX911" s="13" t="s">
        <v>76</v>
      </c>
      <c r="AY911" s="257" t="s">
        <v>201</v>
      </c>
    </row>
    <row r="912" s="14" customFormat="1">
      <c r="A912" s="14"/>
      <c r="B912" s="258"/>
      <c r="C912" s="259"/>
      <c r="D912" s="238" t="s">
        <v>208</v>
      </c>
      <c r="E912" s="260" t="s">
        <v>1</v>
      </c>
      <c r="F912" s="261" t="s">
        <v>212</v>
      </c>
      <c r="G912" s="259"/>
      <c r="H912" s="262">
        <v>258.70999999999998</v>
      </c>
      <c r="I912" s="263"/>
      <c r="J912" s="259"/>
      <c r="K912" s="259"/>
      <c r="L912" s="264"/>
      <c r="M912" s="265"/>
      <c r="N912" s="266"/>
      <c r="O912" s="266"/>
      <c r="P912" s="266"/>
      <c r="Q912" s="266"/>
      <c r="R912" s="266"/>
      <c r="S912" s="266"/>
      <c r="T912" s="267"/>
      <c r="U912" s="14"/>
      <c r="V912" s="14"/>
      <c r="W912" s="14"/>
      <c r="X912" s="14"/>
      <c r="Y912" s="14"/>
      <c r="Z912" s="14"/>
      <c r="AA912" s="14"/>
      <c r="AB912" s="14"/>
      <c r="AC912" s="14"/>
      <c r="AD912" s="14"/>
      <c r="AE912" s="14"/>
      <c r="AT912" s="268" t="s">
        <v>208</v>
      </c>
      <c r="AU912" s="268" t="s">
        <v>83</v>
      </c>
      <c r="AV912" s="14" t="s">
        <v>206</v>
      </c>
      <c r="AW912" s="14" t="s">
        <v>32</v>
      </c>
      <c r="AX912" s="14" t="s">
        <v>83</v>
      </c>
      <c r="AY912" s="268" t="s">
        <v>201</v>
      </c>
    </row>
    <row r="913" s="13" customFormat="1">
      <c r="A913" s="13"/>
      <c r="B913" s="247"/>
      <c r="C913" s="248"/>
      <c r="D913" s="238" t="s">
        <v>208</v>
      </c>
      <c r="E913" s="248"/>
      <c r="F913" s="250" t="s">
        <v>1156</v>
      </c>
      <c r="G913" s="248"/>
      <c r="H913" s="251">
        <v>271.64600000000002</v>
      </c>
      <c r="I913" s="252"/>
      <c r="J913" s="248"/>
      <c r="K913" s="248"/>
      <c r="L913" s="253"/>
      <c r="M913" s="254"/>
      <c r="N913" s="255"/>
      <c r="O913" s="255"/>
      <c r="P913" s="255"/>
      <c r="Q913" s="255"/>
      <c r="R913" s="255"/>
      <c r="S913" s="255"/>
      <c r="T913" s="256"/>
      <c r="U913" s="13"/>
      <c r="V913" s="13"/>
      <c r="W913" s="13"/>
      <c r="X913" s="13"/>
      <c r="Y913" s="13"/>
      <c r="Z913" s="13"/>
      <c r="AA913" s="13"/>
      <c r="AB913" s="13"/>
      <c r="AC913" s="13"/>
      <c r="AD913" s="13"/>
      <c r="AE913" s="13"/>
      <c r="AT913" s="257" t="s">
        <v>208</v>
      </c>
      <c r="AU913" s="257" t="s">
        <v>83</v>
      </c>
      <c r="AV913" s="13" t="s">
        <v>85</v>
      </c>
      <c r="AW913" s="13" t="s">
        <v>4</v>
      </c>
      <c r="AX913" s="13" t="s">
        <v>83</v>
      </c>
      <c r="AY913" s="257" t="s">
        <v>201</v>
      </c>
    </row>
    <row r="914" s="2" customFormat="1" ht="44.25" customHeight="1">
      <c r="A914" s="39"/>
      <c r="B914" s="40"/>
      <c r="C914" s="291" t="s">
        <v>1157</v>
      </c>
      <c r="D914" s="291" t="s">
        <v>615</v>
      </c>
      <c r="E914" s="292" t="s">
        <v>1158</v>
      </c>
      <c r="F914" s="293" t="s">
        <v>1159</v>
      </c>
      <c r="G914" s="294" t="s">
        <v>215</v>
      </c>
      <c r="H914" s="295">
        <v>46.68</v>
      </c>
      <c r="I914" s="296"/>
      <c r="J914" s="297">
        <f>ROUND(I914*H914,2)</f>
        <v>0</v>
      </c>
      <c r="K914" s="298"/>
      <c r="L914" s="299"/>
      <c r="M914" s="300" t="s">
        <v>1</v>
      </c>
      <c r="N914" s="301" t="s">
        <v>41</v>
      </c>
      <c r="O914" s="92"/>
      <c r="P914" s="232">
        <f>O914*H914</f>
        <v>0</v>
      </c>
      <c r="Q914" s="232">
        <v>0.002</v>
      </c>
      <c r="R914" s="232">
        <f>Q914*H914</f>
        <v>0.093359999999999999</v>
      </c>
      <c r="S914" s="232">
        <v>0</v>
      </c>
      <c r="T914" s="233">
        <f>S914*H914</f>
        <v>0</v>
      </c>
      <c r="U914" s="39"/>
      <c r="V914" s="39"/>
      <c r="W914" s="39"/>
      <c r="X914" s="39"/>
      <c r="Y914" s="39"/>
      <c r="Z914" s="39"/>
      <c r="AA914" s="39"/>
      <c r="AB914" s="39"/>
      <c r="AC914" s="39"/>
      <c r="AD914" s="39"/>
      <c r="AE914" s="39"/>
      <c r="AR914" s="234" t="s">
        <v>260</v>
      </c>
      <c r="AT914" s="234" t="s">
        <v>615</v>
      </c>
      <c r="AU914" s="234" t="s">
        <v>83</v>
      </c>
      <c r="AY914" s="18" t="s">
        <v>201</v>
      </c>
      <c r="BE914" s="235">
        <f>IF(N914="základní",J914,0)</f>
        <v>0</v>
      </c>
      <c r="BF914" s="235">
        <f>IF(N914="snížená",J914,0)</f>
        <v>0</v>
      </c>
      <c r="BG914" s="235">
        <f>IF(N914="zákl. přenesená",J914,0)</f>
        <v>0</v>
      </c>
      <c r="BH914" s="235">
        <f>IF(N914="sníž. přenesená",J914,0)</f>
        <v>0</v>
      </c>
      <c r="BI914" s="235">
        <f>IF(N914="nulová",J914,0)</f>
        <v>0</v>
      </c>
      <c r="BJ914" s="18" t="s">
        <v>83</v>
      </c>
      <c r="BK914" s="235">
        <f>ROUND(I914*H914,2)</f>
        <v>0</v>
      </c>
      <c r="BL914" s="18" t="s">
        <v>206</v>
      </c>
      <c r="BM914" s="234" t="s">
        <v>1160</v>
      </c>
    </row>
    <row r="915" s="2" customFormat="1">
      <c r="A915" s="39"/>
      <c r="B915" s="40"/>
      <c r="C915" s="41"/>
      <c r="D915" s="238" t="s">
        <v>343</v>
      </c>
      <c r="E915" s="41"/>
      <c r="F915" s="285" t="s">
        <v>1155</v>
      </c>
      <c r="G915" s="41"/>
      <c r="H915" s="41"/>
      <c r="I915" s="286"/>
      <c r="J915" s="41"/>
      <c r="K915" s="41"/>
      <c r="L915" s="45"/>
      <c r="M915" s="287"/>
      <c r="N915" s="288"/>
      <c r="O915" s="92"/>
      <c r="P915" s="92"/>
      <c r="Q915" s="92"/>
      <c r="R915" s="92"/>
      <c r="S915" s="92"/>
      <c r="T915" s="93"/>
      <c r="U915" s="39"/>
      <c r="V915" s="39"/>
      <c r="W915" s="39"/>
      <c r="X915" s="39"/>
      <c r="Y915" s="39"/>
      <c r="Z915" s="39"/>
      <c r="AA915" s="39"/>
      <c r="AB915" s="39"/>
      <c r="AC915" s="39"/>
      <c r="AD915" s="39"/>
      <c r="AE915" s="39"/>
      <c r="AT915" s="18" t="s">
        <v>343</v>
      </c>
      <c r="AU915" s="18" t="s">
        <v>83</v>
      </c>
    </row>
    <row r="916" s="13" customFormat="1">
      <c r="A916" s="13"/>
      <c r="B916" s="247"/>
      <c r="C916" s="248"/>
      <c r="D916" s="238" t="s">
        <v>208</v>
      </c>
      <c r="E916" s="249" t="s">
        <v>1</v>
      </c>
      <c r="F916" s="250" t="s">
        <v>407</v>
      </c>
      <c r="G916" s="248"/>
      <c r="H916" s="251">
        <v>46.68</v>
      </c>
      <c r="I916" s="252"/>
      <c r="J916" s="248"/>
      <c r="K916" s="248"/>
      <c r="L916" s="253"/>
      <c r="M916" s="254"/>
      <c r="N916" s="255"/>
      <c r="O916" s="255"/>
      <c r="P916" s="255"/>
      <c r="Q916" s="255"/>
      <c r="R916" s="255"/>
      <c r="S916" s="255"/>
      <c r="T916" s="256"/>
      <c r="U916" s="13"/>
      <c r="V916" s="13"/>
      <c r="W916" s="13"/>
      <c r="X916" s="13"/>
      <c r="Y916" s="13"/>
      <c r="Z916" s="13"/>
      <c r="AA916" s="13"/>
      <c r="AB916" s="13"/>
      <c r="AC916" s="13"/>
      <c r="AD916" s="13"/>
      <c r="AE916" s="13"/>
      <c r="AT916" s="257" t="s">
        <v>208</v>
      </c>
      <c r="AU916" s="257" t="s">
        <v>83</v>
      </c>
      <c r="AV916" s="13" t="s">
        <v>85</v>
      </c>
      <c r="AW916" s="13" t="s">
        <v>32</v>
      </c>
      <c r="AX916" s="13" t="s">
        <v>83</v>
      </c>
      <c r="AY916" s="257" t="s">
        <v>201</v>
      </c>
    </row>
    <row r="917" s="2" customFormat="1" ht="44.25" customHeight="1">
      <c r="A917" s="39"/>
      <c r="B917" s="40"/>
      <c r="C917" s="291" t="s">
        <v>1161</v>
      </c>
      <c r="D917" s="291" t="s">
        <v>615</v>
      </c>
      <c r="E917" s="292" t="s">
        <v>1162</v>
      </c>
      <c r="F917" s="293" t="s">
        <v>1163</v>
      </c>
      <c r="G917" s="294" t="s">
        <v>215</v>
      </c>
      <c r="H917" s="295">
        <v>7.7599999999999998</v>
      </c>
      <c r="I917" s="296"/>
      <c r="J917" s="297">
        <f>ROUND(I917*H917,2)</f>
        <v>0</v>
      </c>
      <c r="K917" s="298"/>
      <c r="L917" s="299"/>
      <c r="M917" s="300" t="s">
        <v>1</v>
      </c>
      <c r="N917" s="301" t="s">
        <v>41</v>
      </c>
      <c r="O917" s="92"/>
      <c r="P917" s="232">
        <f>O917*H917</f>
        <v>0</v>
      </c>
      <c r="Q917" s="232">
        <v>0.0016000000000000001</v>
      </c>
      <c r="R917" s="232">
        <f>Q917*H917</f>
        <v>0.012416</v>
      </c>
      <c r="S917" s="232">
        <v>0</v>
      </c>
      <c r="T917" s="233">
        <f>S917*H917</f>
        <v>0</v>
      </c>
      <c r="U917" s="39"/>
      <c r="V917" s="39"/>
      <c r="W917" s="39"/>
      <c r="X917" s="39"/>
      <c r="Y917" s="39"/>
      <c r="Z917" s="39"/>
      <c r="AA917" s="39"/>
      <c r="AB917" s="39"/>
      <c r="AC917" s="39"/>
      <c r="AD917" s="39"/>
      <c r="AE917" s="39"/>
      <c r="AR917" s="234" t="s">
        <v>260</v>
      </c>
      <c r="AT917" s="234" t="s">
        <v>615</v>
      </c>
      <c r="AU917" s="234" t="s">
        <v>83</v>
      </c>
      <c r="AY917" s="18" t="s">
        <v>201</v>
      </c>
      <c r="BE917" s="235">
        <f>IF(N917="základní",J917,0)</f>
        <v>0</v>
      </c>
      <c r="BF917" s="235">
        <f>IF(N917="snížená",J917,0)</f>
        <v>0</v>
      </c>
      <c r="BG917" s="235">
        <f>IF(N917="zákl. přenesená",J917,0)</f>
        <v>0</v>
      </c>
      <c r="BH917" s="235">
        <f>IF(N917="sníž. přenesená",J917,0)</f>
        <v>0</v>
      </c>
      <c r="BI917" s="235">
        <f>IF(N917="nulová",J917,0)</f>
        <v>0</v>
      </c>
      <c r="BJ917" s="18" t="s">
        <v>83</v>
      </c>
      <c r="BK917" s="235">
        <f>ROUND(I917*H917,2)</f>
        <v>0</v>
      </c>
      <c r="BL917" s="18" t="s">
        <v>206</v>
      </c>
      <c r="BM917" s="234" t="s">
        <v>1164</v>
      </c>
    </row>
    <row r="918" s="2" customFormat="1">
      <c r="A918" s="39"/>
      <c r="B918" s="40"/>
      <c r="C918" s="41"/>
      <c r="D918" s="238" t="s">
        <v>343</v>
      </c>
      <c r="E918" s="41"/>
      <c r="F918" s="285" t="s">
        <v>1155</v>
      </c>
      <c r="G918" s="41"/>
      <c r="H918" s="41"/>
      <c r="I918" s="286"/>
      <c r="J918" s="41"/>
      <c r="K918" s="41"/>
      <c r="L918" s="45"/>
      <c r="M918" s="287"/>
      <c r="N918" s="288"/>
      <c r="O918" s="92"/>
      <c r="P918" s="92"/>
      <c r="Q918" s="92"/>
      <c r="R918" s="92"/>
      <c r="S918" s="92"/>
      <c r="T918" s="93"/>
      <c r="U918" s="39"/>
      <c r="V918" s="39"/>
      <c r="W918" s="39"/>
      <c r="X918" s="39"/>
      <c r="Y918" s="39"/>
      <c r="Z918" s="39"/>
      <c r="AA918" s="39"/>
      <c r="AB918" s="39"/>
      <c r="AC918" s="39"/>
      <c r="AD918" s="39"/>
      <c r="AE918" s="39"/>
      <c r="AT918" s="18" t="s">
        <v>343</v>
      </c>
      <c r="AU918" s="18" t="s">
        <v>83</v>
      </c>
    </row>
    <row r="919" s="13" customFormat="1">
      <c r="A919" s="13"/>
      <c r="B919" s="247"/>
      <c r="C919" s="248"/>
      <c r="D919" s="238" t="s">
        <v>208</v>
      </c>
      <c r="E919" s="249" t="s">
        <v>1</v>
      </c>
      <c r="F919" s="250" t="s">
        <v>404</v>
      </c>
      <c r="G919" s="248"/>
      <c r="H919" s="251">
        <v>7.7599999999999998</v>
      </c>
      <c r="I919" s="252"/>
      <c r="J919" s="248"/>
      <c r="K919" s="248"/>
      <c r="L919" s="253"/>
      <c r="M919" s="254"/>
      <c r="N919" s="255"/>
      <c r="O919" s="255"/>
      <c r="P919" s="255"/>
      <c r="Q919" s="255"/>
      <c r="R919" s="255"/>
      <c r="S919" s="255"/>
      <c r="T919" s="256"/>
      <c r="U919" s="13"/>
      <c r="V919" s="13"/>
      <c r="W919" s="13"/>
      <c r="X919" s="13"/>
      <c r="Y919" s="13"/>
      <c r="Z919" s="13"/>
      <c r="AA919" s="13"/>
      <c r="AB919" s="13"/>
      <c r="AC919" s="13"/>
      <c r="AD919" s="13"/>
      <c r="AE919" s="13"/>
      <c r="AT919" s="257" t="s">
        <v>208</v>
      </c>
      <c r="AU919" s="257" t="s">
        <v>83</v>
      </c>
      <c r="AV919" s="13" t="s">
        <v>85</v>
      </c>
      <c r="AW919" s="13" t="s">
        <v>32</v>
      </c>
      <c r="AX919" s="13" t="s">
        <v>83</v>
      </c>
      <c r="AY919" s="257" t="s">
        <v>201</v>
      </c>
    </row>
    <row r="920" s="2" customFormat="1" ht="24.15" customHeight="1">
      <c r="A920" s="39"/>
      <c r="B920" s="40"/>
      <c r="C920" s="291" t="s">
        <v>1165</v>
      </c>
      <c r="D920" s="291" t="s">
        <v>615</v>
      </c>
      <c r="E920" s="292" t="s">
        <v>1166</v>
      </c>
      <c r="F920" s="293" t="s">
        <v>1167</v>
      </c>
      <c r="G920" s="294" t="s">
        <v>215</v>
      </c>
      <c r="H920" s="295">
        <v>166.12100000000001</v>
      </c>
      <c r="I920" s="296"/>
      <c r="J920" s="297">
        <f>ROUND(I920*H920,2)</f>
        <v>0</v>
      </c>
      <c r="K920" s="298"/>
      <c r="L920" s="299"/>
      <c r="M920" s="300" t="s">
        <v>1</v>
      </c>
      <c r="N920" s="301" t="s">
        <v>41</v>
      </c>
      <c r="O920" s="92"/>
      <c r="P920" s="232">
        <f>O920*H920</f>
        <v>0</v>
      </c>
      <c r="Q920" s="232">
        <v>0.00064999999999999997</v>
      </c>
      <c r="R920" s="232">
        <f>Q920*H920</f>
        <v>0.10797865</v>
      </c>
      <c r="S920" s="232">
        <v>0</v>
      </c>
      <c r="T920" s="233">
        <f>S920*H920</f>
        <v>0</v>
      </c>
      <c r="U920" s="39"/>
      <c r="V920" s="39"/>
      <c r="W920" s="39"/>
      <c r="X920" s="39"/>
      <c r="Y920" s="39"/>
      <c r="Z920" s="39"/>
      <c r="AA920" s="39"/>
      <c r="AB920" s="39"/>
      <c r="AC920" s="39"/>
      <c r="AD920" s="39"/>
      <c r="AE920" s="39"/>
      <c r="AR920" s="234" t="s">
        <v>260</v>
      </c>
      <c r="AT920" s="234" t="s">
        <v>615</v>
      </c>
      <c r="AU920" s="234" t="s">
        <v>83</v>
      </c>
      <c r="AY920" s="18" t="s">
        <v>201</v>
      </c>
      <c r="BE920" s="235">
        <f>IF(N920="základní",J920,0)</f>
        <v>0</v>
      </c>
      <c r="BF920" s="235">
        <f>IF(N920="snížená",J920,0)</f>
        <v>0</v>
      </c>
      <c r="BG920" s="235">
        <f>IF(N920="zákl. přenesená",J920,0)</f>
        <v>0</v>
      </c>
      <c r="BH920" s="235">
        <f>IF(N920="sníž. přenesená",J920,0)</f>
        <v>0</v>
      </c>
      <c r="BI920" s="235">
        <f>IF(N920="nulová",J920,0)</f>
        <v>0</v>
      </c>
      <c r="BJ920" s="18" t="s">
        <v>83</v>
      </c>
      <c r="BK920" s="235">
        <f>ROUND(I920*H920,2)</f>
        <v>0</v>
      </c>
      <c r="BL920" s="18" t="s">
        <v>206</v>
      </c>
      <c r="BM920" s="234" t="s">
        <v>1168</v>
      </c>
    </row>
    <row r="921" s="13" customFormat="1">
      <c r="A921" s="13"/>
      <c r="B921" s="247"/>
      <c r="C921" s="248"/>
      <c r="D921" s="238" t="s">
        <v>208</v>
      </c>
      <c r="E921" s="249" t="s">
        <v>1</v>
      </c>
      <c r="F921" s="250" t="s">
        <v>354</v>
      </c>
      <c r="G921" s="248"/>
      <c r="H921" s="251">
        <v>7.7999999999999998</v>
      </c>
      <c r="I921" s="252"/>
      <c r="J921" s="248"/>
      <c r="K921" s="248"/>
      <c r="L921" s="253"/>
      <c r="M921" s="254"/>
      <c r="N921" s="255"/>
      <c r="O921" s="255"/>
      <c r="P921" s="255"/>
      <c r="Q921" s="255"/>
      <c r="R921" s="255"/>
      <c r="S921" s="255"/>
      <c r="T921" s="256"/>
      <c r="U921" s="13"/>
      <c r="V921" s="13"/>
      <c r="W921" s="13"/>
      <c r="X921" s="13"/>
      <c r="Y921" s="13"/>
      <c r="Z921" s="13"/>
      <c r="AA921" s="13"/>
      <c r="AB921" s="13"/>
      <c r="AC921" s="13"/>
      <c r="AD921" s="13"/>
      <c r="AE921" s="13"/>
      <c r="AT921" s="257" t="s">
        <v>208</v>
      </c>
      <c r="AU921" s="257" t="s">
        <v>83</v>
      </c>
      <c r="AV921" s="13" t="s">
        <v>85</v>
      </c>
      <c r="AW921" s="13" t="s">
        <v>32</v>
      </c>
      <c r="AX921" s="13" t="s">
        <v>76</v>
      </c>
      <c r="AY921" s="257" t="s">
        <v>201</v>
      </c>
    </row>
    <row r="922" s="13" customFormat="1">
      <c r="A922" s="13"/>
      <c r="B922" s="247"/>
      <c r="C922" s="248"/>
      <c r="D922" s="238" t="s">
        <v>208</v>
      </c>
      <c r="E922" s="249" t="s">
        <v>1</v>
      </c>
      <c r="F922" s="250" t="s">
        <v>357</v>
      </c>
      <c r="G922" s="248"/>
      <c r="H922" s="251">
        <v>3.8999999999999999</v>
      </c>
      <c r="I922" s="252"/>
      <c r="J922" s="248"/>
      <c r="K922" s="248"/>
      <c r="L922" s="253"/>
      <c r="M922" s="254"/>
      <c r="N922" s="255"/>
      <c r="O922" s="255"/>
      <c r="P922" s="255"/>
      <c r="Q922" s="255"/>
      <c r="R922" s="255"/>
      <c r="S922" s="255"/>
      <c r="T922" s="256"/>
      <c r="U922" s="13"/>
      <c r="V922" s="13"/>
      <c r="W922" s="13"/>
      <c r="X922" s="13"/>
      <c r="Y922" s="13"/>
      <c r="Z922" s="13"/>
      <c r="AA922" s="13"/>
      <c r="AB922" s="13"/>
      <c r="AC922" s="13"/>
      <c r="AD922" s="13"/>
      <c r="AE922" s="13"/>
      <c r="AT922" s="257" t="s">
        <v>208</v>
      </c>
      <c r="AU922" s="257" t="s">
        <v>83</v>
      </c>
      <c r="AV922" s="13" t="s">
        <v>85</v>
      </c>
      <c r="AW922" s="13" t="s">
        <v>32</v>
      </c>
      <c r="AX922" s="13" t="s">
        <v>76</v>
      </c>
      <c r="AY922" s="257" t="s">
        <v>201</v>
      </c>
    </row>
    <row r="923" s="13" customFormat="1">
      <c r="A923" s="13"/>
      <c r="B923" s="247"/>
      <c r="C923" s="248"/>
      <c r="D923" s="238" t="s">
        <v>208</v>
      </c>
      <c r="E923" s="249" t="s">
        <v>1</v>
      </c>
      <c r="F923" s="250" t="s">
        <v>362</v>
      </c>
      <c r="G923" s="248"/>
      <c r="H923" s="251">
        <v>43.280000000000001</v>
      </c>
      <c r="I923" s="252"/>
      <c r="J923" s="248"/>
      <c r="K923" s="248"/>
      <c r="L923" s="253"/>
      <c r="M923" s="254"/>
      <c r="N923" s="255"/>
      <c r="O923" s="255"/>
      <c r="P923" s="255"/>
      <c r="Q923" s="255"/>
      <c r="R923" s="255"/>
      <c r="S923" s="255"/>
      <c r="T923" s="256"/>
      <c r="U923" s="13"/>
      <c r="V923" s="13"/>
      <c r="W923" s="13"/>
      <c r="X923" s="13"/>
      <c r="Y923" s="13"/>
      <c r="Z923" s="13"/>
      <c r="AA923" s="13"/>
      <c r="AB923" s="13"/>
      <c r="AC923" s="13"/>
      <c r="AD923" s="13"/>
      <c r="AE923" s="13"/>
      <c r="AT923" s="257" t="s">
        <v>208</v>
      </c>
      <c r="AU923" s="257" t="s">
        <v>83</v>
      </c>
      <c r="AV923" s="13" t="s">
        <v>85</v>
      </c>
      <c r="AW923" s="13" t="s">
        <v>32</v>
      </c>
      <c r="AX923" s="13" t="s">
        <v>76</v>
      </c>
      <c r="AY923" s="257" t="s">
        <v>201</v>
      </c>
    </row>
    <row r="924" s="13" customFormat="1">
      <c r="A924" s="13"/>
      <c r="B924" s="247"/>
      <c r="C924" s="248"/>
      <c r="D924" s="238" t="s">
        <v>208</v>
      </c>
      <c r="E924" s="249" t="s">
        <v>1</v>
      </c>
      <c r="F924" s="250" t="s">
        <v>365</v>
      </c>
      <c r="G924" s="248"/>
      <c r="H924" s="251">
        <v>21.620000000000001</v>
      </c>
      <c r="I924" s="252"/>
      <c r="J924" s="248"/>
      <c r="K924" s="248"/>
      <c r="L924" s="253"/>
      <c r="M924" s="254"/>
      <c r="N924" s="255"/>
      <c r="O924" s="255"/>
      <c r="P924" s="255"/>
      <c r="Q924" s="255"/>
      <c r="R924" s="255"/>
      <c r="S924" s="255"/>
      <c r="T924" s="256"/>
      <c r="U924" s="13"/>
      <c r="V924" s="13"/>
      <c r="W924" s="13"/>
      <c r="X924" s="13"/>
      <c r="Y924" s="13"/>
      <c r="Z924" s="13"/>
      <c r="AA924" s="13"/>
      <c r="AB924" s="13"/>
      <c r="AC924" s="13"/>
      <c r="AD924" s="13"/>
      <c r="AE924" s="13"/>
      <c r="AT924" s="257" t="s">
        <v>208</v>
      </c>
      <c r="AU924" s="257" t="s">
        <v>83</v>
      </c>
      <c r="AV924" s="13" t="s">
        <v>85</v>
      </c>
      <c r="AW924" s="13" t="s">
        <v>32</v>
      </c>
      <c r="AX924" s="13" t="s">
        <v>76</v>
      </c>
      <c r="AY924" s="257" t="s">
        <v>201</v>
      </c>
    </row>
    <row r="925" s="13" customFormat="1">
      <c r="A925" s="13"/>
      <c r="B925" s="247"/>
      <c r="C925" s="248"/>
      <c r="D925" s="238" t="s">
        <v>208</v>
      </c>
      <c r="E925" s="249" t="s">
        <v>1</v>
      </c>
      <c r="F925" s="250" t="s">
        <v>369</v>
      </c>
      <c r="G925" s="248"/>
      <c r="H925" s="251">
        <v>2.3799999999999999</v>
      </c>
      <c r="I925" s="252"/>
      <c r="J925" s="248"/>
      <c r="K925" s="248"/>
      <c r="L925" s="253"/>
      <c r="M925" s="254"/>
      <c r="N925" s="255"/>
      <c r="O925" s="255"/>
      <c r="P925" s="255"/>
      <c r="Q925" s="255"/>
      <c r="R925" s="255"/>
      <c r="S925" s="255"/>
      <c r="T925" s="256"/>
      <c r="U925" s="13"/>
      <c r="V925" s="13"/>
      <c r="W925" s="13"/>
      <c r="X925" s="13"/>
      <c r="Y925" s="13"/>
      <c r="Z925" s="13"/>
      <c r="AA925" s="13"/>
      <c r="AB925" s="13"/>
      <c r="AC925" s="13"/>
      <c r="AD925" s="13"/>
      <c r="AE925" s="13"/>
      <c r="AT925" s="257" t="s">
        <v>208</v>
      </c>
      <c r="AU925" s="257" t="s">
        <v>83</v>
      </c>
      <c r="AV925" s="13" t="s">
        <v>85</v>
      </c>
      <c r="AW925" s="13" t="s">
        <v>32</v>
      </c>
      <c r="AX925" s="13" t="s">
        <v>76</v>
      </c>
      <c r="AY925" s="257" t="s">
        <v>201</v>
      </c>
    </row>
    <row r="926" s="13" customFormat="1">
      <c r="A926" s="13"/>
      <c r="B926" s="247"/>
      <c r="C926" s="248"/>
      <c r="D926" s="238" t="s">
        <v>208</v>
      </c>
      <c r="E926" s="249" t="s">
        <v>1</v>
      </c>
      <c r="F926" s="250" t="s">
        <v>371</v>
      </c>
      <c r="G926" s="248"/>
      <c r="H926" s="251">
        <v>1.19</v>
      </c>
      <c r="I926" s="252"/>
      <c r="J926" s="248"/>
      <c r="K926" s="248"/>
      <c r="L926" s="253"/>
      <c r="M926" s="254"/>
      <c r="N926" s="255"/>
      <c r="O926" s="255"/>
      <c r="P926" s="255"/>
      <c r="Q926" s="255"/>
      <c r="R926" s="255"/>
      <c r="S926" s="255"/>
      <c r="T926" s="256"/>
      <c r="U926" s="13"/>
      <c r="V926" s="13"/>
      <c r="W926" s="13"/>
      <c r="X926" s="13"/>
      <c r="Y926" s="13"/>
      <c r="Z926" s="13"/>
      <c r="AA926" s="13"/>
      <c r="AB926" s="13"/>
      <c r="AC926" s="13"/>
      <c r="AD926" s="13"/>
      <c r="AE926" s="13"/>
      <c r="AT926" s="257" t="s">
        <v>208</v>
      </c>
      <c r="AU926" s="257" t="s">
        <v>83</v>
      </c>
      <c r="AV926" s="13" t="s">
        <v>85</v>
      </c>
      <c r="AW926" s="13" t="s">
        <v>32</v>
      </c>
      <c r="AX926" s="13" t="s">
        <v>76</v>
      </c>
      <c r="AY926" s="257" t="s">
        <v>201</v>
      </c>
    </row>
    <row r="927" s="13" customFormat="1">
      <c r="A927" s="13"/>
      <c r="B927" s="247"/>
      <c r="C927" s="248"/>
      <c r="D927" s="238" t="s">
        <v>208</v>
      </c>
      <c r="E927" s="249" t="s">
        <v>1</v>
      </c>
      <c r="F927" s="250" t="s">
        <v>374</v>
      </c>
      <c r="G927" s="248"/>
      <c r="H927" s="251">
        <v>19.510000000000002</v>
      </c>
      <c r="I927" s="252"/>
      <c r="J927" s="248"/>
      <c r="K927" s="248"/>
      <c r="L927" s="253"/>
      <c r="M927" s="254"/>
      <c r="N927" s="255"/>
      <c r="O927" s="255"/>
      <c r="P927" s="255"/>
      <c r="Q927" s="255"/>
      <c r="R927" s="255"/>
      <c r="S927" s="255"/>
      <c r="T927" s="256"/>
      <c r="U927" s="13"/>
      <c r="V927" s="13"/>
      <c r="W927" s="13"/>
      <c r="X927" s="13"/>
      <c r="Y927" s="13"/>
      <c r="Z927" s="13"/>
      <c r="AA927" s="13"/>
      <c r="AB927" s="13"/>
      <c r="AC927" s="13"/>
      <c r="AD927" s="13"/>
      <c r="AE927" s="13"/>
      <c r="AT927" s="257" t="s">
        <v>208</v>
      </c>
      <c r="AU927" s="257" t="s">
        <v>83</v>
      </c>
      <c r="AV927" s="13" t="s">
        <v>85</v>
      </c>
      <c r="AW927" s="13" t="s">
        <v>32</v>
      </c>
      <c r="AX927" s="13" t="s">
        <v>76</v>
      </c>
      <c r="AY927" s="257" t="s">
        <v>201</v>
      </c>
    </row>
    <row r="928" s="13" customFormat="1">
      <c r="A928" s="13"/>
      <c r="B928" s="247"/>
      <c r="C928" s="248"/>
      <c r="D928" s="238" t="s">
        <v>208</v>
      </c>
      <c r="E928" s="249" t="s">
        <v>1</v>
      </c>
      <c r="F928" s="250" t="s">
        <v>377</v>
      </c>
      <c r="G928" s="248"/>
      <c r="H928" s="251">
        <v>19.510000000000002</v>
      </c>
      <c r="I928" s="252"/>
      <c r="J928" s="248"/>
      <c r="K928" s="248"/>
      <c r="L928" s="253"/>
      <c r="M928" s="254"/>
      <c r="N928" s="255"/>
      <c r="O928" s="255"/>
      <c r="P928" s="255"/>
      <c r="Q928" s="255"/>
      <c r="R928" s="255"/>
      <c r="S928" s="255"/>
      <c r="T928" s="256"/>
      <c r="U928" s="13"/>
      <c r="V928" s="13"/>
      <c r="W928" s="13"/>
      <c r="X928" s="13"/>
      <c r="Y928" s="13"/>
      <c r="Z928" s="13"/>
      <c r="AA928" s="13"/>
      <c r="AB928" s="13"/>
      <c r="AC928" s="13"/>
      <c r="AD928" s="13"/>
      <c r="AE928" s="13"/>
      <c r="AT928" s="257" t="s">
        <v>208</v>
      </c>
      <c r="AU928" s="257" t="s">
        <v>83</v>
      </c>
      <c r="AV928" s="13" t="s">
        <v>85</v>
      </c>
      <c r="AW928" s="13" t="s">
        <v>32</v>
      </c>
      <c r="AX928" s="13" t="s">
        <v>76</v>
      </c>
      <c r="AY928" s="257" t="s">
        <v>201</v>
      </c>
    </row>
    <row r="929" s="13" customFormat="1">
      <c r="A929" s="13"/>
      <c r="B929" s="247"/>
      <c r="C929" s="248"/>
      <c r="D929" s="238" t="s">
        <v>208</v>
      </c>
      <c r="E929" s="249" t="s">
        <v>1</v>
      </c>
      <c r="F929" s="250" t="s">
        <v>379</v>
      </c>
      <c r="G929" s="248"/>
      <c r="H929" s="251">
        <v>39.020000000000003</v>
      </c>
      <c r="I929" s="252"/>
      <c r="J929" s="248"/>
      <c r="K929" s="248"/>
      <c r="L929" s="253"/>
      <c r="M929" s="254"/>
      <c r="N929" s="255"/>
      <c r="O929" s="255"/>
      <c r="P929" s="255"/>
      <c r="Q929" s="255"/>
      <c r="R929" s="255"/>
      <c r="S929" s="255"/>
      <c r="T929" s="256"/>
      <c r="U929" s="13"/>
      <c r="V929" s="13"/>
      <c r="W929" s="13"/>
      <c r="X929" s="13"/>
      <c r="Y929" s="13"/>
      <c r="Z929" s="13"/>
      <c r="AA929" s="13"/>
      <c r="AB929" s="13"/>
      <c r="AC929" s="13"/>
      <c r="AD929" s="13"/>
      <c r="AE929" s="13"/>
      <c r="AT929" s="257" t="s">
        <v>208</v>
      </c>
      <c r="AU929" s="257" t="s">
        <v>83</v>
      </c>
      <c r="AV929" s="13" t="s">
        <v>85</v>
      </c>
      <c r="AW929" s="13" t="s">
        <v>32</v>
      </c>
      <c r="AX929" s="13" t="s">
        <v>76</v>
      </c>
      <c r="AY929" s="257" t="s">
        <v>201</v>
      </c>
    </row>
    <row r="930" s="14" customFormat="1">
      <c r="A930" s="14"/>
      <c r="B930" s="258"/>
      <c r="C930" s="259"/>
      <c r="D930" s="238" t="s">
        <v>208</v>
      </c>
      <c r="E930" s="260" t="s">
        <v>1</v>
      </c>
      <c r="F930" s="261" t="s">
        <v>212</v>
      </c>
      <c r="G930" s="259"/>
      <c r="H930" s="262">
        <v>158.21000000000001</v>
      </c>
      <c r="I930" s="263"/>
      <c r="J930" s="259"/>
      <c r="K930" s="259"/>
      <c r="L930" s="264"/>
      <c r="M930" s="265"/>
      <c r="N930" s="266"/>
      <c r="O930" s="266"/>
      <c r="P930" s="266"/>
      <c r="Q930" s="266"/>
      <c r="R930" s="266"/>
      <c r="S930" s="266"/>
      <c r="T930" s="267"/>
      <c r="U930" s="14"/>
      <c r="V930" s="14"/>
      <c r="W930" s="14"/>
      <c r="X930" s="14"/>
      <c r="Y930" s="14"/>
      <c r="Z930" s="14"/>
      <c r="AA930" s="14"/>
      <c r="AB930" s="14"/>
      <c r="AC930" s="14"/>
      <c r="AD930" s="14"/>
      <c r="AE930" s="14"/>
      <c r="AT930" s="268" t="s">
        <v>208</v>
      </c>
      <c r="AU930" s="268" t="s">
        <v>83</v>
      </c>
      <c r="AV930" s="14" t="s">
        <v>206</v>
      </c>
      <c r="AW930" s="14" t="s">
        <v>32</v>
      </c>
      <c r="AX930" s="14" t="s">
        <v>83</v>
      </c>
      <c r="AY930" s="268" t="s">
        <v>201</v>
      </c>
    </row>
    <row r="931" s="13" customFormat="1">
      <c r="A931" s="13"/>
      <c r="B931" s="247"/>
      <c r="C931" s="248"/>
      <c r="D931" s="238" t="s">
        <v>208</v>
      </c>
      <c r="E931" s="248"/>
      <c r="F931" s="250" t="s">
        <v>1169</v>
      </c>
      <c r="G931" s="248"/>
      <c r="H931" s="251">
        <v>166.12100000000001</v>
      </c>
      <c r="I931" s="252"/>
      <c r="J931" s="248"/>
      <c r="K931" s="248"/>
      <c r="L931" s="253"/>
      <c r="M931" s="254"/>
      <c r="N931" s="255"/>
      <c r="O931" s="255"/>
      <c r="P931" s="255"/>
      <c r="Q931" s="255"/>
      <c r="R931" s="255"/>
      <c r="S931" s="255"/>
      <c r="T931" s="256"/>
      <c r="U931" s="13"/>
      <c r="V931" s="13"/>
      <c r="W931" s="13"/>
      <c r="X931" s="13"/>
      <c r="Y931" s="13"/>
      <c r="Z931" s="13"/>
      <c r="AA931" s="13"/>
      <c r="AB931" s="13"/>
      <c r="AC931" s="13"/>
      <c r="AD931" s="13"/>
      <c r="AE931" s="13"/>
      <c r="AT931" s="257" t="s">
        <v>208</v>
      </c>
      <c r="AU931" s="257" t="s">
        <v>83</v>
      </c>
      <c r="AV931" s="13" t="s">
        <v>85</v>
      </c>
      <c r="AW931" s="13" t="s">
        <v>4</v>
      </c>
      <c r="AX931" s="13" t="s">
        <v>83</v>
      </c>
      <c r="AY931" s="257" t="s">
        <v>201</v>
      </c>
    </row>
    <row r="932" s="2" customFormat="1" ht="24.15" customHeight="1">
      <c r="A932" s="39"/>
      <c r="B932" s="40"/>
      <c r="C932" s="291" t="s">
        <v>1170</v>
      </c>
      <c r="D932" s="291" t="s">
        <v>615</v>
      </c>
      <c r="E932" s="292" t="s">
        <v>1171</v>
      </c>
      <c r="F932" s="293" t="s">
        <v>1172</v>
      </c>
      <c r="G932" s="294" t="s">
        <v>215</v>
      </c>
      <c r="H932" s="295">
        <v>100.5</v>
      </c>
      <c r="I932" s="296"/>
      <c r="J932" s="297">
        <f>ROUND(I932*H932,2)</f>
        <v>0</v>
      </c>
      <c r="K932" s="298"/>
      <c r="L932" s="299"/>
      <c r="M932" s="300" t="s">
        <v>1</v>
      </c>
      <c r="N932" s="301" t="s">
        <v>41</v>
      </c>
      <c r="O932" s="92"/>
      <c r="P932" s="232">
        <f>O932*H932</f>
        <v>0</v>
      </c>
      <c r="Q932" s="232">
        <v>0.00051999999999999995</v>
      </c>
      <c r="R932" s="232">
        <f>Q932*H932</f>
        <v>0.052259999999999994</v>
      </c>
      <c r="S932" s="232">
        <v>0</v>
      </c>
      <c r="T932" s="233">
        <f>S932*H932</f>
        <v>0</v>
      </c>
      <c r="U932" s="39"/>
      <c r="V932" s="39"/>
      <c r="W932" s="39"/>
      <c r="X932" s="39"/>
      <c r="Y932" s="39"/>
      <c r="Z932" s="39"/>
      <c r="AA932" s="39"/>
      <c r="AB932" s="39"/>
      <c r="AC932" s="39"/>
      <c r="AD932" s="39"/>
      <c r="AE932" s="39"/>
      <c r="AR932" s="234" t="s">
        <v>260</v>
      </c>
      <c r="AT932" s="234" t="s">
        <v>615</v>
      </c>
      <c r="AU932" s="234" t="s">
        <v>83</v>
      </c>
      <c r="AY932" s="18" t="s">
        <v>201</v>
      </c>
      <c r="BE932" s="235">
        <f>IF(N932="základní",J932,0)</f>
        <v>0</v>
      </c>
      <c r="BF932" s="235">
        <f>IF(N932="snížená",J932,0)</f>
        <v>0</v>
      </c>
      <c r="BG932" s="235">
        <f>IF(N932="zákl. přenesená",J932,0)</f>
        <v>0</v>
      </c>
      <c r="BH932" s="235">
        <f>IF(N932="sníž. přenesená",J932,0)</f>
        <v>0</v>
      </c>
      <c r="BI932" s="235">
        <f>IF(N932="nulová",J932,0)</f>
        <v>0</v>
      </c>
      <c r="BJ932" s="18" t="s">
        <v>83</v>
      </c>
      <c r="BK932" s="235">
        <f>ROUND(I932*H932,2)</f>
        <v>0</v>
      </c>
      <c r="BL932" s="18" t="s">
        <v>206</v>
      </c>
      <c r="BM932" s="234" t="s">
        <v>1173</v>
      </c>
    </row>
    <row r="933" s="13" customFormat="1">
      <c r="A933" s="13"/>
      <c r="B933" s="247"/>
      <c r="C933" s="248"/>
      <c r="D933" s="238" t="s">
        <v>208</v>
      </c>
      <c r="E933" s="249" t="s">
        <v>1</v>
      </c>
      <c r="F933" s="250" t="s">
        <v>360</v>
      </c>
      <c r="G933" s="248"/>
      <c r="H933" s="251">
        <v>3.8999999999999999</v>
      </c>
      <c r="I933" s="252"/>
      <c r="J933" s="248"/>
      <c r="K933" s="248"/>
      <c r="L933" s="253"/>
      <c r="M933" s="254"/>
      <c r="N933" s="255"/>
      <c r="O933" s="255"/>
      <c r="P933" s="255"/>
      <c r="Q933" s="255"/>
      <c r="R933" s="255"/>
      <c r="S933" s="255"/>
      <c r="T933" s="256"/>
      <c r="U933" s="13"/>
      <c r="V933" s="13"/>
      <c r="W933" s="13"/>
      <c r="X933" s="13"/>
      <c r="Y933" s="13"/>
      <c r="Z933" s="13"/>
      <c r="AA933" s="13"/>
      <c r="AB933" s="13"/>
      <c r="AC933" s="13"/>
      <c r="AD933" s="13"/>
      <c r="AE933" s="13"/>
      <c r="AT933" s="257" t="s">
        <v>208</v>
      </c>
      <c r="AU933" s="257" t="s">
        <v>83</v>
      </c>
      <c r="AV933" s="13" t="s">
        <v>85</v>
      </c>
      <c r="AW933" s="13" t="s">
        <v>32</v>
      </c>
      <c r="AX933" s="13" t="s">
        <v>76</v>
      </c>
      <c r="AY933" s="257" t="s">
        <v>201</v>
      </c>
    </row>
    <row r="934" s="13" customFormat="1">
      <c r="A934" s="13"/>
      <c r="B934" s="247"/>
      <c r="C934" s="248"/>
      <c r="D934" s="238" t="s">
        <v>208</v>
      </c>
      <c r="E934" s="249" t="s">
        <v>1</v>
      </c>
      <c r="F934" s="250" t="s">
        <v>402</v>
      </c>
      <c r="G934" s="248"/>
      <c r="H934" s="251">
        <v>96.599999999999994</v>
      </c>
      <c r="I934" s="252"/>
      <c r="J934" s="248"/>
      <c r="K934" s="248"/>
      <c r="L934" s="253"/>
      <c r="M934" s="254"/>
      <c r="N934" s="255"/>
      <c r="O934" s="255"/>
      <c r="P934" s="255"/>
      <c r="Q934" s="255"/>
      <c r="R934" s="255"/>
      <c r="S934" s="255"/>
      <c r="T934" s="256"/>
      <c r="U934" s="13"/>
      <c r="V934" s="13"/>
      <c r="W934" s="13"/>
      <c r="X934" s="13"/>
      <c r="Y934" s="13"/>
      <c r="Z934" s="13"/>
      <c r="AA934" s="13"/>
      <c r="AB934" s="13"/>
      <c r="AC934" s="13"/>
      <c r="AD934" s="13"/>
      <c r="AE934" s="13"/>
      <c r="AT934" s="257" t="s">
        <v>208</v>
      </c>
      <c r="AU934" s="257" t="s">
        <v>83</v>
      </c>
      <c r="AV934" s="13" t="s">
        <v>85</v>
      </c>
      <c r="AW934" s="13" t="s">
        <v>32</v>
      </c>
      <c r="AX934" s="13" t="s">
        <v>76</v>
      </c>
      <c r="AY934" s="257" t="s">
        <v>201</v>
      </c>
    </row>
    <row r="935" s="14" customFormat="1">
      <c r="A935" s="14"/>
      <c r="B935" s="258"/>
      <c r="C935" s="259"/>
      <c r="D935" s="238" t="s">
        <v>208</v>
      </c>
      <c r="E935" s="260" t="s">
        <v>1</v>
      </c>
      <c r="F935" s="261" t="s">
        <v>212</v>
      </c>
      <c r="G935" s="259"/>
      <c r="H935" s="262">
        <v>100.5</v>
      </c>
      <c r="I935" s="263"/>
      <c r="J935" s="259"/>
      <c r="K935" s="259"/>
      <c r="L935" s="264"/>
      <c r="M935" s="265"/>
      <c r="N935" s="266"/>
      <c r="O935" s="266"/>
      <c r="P935" s="266"/>
      <c r="Q935" s="266"/>
      <c r="R935" s="266"/>
      <c r="S935" s="266"/>
      <c r="T935" s="267"/>
      <c r="U935" s="14"/>
      <c r="V935" s="14"/>
      <c r="W935" s="14"/>
      <c r="X935" s="14"/>
      <c r="Y935" s="14"/>
      <c r="Z935" s="14"/>
      <c r="AA935" s="14"/>
      <c r="AB935" s="14"/>
      <c r="AC935" s="14"/>
      <c r="AD935" s="14"/>
      <c r="AE935" s="14"/>
      <c r="AT935" s="268" t="s">
        <v>208</v>
      </c>
      <c r="AU935" s="268" t="s">
        <v>83</v>
      </c>
      <c r="AV935" s="14" t="s">
        <v>206</v>
      </c>
      <c r="AW935" s="14" t="s">
        <v>32</v>
      </c>
      <c r="AX935" s="14" t="s">
        <v>83</v>
      </c>
      <c r="AY935" s="268" t="s">
        <v>201</v>
      </c>
    </row>
    <row r="936" s="2" customFormat="1" ht="24.15" customHeight="1">
      <c r="A936" s="39"/>
      <c r="B936" s="40"/>
      <c r="C936" s="291" t="s">
        <v>1174</v>
      </c>
      <c r="D936" s="291" t="s">
        <v>615</v>
      </c>
      <c r="E936" s="292" t="s">
        <v>1175</v>
      </c>
      <c r="F936" s="293" t="s">
        <v>1176</v>
      </c>
      <c r="G936" s="294" t="s">
        <v>215</v>
      </c>
      <c r="H936" s="295">
        <v>54.439999999999998</v>
      </c>
      <c r="I936" s="296"/>
      <c r="J936" s="297">
        <f>ROUND(I936*H936,2)</f>
        <v>0</v>
      </c>
      <c r="K936" s="298"/>
      <c r="L936" s="299"/>
      <c r="M936" s="300" t="s">
        <v>1</v>
      </c>
      <c r="N936" s="301" t="s">
        <v>41</v>
      </c>
      <c r="O936" s="92"/>
      <c r="P936" s="232">
        <f>O936*H936</f>
        <v>0</v>
      </c>
      <c r="Q936" s="232">
        <v>0.00038999999999999999</v>
      </c>
      <c r="R936" s="232">
        <f>Q936*H936</f>
        <v>0.0212316</v>
      </c>
      <c r="S936" s="232">
        <v>0</v>
      </c>
      <c r="T936" s="233">
        <f>S936*H936</f>
        <v>0</v>
      </c>
      <c r="U936" s="39"/>
      <c r="V936" s="39"/>
      <c r="W936" s="39"/>
      <c r="X936" s="39"/>
      <c r="Y936" s="39"/>
      <c r="Z936" s="39"/>
      <c r="AA936" s="39"/>
      <c r="AB936" s="39"/>
      <c r="AC936" s="39"/>
      <c r="AD936" s="39"/>
      <c r="AE936" s="39"/>
      <c r="AR936" s="234" t="s">
        <v>260</v>
      </c>
      <c r="AT936" s="234" t="s">
        <v>615</v>
      </c>
      <c r="AU936" s="234" t="s">
        <v>83</v>
      </c>
      <c r="AY936" s="18" t="s">
        <v>201</v>
      </c>
      <c r="BE936" s="235">
        <f>IF(N936="základní",J936,0)</f>
        <v>0</v>
      </c>
      <c r="BF936" s="235">
        <f>IF(N936="snížená",J936,0)</f>
        <v>0</v>
      </c>
      <c r="BG936" s="235">
        <f>IF(N936="zákl. přenesená",J936,0)</f>
        <v>0</v>
      </c>
      <c r="BH936" s="235">
        <f>IF(N936="sníž. přenesená",J936,0)</f>
        <v>0</v>
      </c>
      <c r="BI936" s="235">
        <f>IF(N936="nulová",J936,0)</f>
        <v>0</v>
      </c>
      <c r="BJ936" s="18" t="s">
        <v>83</v>
      </c>
      <c r="BK936" s="235">
        <f>ROUND(I936*H936,2)</f>
        <v>0</v>
      </c>
      <c r="BL936" s="18" t="s">
        <v>206</v>
      </c>
      <c r="BM936" s="234" t="s">
        <v>1177</v>
      </c>
    </row>
    <row r="937" s="13" customFormat="1">
      <c r="A937" s="13"/>
      <c r="B937" s="247"/>
      <c r="C937" s="248"/>
      <c r="D937" s="238" t="s">
        <v>208</v>
      </c>
      <c r="E937" s="249" t="s">
        <v>1</v>
      </c>
      <c r="F937" s="250" t="s">
        <v>404</v>
      </c>
      <c r="G937" s="248"/>
      <c r="H937" s="251">
        <v>7.7599999999999998</v>
      </c>
      <c r="I937" s="252"/>
      <c r="J937" s="248"/>
      <c r="K937" s="248"/>
      <c r="L937" s="253"/>
      <c r="M937" s="254"/>
      <c r="N937" s="255"/>
      <c r="O937" s="255"/>
      <c r="P937" s="255"/>
      <c r="Q937" s="255"/>
      <c r="R937" s="255"/>
      <c r="S937" s="255"/>
      <c r="T937" s="256"/>
      <c r="U937" s="13"/>
      <c r="V937" s="13"/>
      <c r="W937" s="13"/>
      <c r="X937" s="13"/>
      <c r="Y937" s="13"/>
      <c r="Z937" s="13"/>
      <c r="AA937" s="13"/>
      <c r="AB937" s="13"/>
      <c r="AC937" s="13"/>
      <c r="AD937" s="13"/>
      <c r="AE937" s="13"/>
      <c r="AT937" s="257" t="s">
        <v>208</v>
      </c>
      <c r="AU937" s="257" t="s">
        <v>83</v>
      </c>
      <c r="AV937" s="13" t="s">
        <v>85</v>
      </c>
      <c r="AW937" s="13" t="s">
        <v>32</v>
      </c>
      <c r="AX937" s="13" t="s">
        <v>76</v>
      </c>
      <c r="AY937" s="257" t="s">
        <v>201</v>
      </c>
    </row>
    <row r="938" s="13" customFormat="1">
      <c r="A938" s="13"/>
      <c r="B938" s="247"/>
      <c r="C938" s="248"/>
      <c r="D938" s="238" t="s">
        <v>208</v>
      </c>
      <c r="E938" s="249" t="s">
        <v>1</v>
      </c>
      <c r="F938" s="250" t="s">
        <v>407</v>
      </c>
      <c r="G938" s="248"/>
      <c r="H938" s="251">
        <v>46.68</v>
      </c>
      <c r="I938" s="252"/>
      <c r="J938" s="248"/>
      <c r="K938" s="248"/>
      <c r="L938" s="253"/>
      <c r="M938" s="254"/>
      <c r="N938" s="255"/>
      <c r="O938" s="255"/>
      <c r="P938" s="255"/>
      <c r="Q938" s="255"/>
      <c r="R938" s="255"/>
      <c r="S938" s="255"/>
      <c r="T938" s="256"/>
      <c r="U938" s="13"/>
      <c r="V938" s="13"/>
      <c r="W938" s="13"/>
      <c r="X938" s="13"/>
      <c r="Y938" s="13"/>
      <c r="Z938" s="13"/>
      <c r="AA938" s="13"/>
      <c r="AB938" s="13"/>
      <c r="AC938" s="13"/>
      <c r="AD938" s="13"/>
      <c r="AE938" s="13"/>
      <c r="AT938" s="257" t="s">
        <v>208</v>
      </c>
      <c r="AU938" s="257" t="s">
        <v>83</v>
      </c>
      <c r="AV938" s="13" t="s">
        <v>85</v>
      </c>
      <c r="AW938" s="13" t="s">
        <v>32</v>
      </c>
      <c r="AX938" s="13" t="s">
        <v>76</v>
      </c>
      <c r="AY938" s="257" t="s">
        <v>201</v>
      </c>
    </row>
    <row r="939" s="14" customFormat="1">
      <c r="A939" s="14"/>
      <c r="B939" s="258"/>
      <c r="C939" s="259"/>
      <c r="D939" s="238" t="s">
        <v>208</v>
      </c>
      <c r="E939" s="260" t="s">
        <v>1</v>
      </c>
      <c r="F939" s="261" t="s">
        <v>212</v>
      </c>
      <c r="G939" s="259"/>
      <c r="H939" s="262">
        <v>54.439999999999998</v>
      </c>
      <c r="I939" s="263"/>
      <c r="J939" s="259"/>
      <c r="K939" s="259"/>
      <c r="L939" s="264"/>
      <c r="M939" s="265"/>
      <c r="N939" s="266"/>
      <c r="O939" s="266"/>
      <c r="P939" s="266"/>
      <c r="Q939" s="266"/>
      <c r="R939" s="266"/>
      <c r="S939" s="266"/>
      <c r="T939" s="267"/>
      <c r="U939" s="14"/>
      <c r="V939" s="14"/>
      <c r="W939" s="14"/>
      <c r="X939" s="14"/>
      <c r="Y939" s="14"/>
      <c r="Z939" s="14"/>
      <c r="AA939" s="14"/>
      <c r="AB939" s="14"/>
      <c r="AC939" s="14"/>
      <c r="AD939" s="14"/>
      <c r="AE939" s="14"/>
      <c r="AT939" s="268" t="s">
        <v>208</v>
      </c>
      <c r="AU939" s="268" t="s">
        <v>83</v>
      </c>
      <c r="AV939" s="14" t="s">
        <v>206</v>
      </c>
      <c r="AW939" s="14" t="s">
        <v>32</v>
      </c>
      <c r="AX939" s="14" t="s">
        <v>83</v>
      </c>
      <c r="AY939" s="268" t="s">
        <v>201</v>
      </c>
    </row>
    <row r="940" s="2" customFormat="1" ht="24.15" customHeight="1">
      <c r="A940" s="39"/>
      <c r="B940" s="40"/>
      <c r="C940" s="291" t="s">
        <v>1178</v>
      </c>
      <c r="D940" s="291" t="s">
        <v>615</v>
      </c>
      <c r="E940" s="292" t="s">
        <v>1179</v>
      </c>
      <c r="F940" s="293" t="s">
        <v>1180</v>
      </c>
      <c r="G940" s="294" t="s">
        <v>215</v>
      </c>
      <c r="H940" s="295">
        <v>2.0899999999999999</v>
      </c>
      <c r="I940" s="296"/>
      <c r="J940" s="297">
        <f>ROUND(I940*H940,2)</f>
        <v>0</v>
      </c>
      <c r="K940" s="298"/>
      <c r="L940" s="299"/>
      <c r="M940" s="300" t="s">
        <v>1</v>
      </c>
      <c r="N940" s="301" t="s">
        <v>41</v>
      </c>
      <c r="O940" s="92"/>
      <c r="P940" s="232">
        <f>O940*H940</f>
        <v>0</v>
      </c>
      <c r="Q940" s="232">
        <v>0.0037000000000000002</v>
      </c>
      <c r="R940" s="232">
        <f>Q940*H940</f>
        <v>0.0077329999999999994</v>
      </c>
      <c r="S940" s="232">
        <v>0</v>
      </c>
      <c r="T940" s="233">
        <f>S940*H940</f>
        <v>0</v>
      </c>
      <c r="U940" s="39"/>
      <c r="V940" s="39"/>
      <c r="W940" s="39"/>
      <c r="X940" s="39"/>
      <c r="Y940" s="39"/>
      <c r="Z940" s="39"/>
      <c r="AA940" s="39"/>
      <c r="AB940" s="39"/>
      <c r="AC940" s="39"/>
      <c r="AD940" s="39"/>
      <c r="AE940" s="39"/>
      <c r="AR940" s="234" t="s">
        <v>683</v>
      </c>
      <c r="AT940" s="234" t="s">
        <v>615</v>
      </c>
      <c r="AU940" s="234" t="s">
        <v>83</v>
      </c>
      <c r="AY940" s="18" t="s">
        <v>201</v>
      </c>
      <c r="BE940" s="235">
        <f>IF(N940="základní",J940,0)</f>
        <v>0</v>
      </c>
      <c r="BF940" s="235">
        <f>IF(N940="snížená",J940,0)</f>
        <v>0</v>
      </c>
      <c r="BG940" s="235">
        <f>IF(N940="zákl. přenesená",J940,0)</f>
        <v>0</v>
      </c>
      <c r="BH940" s="235">
        <f>IF(N940="sníž. přenesená",J940,0)</f>
        <v>0</v>
      </c>
      <c r="BI940" s="235">
        <f>IF(N940="nulová",J940,0)</f>
        <v>0</v>
      </c>
      <c r="BJ940" s="18" t="s">
        <v>83</v>
      </c>
      <c r="BK940" s="235">
        <f>ROUND(I940*H940,2)</f>
        <v>0</v>
      </c>
      <c r="BL940" s="18" t="s">
        <v>323</v>
      </c>
      <c r="BM940" s="234" t="s">
        <v>1181</v>
      </c>
    </row>
    <row r="941" s="13" customFormat="1">
      <c r="A941" s="13"/>
      <c r="B941" s="247"/>
      <c r="C941" s="248"/>
      <c r="D941" s="238" t="s">
        <v>208</v>
      </c>
      <c r="E941" s="248"/>
      <c r="F941" s="250" t="s">
        <v>1182</v>
      </c>
      <c r="G941" s="248"/>
      <c r="H941" s="251">
        <v>2.0899999999999999</v>
      </c>
      <c r="I941" s="252"/>
      <c r="J941" s="248"/>
      <c r="K941" s="248"/>
      <c r="L941" s="253"/>
      <c r="M941" s="254"/>
      <c r="N941" s="255"/>
      <c r="O941" s="255"/>
      <c r="P941" s="255"/>
      <c r="Q941" s="255"/>
      <c r="R941" s="255"/>
      <c r="S941" s="255"/>
      <c r="T941" s="256"/>
      <c r="U941" s="13"/>
      <c r="V941" s="13"/>
      <c r="W941" s="13"/>
      <c r="X941" s="13"/>
      <c r="Y941" s="13"/>
      <c r="Z941" s="13"/>
      <c r="AA941" s="13"/>
      <c r="AB941" s="13"/>
      <c r="AC941" s="13"/>
      <c r="AD941" s="13"/>
      <c r="AE941" s="13"/>
      <c r="AT941" s="257" t="s">
        <v>208</v>
      </c>
      <c r="AU941" s="257" t="s">
        <v>83</v>
      </c>
      <c r="AV941" s="13" t="s">
        <v>85</v>
      </c>
      <c r="AW941" s="13" t="s">
        <v>4</v>
      </c>
      <c r="AX941" s="13" t="s">
        <v>83</v>
      </c>
      <c r="AY941" s="257" t="s">
        <v>201</v>
      </c>
    </row>
    <row r="942" s="2" customFormat="1" ht="44.25" customHeight="1">
      <c r="A942" s="39"/>
      <c r="B942" s="40"/>
      <c r="C942" s="222" t="s">
        <v>1183</v>
      </c>
      <c r="D942" s="222" t="s">
        <v>202</v>
      </c>
      <c r="E942" s="223" t="s">
        <v>1184</v>
      </c>
      <c r="F942" s="224" t="s">
        <v>1185</v>
      </c>
      <c r="G942" s="225" t="s">
        <v>215</v>
      </c>
      <c r="H942" s="226">
        <v>119.413</v>
      </c>
      <c r="I942" s="227"/>
      <c r="J942" s="228">
        <f>ROUND(I942*H942,2)</f>
        <v>0</v>
      </c>
      <c r="K942" s="229"/>
      <c r="L942" s="45"/>
      <c r="M942" s="230" t="s">
        <v>1</v>
      </c>
      <c r="N942" s="231" t="s">
        <v>41</v>
      </c>
      <c r="O942" s="92"/>
      <c r="P942" s="232">
        <f>O942*H942</f>
        <v>0</v>
      </c>
      <c r="Q942" s="232">
        <v>0.00116</v>
      </c>
      <c r="R942" s="232">
        <f>Q942*H942</f>
        <v>0.13851907999999999</v>
      </c>
      <c r="S942" s="232">
        <v>0</v>
      </c>
      <c r="T942" s="233">
        <f>S942*H942</f>
        <v>0</v>
      </c>
      <c r="U942" s="39"/>
      <c r="V942" s="39"/>
      <c r="W942" s="39"/>
      <c r="X942" s="39"/>
      <c r="Y942" s="39"/>
      <c r="Z942" s="39"/>
      <c r="AA942" s="39"/>
      <c r="AB942" s="39"/>
      <c r="AC942" s="39"/>
      <c r="AD942" s="39"/>
      <c r="AE942" s="39"/>
      <c r="AR942" s="234" t="s">
        <v>323</v>
      </c>
      <c r="AT942" s="234" t="s">
        <v>202</v>
      </c>
      <c r="AU942" s="234" t="s">
        <v>83</v>
      </c>
      <c r="AY942" s="18" t="s">
        <v>201</v>
      </c>
      <c r="BE942" s="235">
        <f>IF(N942="základní",J942,0)</f>
        <v>0</v>
      </c>
      <c r="BF942" s="235">
        <f>IF(N942="snížená",J942,0)</f>
        <v>0</v>
      </c>
      <c r="BG942" s="235">
        <f>IF(N942="zákl. přenesená",J942,0)</f>
        <v>0</v>
      </c>
      <c r="BH942" s="235">
        <f>IF(N942="sníž. přenesená",J942,0)</f>
        <v>0</v>
      </c>
      <c r="BI942" s="235">
        <f>IF(N942="nulová",J942,0)</f>
        <v>0</v>
      </c>
      <c r="BJ942" s="18" t="s">
        <v>83</v>
      </c>
      <c r="BK942" s="235">
        <f>ROUND(I942*H942,2)</f>
        <v>0</v>
      </c>
      <c r="BL942" s="18" t="s">
        <v>323</v>
      </c>
      <c r="BM942" s="234" t="s">
        <v>1186</v>
      </c>
    </row>
    <row r="943" s="13" customFormat="1">
      <c r="A943" s="13"/>
      <c r="B943" s="247"/>
      <c r="C943" s="248"/>
      <c r="D943" s="238" t="s">
        <v>208</v>
      </c>
      <c r="E943" s="249" t="s">
        <v>1</v>
      </c>
      <c r="F943" s="250" t="s">
        <v>412</v>
      </c>
      <c r="G943" s="248"/>
      <c r="H943" s="251">
        <v>115.95099999999999</v>
      </c>
      <c r="I943" s="252"/>
      <c r="J943" s="248"/>
      <c r="K943" s="248"/>
      <c r="L943" s="253"/>
      <c r="M943" s="254"/>
      <c r="N943" s="255"/>
      <c r="O943" s="255"/>
      <c r="P943" s="255"/>
      <c r="Q943" s="255"/>
      <c r="R943" s="255"/>
      <c r="S943" s="255"/>
      <c r="T943" s="256"/>
      <c r="U943" s="13"/>
      <c r="V943" s="13"/>
      <c r="W943" s="13"/>
      <c r="X943" s="13"/>
      <c r="Y943" s="13"/>
      <c r="Z943" s="13"/>
      <c r="AA943" s="13"/>
      <c r="AB943" s="13"/>
      <c r="AC943" s="13"/>
      <c r="AD943" s="13"/>
      <c r="AE943" s="13"/>
      <c r="AT943" s="257" t="s">
        <v>208</v>
      </c>
      <c r="AU943" s="257" t="s">
        <v>83</v>
      </c>
      <c r="AV943" s="13" t="s">
        <v>85</v>
      </c>
      <c r="AW943" s="13" t="s">
        <v>32</v>
      </c>
      <c r="AX943" s="13" t="s">
        <v>76</v>
      </c>
      <c r="AY943" s="257" t="s">
        <v>201</v>
      </c>
    </row>
    <row r="944" s="13" customFormat="1">
      <c r="A944" s="13"/>
      <c r="B944" s="247"/>
      <c r="C944" s="248"/>
      <c r="D944" s="238" t="s">
        <v>208</v>
      </c>
      <c r="E944" s="249" t="s">
        <v>1</v>
      </c>
      <c r="F944" s="250" t="s">
        <v>415</v>
      </c>
      <c r="G944" s="248"/>
      <c r="H944" s="251">
        <v>3.4620000000000002</v>
      </c>
      <c r="I944" s="252"/>
      <c r="J944" s="248"/>
      <c r="K944" s="248"/>
      <c r="L944" s="253"/>
      <c r="M944" s="254"/>
      <c r="N944" s="255"/>
      <c r="O944" s="255"/>
      <c r="P944" s="255"/>
      <c r="Q944" s="255"/>
      <c r="R944" s="255"/>
      <c r="S944" s="255"/>
      <c r="T944" s="256"/>
      <c r="U944" s="13"/>
      <c r="V944" s="13"/>
      <c r="W944" s="13"/>
      <c r="X944" s="13"/>
      <c r="Y944" s="13"/>
      <c r="Z944" s="13"/>
      <c r="AA944" s="13"/>
      <c r="AB944" s="13"/>
      <c r="AC944" s="13"/>
      <c r="AD944" s="13"/>
      <c r="AE944" s="13"/>
      <c r="AT944" s="257" t="s">
        <v>208</v>
      </c>
      <c r="AU944" s="257" t="s">
        <v>83</v>
      </c>
      <c r="AV944" s="13" t="s">
        <v>85</v>
      </c>
      <c r="AW944" s="13" t="s">
        <v>32</v>
      </c>
      <c r="AX944" s="13" t="s">
        <v>76</v>
      </c>
      <c r="AY944" s="257" t="s">
        <v>201</v>
      </c>
    </row>
    <row r="945" s="14" customFormat="1">
      <c r="A945" s="14"/>
      <c r="B945" s="258"/>
      <c r="C945" s="259"/>
      <c r="D945" s="238" t="s">
        <v>208</v>
      </c>
      <c r="E945" s="260" t="s">
        <v>1</v>
      </c>
      <c r="F945" s="261" t="s">
        <v>212</v>
      </c>
      <c r="G945" s="259"/>
      <c r="H945" s="262">
        <v>119.413</v>
      </c>
      <c r="I945" s="263"/>
      <c r="J945" s="259"/>
      <c r="K945" s="259"/>
      <c r="L945" s="264"/>
      <c r="M945" s="265"/>
      <c r="N945" s="266"/>
      <c r="O945" s="266"/>
      <c r="P945" s="266"/>
      <c r="Q945" s="266"/>
      <c r="R945" s="266"/>
      <c r="S945" s="266"/>
      <c r="T945" s="267"/>
      <c r="U945" s="14"/>
      <c r="V945" s="14"/>
      <c r="W945" s="14"/>
      <c r="X945" s="14"/>
      <c r="Y945" s="14"/>
      <c r="Z945" s="14"/>
      <c r="AA945" s="14"/>
      <c r="AB945" s="14"/>
      <c r="AC945" s="14"/>
      <c r="AD945" s="14"/>
      <c r="AE945" s="14"/>
      <c r="AT945" s="268" t="s">
        <v>208</v>
      </c>
      <c r="AU945" s="268" t="s">
        <v>83</v>
      </c>
      <c r="AV945" s="14" t="s">
        <v>206</v>
      </c>
      <c r="AW945" s="14" t="s">
        <v>32</v>
      </c>
      <c r="AX945" s="14" t="s">
        <v>83</v>
      </c>
      <c r="AY945" s="268" t="s">
        <v>201</v>
      </c>
    </row>
    <row r="946" s="2" customFormat="1" ht="37.8" customHeight="1">
      <c r="A946" s="39"/>
      <c r="B946" s="40"/>
      <c r="C946" s="291" t="s">
        <v>1187</v>
      </c>
      <c r="D946" s="291" t="s">
        <v>615</v>
      </c>
      <c r="E946" s="292" t="s">
        <v>1188</v>
      </c>
      <c r="F946" s="293" t="s">
        <v>1189</v>
      </c>
      <c r="G946" s="294" t="s">
        <v>215</v>
      </c>
      <c r="H946" s="295">
        <v>125.384</v>
      </c>
      <c r="I946" s="296"/>
      <c r="J946" s="297">
        <f>ROUND(I946*H946,2)</f>
        <v>0</v>
      </c>
      <c r="K946" s="298"/>
      <c r="L946" s="299"/>
      <c r="M946" s="300" t="s">
        <v>1</v>
      </c>
      <c r="N946" s="301" t="s">
        <v>41</v>
      </c>
      <c r="O946" s="92"/>
      <c r="P946" s="232">
        <f>O946*H946</f>
        <v>0</v>
      </c>
      <c r="Q946" s="232">
        <v>0.017999999999999999</v>
      </c>
      <c r="R946" s="232">
        <f>Q946*H946</f>
        <v>2.2569119999999998</v>
      </c>
      <c r="S946" s="232">
        <v>0</v>
      </c>
      <c r="T946" s="233">
        <f>S946*H946</f>
        <v>0</v>
      </c>
      <c r="U946" s="39"/>
      <c r="V946" s="39"/>
      <c r="W946" s="39"/>
      <c r="X946" s="39"/>
      <c r="Y946" s="39"/>
      <c r="Z946" s="39"/>
      <c r="AA946" s="39"/>
      <c r="AB946" s="39"/>
      <c r="AC946" s="39"/>
      <c r="AD946" s="39"/>
      <c r="AE946" s="39"/>
      <c r="AR946" s="234" t="s">
        <v>683</v>
      </c>
      <c r="AT946" s="234" t="s">
        <v>615</v>
      </c>
      <c r="AU946" s="234" t="s">
        <v>83</v>
      </c>
      <c r="AY946" s="18" t="s">
        <v>201</v>
      </c>
      <c r="BE946" s="235">
        <f>IF(N946="základní",J946,0)</f>
        <v>0</v>
      </c>
      <c r="BF946" s="235">
        <f>IF(N946="snížená",J946,0)</f>
        <v>0</v>
      </c>
      <c r="BG946" s="235">
        <f>IF(N946="zákl. přenesená",J946,0)</f>
        <v>0</v>
      </c>
      <c r="BH946" s="235">
        <f>IF(N946="sníž. přenesená",J946,0)</f>
        <v>0</v>
      </c>
      <c r="BI946" s="235">
        <f>IF(N946="nulová",J946,0)</f>
        <v>0</v>
      </c>
      <c r="BJ946" s="18" t="s">
        <v>83</v>
      </c>
      <c r="BK946" s="235">
        <f>ROUND(I946*H946,2)</f>
        <v>0</v>
      </c>
      <c r="BL946" s="18" t="s">
        <v>323</v>
      </c>
      <c r="BM946" s="234" t="s">
        <v>1190</v>
      </c>
    </row>
    <row r="947" s="2" customFormat="1">
      <c r="A947" s="39"/>
      <c r="B947" s="40"/>
      <c r="C947" s="41"/>
      <c r="D947" s="238" t="s">
        <v>343</v>
      </c>
      <c r="E947" s="41"/>
      <c r="F947" s="285" t="s">
        <v>1191</v>
      </c>
      <c r="G947" s="41"/>
      <c r="H947" s="41"/>
      <c r="I947" s="286"/>
      <c r="J947" s="41"/>
      <c r="K947" s="41"/>
      <c r="L947" s="45"/>
      <c r="M947" s="287"/>
      <c r="N947" s="288"/>
      <c r="O947" s="92"/>
      <c r="P947" s="92"/>
      <c r="Q947" s="92"/>
      <c r="R947" s="92"/>
      <c r="S947" s="92"/>
      <c r="T947" s="93"/>
      <c r="U947" s="39"/>
      <c r="V947" s="39"/>
      <c r="W947" s="39"/>
      <c r="X947" s="39"/>
      <c r="Y947" s="39"/>
      <c r="Z947" s="39"/>
      <c r="AA947" s="39"/>
      <c r="AB947" s="39"/>
      <c r="AC947" s="39"/>
      <c r="AD947" s="39"/>
      <c r="AE947" s="39"/>
      <c r="AT947" s="18" t="s">
        <v>343</v>
      </c>
      <c r="AU947" s="18" t="s">
        <v>83</v>
      </c>
    </row>
    <row r="948" s="13" customFormat="1">
      <c r="A948" s="13"/>
      <c r="B948" s="247"/>
      <c r="C948" s="248"/>
      <c r="D948" s="238" t="s">
        <v>208</v>
      </c>
      <c r="E948" s="249" t="s">
        <v>1</v>
      </c>
      <c r="F948" s="250" t="s">
        <v>412</v>
      </c>
      <c r="G948" s="248"/>
      <c r="H948" s="251">
        <v>115.95099999999999</v>
      </c>
      <c r="I948" s="252"/>
      <c r="J948" s="248"/>
      <c r="K948" s="248"/>
      <c r="L948" s="253"/>
      <c r="M948" s="254"/>
      <c r="N948" s="255"/>
      <c r="O948" s="255"/>
      <c r="P948" s="255"/>
      <c r="Q948" s="255"/>
      <c r="R948" s="255"/>
      <c r="S948" s="255"/>
      <c r="T948" s="256"/>
      <c r="U948" s="13"/>
      <c r="V948" s="13"/>
      <c r="W948" s="13"/>
      <c r="X948" s="13"/>
      <c r="Y948" s="13"/>
      <c r="Z948" s="13"/>
      <c r="AA948" s="13"/>
      <c r="AB948" s="13"/>
      <c r="AC948" s="13"/>
      <c r="AD948" s="13"/>
      <c r="AE948" s="13"/>
      <c r="AT948" s="257" t="s">
        <v>208</v>
      </c>
      <c r="AU948" s="257" t="s">
        <v>83</v>
      </c>
      <c r="AV948" s="13" t="s">
        <v>85</v>
      </c>
      <c r="AW948" s="13" t="s">
        <v>32</v>
      </c>
      <c r="AX948" s="13" t="s">
        <v>76</v>
      </c>
      <c r="AY948" s="257" t="s">
        <v>201</v>
      </c>
    </row>
    <row r="949" s="13" customFormat="1">
      <c r="A949" s="13"/>
      <c r="B949" s="247"/>
      <c r="C949" s="248"/>
      <c r="D949" s="238" t="s">
        <v>208</v>
      </c>
      <c r="E949" s="249" t="s">
        <v>1</v>
      </c>
      <c r="F949" s="250" t="s">
        <v>415</v>
      </c>
      <c r="G949" s="248"/>
      <c r="H949" s="251">
        <v>3.4620000000000002</v>
      </c>
      <c r="I949" s="252"/>
      <c r="J949" s="248"/>
      <c r="K949" s="248"/>
      <c r="L949" s="253"/>
      <c r="M949" s="254"/>
      <c r="N949" s="255"/>
      <c r="O949" s="255"/>
      <c r="P949" s="255"/>
      <c r="Q949" s="255"/>
      <c r="R949" s="255"/>
      <c r="S949" s="255"/>
      <c r="T949" s="256"/>
      <c r="U949" s="13"/>
      <c r="V949" s="13"/>
      <c r="W949" s="13"/>
      <c r="X949" s="13"/>
      <c r="Y949" s="13"/>
      <c r="Z949" s="13"/>
      <c r="AA949" s="13"/>
      <c r="AB949" s="13"/>
      <c r="AC949" s="13"/>
      <c r="AD949" s="13"/>
      <c r="AE949" s="13"/>
      <c r="AT949" s="257" t="s">
        <v>208</v>
      </c>
      <c r="AU949" s="257" t="s">
        <v>83</v>
      </c>
      <c r="AV949" s="13" t="s">
        <v>85</v>
      </c>
      <c r="AW949" s="13" t="s">
        <v>32</v>
      </c>
      <c r="AX949" s="13" t="s">
        <v>76</v>
      </c>
      <c r="AY949" s="257" t="s">
        <v>201</v>
      </c>
    </row>
    <row r="950" s="14" customFormat="1">
      <c r="A950" s="14"/>
      <c r="B950" s="258"/>
      <c r="C950" s="259"/>
      <c r="D950" s="238" t="s">
        <v>208</v>
      </c>
      <c r="E950" s="260" t="s">
        <v>1</v>
      </c>
      <c r="F950" s="261" t="s">
        <v>212</v>
      </c>
      <c r="G950" s="259"/>
      <c r="H950" s="262">
        <v>119.413</v>
      </c>
      <c r="I950" s="263"/>
      <c r="J950" s="259"/>
      <c r="K950" s="259"/>
      <c r="L950" s="264"/>
      <c r="M950" s="265"/>
      <c r="N950" s="266"/>
      <c r="O950" s="266"/>
      <c r="P950" s="266"/>
      <c r="Q950" s="266"/>
      <c r="R950" s="266"/>
      <c r="S950" s="266"/>
      <c r="T950" s="267"/>
      <c r="U950" s="14"/>
      <c r="V950" s="14"/>
      <c r="W950" s="14"/>
      <c r="X950" s="14"/>
      <c r="Y950" s="14"/>
      <c r="Z950" s="14"/>
      <c r="AA950" s="14"/>
      <c r="AB950" s="14"/>
      <c r="AC950" s="14"/>
      <c r="AD950" s="14"/>
      <c r="AE950" s="14"/>
      <c r="AT950" s="268" t="s">
        <v>208</v>
      </c>
      <c r="AU950" s="268" t="s">
        <v>83</v>
      </c>
      <c r="AV950" s="14" t="s">
        <v>206</v>
      </c>
      <c r="AW950" s="14" t="s">
        <v>32</v>
      </c>
      <c r="AX950" s="14" t="s">
        <v>83</v>
      </c>
      <c r="AY950" s="268" t="s">
        <v>201</v>
      </c>
    </row>
    <row r="951" s="13" customFormat="1">
      <c r="A951" s="13"/>
      <c r="B951" s="247"/>
      <c r="C951" s="248"/>
      <c r="D951" s="238" t="s">
        <v>208</v>
      </c>
      <c r="E951" s="248"/>
      <c r="F951" s="250" t="s">
        <v>1192</v>
      </c>
      <c r="G951" s="248"/>
      <c r="H951" s="251">
        <v>125.384</v>
      </c>
      <c r="I951" s="252"/>
      <c r="J951" s="248"/>
      <c r="K951" s="248"/>
      <c r="L951" s="253"/>
      <c r="M951" s="254"/>
      <c r="N951" s="255"/>
      <c r="O951" s="255"/>
      <c r="P951" s="255"/>
      <c r="Q951" s="255"/>
      <c r="R951" s="255"/>
      <c r="S951" s="255"/>
      <c r="T951" s="256"/>
      <c r="U951" s="13"/>
      <c r="V951" s="13"/>
      <c r="W951" s="13"/>
      <c r="X951" s="13"/>
      <c r="Y951" s="13"/>
      <c r="Z951" s="13"/>
      <c r="AA951" s="13"/>
      <c r="AB951" s="13"/>
      <c r="AC951" s="13"/>
      <c r="AD951" s="13"/>
      <c r="AE951" s="13"/>
      <c r="AT951" s="257" t="s">
        <v>208</v>
      </c>
      <c r="AU951" s="257" t="s">
        <v>83</v>
      </c>
      <c r="AV951" s="13" t="s">
        <v>85</v>
      </c>
      <c r="AW951" s="13" t="s">
        <v>4</v>
      </c>
      <c r="AX951" s="13" t="s">
        <v>83</v>
      </c>
      <c r="AY951" s="257" t="s">
        <v>201</v>
      </c>
    </row>
    <row r="952" s="2" customFormat="1" ht="55.5" customHeight="1">
      <c r="A952" s="39"/>
      <c r="B952" s="40"/>
      <c r="C952" s="291" t="s">
        <v>1193</v>
      </c>
      <c r="D952" s="291" t="s">
        <v>615</v>
      </c>
      <c r="E952" s="292" t="s">
        <v>1194</v>
      </c>
      <c r="F952" s="293" t="s">
        <v>1195</v>
      </c>
      <c r="G952" s="294" t="s">
        <v>215</v>
      </c>
      <c r="H952" s="295">
        <v>125.384</v>
      </c>
      <c r="I952" s="296"/>
      <c r="J952" s="297">
        <f>ROUND(I952*H952,2)</f>
        <v>0</v>
      </c>
      <c r="K952" s="298"/>
      <c r="L952" s="299"/>
      <c r="M952" s="300" t="s">
        <v>1</v>
      </c>
      <c r="N952" s="301" t="s">
        <v>41</v>
      </c>
      <c r="O952" s="92"/>
      <c r="P952" s="232">
        <f>O952*H952</f>
        <v>0</v>
      </c>
      <c r="Q952" s="232">
        <v>0.024</v>
      </c>
      <c r="R952" s="232">
        <f>Q952*H952</f>
        <v>3.0092159999999999</v>
      </c>
      <c r="S952" s="232">
        <v>0</v>
      </c>
      <c r="T952" s="233">
        <f>S952*H952</f>
        <v>0</v>
      </c>
      <c r="U952" s="39"/>
      <c r="V952" s="39"/>
      <c r="W952" s="39"/>
      <c r="X952" s="39"/>
      <c r="Y952" s="39"/>
      <c r="Z952" s="39"/>
      <c r="AA952" s="39"/>
      <c r="AB952" s="39"/>
      <c r="AC952" s="39"/>
      <c r="AD952" s="39"/>
      <c r="AE952" s="39"/>
      <c r="AR952" s="234" t="s">
        <v>683</v>
      </c>
      <c r="AT952" s="234" t="s">
        <v>615</v>
      </c>
      <c r="AU952" s="234" t="s">
        <v>83</v>
      </c>
      <c r="AY952" s="18" t="s">
        <v>201</v>
      </c>
      <c r="BE952" s="235">
        <f>IF(N952="základní",J952,0)</f>
        <v>0</v>
      </c>
      <c r="BF952" s="235">
        <f>IF(N952="snížená",J952,0)</f>
        <v>0</v>
      </c>
      <c r="BG952" s="235">
        <f>IF(N952="zákl. přenesená",J952,0)</f>
        <v>0</v>
      </c>
      <c r="BH952" s="235">
        <f>IF(N952="sníž. přenesená",J952,0)</f>
        <v>0</v>
      </c>
      <c r="BI952" s="235">
        <f>IF(N952="nulová",J952,0)</f>
        <v>0</v>
      </c>
      <c r="BJ952" s="18" t="s">
        <v>83</v>
      </c>
      <c r="BK952" s="235">
        <f>ROUND(I952*H952,2)</f>
        <v>0</v>
      </c>
      <c r="BL952" s="18" t="s">
        <v>323</v>
      </c>
      <c r="BM952" s="234" t="s">
        <v>1196</v>
      </c>
    </row>
    <row r="953" s="2" customFormat="1">
      <c r="A953" s="39"/>
      <c r="B953" s="40"/>
      <c r="C953" s="41"/>
      <c r="D953" s="238" t="s">
        <v>343</v>
      </c>
      <c r="E953" s="41"/>
      <c r="F953" s="285" t="s">
        <v>1197</v>
      </c>
      <c r="G953" s="41"/>
      <c r="H953" s="41"/>
      <c r="I953" s="286"/>
      <c r="J953" s="41"/>
      <c r="K953" s="41"/>
      <c r="L953" s="45"/>
      <c r="M953" s="287"/>
      <c r="N953" s="288"/>
      <c r="O953" s="92"/>
      <c r="P953" s="92"/>
      <c r="Q953" s="92"/>
      <c r="R953" s="92"/>
      <c r="S953" s="92"/>
      <c r="T953" s="93"/>
      <c r="U953" s="39"/>
      <c r="V953" s="39"/>
      <c r="W953" s="39"/>
      <c r="X953" s="39"/>
      <c r="Y953" s="39"/>
      <c r="Z953" s="39"/>
      <c r="AA953" s="39"/>
      <c r="AB953" s="39"/>
      <c r="AC953" s="39"/>
      <c r="AD953" s="39"/>
      <c r="AE953" s="39"/>
      <c r="AT953" s="18" t="s">
        <v>343</v>
      </c>
      <c r="AU953" s="18" t="s">
        <v>83</v>
      </c>
    </row>
    <row r="954" s="13" customFormat="1">
      <c r="A954" s="13"/>
      <c r="B954" s="247"/>
      <c r="C954" s="248"/>
      <c r="D954" s="238" t="s">
        <v>208</v>
      </c>
      <c r="E954" s="249" t="s">
        <v>1</v>
      </c>
      <c r="F954" s="250" t="s">
        <v>412</v>
      </c>
      <c r="G954" s="248"/>
      <c r="H954" s="251">
        <v>115.95099999999999</v>
      </c>
      <c r="I954" s="252"/>
      <c r="J954" s="248"/>
      <c r="K954" s="248"/>
      <c r="L954" s="253"/>
      <c r="M954" s="254"/>
      <c r="N954" s="255"/>
      <c r="O954" s="255"/>
      <c r="P954" s="255"/>
      <c r="Q954" s="255"/>
      <c r="R954" s="255"/>
      <c r="S954" s="255"/>
      <c r="T954" s="256"/>
      <c r="U954" s="13"/>
      <c r="V954" s="13"/>
      <c r="W954" s="13"/>
      <c r="X954" s="13"/>
      <c r="Y954" s="13"/>
      <c r="Z954" s="13"/>
      <c r="AA954" s="13"/>
      <c r="AB954" s="13"/>
      <c r="AC954" s="13"/>
      <c r="AD954" s="13"/>
      <c r="AE954" s="13"/>
      <c r="AT954" s="257" t="s">
        <v>208</v>
      </c>
      <c r="AU954" s="257" t="s">
        <v>83</v>
      </c>
      <c r="AV954" s="13" t="s">
        <v>85</v>
      </c>
      <c r="AW954" s="13" t="s">
        <v>32</v>
      </c>
      <c r="AX954" s="13" t="s">
        <v>76</v>
      </c>
      <c r="AY954" s="257" t="s">
        <v>201</v>
      </c>
    </row>
    <row r="955" s="13" customFormat="1">
      <c r="A955" s="13"/>
      <c r="B955" s="247"/>
      <c r="C955" s="248"/>
      <c r="D955" s="238" t="s">
        <v>208</v>
      </c>
      <c r="E955" s="249" t="s">
        <v>1</v>
      </c>
      <c r="F955" s="250" t="s">
        <v>415</v>
      </c>
      <c r="G955" s="248"/>
      <c r="H955" s="251">
        <v>3.4620000000000002</v>
      </c>
      <c r="I955" s="252"/>
      <c r="J955" s="248"/>
      <c r="K955" s="248"/>
      <c r="L955" s="253"/>
      <c r="M955" s="254"/>
      <c r="N955" s="255"/>
      <c r="O955" s="255"/>
      <c r="P955" s="255"/>
      <c r="Q955" s="255"/>
      <c r="R955" s="255"/>
      <c r="S955" s="255"/>
      <c r="T955" s="256"/>
      <c r="U955" s="13"/>
      <c r="V955" s="13"/>
      <c r="W955" s="13"/>
      <c r="X955" s="13"/>
      <c r="Y955" s="13"/>
      <c r="Z955" s="13"/>
      <c r="AA955" s="13"/>
      <c r="AB955" s="13"/>
      <c r="AC955" s="13"/>
      <c r="AD955" s="13"/>
      <c r="AE955" s="13"/>
      <c r="AT955" s="257" t="s">
        <v>208</v>
      </c>
      <c r="AU955" s="257" t="s">
        <v>83</v>
      </c>
      <c r="AV955" s="13" t="s">
        <v>85</v>
      </c>
      <c r="AW955" s="13" t="s">
        <v>32</v>
      </c>
      <c r="AX955" s="13" t="s">
        <v>76</v>
      </c>
      <c r="AY955" s="257" t="s">
        <v>201</v>
      </c>
    </row>
    <row r="956" s="14" customFormat="1">
      <c r="A956" s="14"/>
      <c r="B956" s="258"/>
      <c r="C956" s="259"/>
      <c r="D956" s="238" t="s">
        <v>208</v>
      </c>
      <c r="E956" s="260" t="s">
        <v>1</v>
      </c>
      <c r="F956" s="261" t="s">
        <v>212</v>
      </c>
      <c r="G956" s="259"/>
      <c r="H956" s="262">
        <v>119.413</v>
      </c>
      <c r="I956" s="263"/>
      <c r="J956" s="259"/>
      <c r="K956" s="259"/>
      <c r="L956" s="264"/>
      <c r="M956" s="265"/>
      <c r="N956" s="266"/>
      <c r="O956" s="266"/>
      <c r="P956" s="266"/>
      <c r="Q956" s="266"/>
      <c r="R956" s="266"/>
      <c r="S956" s="266"/>
      <c r="T956" s="267"/>
      <c r="U956" s="14"/>
      <c r="V956" s="14"/>
      <c r="W956" s="14"/>
      <c r="X956" s="14"/>
      <c r="Y956" s="14"/>
      <c r="Z956" s="14"/>
      <c r="AA956" s="14"/>
      <c r="AB956" s="14"/>
      <c r="AC956" s="14"/>
      <c r="AD956" s="14"/>
      <c r="AE956" s="14"/>
      <c r="AT956" s="268" t="s">
        <v>208</v>
      </c>
      <c r="AU956" s="268" t="s">
        <v>83</v>
      </c>
      <c r="AV956" s="14" t="s">
        <v>206</v>
      </c>
      <c r="AW956" s="14" t="s">
        <v>32</v>
      </c>
      <c r="AX956" s="14" t="s">
        <v>83</v>
      </c>
      <c r="AY956" s="268" t="s">
        <v>201</v>
      </c>
    </row>
    <row r="957" s="13" customFormat="1">
      <c r="A957" s="13"/>
      <c r="B957" s="247"/>
      <c r="C957" s="248"/>
      <c r="D957" s="238" t="s">
        <v>208</v>
      </c>
      <c r="E957" s="248"/>
      <c r="F957" s="250" t="s">
        <v>1192</v>
      </c>
      <c r="G957" s="248"/>
      <c r="H957" s="251">
        <v>125.384</v>
      </c>
      <c r="I957" s="252"/>
      <c r="J957" s="248"/>
      <c r="K957" s="248"/>
      <c r="L957" s="253"/>
      <c r="M957" s="254"/>
      <c r="N957" s="255"/>
      <c r="O957" s="255"/>
      <c r="P957" s="255"/>
      <c r="Q957" s="255"/>
      <c r="R957" s="255"/>
      <c r="S957" s="255"/>
      <c r="T957" s="256"/>
      <c r="U957" s="13"/>
      <c r="V957" s="13"/>
      <c r="W957" s="13"/>
      <c r="X957" s="13"/>
      <c r="Y957" s="13"/>
      <c r="Z957" s="13"/>
      <c r="AA957" s="13"/>
      <c r="AB957" s="13"/>
      <c r="AC957" s="13"/>
      <c r="AD957" s="13"/>
      <c r="AE957" s="13"/>
      <c r="AT957" s="257" t="s">
        <v>208</v>
      </c>
      <c r="AU957" s="257" t="s">
        <v>83</v>
      </c>
      <c r="AV957" s="13" t="s">
        <v>85</v>
      </c>
      <c r="AW957" s="13" t="s">
        <v>4</v>
      </c>
      <c r="AX957" s="13" t="s">
        <v>83</v>
      </c>
      <c r="AY957" s="257" t="s">
        <v>201</v>
      </c>
    </row>
    <row r="958" s="2" customFormat="1" ht="49.05" customHeight="1">
      <c r="A958" s="39"/>
      <c r="B958" s="40"/>
      <c r="C958" s="222" t="s">
        <v>1198</v>
      </c>
      <c r="D958" s="222" t="s">
        <v>202</v>
      </c>
      <c r="E958" s="223" t="s">
        <v>1199</v>
      </c>
      <c r="F958" s="224" t="s">
        <v>1200</v>
      </c>
      <c r="G958" s="225" t="s">
        <v>1032</v>
      </c>
      <c r="H958" s="302"/>
      <c r="I958" s="227"/>
      <c r="J958" s="228">
        <f>ROUND(I958*H958,2)</f>
        <v>0</v>
      </c>
      <c r="K958" s="229"/>
      <c r="L958" s="45"/>
      <c r="M958" s="230" t="s">
        <v>1</v>
      </c>
      <c r="N958" s="231" t="s">
        <v>41</v>
      </c>
      <c r="O958" s="92"/>
      <c r="P958" s="232">
        <f>O958*H958</f>
        <v>0</v>
      </c>
      <c r="Q958" s="232">
        <v>0</v>
      </c>
      <c r="R958" s="232">
        <f>Q958*H958</f>
        <v>0</v>
      </c>
      <c r="S958" s="232">
        <v>0</v>
      </c>
      <c r="T958" s="233">
        <f>S958*H958</f>
        <v>0</v>
      </c>
      <c r="U958" s="39"/>
      <c r="V958" s="39"/>
      <c r="W958" s="39"/>
      <c r="X958" s="39"/>
      <c r="Y958" s="39"/>
      <c r="Z958" s="39"/>
      <c r="AA958" s="39"/>
      <c r="AB958" s="39"/>
      <c r="AC958" s="39"/>
      <c r="AD958" s="39"/>
      <c r="AE958" s="39"/>
      <c r="AR958" s="234" t="s">
        <v>323</v>
      </c>
      <c r="AT958" s="234" t="s">
        <v>202</v>
      </c>
      <c r="AU958" s="234" t="s">
        <v>83</v>
      </c>
      <c r="AY958" s="18" t="s">
        <v>201</v>
      </c>
      <c r="BE958" s="235">
        <f>IF(N958="základní",J958,0)</f>
        <v>0</v>
      </c>
      <c r="BF958" s="235">
        <f>IF(N958="snížená",J958,0)</f>
        <v>0</v>
      </c>
      <c r="BG958" s="235">
        <f>IF(N958="zákl. přenesená",J958,0)</f>
        <v>0</v>
      </c>
      <c r="BH958" s="235">
        <f>IF(N958="sníž. přenesená",J958,0)</f>
        <v>0</v>
      </c>
      <c r="BI958" s="235">
        <f>IF(N958="nulová",J958,0)</f>
        <v>0</v>
      </c>
      <c r="BJ958" s="18" t="s">
        <v>83</v>
      </c>
      <c r="BK958" s="235">
        <f>ROUND(I958*H958,2)</f>
        <v>0</v>
      </c>
      <c r="BL958" s="18" t="s">
        <v>323</v>
      </c>
      <c r="BM958" s="234" t="s">
        <v>1201</v>
      </c>
    </row>
    <row r="959" s="11" customFormat="1" ht="25.92" customHeight="1">
      <c r="A959" s="11"/>
      <c r="B959" s="208"/>
      <c r="C959" s="209"/>
      <c r="D959" s="210" t="s">
        <v>75</v>
      </c>
      <c r="E959" s="211" t="s">
        <v>1202</v>
      </c>
      <c r="F959" s="211" t="s">
        <v>1203</v>
      </c>
      <c r="G959" s="209"/>
      <c r="H959" s="209"/>
      <c r="I959" s="212"/>
      <c r="J959" s="213">
        <f>BK959</f>
        <v>0</v>
      </c>
      <c r="K959" s="209"/>
      <c r="L959" s="214"/>
      <c r="M959" s="215"/>
      <c r="N959" s="216"/>
      <c r="O959" s="216"/>
      <c r="P959" s="217">
        <f>P960</f>
        <v>0</v>
      </c>
      <c r="Q959" s="216"/>
      <c r="R959" s="217">
        <f>R960</f>
        <v>0</v>
      </c>
      <c r="S959" s="216"/>
      <c r="T959" s="218">
        <f>T960</f>
        <v>0</v>
      </c>
      <c r="U959" s="11"/>
      <c r="V959" s="11"/>
      <c r="W959" s="11"/>
      <c r="X959" s="11"/>
      <c r="Y959" s="11"/>
      <c r="Z959" s="11"/>
      <c r="AA959" s="11"/>
      <c r="AB959" s="11"/>
      <c r="AC959" s="11"/>
      <c r="AD959" s="11"/>
      <c r="AE959" s="11"/>
      <c r="AR959" s="219" t="s">
        <v>85</v>
      </c>
      <c r="AT959" s="220" t="s">
        <v>75</v>
      </c>
      <c r="AU959" s="220" t="s">
        <v>76</v>
      </c>
      <c r="AY959" s="219" t="s">
        <v>201</v>
      </c>
      <c r="BK959" s="221">
        <f>BK960</f>
        <v>0</v>
      </c>
    </row>
    <row r="960" s="2" customFormat="1" ht="16.5" customHeight="1">
      <c r="A960" s="39"/>
      <c r="B960" s="40"/>
      <c r="C960" s="222" t="s">
        <v>1204</v>
      </c>
      <c r="D960" s="222" t="s">
        <v>202</v>
      </c>
      <c r="E960" s="223" t="s">
        <v>1205</v>
      </c>
      <c r="F960" s="224" t="s">
        <v>1206</v>
      </c>
      <c r="G960" s="225" t="s">
        <v>934</v>
      </c>
      <c r="H960" s="226">
        <v>3</v>
      </c>
      <c r="I960" s="227"/>
      <c r="J960" s="228">
        <f>ROUND(I960*H960,2)</f>
        <v>0</v>
      </c>
      <c r="K960" s="229"/>
      <c r="L960" s="45"/>
      <c r="M960" s="230" t="s">
        <v>1</v>
      </c>
      <c r="N960" s="231" t="s">
        <v>41</v>
      </c>
      <c r="O960" s="92"/>
      <c r="P960" s="232">
        <f>O960*H960</f>
        <v>0</v>
      </c>
      <c r="Q960" s="232">
        <v>0</v>
      </c>
      <c r="R960" s="232">
        <f>Q960*H960</f>
        <v>0</v>
      </c>
      <c r="S960" s="232">
        <v>0</v>
      </c>
      <c r="T960" s="233">
        <f>S960*H960</f>
        <v>0</v>
      </c>
      <c r="U960" s="39"/>
      <c r="V960" s="39"/>
      <c r="W960" s="39"/>
      <c r="X960" s="39"/>
      <c r="Y960" s="39"/>
      <c r="Z960" s="39"/>
      <c r="AA960" s="39"/>
      <c r="AB960" s="39"/>
      <c r="AC960" s="39"/>
      <c r="AD960" s="39"/>
      <c r="AE960" s="39"/>
      <c r="AR960" s="234" t="s">
        <v>323</v>
      </c>
      <c r="AT960" s="234" t="s">
        <v>202</v>
      </c>
      <c r="AU960" s="234" t="s">
        <v>83</v>
      </c>
      <c r="AY960" s="18" t="s">
        <v>201</v>
      </c>
      <c r="BE960" s="235">
        <f>IF(N960="základní",J960,0)</f>
        <v>0</v>
      </c>
      <c r="BF960" s="235">
        <f>IF(N960="snížená",J960,0)</f>
        <v>0</v>
      </c>
      <c r="BG960" s="235">
        <f>IF(N960="zákl. přenesená",J960,0)</f>
        <v>0</v>
      </c>
      <c r="BH960" s="235">
        <f>IF(N960="sníž. přenesená",J960,0)</f>
        <v>0</v>
      </c>
      <c r="BI960" s="235">
        <f>IF(N960="nulová",J960,0)</f>
        <v>0</v>
      </c>
      <c r="BJ960" s="18" t="s">
        <v>83</v>
      </c>
      <c r="BK960" s="235">
        <f>ROUND(I960*H960,2)</f>
        <v>0</v>
      </c>
      <c r="BL960" s="18" t="s">
        <v>323</v>
      </c>
      <c r="BM960" s="234" t="s">
        <v>1207</v>
      </c>
    </row>
    <row r="961" s="11" customFormat="1" ht="25.92" customHeight="1">
      <c r="A961" s="11"/>
      <c r="B961" s="208"/>
      <c r="C961" s="209"/>
      <c r="D961" s="210" t="s">
        <v>75</v>
      </c>
      <c r="E961" s="211" t="s">
        <v>1208</v>
      </c>
      <c r="F961" s="211" t="s">
        <v>1209</v>
      </c>
      <c r="G961" s="209"/>
      <c r="H961" s="209"/>
      <c r="I961" s="212"/>
      <c r="J961" s="213">
        <f>BK961</f>
        <v>0</v>
      </c>
      <c r="K961" s="209"/>
      <c r="L961" s="214"/>
      <c r="M961" s="215"/>
      <c r="N961" s="216"/>
      <c r="O961" s="216"/>
      <c r="P961" s="217">
        <f>SUM(P962:P978)</f>
        <v>0</v>
      </c>
      <c r="Q961" s="216"/>
      <c r="R961" s="217">
        <f>SUM(R962:R978)</f>
        <v>0.063549999999999995</v>
      </c>
      <c r="S961" s="216"/>
      <c r="T961" s="218">
        <f>SUM(T962:T978)</f>
        <v>0</v>
      </c>
      <c r="U961" s="11"/>
      <c r="V961" s="11"/>
      <c r="W961" s="11"/>
      <c r="X961" s="11"/>
      <c r="Y961" s="11"/>
      <c r="Z961" s="11"/>
      <c r="AA961" s="11"/>
      <c r="AB961" s="11"/>
      <c r="AC961" s="11"/>
      <c r="AD961" s="11"/>
      <c r="AE961" s="11"/>
      <c r="AR961" s="219" t="s">
        <v>85</v>
      </c>
      <c r="AT961" s="220" t="s">
        <v>75</v>
      </c>
      <c r="AU961" s="220" t="s">
        <v>76</v>
      </c>
      <c r="AY961" s="219" t="s">
        <v>201</v>
      </c>
      <c r="BK961" s="221">
        <f>SUM(BK962:BK978)</f>
        <v>0</v>
      </c>
    </row>
    <row r="962" s="2" customFormat="1" ht="21.75" customHeight="1">
      <c r="A962" s="39"/>
      <c r="B962" s="40"/>
      <c r="C962" s="222" t="s">
        <v>1210</v>
      </c>
      <c r="D962" s="222" t="s">
        <v>202</v>
      </c>
      <c r="E962" s="223" t="s">
        <v>1211</v>
      </c>
      <c r="F962" s="224" t="s">
        <v>1212</v>
      </c>
      <c r="G962" s="225" t="s">
        <v>215</v>
      </c>
      <c r="H962" s="226">
        <v>254.19999999999999</v>
      </c>
      <c r="I962" s="227"/>
      <c r="J962" s="228">
        <f>ROUND(I962*H962,2)</f>
        <v>0</v>
      </c>
      <c r="K962" s="229"/>
      <c r="L962" s="45"/>
      <c r="M962" s="230" t="s">
        <v>1</v>
      </c>
      <c r="N962" s="231" t="s">
        <v>41</v>
      </c>
      <c r="O962" s="92"/>
      <c r="P962" s="232">
        <f>O962*H962</f>
        <v>0</v>
      </c>
      <c r="Q962" s="232">
        <v>0.00025000000000000001</v>
      </c>
      <c r="R962" s="232">
        <f>Q962*H962</f>
        <v>0.063549999999999995</v>
      </c>
      <c r="S962" s="232">
        <v>0</v>
      </c>
      <c r="T962" s="233">
        <f>S962*H962</f>
        <v>0</v>
      </c>
      <c r="U962" s="39"/>
      <c r="V962" s="39"/>
      <c r="W962" s="39"/>
      <c r="X962" s="39"/>
      <c r="Y962" s="39"/>
      <c r="Z962" s="39"/>
      <c r="AA962" s="39"/>
      <c r="AB962" s="39"/>
      <c r="AC962" s="39"/>
      <c r="AD962" s="39"/>
      <c r="AE962" s="39"/>
      <c r="AR962" s="234" t="s">
        <v>323</v>
      </c>
      <c r="AT962" s="234" t="s">
        <v>202</v>
      </c>
      <c r="AU962" s="234" t="s">
        <v>83</v>
      </c>
      <c r="AY962" s="18" t="s">
        <v>201</v>
      </c>
      <c r="BE962" s="235">
        <f>IF(N962="základní",J962,0)</f>
        <v>0</v>
      </c>
      <c r="BF962" s="235">
        <f>IF(N962="snížená",J962,0)</f>
        <v>0</v>
      </c>
      <c r="BG962" s="235">
        <f>IF(N962="zákl. přenesená",J962,0)</f>
        <v>0</v>
      </c>
      <c r="BH962" s="235">
        <f>IF(N962="sníž. přenesená",J962,0)</f>
        <v>0</v>
      </c>
      <c r="BI962" s="235">
        <f>IF(N962="nulová",J962,0)</f>
        <v>0</v>
      </c>
      <c r="BJ962" s="18" t="s">
        <v>83</v>
      </c>
      <c r="BK962" s="235">
        <f>ROUND(I962*H962,2)</f>
        <v>0</v>
      </c>
      <c r="BL962" s="18" t="s">
        <v>323</v>
      </c>
      <c r="BM962" s="234" t="s">
        <v>1213</v>
      </c>
    </row>
    <row r="963" s="13" customFormat="1">
      <c r="A963" s="13"/>
      <c r="B963" s="247"/>
      <c r="C963" s="248"/>
      <c r="D963" s="238" t="s">
        <v>208</v>
      </c>
      <c r="E963" s="249" t="s">
        <v>1</v>
      </c>
      <c r="F963" s="250" t="s">
        <v>348</v>
      </c>
      <c r="G963" s="248"/>
      <c r="H963" s="251">
        <v>7.8799999999999999</v>
      </c>
      <c r="I963" s="252"/>
      <c r="J963" s="248"/>
      <c r="K963" s="248"/>
      <c r="L963" s="253"/>
      <c r="M963" s="254"/>
      <c r="N963" s="255"/>
      <c r="O963" s="255"/>
      <c r="P963" s="255"/>
      <c r="Q963" s="255"/>
      <c r="R963" s="255"/>
      <c r="S963" s="255"/>
      <c r="T963" s="256"/>
      <c r="U963" s="13"/>
      <c r="V963" s="13"/>
      <c r="W963" s="13"/>
      <c r="X963" s="13"/>
      <c r="Y963" s="13"/>
      <c r="Z963" s="13"/>
      <c r="AA963" s="13"/>
      <c r="AB963" s="13"/>
      <c r="AC963" s="13"/>
      <c r="AD963" s="13"/>
      <c r="AE963" s="13"/>
      <c r="AT963" s="257" t="s">
        <v>208</v>
      </c>
      <c r="AU963" s="257" t="s">
        <v>83</v>
      </c>
      <c r="AV963" s="13" t="s">
        <v>85</v>
      </c>
      <c r="AW963" s="13" t="s">
        <v>32</v>
      </c>
      <c r="AX963" s="13" t="s">
        <v>76</v>
      </c>
      <c r="AY963" s="257" t="s">
        <v>201</v>
      </c>
    </row>
    <row r="964" s="13" customFormat="1">
      <c r="A964" s="13"/>
      <c r="B964" s="247"/>
      <c r="C964" s="248"/>
      <c r="D964" s="238" t="s">
        <v>208</v>
      </c>
      <c r="E964" s="249" t="s">
        <v>1</v>
      </c>
      <c r="F964" s="250" t="s">
        <v>351</v>
      </c>
      <c r="G964" s="248"/>
      <c r="H964" s="251">
        <v>12.5</v>
      </c>
      <c r="I964" s="252"/>
      <c r="J964" s="248"/>
      <c r="K964" s="248"/>
      <c r="L964" s="253"/>
      <c r="M964" s="254"/>
      <c r="N964" s="255"/>
      <c r="O964" s="255"/>
      <c r="P964" s="255"/>
      <c r="Q964" s="255"/>
      <c r="R964" s="255"/>
      <c r="S964" s="255"/>
      <c r="T964" s="256"/>
      <c r="U964" s="13"/>
      <c r="V964" s="13"/>
      <c r="W964" s="13"/>
      <c r="X964" s="13"/>
      <c r="Y964" s="13"/>
      <c r="Z964" s="13"/>
      <c r="AA964" s="13"/>
      <c r="AB964" s="13"/>
      <c r="AC964" s="13"/>
      <c r="AD964" s="13"/>
      <c r="AE964" s="13"/>
      <c r="AT964" s="257" t="s">
        <v>208</v>
      </c>
      <c r="AU964" s="257" t="s">
        <v>83</v>
      </c>
      <c r="AV964" s="13" t="s">
        <v>85</v>
      </c>
      <c r="AW964" s="13" t="s">
        <v>32</v>
      </c>
      <c r="AX964" s="13" t="s">
        <v>76</v>
      </c>
      <c r="AY964" s="257" t="s">
        <v>201</v>
      </c>
    </row>
    <row r="965" s="13" customFormat="1">
      <c r="A965" s="13"/>
      <c r="B965" s="247"/>
      <c r="C965" s="248"/>
      <c r="D965" s="238" t="s">
        <v>208</v>
      </c>
      <c r="E965" s="249" t="s">
        <v>1</v>
      </c>
      <c r="F965" s="250" t="s">
        <v>354</v>
      </c>
      <c r="G965" s="248"/>
      <c r="H965" s="251">
        <v>7.7999999999999998</v>
      </c>
      <c r="I965" s="252"/>
      <c r="J965" s="248"/>
      <c r="K965" s="248"/>
      <c r="L965" s="253"/>
      <c r="M965" s="254"/>
      <c r="N965" s="255"/>
      <c r="O965" s="255"/>
      <c r="P965" s="255"/>
      <c r="Q965" s="255"/>
      <c r="R965" s="255"/>
      <c r="S965" s="255"/>
      <c r="T965" s="256"/>
      <c r="U965" s="13"/>
      <c r="V965" s="13"/>
      <c r="W965" s="13"/>
      <c r="X965" s="13"/>
      <c r="Y965" s="13"/>
      <c r="Z965" s="13"/>
      <c r="AA965" s="13"/>
      <c r="AB965" s="13"/>
      <c r="AC965" s="13"/>
      <c r="AD965" s="13"/>
      <c r="AE965" s="13"/>
      <c r="AT965" s="257" t="s">
        <v>208</v>
      </c>
      <c r="AU965" s="257" t="s">
        <v>83</v>
      </c>
      <c r="AV965" s="13" t="s">
        <v>85</v>
      </c>
      <c r="AW965" s="13" t="s">
        <v>32</v>
      </c>
      <c r="AX965" s="13" t="s">
        <v>76</v>
      </c>
      <c r="AY965" s="257" t="s">
        <v>201</v>
      </c>
    </row>
    <row r="966" s="13" customFormat="1">
      <c r="A966" s="13"/>
      <c r="B966" s="247"/>
      <c r="C966" s="248"/>
      <c r="D966" s="238" t="s">
        <v>208</v>
      </c>
      <c r="E966" s="249" t="s">
        <v>1</v>
      </c>
      <c r="F966" s="250" t="s">
        <v>357</v>
      </c>
      <c r="G966" s="248"/>
      <c r="H966" s="251">
        <v>3.8999999999999999</v>
      </c>
      <c r="I966" s="252"/>
      <c r="J966" s="248"/>
      <c r="K966" s="248"/>
      <c r="L966" s="253"/>
      <c r="M966" s="254"/>
      <c r="N966" s="255"/>
      <c r="O966" s="255"/>
      <c r="P966" s="255"/>
      <c r="Q966" s="255"/>
      <c r="R966" s="255"/>
      <c r="S966" s="255"/>
      <c r="T966" s="256"/>
      <c r="U966" s="13"/>
      <c r="V966" s="13"/>
      <c r="W966" s="13"/>
      <c r="X966" s="13"/>
      <c r="Y966" s="13"/>
      <c r="Z966" s="13"/>
      <c r="AA966" s="13"/>
      <c r="AB966" s="13"/>
      <c r="AC966" s="13"/>
      <c r="AD966" s="13"/>
      <c r="AE966" s="13"/>
      <c r="AT966" s="257" t="s">
        <v>208</v>
      </c>
      <c r="AU966" s="257" t="s">
        <v>83</v>
      </c>
      <c r="AV966" s="13" t="s">
        <v>85</v>
      </c>
      <c r="AW966" s="13" t="s">
        <v>32</v>
      </c>
      <c r="AX966" s="13" t="s">
        <v>76</v>
      </c>
      <c r="AY966" s="257" t="s">
        <v>201</v>
      </c>
    </row>
    <row r="967" s="13" customFormat="1">
      <c r="A967" s="13"/>
      <c r="B967" s="247"/>
      <c r="C967" s="248"/>
      <c r="D967" s="238" t="s">
        <v>208</v>
      </c>
      <c r="E967" s="249" t="s">
        <v>1</v>
      </c>
      <c r="F967" s="250" t="s">
        <v>360</v>
      </c>
      <c r="G967" s="248"/>
      <c r="H967" s="251">
        <v>3.8999999999999999</v>
      </c>
      <c r="I967" s="252"/>
      <c r="J967" s="248"/>
      <c r="K967" s="248"/>
      <c r="L967" s="253"/>
      <c r="M967" s="254"/>
      <c r="N967" s="255"/>
      <c r="O967" s="255"/>
      <c r="P967" s="255"/>
      <c r="Q967" s="255"/>
      <c r="R967" s="255"/>
      <c r="S967" s="255"/>
      <c r="T967" s="256"/>
      <c r="U967" s="13"/>
      <c r="V967" s="13"/>
      <c r="W967" s="13"/>
      <c r="X967" s="13"/>
      <c r="Y967" s="13"/>
      <c r="Z967" s="13"/>
      <c r="AA967" s="13"/>
      <c r="AB967" s="13"/>
      <c r="AC967" s="13"/>
      <c r="AD967" s="13"/>
      <c r="AE967" s="13"/>
      <c r="AT967" s="257" t="s">
        <v>208</v>
      </c>
      <c r="AU967" s="257" t="s">
        <v>83</v>
      </c>
      <c r="AV967" s="13" t="s">
        <v>85</v>
      </c>
      <c r="AW967" s="13" t="s">
        <v>32</v>
      </c>
      <c r="AX967" s="13" t="s">
        <v>76</v>
      </c>
      <c r="AY967" s="257" t="s">
        <v>201</v>
      </c>
    </row>
    <row r="968" s="13" customFormat="1">
      <c r="A968" s="13"/>
      <c r="B968" s="247"/>
      <c r="C968" s="248"/>
      <c r="D968" s="238" t="s">
        <v>208</v>
      </c>
      <c r="E968" s="249" t="s">
        <v>1</v>
      </c>
      <c r="F968" s="250" t="s">
        <v>362</v>
      </c>
      <c r="G968" s="248"/>
      <c r="H968" s="251">
        <v>43.280000000000001</v>
      </c>
      <c r="I968" s="252"/>
      <c r="J968" s="248"/>
      <c r="K968" s="248"/>
      <c r="L968" s="253"/>
      <c r="M968" s="254"/>
      <c r="N968" s="255"/>
      <c r="O968" s="255"/>
      <c r="P968" s="255"/>
      <c r="Q968" s="255"/>
      <c r="R968" s="255"/>
      <c r="S968" s="255"/>
      <c r="T968" s="256"/>
      <c r="U968" s="13"/>
      <c r="V968" s="13"/>
      <c r="W968" s="13"/>
      <c r="X968" s="13"/>
      <c r="Y968" s="13"/>
      <c r="Z968" s="13"/>
      <c r="AA968" s="13"/>
      <c r="AB968" s="13"/>
      <c r="AC968" s="13"/>
      <c r="AD968" s="13"/>
      <c r="AE968" s="13"/>
      <c r="AT968" s="257" t="s">
        <v>208</v>
      </c>
      <c r="AU968" s="257" t="s">
        <v>83</v>
      </c>
      <c r="AV968" s="13" t="s">
        <v>85</v>
      </c>
      <c r="AW968" s="13" t="s">
        <v>32</v>
      </c>
      <c r="AX968" s="13" t="s">
        <v>76</v>
      </c>
      <c r="AY968" s="257" t="s">
        <v>201</v>
      </c>
    </row>
    <row r="969" s="13" customFormat="1">
      <c r="A969" s="13"/>
      <c r="B969" s="247"/>
      <c r="C969" s="248"/>
      <c r="D969" s="238" t="s">
        <v>208</v>
      </c>
      <c r="E969" s="249" t="s">
        <v>1</v>
      </c>
      <c r="F969" s="250" t="s">
        <v>365</v>
      </c>
      <c r="G969" s="248"/>
      <c r="H969" s="251">
        <v>21.620000000000001</v>
      </c>
      <c r="I969" s="252"/>
      <c r="J969" s="248"/>
      <c r="K969" s="248"/>
      <c r="L969" s="253"/>
      <c r="M969" s="254"/>
      <c r="N969" s="255"/>
      <c r="O969" s="255"/>
      <c r="P969" s="255"/>
      <c r="Q969" s="255"/>
      <c r="R969" s="255"/>
      <c r="S969" s="255"/>
      <c r="T969" s="256"/>
      <c r="U969" s="13"/>
      <c r="V969" s="13"/>
      <c r="W969" s="13"/>
      <c r="X969" s="13"/>
      <c r="Y969" s="13"/>
      <c r="Z969" s="13"/>
      <c r="AA969" s="13"/>
      <c r="AB969" s="13"/>
      <c r="AC969" s="13"/>
      <c r="AD969" s="13"/>
      <c r="AE969" s="13"/>
      <c r="AT969" s="257" t="s">
        <v>208</v>
      </c>
      <c r="AU969" s="257" t="s">
        <v>83</v>
      </c>
      <c r="AV969" s="13" t="s">
        <v>85</v>
      </c>
      <c r="AW969" s="13" t="s">
        <v>32</v>
      </c>
      <c r="AX969" s="13" t="s">
        <v>76</v>
      </c>
      <c r="AY969" s="257" t="s">
        <v>201</v>
      </c>
    </row>
    <row r="970" s="13" customFormat="1">
      <c r="A970" s="13"/>
      <c r="B970" s="247"/>
      <c r="C970" s="248"/>
      <c r="D970" s="238" t="s">
        <v>208</v>
      </c>
      <c r="E970" s="249" t="s">
        <v>1</v>
      </c>
      <c r="F970" s="250" t="s">
        <v>369</v>
      </c>
      <c r="G970" s="248"/>
      <c r="H970" s="251">
        <v>2.3799999999999999</v>
      </c>
      <c r="I970" s="252"/>
      <c r="J970" s="248"/>
      <c r="K970" s="248"/>
      <c r="L970" s="253"/>
      <c r="M970" s="254"/>
      <c r="N970" s="255"/>
      <c r="O970" s="255"/>
      <c r="P970" s="255"/>
      <c r="Q970" s="255"/>
      <c r="R970" s="255"/>
      <c r="S970" s="255"/>
      <c r="T970" s="256"/>
      <c r="U970" s="13"/>
      <c r="V970" s="13"/>
      <c r="W970" s="13"/>
      <c r="X970" s="13"/>
      <c r="Y970" s="13"/>
      <c r="Z970" s="13"/>
      <c r="AA970" s="13"/>
      <c r="AB970" s="13"/>
      <c r="AC970" s="13"/>
      <c r="AD970" s="13"/>
      <c r="AE970" s="13"/>
      <c r="AT970" s="257" t="s">
        <v>208</v>
      </c>
      <c r="AU970" s="257" t="s">
        <v>83</v>
      </c>
      <c r="AV970" s="13" t="s">
        <v>85</v>
      </c>
      <c r="AW970" s="13" t="s">
        <v>32</v>
      </c>
      <c r="AX970" s="13" t="s">
        <v>76</v>
      </c>
      <c r="AY970" s="257" t="s">
        <v>201</v>
      </c>
    </row>
    <row r="971" s="13" customFormat="1">
      <c r="A971" s="13"/>
      <c r="B971" s="247"/>
      <c r="C971" s="248"/>
      <c r="D971" s="238" t="s">
        <v>208</v>
      </c>
      <c r="E971" s="249" t="s">
        <v>1</v>
      </c>
      <c r="F971" s="250" t="s">
        <v>371</v>
      </c>
      <c r="G971" s="248"/>
      <c r="H971" s="251">
        <v>1.19</v>
      </c>
      <c r="I971" s="252"/>
      <c r="J971" s="248"/>
      <c r="K971" s="248"/>
      <c r="L971" s="253"/>
      <c r="M971" s="254"/>
      <c r="N971" s="255"/>
      <c r="O971" s="255"/>
      <c r="P971" s="255"/>
      <c r="Q971" s="255"/>
      <c r="R971" s="255"/>
      <c r="S971" s="255"/>
      <c r="T971" s="256"/>
      <c r="U971" s="13"/>
      <c r="V971" s="13"/>
      <c r="W971" s="13"/>
      <c r="X971" s="13"/>
      <c r="Y971" s="13"/>
      <c r="Z971" s="13"/>
      <c r="AA971" s="13"/>
      <c r="AB971" s="13"/>
      <c r="AC971" s="13"/>
      <c r="AD971" s="13"/>
      <c r="AE971" s="13"/>
      <c r="AT971" s="257" t="s">
        <v>208</v>
      </c>
      <c r="AU971" s="257" t="s">
        <v>83</v>
      </c>
      <c r="AV971" s="13" t="s">
        <v>85</v>
      </c>
      <c r="AW971" s="13" t="s">
        <v>32</v>
      </c>
      <c r="AX971" s="13" t="s">
        <v>76</v>
      </c>
      <c r="AY971" s="257" t="s">
        <v>201</v>
      </c>
    </row>
    <row r="972" s="13" customFormat="1">
      <c r="A972" s="13"/>
      <c r="B972" s="247"/>
      <c r="C972" s="248"/>
      <c r="D972" s="238" t="s">
        <v>208</v>
      </c>
      <c r="E972" s="249" t="s">
        <v>1</v>
      </c>
      <c r="F972" s="250" t="s">
        <v>374</v>
      </c>
      <c r="G972" s="248"/>
      <c r="H972" s="251">
        <v>19.510000000000002</v>
      </c>
      <c r="I972" s="252"/>
      <c r="J972" s="248"/>
      <c r="K972" s="248"/>
      <c r="L972" s="253"/>
      <c r="M972" s="254"/>
      <c r="N972" s="255"/>
      <c r="O972" s="255"/>
      <c r="P972" s="255"/>
      <c r="Q972" s="255"/>
      <c r="R972" s="255"/>
      <c r="S972" s="255"/>
      <c r="T972" s="256"/>
      <c r="U972" s="13"/>
      <c r="V972" s="13"/>
      <c r="W972" s="13"/>
      <c r="X972" s="13"/>
      <c r="Y972" s="13"/>
      <c r="Z972" s="13"/>
      <c r="AA972" s="13"/>
      <c r="AB972" s="13"/>
      <c r="AC972" s="13"/>
      <c r="AD972" s="13"/>
      <c r="AE972" s="13"/>
      <c r="AT972" s="257" t="s">
        <v>208</v>
      </c>
      <c r="AU972" s="257" t="s">
        <v>83</v>
      </c>
      <c r="AV972" s="13" t="s">
        <v>85</v>
      </c>
      <c r="AW972" s="13" t="s">
        <v>32</v>
      </c>
      <c r="AX972" s="13" t="s">
        <v>76</v>
      </c>
      <c r="AY972" s="257" t="s">
        <v>201</v>
      </c>
    </row>
    <row r="973" s="13" customFormat="1">
      <c r="A973" s="13"/>
      <c r="B973" s="247"/>
      <c r="C973" s="248"/>
      <c r="D973" s="238" t="s">
        <v>208</v>
      </c>
      <c r="E973" s="249" t="s">
        <v>1</v>
      </c>
      <c r="F973" s="250" t="s">
        <v>377</v>
      </c>
      <c r="G973" s="248"/>
      <c r="H973" s="251">
        <v>19.510000000000002</v>
      </c>
      <c r="I973" s="252"/>
      <c r="J973" s="248"/>
      <c r="K973" s="248"/>
      <c r="L973" s="253"/>
      <c r="M973" s="254"/>
      <c r="N973" s="255"/>
      <c r="O973" s="255"/>
      <c r="P973" s="255"/>
      <c r="Q973" s="255"/>
      <c r="R973" s="255"/>
      <c r="S973" s="255"/>
      <c r="T973" s="256"/>
      <c r="U973" s="13"/>
      <c r="V973" s="13"/>
      <c r="W973" s="13"/>
      <c r="X973" s="13"/>
      <c r="Y973" s="13"/>
      <c r="Z973" s="13"/>
      <c r="AA973" s="13"/>
      <c r="AB973" s="13"/>
      <c r="AC973" s="13"/>
      <c r="AD973" s="13"/>
      <c r="AE973" s="13"/>
      <c r="AT973" s="257" t="s">
        <v>208</v>
      </c>
      <c r="AU973" s="257" t="s">
        <v>83</v>
      </c>
      <c r="AV973" s="13" t="s">
        <v>85</v>
      </c>
      <c r="AW973" s="13" t="s">
        <v>32</v>
      </c>
      <c r="AX973" s="13" t="s">
        <v>76</v>
      </c>
      <c r="AY973" s="257" t="s">
        <v>201</v>
      </c>
    </row>
    <row r="974" s="13" customFormat="1">
      <c r="A974" s="13"/>
      <c r="B974" s="247"/>
      <c r="C974" s="248"/>
      <c r="D974" s="238" t="s">
        <v>208</v>
      </c>
      <c r="E974" s="249" t="s">
        <v>1</v>
      </c>
      <c r="F974" s="250" t="s">
        <v>399</v>
      </c>
      <c r="G974" s="248"/>
      <c r="H974" s="251">
        <v>6.3700000000000001</v>
      </c>
      <c r="I974" s="252"/>
      <c r="J974" s="248"/>
      <c r="K974" s="248"/>
      <c r="L974" s="253"/>
      <c r="M974" s="254"/>
      <c r="N974" s="255"/>
      <c r="O974" s="255"/>
      <c r="P974" s="255"/>
      <c r="Q974" s="255"/>
      <c r="R974" s="255"/>
      <c r="S974" s="255"/>
      <c r="T974" s="256"/>
      <c r="U974" s="13"/>
      <c r="V974" s="13"/>
      <c r="W974" s="13"/>
      <c r="X974" s="13"/>
      <c r="Y974" s="13"/>
      <c r="Z974" s="13"/>
      <c r="AA974" s="13"/>
      <c r="AB974" s="13"/>
      <c r="AC974" s="13"/>
      <c r="AD974" s="13"/>
      <c r="AE974" s="13"/>
      <c r="AT974" s="257" t="s">
        <v>208</v>
      </c>
      <c r="AU974" s="257" t="s">
        <v>83</v>
      </c>
      <c r="AV974" s="13" t="s">
        <v>85</v>
      </c>
      <c r="AW974" s="13" t="s">
        <v>32</v>
      </c>
      <c r="AX974" s="13" t="s">
        <v>76</v>
      </c>
      <c r="AY974" s="257" t="s">
        <v>201</v>
      </c>
    </row>
    <row r="975" s="13" customFormat="1">
      <c r="A975" s="13"/>
      <c r="B975" s="247"/>
      <c r="C975" s="248"/>
      <c r="D975" s="238" t="s">
        <v>208</v>
      </c>
      <c r="E975" s="249" t="s">
        <v>1</v>
      </c>
      <c r="F975" s="250" t="s">
        <v>402</v>
      </c>
      <c r="G975" s="248"/>
      <c r="H975" s="251">
        <v>96.599999999999994</v>
      </c>
      <c r="I975" s="252"/>
      <c r="J975" s="248"/>
      <c r="K975" s="248"/>
      <c r="L975" s="253"/>
      <c r="M975" s="254"/>
      <c r="N975" s="255"/>
      <c r="O975" s="255"/>
      <c r="P975" s="255"/>
      <c r="Q975" s="255"/>
      <c r="R975" s="255"/>
      <c r="S975" s="255"/>
      <c r="T975" s="256"/>
      <c r="U975" s="13"/>
      <c r="V975" s="13"/>
      <c r="W975" s="13"/>
      <c r="X975" s="13"/>
      <c r="Y975" s="13"/>
      <c r="Z975" s="13"/>
      <c r="AA975" s="13"/>
      <c r="AB975" s="13"/>
      <c r="AC975" s="13"/>
      <c r="AD975" s="13"/>
      <c r="AE975" s="13"/>
      <c r="AT975" s="257" t="s">
        <v>208</v>
      </c>
      <c r="AU975" s="257" t="s">
        <v>83</v>
      </c>
      <c r="AV975" s="13" t="s">
        <v>85</v>
      </c>
      <c r="AW975" s="13" t="s">
        <v>32</v>
      </c>
      <c r="AX975" s="13" t="s">
        <v>76</v>
      </c>
      <c r="AY975" s="257" t="s">
        <v>201</v>
      </c>
    </row>
    <row r="976" s="13" customFormat="1">
      <c r="A976" s="13"/>
      <c r="B976" s="247"/>
      <c r="C976" s="248"/>
      <c r="D976" s="238" t="s">
        <v>208</v>
      </c>
      <c r="E976" s="249" t="s">
        <v>1</v>
      </c>
      <c r="F976" s="250" t="s">
        <v>404</v>
      </c>
      <c r="G976" s="248"/>
      <c r="H976" s="251">
        <v>7.7599999999999998</v>
      </c>
      <c r="I976" s="252"/>
      <c r="J976" s="248"/>
      <c r="K976" s="248"/>
      <c r="L976" s="253"/>
      <c r="M976" s="254"/>
      <c r="N976" s="255"/>
      <c r="O976" s="255"/>
      <c r="P976" s="255"/>
      <c r="Q976" s="255"/>
      <c r="R976" s="255"/>
      <c r="S976" s="255"/>
      <c r="T976" s="256"/>
      <c r="U976" s="13"/>
      <c r="V976" s="13"/>
      <c r="W976" s="13"/>
      <c r="X976" s="13"/>
      <c r="Y976" s="13"/>
      <c r="Z976" s="13"/>
      <c r="AA976" s="13"/>
      <c r="AB976" s="13"/>
      <c r="AC976" s="13"/>
      <c r="AD976" s="13"/>
      <c r="AE976" s="13"/>
      <c r="AT976" s="257" t="s">
        <v>208</v>
      </c>
      <c r="AU976" s="257" t="s">
        <v>83</v>
      </c>
      <c r="AV976" s="13" t="s">
        <v>85</v>
      </c>
      <c r="AW976" s="13" t="s">
        <v>32</v>
      </c>
      <c r="AX976" s="13" t="s">
        <v>76</v>
      </c>
      <c r="AY976" s="257" t="s">
        <v>201</v>
      </c>
    </row>
    <row r="977" s="14" customFormat="1">
      <c r="A977" s="14"/>
      <c r="B977" s="258"/>
      <c r="C977" s="259"/>
      <c r="D977" s="238" t="s">
        <v>208</v>
      </c>
      <c r="E977" s="260" t="s">
        <v>1</v>
      </c>
      <c r="F977" s="261" t="s">
        <v>212</v>
      </c>
      <c r="G977" s="259"/>
      <c r="H977" s="262">
        <v>254.19999999999999</v>
      </c>
      <c r="I977" s="263"/>
      <c r="J977" s="259"/>
      <c r="K977" s="259"/>
      <c r="L977" s="264"/>
      <c r="M977" s="265"/>
      <c r="N977" s="266"/>
      <c r="O977" s="266"/>
      <c r="P977" s="266"/>
      <c r="Q977" s="266"/>
      <c r="R977" s="266"/>
      <c r="S977" s="266"/>
      <c r="T977" s="267"/>
      <c r="U977" s="14"/>
      <c r="V977" s="14"/>
      <c r="W977" s="14"/>
      <c r="X977" s="14"/>
      <c r="Y977" s="14"/>
      <c r="Z977" s="14"/>
      <c r="AA977" s="14"/>
      <c r="AB977" s="14"/>
      <c r="AC977" s="14"/>
      <c r="AD977" s="14"/>
      <c r="AE977" s="14"/>
      <c r="AT977" s="268" t="s">
        <v>208</v>
      </c>
      <c r="AU977" s="268" t="s">
        <v>83</v>
      </c>
      <c r="AV977" s="14" t="s">
        <v>206</v>
      </c>
      <c r="AW977" s="14" t="s">
        <v>32</v>
      </c>
      <c r="AX977" s="14" t="s">
        <v>83</v>
      </c>
      <c r="AY977" s="268" t="s">
        <v>201</v>
      </c>
    </row>
    <row r="978" s="2" customFormat="1" ht="44.25" customHeight="1">
      <c r="A978" s="39"/>
      <c r="B978" s="40"/>
      <c r="C978" s="222" t="s">
        <v>1214</v>
      </c>
      <c r="D978" s="222" t="s">
        <v>202</v>
      </c>
      <c r="E978" s="223" t="s">
        <v>1215</v>
      </c>
      <c r="F978" s="224" t="s">
        <v>1216</v>
      </c>
      <c r="G978" s="225" t="s">
        <v>1032</v>
      </c>
      <c r="H978" s="302"/>
      <c r="I978" s="227"/>
      <c r="J978" s="228">
        <f>ROUND(I978*H978,2)</f>
        <v>0</v>
      </c>
      <c r="K978" s="229"/>
      <c r="L978" s="45"/>
      <c r="M978" s="230" t="s">
        <v>1</v>
      </c>
      <c r="N978" s="231" t="s">
        <v>41</v>
      </c>
      <c r="O978" s="92"/>
      <c r="P978" s="232">
        <f>O978*H978</f>
        <v>0</v>
      </c>
      <c r="Q978" s="232">
        <v>0</v>
      </c>
      <c r="R978" s="232">
        <f>Q978*H978</f>
        <v>0</v>
      </c>
      <c r="S978" s="232">
        <v>0</v>
      </c>
      <c r="T978" s="233">
        <f>S978*H978</f>
        <v>0</v>
      </c>
      <c r="U978" s="39"/>
      <c r="V978" s="39"/>
      <c r="W978" s="39"/>
      <c r="X978" s="39"/>
      <c r="Y978" s="39"/>
      <c r="Z978" s="39"/>
      <c r="AA978" s="39"/>
      <c r="AB978" s="39"/>
      <c r="AC978" s="39"/>
      <c r="AD978" s="39"/>
      <c r="AE978" s="39"/>
      <c r="AR978" s="234" t="s">
        <v>323</v>
      </c>
      <c r="AT978" s="234" t="s">
        <v>202</v>
      </c>
      <c r="AU978" s="234" t="s">
        <v>83</v>
      </c>
      <c r="AY978" s="18" t="s">
        <v>201</v>
      </c>
      <c r="BE978" s="235">
        <f>IF(N978="základní",J978,0)</f>
        <v>0</v>
      </c>
      <c r="BF978" s="235">
        <f>IF(N978="snížená",J978,0)</f>
        <v>0</v>
      </c>
      <c r="BG978" s="235">
        <f>IF(N978="zákl. přenesená",J978,0)</f>
        <v>0</v>
      </c>
      <c r="BH978" s="235">
        <f>IF(N978="sníž. přenesená",J978,0)</f>
        <v>0</v>
      </c>
      <c r="BI978" s="235">
        <f>IF(N978="nulová",J978,0)</f>
        <v>0</v>
      </c>
      <c r="BJ978" s="18" t="s">
        <v>83</v>
      </c>
      <c r="BK978" s="235">
        <f>ROUND(I978*H978,2)</f>
        <v>0</v>
      </c>
      <c r="BL978" s="18" t="s">
        <v>323</v>
      </c>
      <c r="BM978" s="234" t="s">
        <v>1217</v>
      </c>
    </row>
    <row r="979" s="11" customFormat="1" ht="25.92" customHeight="1">
      <c r="A979" s="11"/>
      <c r="B979" s="208"/>
      <c r="C979" s="209"/>
      <c r="D979" s="210" t="s">
        <v>75</v>
      </c>
      <c r="E979" s="211" t="s">
        <v>1218</v>
      </c>
      <c r="F979" s="211" t="s">
        <v>1219</v>
      </c>
      <c r="G979" s="209"/>
      <c r="H979" s="209"/>
      <c r="I979" s="212"/>
      <c r="J979" s="213">
        <f>BK979</f>
        <v>0</v>
      </c>
      <c r="K979" s="209"/>
      <c r="L979" s="214"/>
      <c r="M979" s="215"/>
      <c r="N979" s="216"/>
      <c r="O979" s="216"/>
      <c r="P979" s="217">
        <f>SUM(P980:P1012)</f>
        <v>0</v>
      </c>
      <c r="Q979" s="216"/>
      <c r="R979" s="217">
        <f>SUM(R980:R1012)</f>
        <v>1.2789774499999997</v>
      </c>
      <c r="S979" s="216"/>
      <c r="T979" s="218">
        <f>SUM(T980:T1012)</f>
        <v>0</v>
      </c>
      <c r="U979" s="11"/>
      <c r="V979" s="11"/>
      <c r="W979" s="11"/>
      <c r="X979" s="11"/>
      <c r="Y979" s="11"/>
      <c r="Z979" s="11"/>
      <c r="AA979" s="11"/>
      <c r="AB979" s="11"/>
      <c r="AC979" s="11"/>
      <c r="AD979" s="11"/>
      <c r="AE979" s="11"/>
      <c r="AR979" s="219" t="s">
        <v>85</v>
      </c>
      <c r="AT979" s="220" t="s">
        <v>75</v>
      </c>
      <c r="AU979" s="220" t="s">
        <v>76</v>
      </c>
      <c r="AY979" s="219" t="s">
        <v>201</v>
      </c>
      <c r="BK979" s="221">
        <f>SUM(BK980:BK1012)</f>
        <v>0</v>
      </c>
    </row>
    <row r="980" s="2" customFormat="1" ht="55.5" customHeight="1">
      <c r="A980" s="39"/>
      <c r="B980" s="40"/>
      <c r="C980" s="222" t="s">
        <v>1220</v>
      </c>
      <c r="D980" s="222" t="s">
        <v>202</v>
      </c>
      <c r="E980" s="223" t="s">
        <v>1221</v>
      </c>
      <c r="F980" s="224" t="s">
        <v>1222</v>
      </c>
      <c r="G980" s="225" t="s">
        <v>215</v>
      </c>
      <c r="H980" s="226">
        <v>45.313000000000002</v>
      </c>
      <c r="I980" s="227"/>
      <c r="J980" s="228">
        <f>ROUND(I980*H980,2)</f>
        <v>0</v>
      </c>
      <c r="K980" s="229"/>
      <c r="L980" s="45"/>
      <c r="M980" s="230" t="s">
        <v>1</v>
      </c>
      <c r="N980" s="231" t="s">
        <v>41</v>
      </c>
      <c r="O980" s="92"/>
      <c r="P980" s="232">
        <f>O980*H980</f>
        <v>0</v>
      </c>
      <c r="Q980" s="232">
        <v>0.024649999999999998</v>
      </c>
      <c r="R980" s="232">
        <f>Q980*H980</f>
        <v>1.1169654499999999</v>
      </c>
      <c r="S980" s="232">
        <v>0</v>
      </c>
      <c r="T980" s="233">
        <f>S980*H980</f>
        <v>0</v>
      </c>
      <c r="U980" s="39"/>
      <c r="V980" s="39"/>
      <c r="W980" s="39"/>
      <c r="X980" s="39"/>
      <c r="Y980" s="39"/>
      <c r="Z980" s="39"/>
      <c r="AA980" s="39"/>
      <c r="AB980" s="39"/>
      <c r="AC980" s="39"/>
      <c r="AD980" s="39"/>
      <c r="AE980" s="39"/>
      <c r="AR980" s="234" t="s">
        <v>323</v>
      </c>
      <c r="AT980" s="234" t="s">
        <v>202</v>
      </c>
      <c r="AU980" s="234" t="s">
        <v>83</v>
      </c>
      <c r="AY980" s="18" t="s">
        <v>201</v>
      </c>
      <c r="BE980" s="235">
        <f>IF(N980="základní",J980,0)</f>
        <v>0</v>
      </c>
      <c r="BF980" s="235">
        <f>IF(N980="snížená",J980,0)</f>
        <v>0</v>
      </c>
      <c r="BG980" s="235">
        <f>IF(N980="zákl. přenesená",J980,0)</f>
        <v>0</v>
      </c>
      <c r="BH980" s="235">
        <f>IF(N980="sníž. přenesená",J980,0)</f>
        <v>0</v>
      </c>
      <c r="BI980" s="235">
        <f>IF(N980="nulová",J980,0)</f>
        <v>0</v>
      </c>
      <c r="BJ980" s="18" t="s">
        <v>83</v>
      </c>
      <c r="BK980" s="235">
        <f>ROUND(I980*H980,2)</f>
        <v>0</v>
      </c>
      <c r="BL980" s="18" t="s">
        <v>323</v>
      </c>
      <c r="BM980" s="234" t="s">
        <v>1223</v>
      </c>
    </row>
    <row r="981" s="12" customFormat="1">
      <c r="A981" s="12"/>
      <c r="B981" s="236"/>
      <c r="C981" s="237"/>
      <c r="D981" s="238" t="s">
        <v>208</v>
      </c>
      <c r="E981" s="239" t="s">
        <v>1</v>
      </c>
      <c r="F981" s="240" t="s">
        <v>512</v>
      </c>
      <c r="G981" s="237"/>
      <c r="H981" s="239" t="s">
        <v>1</v>
      </c>
      <c r="I981" s="241"/>
      <c r="J981" s="237"/>
      <c r="K981" s="237"/>
      <c r="L981" s="242"/>
      <c r="M981" s="243"/>
      <c r="N981" s="244"/>
      <c r="O981" s="244"/>
      <c r="P981" s="244"/>
      <c r="Q981" s="244"/>
      <c r="R981" s="244"/>
      <c r="S981" s="244"/>
      <c r="T981" s="245"/>
      <c r="U981" s="12"/>
      <c r="V981" s="12"/>
      <c r="W981" s="12"/>
      <c r="X981" s="12"/>
      <c r="Y981" s="12"/>
      <c r="Z981" s="12"/>
      <c r="AA981" s="12"/>
      <c r="AB981" s="12"/>
      <c r="AC981" s="12"/>
      <c r="AD981" s="12"/>
      <c r="AE981" s="12"/>
      <c r="AT981" s="246" t="s">
        <v>208</v>
      </c>
      <c r="AU981" s="246" t="s">
        <v>83</v>
      </c>
      <c r="AV981" s="12" t="s">
        <v>83</v>
      </c>
      <c r="AW981" s="12" t="s">
        <v>32</v>
      </c>
      <c r="AX981" s="12" t="s">
        <v>76</v>
      </c>
      <c r="AY981" s="246" t="s">
        <v>201</v>
      </c>
    </row>
    <row r="982" s="13" customFormat="1">
      <c r="A982" s="13"/>
      <c r="B982" s="247"/>
      <c r="C982" s="248"/>
      <c r="D982" s="238" t="s">
        <v>208</v>
      </c>
      <c r="E982" s="249" t="s">
        <v>1</v>
      </c>
      <c r="F982" s="250" t="s">
        <v>1224</v>
      </c>
      <c r="G982" s="248"/>
      <c r="H982" s="251">
        <v>0.872</v>
      </c>
      <c r="I982" s="252"/>
      <c r="J982" s="248"/>
      <c r="K982" s="248"/>
      <c r="L982" s="253"/>
      <c r="M982" s="254"/>
      <c r="N982" s="255"/>
      <c r="O982" s="255"/>
      <c r="P982" s="255"/>
      <c r="Q982" s="255"/>
      <c r="R982" s="255"/>
      <c r="S982" s="255"/>
      <c r="T982" s="256"/>
      <c r="U982" s="13"/>
      <c r="V982" s="13"/>
      <c r="W982" s="13"/>
      <c r="X982" s="13"/>
      <c r="Y982" s="13"/>
      <c r="Z982" s="13"/>
      <c r="AA982" s="13"/>
      <c r="AB982" s="13"/>
      <c r="AC982" s="13"/>
      <c r="AD982" s="13"/>
      <c r="AE982" s="13"/>
      <c r="AT982" s="257" t="s">
        <v>208</v>
      </c>
      <c r="AU982" s="257" t="s">
        <v>83</v>
      </c>
      <c r="AV982" s="13" t="s">
        <v>85</v>
      </c>
      <c r="AW982" s="13" t="s">
        <v>32</v>
      </c>
      <c r="AX982" s="13" t="s">
        <v>76</v>
      </c>
      <c r="AY982" s="257" t="s">
        <v>201</v>
      </c>
    </row>
    <row r="983" s="13" customFormat="1">
      <c r="A983" s="13"/>
      <c r="B983" s="247"/>
      <c r="C983" s="248"/>
      <c r="D983" s="238" t="s">
        <v>208</v>
      </c>
      <c r="E983" s="249" t="s">
        <v>1</v>
      </c>
      <c r="F983" s="250" t="s">
        <v>1225</v>
      </c>
      <c r="G983" s="248"/>
      <c r="H983" s="251">
        <v>5.3890000000000002</v>
      </c>
      <c r="I983" s="252"/>
      <c r="J983" s="248"/>
      <c r="K983" s="248"/>
      <c r="L983" s="253"/>
      <c r="M983" s="254"/>
      <c r="N983" s="255"/>
      <c r="O983" s="255"/>
      <c r="P983" s="255"/>
      <c r="Q983" s="255"/>
      <c r="R983" s="255"/>
      <c r="S983" s="255"/>
      <c r="T983" s="256"/>
      <c r="U983" s="13"/>
      <c r="V983" s="13"/>
      <c r="W983" s="13"/>
      <c r="X983" s="13"/>
      <c r="Y983" s="13"/>
      <c r="Z983" s="13"/>
      <c r="AA983" s="13"/>
      <c r="AB983" s="13"/>
      <c r="AC983" s="13"/>
      <c r="AD983" s="13"/>
      <c r="AE983" s="13"/>
      <c r="AT983" s="257" t="s">
        <v>208</v>
      </c>
      <c r="AU983" s="257" t="s">
        <v>83</v>
      </c>
      <c r="AV983" s="13" t="s">
        <v>85</v>
      </c>
      <c r="AW983" s="13" t="s">
        <v>32</v>
      </c>
      <c r="AX983" s="13" t="s">
        <v>76</v>
      </c>
      <c r="AY983" s="257" t="s">
        <v>201</v>
      </c>
    </row>
    <row r="984" s="12" customFormat="1">
      <c r="A984" s="12"/>
      <c r="B984" s="236"/>
      <c r="C984" s="237"/>
      <c r="D984" s="238" t="s">
        <v>208</v>
      </c>
      <c r="E984" s="239" t="s">
        <v>1</v>
      </c>
      <c r="F984" s="240" t="s">
        <v>516</v>
      </c>
      <c r="G984" s="237"/>
      <c r="H984" s="239" t="s">
        <v>1</v>
      </c>
      <c r="I984" s="241"/>
      <c r="J984" s="237"/>
      <c r="K984" s="237"/>
      <c r="L984" s="242"/>
      <c r="M984" s="243"/>
      <c r="N984" s="244"/>
      <c r="O984" s="244"/>
      <c r="P984" s="244"/>
      <c r="Q984" s="244"/>
      <c r="R984" s="244"/>
      <c r="S984" s="244"/>
      <c r="T984" s="245"/>
      <c r="U984" s="12"/>
      <c r="V984" s="12"/>
      <c r="W984" s="12"/>
      <c r="X984" s="12"/>
      <c r="Y984" s="12"/>
      <c r="Z984" s="12"/>
      <c r="AA984" s="12"/>
      <c r="AB984" s="12"/>
      <c r="AC984" s="12"/>
      <c r="AD984" s="12"/>
      <c r="AE984" s="12"/>
      <c r="AT984" s="246" t="s">
        <v>208</v>
      </c>
      <c r="AU984" s="246" t="s">
        <v>83</v>
      </c>
      <c r="AV984" s="12" t="s">
        <v>83</v>
      </c>
      <c r="AW984" s="12" t="s">
        <v>32</v>
      </c>
      <c r="AX984" s="12" t="s">
        <v>76</v>
      </c>
      <c r="AY984" s="246" t="s">
        <v>201</v>
      </c>
    </row>
    <row r="985" s="13" customFormat="1">
      <c r="A985" s="13"/>
      <c r="B985" s="247"/>
      <c r="C985" s="248"/>
      <c r="D985" s="238" t="s">
        <v>208</v>
      </c>
      <c r="E985" s="249" t="s">
        <v>1</v>
      </c>
      <c r="F985" s="250" t="s">
        <v>1224</v>
      </c>
      <c r="G985" s="248"/>
      <c r="H985" s="251">
        <v>0.872</v>
      </c>
      <c r="I985" s="252"/>
      <c r="J985" s="248"/>
      <c r="K985" s="248"/>
      <c r="L985" s="253"/>
      <c r="M985" s="254"/>
      <c r="N985" s="255"/>
      <c r="O985" s="255"/>
      <c r="P985" s="255"/>
      <c r="Q985" s="255"/>
      <c r="R985" s="255"/>
      <c r="S985" s="255"/>
      <c r="T985" s="256"/>
      <c r="U985" s="13"/>
      <c r="V985" s="13"/>
      <c r="W985" s="13"/>
      <c r="X985" s="13"/>
      <c r="Y985" s="13"/>
      <c r="Z985" s="13"/>
      <c r="AA985" s="13"/>
      <c r="AB985" s="13"/>
      <c r="AC985" s="13"/>
      <c r="AD985" s="13"/>
      <c r="AE985" s="13"/>
      <c r="AT985" s="257" t="s">
        <v>208</v>
      </c>
      <c r="AU985" s="257" t="s">
        <v>83</v>
      </c>
      <c r="AV985" s="13" t="s">
        <v>85</v>
      </c>
      <c r="AW985" s="13" t="s">
        <v>32</v>
      </c>
      <c r="AX985" s="13" t="s">
        <v>76</v>
      </c>
      <c r="AY985" s="257" t="s">
        <v>201</v>
      </c>
    </row>
    <row r="986" s="13" customFormat="1">
      <c r="A986" s="13"/>
      <c r="B986" s="247"/>
      <c r="C986" s="248"/>
      <c r="D986" s="238" t="s">
        <v>208</v>
      </c>
      <c r="E986" s="249" t="s">
        <v>1</v>
      </c>
      <c r="F986" s="250" t="s">
        <v>1225</v>
      </c>
      <c r="G986" s="248"/>
      <c r="H986" s="251">
        <v>5.3890000000000002</v>
      </c>
      <c r="I986" s="252"/>
      <c r="J986" s="248"/>
      <c r="K986" s="248"/>
      <c r="L986" s="253"/>
      <c r="M986" s="254"/>
      <c r="N986" s="255"/>
      <c r="O986" s="255"/>
      <c r="P986" s="255"/>
      <c r="Q986" s="255"/>
      <c r="R986" s="255"/>
      <c r="S986" s="255"/>
      <c r="T986" s="256"/>
      <c r="U986" s="13"/>
      <c r="V986" s="13"/>
      <c r="W986" s="13"/>
      <c r="X986" s="13"/>
      <c r="Y986" s="13"/>
      <c r="Z986" s="13"/>
      <c r="AA986" s="13"/>
      <c r="AB986" s="13"/>
      <c r="AC986" s="13"/>
      <c r="AD986" s="13"/>
      <c r="AE986" s="13"/>
      <c r="AT986" s="257" t="s">
        <v>208</v>
      </c>
      <c r="AU986" s="257" t="s">
        <v>83</v>
      </c>
      <c r="AV986" s="13" t="s">
        <v>85</v>
      </c>
      <c r="AW986" s="13" t="s">
        <v>32</v>
      </c>
      <c r="AX986" s="13" t="s">
        <v>76</v>
      </c>
      <c r="AY986" s="257" t="s">
        <v>201</v>
      </c>
    </row>
    <row r="987" s="12" customFormat="1">
      <c r="A987" s="12"/>
      <c r="B987" s="236"/>
      <c r="C987" s="237"/>
      <c r="D987" s="238" t="s">
        <v>208</v>
      </c>
      <c r="E987" s="239" t="s">
        <v>1</v>
      </c>
      <c r="F987" s="240" t="s">
        <v>519</v>
      </c>
      <c r="G987" s="237"/>
      <c r="H987" s="239" t="s">
        <v>1</v>
      </c>
      <c r="I987" s="241"/>
      <c r="J987" s="237"/>
      <c r="K987" s="237"/>
      <c r="L987" s="242"/>
      <c r="M987" s="243"/>
      <c r="N987" s="244"/>
      <c r="O987" s="244"/>
      <c r="P987" s="244"/>
      <c r="Q987" s="244"/>
      <c r="R987" s="244"/>
      <c r="S987" s="244"/>
      <c r="T987" s="245"/>
      <c r="U987" s="12"/>
      <c r="V987" s="12"/>
      <c r="W987" s="12"/>
      <c r="X987" s="12"/>
      <c r="Y987" s="12"/>
      <c r="Z987" s="12"/>
      <c r="AA987" s="12"/>
      <c r="AB987" s="12"/>
      <c r="AC987" s="12"/>
      <c r="AD987" s="12"/>
      <c r="AE987" s="12"/>
      <c r="AT987" s="246" t="s">
        <v>208</v>
      </c>
      <c r="AU987" s="246" t="s">
        <v>83</v>
      </c>
      <c r="AV987" s="12" t="s">
        <v>83</v>
      </c>
      <c r="AW987" s="12" t="s">
        <v>32</v>
      </c>
      <c r="AX987" s="12" t="s">
        <v>76</v>
      </c>
      <c r="AY987" s="246" t="s">
        <v>201</v>
      </c>
    </row>
    <row r="988" s="13" customFormat="1">
      <c r="A988" s="13"/>
      <c r="B988" s="247"/>
      <c r="C988" s="248"/>
      <c r="D988" s="238" t="s">
        <v>208</v>
      </c>
      <c r="E988" s="249" t="s">
        <v>1</v>
      </c>
      <c r="F988" s="250" t="s">
        <v>1226</v>
      </c>
      <c r="G988" s="248"/>
      <c r="H988" s="251">
        <v>4.6799999999999997</v>
      </c>
      <c r="I988" s="252"/>
      <c r="J988" s="248"/>
      <c r="K988" s="248"/>
      <c r="L988" s="253"/>
      <c r="M988" s="254"/>
      <c r="N988" s="255"/>
      <c r="O988" s="255"/>
      <c r="P988" s="255"/>
      <c r="Q988" s="255"/>
      <c r="R988" s="255"/>
      <c r="S988" s="255"/>
      <c r="T988" s="256"/>
      <c r="U988" s="13"/>
      <c r="V988" s="13"/>
      <c r="W988" s="13"/>
      <c r="X988" s="13"/>
      <c r="Y988" s="13"/>
      <c r="Z988" s="13"/>
      <c r="AA988" s="13"/>
      <c r="AB988" s="13"/>
      <c r="AC988" s="13"/>
      <c r="AD988" s="13"/>
      <c r="AE988" s="13"/>
      <c r="AT988" s="257" t="s">
        <v>208</v>
      </c>
      <c r="AU988" s="257" t="s">
        <v>83</v>
      </c>
      <c r="AV988" s="13" t="s">
        <v>85</v>
      </c>
      <c r="AW988" s="13" t="s">
        <v>32</v>
      </c>
      <c r="AX988" s="13" t="s">
        <v>76</v>
      </c>
      <c r="AY988" s="257" t="s">
        <v>201</v>
      </c>
    </row>
    <row r="989" s="13" customFormat="1">
      <c r="A989" s="13"/>
      <c r="B989" s="247"/>
      <c r="C989" s="248"/>
      <c r="D989" s="238" t="s">
        <v>208</v>
      </c>
      <c r="E989" s="249" t="s">
        <v>1</v>
      </c>
      <c r="F989" s="250" t="s">
        <v>1227</v>
      </c>
      <c r="G989" s="248"/>
      <c r="H989" s="251">
        <v>1.4350000000000001</v>
      </c>
      <c r="I989" s="252"/>
      <c r="J989" s="248"/>
      <c r="K989" s="248"/>
      <c r="L989" s="253"/>
      <c r="M989" s="254"/>
      <c r="N989" s="255"/>
      <c r="O989" s="255"/>
      <c r="P989" s="255"/>
      <c r="Q989" s="255"/>
      <c r="R989" s="255"/>
      <c r="S989" s="255"/>
      <c r="T989" s="256"/>
      <c r="U989" s="13"/>
      <c r="V989" s="13"/>
      <c r="W989" s="13"/>
      <c r="X989" s="13"/>
      <c r="Y989" s="13"/>
      <c r="Z989" s="13"/>
      <c r="AA989" s="13"/>
      <c r="AB989" s="13"/>
      <c r="AC989" s="13"/>
      <c r="AD989" s="13"/>
      <c r="AE989" s="13"/>
      <c r="AT989" s="257" t="s">
        <v>208</v>
      </c>
      <c r="AU989" s="257" t="s">
        <v>83</v>
      </c>
      <c r="AV989" s="13" t="s">
        <v>85</v>
      </c>
      <c r="AW989" s="13" t="s">
        <v>32</v>
      </c>
      <c r="AX989" s="13" t="s">
        <v>76</v>
      </c>
      <c r="AY989" s="257" t="s">
        <v>201</v>
      </c>
    </row>
    <row r="990" s="13" customFormat="1">
      <c r="A990" s="13"/>
      <c r="B990" s="247"/>
      <c r="C990" s="248"/>
      <c r="D990" s="238" t="s">
        <v>208</v>
      </c>
      <c r="E990" s="249" t="s">
        <v>1</v>
      </c>
      <c r="F990" s="250" t="s">
        <v>1228</v>
      </c>
      <c r="G990" s="248"/>
      <c r="H990" s="251">
        <v>0.93600000000000005</v>
      </c>
      <c r="I990" s="252"/>
      <c r="J990" s="248"/>
      <c r="K990" s="248"/>
      <c r="L990" s="253"/>
      <c r="M990" s="254"/>
      <c r="N990" s="255"/>
      <c r="O990" s="255"/>
      <c r="P990" s="255"/>
      <c r="Q990" s="255"/>
      <c r="R990" s="255"/>
      <c r="S990" s="255"/>
      <c r="T990" s="256"/>
      <c r="U990" s="13"/>
      <c r="V990" s="13"/>
      <c r="W990" s="13"/>
      <c r="X990" s="13"/>
      <c r="Y990" s="13"/>
      <c r="Z990" s="13"/>
      <c r="AA990" s="13"/>
      <c r="AB990" s="13"/>
      <c r="AC990" s="13"/>
      <c r="AD990" s="13"/>
      <c r="AE990" s="13"/>
      <c r="AT990" s="257" t="s">
        <v>208</v>
      </c>
      <c r="AU990" s="257" t="s">
        <v>83</v>
      </c>
      <c r="AV990" s="13" t="s">
        <v>85</v>
      </c>
      <c r="AW990" s="13" t="s">
        <v>32</v>
      </c>
      <c r="AX990" s="13" t="s">
        <v>76</v>
      </c>
      <c r="AY990" s="257" t="s">
        <v>201</v>
      </c>
    </row>
    <row r="991" s="12" customFormat="1">
      <c r="A991" s="12"/>
      <c r="B991" s="236"/>
      <c r="C991" s="237"/>
      <c r="D991" s="238" t="s">
        <v>208</v>
      </c>
      <c r="E991" s="239" t="s">
        <v>1</v>
      </c>
      <c r="F991" s="240" t="s">
        <v>521</v>
      </c>
      <c r="G991" s="237"/>
      <c r="H991" s="239" t="s">
        <v>1</v>
      </c>
      <c r="I991" s="241"/>
      <c r="J991" s="237"/>
      <c r="K991" s="237"/>
      <c r="L991" s="242"/>
      <c r="M991" s="243"/>
      <c r="N991" s="244"/>
      <c r="O991" s="244"/>
      <c r="P991" s="244"/>
      <c r="Q991" s="244"/>
      <c r="R991" s="244"/>
      <c r="S991" s="244"/>
      <c r="T991" s="245"/>
      <c r="U991" s="12"/>
      <c r="V991" s="12"/>
      <c r="W991" s="12"/>
      <c r="X991" s="12"/>
      <c r="Y991" s="12"/>
      <c r="Z991" s="12"/>
      <c r="AA991" s="12"/>
      <c r="AB991" s="12"/>
      <c r="AC991" s="12"/>
      <c r="AD991" s="12"/>
      <c r="AE991" s="12"/>
      <c r="AT991" s="246" t="s">
        <v>208</v>
      </c>
      <c r="AU991" s="246" t="s">
        <v>83</v>
      </c>
      <c r="AV991" s="12" t="s">
        <v>83</v>
      </c>
      <c r="AW991" s="12" t="s">
        <v>32</v>
      </c>
      <c r="AX991" s="12" t="s">
        <v>76</v>
      </c>
      <c r="AY991" s="246" t="s">
        <v>201</v>
      </c>
    </row>
    <row r="992" s="13" customFormat="1">
      <c r="A992" s="13"/>
      <c r="B992" s="247"/>
      <c r="C992" s="248"/>
      <c r="D992" s="238" t="s">
        <v>208</v>
      </c>
      <c r="E992" s="249" t="s">
        <v>1</v>
      </c>
      <c r="F992" s="250" t="s">
        <v>1228</v>
      </c>
      <c r="G992" s="248"/>
      <c r="H992" s="251">
        <v>0.93600000000000005</v>
      </c>
      <c r="I992" s="252"/>
      <c r="J992" s="248"/>
      <c r="K992" s="248"/>
      <c r="L992" s="253"/>
      <c r="M992" s="254"/>
      <c r="N992" s="255"/>
      <c r="O992" s="255"/>
      <c r="P992" s="255"/>
      <c r="Q992" s="255"/>
      <c r="R992" s="255"/>
      <c r="S992" s="255"/>
      <c r="T992" s="256"/>
      <c r="U992" s="13"/>
      <c r="V992" s="13"/>
      <c r="W992" s="13"/>
      <c r="X992" s="13"/>
      <c r="Y992" s="13"/>
      <c r="Z992" s="13"/>
      <c r="AA992" s="13"/>
      <c r="AB992" s="13"/>
      <c r="AC992" s="13"/>
      <c r="AD992" s="13"/>
      <c r="AE992" s="13"/>
      <c r="AT992" s="257" t="s">
        <v>208</v>
      </c>
      <c r="AU992" s="257" t="s">
        <v>83</v>
      </c>
      <c r="AV992" s="13" t="s">
        <v>85</v>
      </c>
      <c r="AW992" s="13" t="s">
        <v>32</v>
      </c>
      <c r="AX992" s="13" t="s">
        <v>76</v>
      </c>
      <c r="AY992" s="257" t="s">
        <v>201</v>
      </c>
    </row>
    <row r="993" s="13" customFormat="1">
      <c r="A993" s="13"/>
      <c r="B993" s="247"/>
      <c r="C993" s="248"/>
      <c r="D993" s="238" t="s">
        <v>208</v>
      </c>
      <c r="E993" s="249" t="s">
        <v>1</v>
      </c>
      <c r="F993" s="250" t="s">
        <v>1229</v>
      </c>
      <c r="G993" s="248"/>
      <c r="H993" s="251">
        <v>5.3040000000000003</v>
      </c>
      <c r="I993" s="252"/>
      <c r="J993" s="248"/>
      <c r="K993" s="248"/>
      <c r="L993" s="253"/>
      <c r="M993" s="254"/>
      <c r="N993" s="255"/>
      <c r="O993" s="255"/>
      <c r="P993" s="255"/>
      <c r="Q993" s="255"/>
      <c r="R993" s="255"/>
      <c r="S993" s="255"/>
      <c r="T993" s="256"/>
      <c r="U993" s="13"/>
      <c r="V993" s="13"/>
      <c r="W993" s="13"/>
      <c r="X993" s="13"/>
      <c r="Y993" s="13"/>
      <c r="Z993" s="13"/>
      <c r="AA993" s="13"/>
      <c r="AB993" s="13"/>
      <c r="AC993" s="13"/>
      <c r="AD993" s="13"/>
      <c r="AE993" s="13"/>
      <c r="AT993" s="257" t="s">
        <v>208</v>
      </c>
      <c r="AU993" s="257" t="s">
        <v>83</v>
      </c>
      <c r="AV993" s="13" t="s">
        <v>85</v>
      </c>
      <c r="AW993" s="13" t="s">
        <v>32</v>
      </c>
      <c r="AX993" s="13" t="s">
        <v>76</v>
      </c>
      <c r="AY993" s="257" t="s">
        <v>201</v>
      </c>
    </row>
    <row r="994" s="12" customFormat="1">
      <c r="A994" s="12"/>
      <c r="B994" s="236"/>
      <c r="C994" s="237"/>
      <c r="D994" s="238" t="s">
        <v>208</v>
      </c>
      <c r="E994" s="239" t="s">
        <v>1</v>
      </c>
      <c r="F994" s="240" t="s">
        <v>561</v>
      </c>
      <c r="G994" s="237"/>
      <c r="H994" s="239" t="s">
        <v>1</v>
      </c>
      <c r="I994" s="241"/>
      <c r="J994" s="237"/>
      <c r="K994" s="237"/>
      <c r="L994" s="242"/>
      <c r="M994" s="243"/>
      <c r="N994" s="244"/>
      <c r="O994" s="244"/>
      <c r="P994" s="244"/>
      <c r="Q994" s="244"/>
      <c r="R994" s="244"/>
      <c r="S994" s="244"/>
      <c r="T994" s="245"/>
      <c r="U994" s="12"/>
      <c r="V994" s="12"/>
      <c r="W994" s="12"/>
      <c r="X994" s="12"/>
      <c r="Y994" s="12"/>
      <c r="Z994" s="12"/>
      <c r="AA994" s="12"/>
      <c r="AB994" s="12"/>
      <c r="AC994" s="12"/>
      <c r="AD994" s="12"/>
      <c r="AE994" s="12"/>
      <c r="AT994" s="246" t="s">
        <v>208</v>
      </c>
      <c r="AU994" s="246" t="s">
        <v>83</v>
      </c>
      <c r="AV994" s="12" t="s">
        <v>83</v>
      </c>
      <c r="AW994" s="12" t="s">
        <v>32</v>
      </c>
      <c r="AX994" s="12" t="s">
        <v>76</v>
      </c>
      <c r="AY994" s="246" t="s">
        <v>201</v>
      </c>
    </row>
    <row r="995" s="13" customFormat="1">
      <c r="A995" s="13"/>
      <c r="B995" s="247"/>
      <c r="C995" s="248"/>
      <c r="D995" s="238" t="s">
        <v>208</v>
      </c>
      <c r="E995" s="249" t="s">
        <v>1</v>
      </c>
      <c r="F995" s="250" t="s">
        <v>1228</v>
      </c>
      <c r="G995" s="248"/>
      <c r="H995" s="251">
        <v>0.93600000000000005</v>
      </c>
      <c r="I995" s="252"/>
      <c r="J995" s="248"/>
      <c r="K995" s="248"/>
      <c r="L995" s="253"/>
      <c r="M995" s="254"/>
      <c r="N995" s="255"/>
      <c r="O995" s="255"/>
      <c r="P995" s="255"/>
      <c r="Q995" s="255"/>
      <c r="R995" s="255"/>
      <c r="S995" s="255"/>
      <c r="T995" s="256"/>
      <c r="U995" s="13"/>
      <c r="V995" s="13"/>
      <c r="W995" s="13"/>
      <c r="X995" s="13"/>
      <c r="Y995" s="13"/>
      <c r="Z995" s="13"/>
      <c r="AA995" s="13"/>
      <c r="AB995" s="13"/>
      <c r="AC995" s="13"/>
      <c r="AD995" s="13"/>
      <c r="AE995" s="13"/>
      <c r="AT995" s="257" t="s">
        <v>208</v>
      </c>
      <c r="AU995" s="257" t="s">
        <v>83</v>
      </c>
      <c r="AV995" s="13" t="s">
        <v>85</v>
      </c>
      <c r="AW995" s="13" t="s">
        <v>32</v>
      </c>
      <c r="AX995" s="13" t="s">
        <v>76</v>
      </c>
      <c r="AY995" s="257" t="s">
        <v>201</v>
      </c>
    </row>
    <row r="996" s="13" customFormat="1">
      <c r="A996" s="13"/>
      <c r="B996" s="247"/>
      <c r="C996" s="248"/>
      <c r="D996" s="238" t="s">
        <v>208</v>
      </c>
      <c r="E996" s="249" t="s">
        <v>1</v>
      </c>
      <c r="F996" s="250" t="s">
        <v>1229</v>
      </c>
      <c r="G996" s="248"/>
      <c r="H996" s="251">
        <v>5.3040000000000003</v>
      </c>
      <c r="I996" s="252"/>
      <c r="J996" s="248"/>
      <c r="K996" s="248"/>
      <c r="L996" s="253"/>
      <c r="M996" s="254"/>
      <c r="N996" s="255"/>
      <c r="O996" s="255"/>
      <c r="P996" s="255"/>
      <c r="Q996" s="255"/>
      <c r="R996" s="255"/>
      <c r="S996" s="255"/>
      <c r="T996" s="256"/>
      <c r="U996" s="13"/>
      <c r="V996" s="13"/>
      <c r="W996" s="13"/>
      <c r="X996" s="13"/>
      <c r="Y996" s="13"/>
      <c r="Z996" s="13"/>
      <c r="AA996" s="13"/>
      <c r="AB996" s="13"/>
      <c r="AC996" s="13"/>
      <c r="AD996" s="13"/>
      <c r="AE996" s="13"/>
      <c r="AT996" s="257" t="s">
        <v>208</v>
      </c>
      <c r="AU996" s="257" t="s">
        <v>83</v>
      </c>
      <c r="AV996" s="13" t="s">
        <v>85</v>
      </c>
      <c r="AW996" s="13" t="s">
        <v>32</v>
      </c>
      <c r="AX996" s="13" t="s">
        <v>76</v>
      </c>
      <c r="AY996" s="257" t="s">
        <v>201</v>
      </c>
    </row>
    <row r="997" s="12" customFormat="1">
      <c r="A997" s="12"/>
      <c r="B997" s="236"/>
      <c r="C997" s="237"/>
      <c r="D997" s="238" t="s">
        <v>208</v>
      </c>
      <c r="E997" s="239" t="s">
        <v>1</v>
      </c>
      <c r="F997" s="240" t="s">
        <v>562</v>
      </c>
      <c r="G997" s="237"/>
      <c r="H997" s="239" t="s">
        <v>1</v>
      </c>
      <c r="I997" s="241"/>
      <c r="J997" s="237"/>
      <c r="K997" s="237"/>
      <c r="L997" s="242"/>
      <c r="M997" s="243"/>
      <c r="N997" s="244"/>
      <c r="O997" s="244"/>
      <c r="P997" s="244"/>
      <c r="Q997" s="244"/>
      <c r="R997" s="244"/>
      <c r="S997" s="244"/>
      <c r="T997" s="245"/>
      <c r="U997" s="12"/>
      <c r="V997" s="12"/>
      <c r="W997" s="12"/>
      <c r="X997" s="12"/>
      <c r="Y997" s="12"/>
      <c r="Z997" s="12"/>
      <c r="AA997" s="12"/>
      <c r="AB997" s="12"/>
      <c r="AC997" s="12"/>
      <c r="AD997" s="12"/>
      <c r="AE997" s="12"/>
      <c r="AT997" s="246" t="s">
        <v>208</v>
      </c>
      <c r="AU997" s="246" t="s">
        <v>83</v>
      </c>
      <c r="AV997" s="12" t="s">
        <v>83</v>
      </c>
      <c r="AW997" s="12" t="s">
        <v>32</v>
      </c>
      <c r="AX997" s="12" t="s">
        <v>76</v>
      </c>
      <c r="AY997" s="246" t="s">
        <v>201</v>
      </c>
    </row>
    <row r="998" s="13" customFormat="1">
      <c r="A998" s="13"/>
      <c r="B998" s="247"/>
      <c r="C998" s="248"/>
      <c r="D998" s="238" t="s">
        <v>208</v>
      </c>
      <c r="E998" s="249" t="s">
        <v>1</v>
      </c>
      <c r="F998" s="250" t="s">
        <v>1226</v>
      </c>
      <c r="G998" s="248"/>
      <c r="H998" s="251">
        <v>4.6799999999999997</v>
      </c>
      <c r="I998" s="252"/>
      <c r="J998" s="248"/>
      <c r="K998" s="248"/>
      <c r="L998" s="253"/>
      <c r="M998" s="254"/>
      <c r="N998" s="255"/>
      <c r="O998" s="255"/>
      <c r="P998" s="255"/>
      <c r="Q998" s="255"/>
      <c r="R998" s="255"/>
      <c r="S998" s="255"/>
      <c r="T998" s="256"/>
      <c r="U998" s="13"/>
      <c r="V998" s="13"/>
      <c r="W998" s="13"/>
      <c r="X998" s="13"/>
      <c r="Y998" s="13"/>
      <c r="Z998" s="13"/>
      <c r="AA998" s="13"/>
      <c r="AB998" s="13"/>
      <c r="AC998" s="13"/>
      <c r="AD998" s="13"/>
      <c r="AE998" s="13"/>
      <c r="AT998" s="257" t="s">
        <v>208</v>
      </c>
      <c r="AU998" s="257" t="s">
        <v>83</v>
      </c>
      <c r="AV998" s="13" t="s">
        <v>85</v>
      </c>
      <c r="AW998" s="13" t="s">
        <v>32</v>
      </c>
      <c r="AX998" s="13" t="s">
        <v>76</v>
      </c>
      <c r="AY998" s="257" t="s">
        <v>201</v>
      </c>
    </row>
    <row r="999" s="13" customFormat="1">
      <c r="A999" s="13"/>
      <c r="B999" s="247"/>
      <c r="C999" s="248"/>
      <c r="D999" s="238" t="s">
        <v>208</v>
      </c>
      <c r="E999" s="249" t="s">
        <v>1</v>
      </c>
      <c r="F999" s="250" t="s">
        <v>1230</v>
      </c>
      <c r="G999" s="248"/>
      <c r="H999" s="251">
        <v>1.4039999999999999</v>
      </c>
      <c r="I999" s="252"/>
      <c r="J999" s="248"/>
      <c r="K999" s="248"/>
      <c r="L999" s="253"/>
      <c r="M999" s="254"/>
      <c r="N999" s="255"/>
      <c r="O999" s="255"/>
      <c r="P999" s="255"/>
      <c r="Q999" s="255"/>
      <c r="R999" s="255"/>
      <c r="S999" s="255"/>
      <c r="T999" s="256"/>
      <c r="U999" s="13"/>
      <c r="V999" s="13"/>
      <c r="W999" s="13"/>
      <c r="X999" s="13"/>
      <c r="Y999" s="13"/>
      <c r="Z999" s="13"/>
      <c r="AA999" s="13"/>
      <c r="AB999" s="13"/>
      <c r="AC999" s="13"/>
      <c r="AD999" s="13"/>
      <c r="AE999" s="13"/>
      <c r="AT999" s="257" t="s">
        <v>208</v>
      </c>
      <c r="AU999" s="257" t="s">
        <v>83</v>
      </c>
      <c r="AV999" s="13" t="s">
        <v>85</v>
      </c>
      <c r="AW999" s="13" t="s">
        <v>32</v>
      </c>
      <c r="AX999" s="13" t="s">
        <v>76</v>
      </c>
      <c r="AY999" s="257" t="s">
        <v>201</v>
      </c>
    </row>
    <row r="1000" s="13" customFormat="1">
      <c r="A1000" s="13"/>
      <c r="B1000" s="247"/>
      <c r="C1000" s="248"/>
      <c r="D1000" s="238" t="s">
        <v>208</v>
      </c>
      <c r="E1000" s="249" t="s">
        <v>1</v>
      </c>
      <c r="F1000" s="250" t="s">
        <v>1228</v>
      </c>
      <c r="G1000" s="248"/>
      <c r="H1000" s="251">
        <v>0.93600000000000005</v>
      </c>
      <c r="I1000" s="252"/>
      <c r="J1000" s="248"/>
      <c r="K1000" s="248"/>
      <c r="L1000" s="253"/>
      <c r="M1000" s="254"/>
      <c r="N1000" s="255"/>
      <c r="O1000" s="255"/>
      <c r="P1000" s="255"/>
      <c r="Q1000" s="255"/>
      <c r="R1000" s="255"/>
      <c r="S1000" s="255"/>
      <c r="T1000" s="256"/>
      <c r="U1000" s="13"/>
      <c r="V1000" s="13"/>
      <c r="W1000" s="13"/>
      <c r="X1000" s="13"/>
      <c r="Y1000" s="13"/>
      <c r="Z1000" s="13"/>
      <c r="AA1000" s="13"/>
      <c r="AB1000" s="13"/>
      <c r="AC1000" s="13"/>
      <c r="AD1000" s="13"/>
      <c r="AE1000" s="13"/>
      <c r="AT1000" s="257" t="s">
        <v>208</v>
      </c>
      <c r="AU1000" s="257" t="s">
        <v>83</v>
      </c>
      <c r="AV1000" s="13" t="s">
        <v>85</v>
      </c>
      <c r="AW1000" s="13" t="s">
        <v>32</v>
      </c>
      <c r="AX1000" s="13" t="s">
        <v>76</v>
      </c>
      <c r="AY1000" s="257" t="s">
        <v>201</v>
      </c>
    </row>
    <row r="1001" s="12" customFormat="1">
      <c r="A1001" s="12"/>
      <c r="B1001" s="236"/>
      <c r="C1001" s="237"/>
      <c r="D1001" s="238" t="s">
        <v>208</v>
      </c>
      <c r="E1001" s="239" t="s">
        <v>1</v>
      </c>
      <c r="F1001" s="240" t="s">
        <v>563</v>
      </c>
      <c r="G1001" s="237"/>
      <c r="H1001" s="239" t="s">
        <v>1</v>
      </c>
      <c r="I1001" s="241"/>
      <c r="J1001" s="237"/>
      <c r="K1001" s="237"/>
      <c r="L1001" s="242"/>
      <c r="M1001" s="243"/>
      <c r="N1001" s="244"/>
      <c r="O1001" s="244"/>
      <c r="P1001" s="244"/>
      <c r="Q1001" s="244"/>
      <c r="R1001" s="244"/>
      <c r="S1001" s="244"/>
      <c r="T1001" s="245"/>
      <c r="U1001" s="12"/>
      <c r="V1001" s="12"/>
      <c r="W1001" s="12"/>
      <c r="X1001" s="12"/>
      <c r="Y1001" s="12"/>
      <c r="Z1001" s="12"/>
      <c r="AA1001" s="12"/>
      <c r="AB1001" s="12"/>
      <c r="AC1001" s="12"/>
      <c r="AD1001" s="12"/>
      <c r="AE1001" s="12"/>
      <c r="AT1001" s="246" t="s">
        <v>208</v>
      </c>
      <c r="AU1001" s="246" t="s">
        <v>83</v>
      </c>
      <c r="AV1001" s="12" t="s">
        <v>83</v>
      </c>
      <c r="AW1001" s="12" t="s">
        <v>32</v>
      </c>
      <c r="AX1001" s="12" t="s">
        <v>76</v>
      </c>
      <c r="AY1001" s="246" t="s">
        <v>201</v>
      </c>
    </row>
    <row r="1002" s="13" customFormat="1">
      <c r="A1002" s="13"/>
      <c r="B1002" s="247"/>
      <c r="C1002" s="248"/>
      <c r="D1002" s="238" t="s">
        <v>208</v>
      </c>
      <c r="E1002" s="249" t="s">
        <v>1</v>
      </c>
      <c r="F1002" s="250" t="s">
        <v>1228</v>
      </c>
      <c r="G1002" s="248"/>
      <c r="H1002" s="251">
        <v>0.93600000000000005</v>
      </c>
      <c r="I1002" s="252"/>
      <c r="J1002" s="248"/>
      <c r="K1002" s="248"/>
      <c r="L1002" s="253"/>
      <c r="M1002" s="254"/>
      <c r="N1002" s="255"/>
      <c r="O1002" s="255"/>
      <c r="P1002" s="255"/>
      <c r="Q1002" s="255"/>
      <c r="R1002" s="255"/>
      <c r="S1002" s="255"/>
      <c r="T1002" s="256"/>
      <c r="U1002" s="13"/>
      <c r="V1002" s="13"/>
      <c r="W1002" s="13"/>
      <c r="X1002" s="13"/>
      <c r="Y1002" s="13"/>
      <c r="Z1002" s="13"/>
      <c r="AA1002" s="13"/>
      <c r="AB1002" s="13"/>
      <c r="AC1002" s="13"/>
      <c r="AD1002" s="13"/>
      <c r="AE1002" s="13"/>
      <c r="AT1002" s="257" t="s">
        <v>208</v>
      </c>
      <c r="AU1002" s="257" t="s">
        <v>83</v>
      </c>
      <c r="AV1002" s="13" t="s">
        <v>85</v>
      </c>
      <c r="AW1002" s="13" t="s">
        <v>32</v>
      </c>
      <c r="AX1002" s="13" t="s">
        <v>76</v>
      </c>
      <c r="AY1002" s="257" t="s">
        <v>201</v>
      </c>
    </row>
    <row r="1003" s="13" customFormat="1">
      <c r="A1003" s="13"/>
      <c r="B1003" s="247"/>
      <c r="C1003" s="248"/>
      <c r="D1003" s="238" t="s">
        <v>208</v>
      </c>
      <c r="E1003" s="249" t="s">
        <v>1</v>
      </c>
      <c r="F1003" s="250" t="s">
        <v>1229</v>
      </c>
      <c r="G1003" s="248"/>
      <c r="H1003" s="251">
        <v>5.3040000000000003</v>
      </c>
      <c r="I1003" s="252"/>
      <c r="J1003" s="248"/>
      <c r="K1003" s="248"/>
      <c r="L1003" s="253"/>
      <c r="M1003" s="254"/>
      <c r="N1003" s="255"/>
      <c r="O1003" s="255"/>
      <c r="P1003" s="255"/>
      <c r="Q1003" s="255"/>
      <c r="R1003" s="255"/>
      <c r="S1003" s="255"/>
      <c r="T1003" s="256"/>
      <c r="U1003" s="13"/>
      <c r="V1003" s="13"/>
      <c r="W1003" s="13"/>
      <c r="X1003" s="13"/>
      <c r="Y1003" s="13"/>
      <c r="Z1003" s="13"/>
      <c r="AA1003" s="13"/>
      <c r="AB1003" s="13"/>
      <c r="AC1003" s="13"/>
      <c r="AD1003" s="13"/>
      <c r="AE1003" s="13"/>
      <c r="AT1003" s="257" t="s">
        <v>208</v>
      </c>
      <c r="AU1003" s="257" t="s">
        <v>83</v>
      </c>
      <c r="AV1003" s="13" t="s">
        <v>85</v>
      </c>
      <c r="AW1003" s="13" t="s">
        <v>32</v>
      </c>
      <c r="AX1003" s="13" t="s">
        <v>76</v>
      </c>
      <c r="AY1003" s="257" t="s">
        <v>201</v>
      </c>
    </row>
    <row r="1004" s="14" customFormat="1">
      <c r="A1004" s="14"/>
      <c r="B1004" s="258"/>
      <c r="C1004" s="259"/>
      <c r="D1004" s="238" t="s">
        <v>208</v>
      </c>
      <c r="E1004" s="260" t="s">
        <v>1</v>
      </c>
      <c r="F1004" s="261" t="s">
        <v>212</v>
      </c>
      <c r="G1004" s="259"/>
      <c r="H1004" s="262">
        <v>45.313000000000002</v>
      </c>
      <c r="I1004" s="263"/>
      <c r="J1004" s="259"/>
      <c r="K1004" s="259"/>
      <c r="L1004" s="264"/>
      <c r="M1004" s="265"/>
      <c r="N1004" s="266"/>
      <c r="O1004" s="266"/>
      <c r="P1004" s="266"/>
      <c r="Q1004" s="266"/>
      <c r="R1004" s="266"/>
      <c r="S1004" s="266"/>
      <c r="T1004" s="267"/>
      <c r="U1004" s="14"/>
      <c r="V1004" s="14"/>
      <c r="W1004" s="14"/>
      <c r="X1004" s="14"/>
      <c r="Y1004" s="14"/>
      <c r="Z1004" s="14"/>
      <c r="AA1004" s="14"/>
      <c r="AB1004" s="14"/>
      <c r="AC1004" s="14"/>
      <c r="AD1004" s="14"/>
      <c r="AE1004" s="14"/>
      <c r="AT1004" s="268" t="s">
        <v>208</v>
      </c>
      <c r="AU1004" s="268" t="s">
        <v>83</v>
      </c>
      <c r="AV1004" s="14" t="s">
        <v>206</v>
      </c>
      <c r="AW1004" s="14" t="s">
        <v>32</v>
      </c>
      <c r="AX1004" s="14" t="s">
        <v>83</v>
      </c>
      <c r="AY1004" s="268" t="s">
        <v>201</v>
      </c>
    </row>
    <row r="1005" s="2" customFormat="1" ht="49.05" customHeight="1">
      <c r="A1005" s="39"/>
      <c r="B1005" s="40"/>
      <c r="C1005" s="222" t="s">
        <v>1231</v>
      </c>
      <c r="D1005" s="222" t="s">
        <v>202</v>
      </c>
      <c r="E1005" s="223" t="s">
        <v>1232</v>
      </c>
      <c r="F1005" s="224" t="s">
        <v>1233</v>
      </c>
      <c r="G1005" s="225" t="s">
        <v>215</v>
      </c>
      <c r="H1005" s="226">
        <v>12.140000000000001</v>
      </c>
      <c r="I1005" s="227"/>
      <c r="J1005" s="228">
        <f>ROUND(I1005*H1005,2)</f>
        <v>0</v>
      </c>
      <c r="K1005" s="229"/>
      <c r="L1005" s="45"/>
      <c r="M1005" s="230" t="s">
        <v>1</v>
      </c>
      <c r="N1005" s="231" t="s">
        <v>41</v>
      </c>
      <c r="O1005" s="92"/>
      <c r="P1005" s="232">
        <f>O1005*H1005</f>
        <v>0</v>
      </c>
      <c r="Q1005" s="232">
        <v>0.012200000000000001</v>
      </c>
      <c r="R1005" s="232">
        <f>Q1005*H1005</f>
        <v>0.14810800000000002</v>
      </c>
      <c r="S1005" s="232">
        <v>0</v>
      </c>
      <c r="T1005" s="233">
        <f>S1005*H1005</f>
        <v>0</v>
      </c>
      <c r="U1005" s="39"/>
      <c r="V1005" s="39"/>
      <c r="W1005" s="39"/>
      <c r="X1005" s="39"/>
      <c r="Y1005" s="39"/>
      <c r="Z1005" s="39"/>
      <c r="AA1005" s="39"/>
      <c r="AB1005" s="39"/>
      <c r="AC1005" s="39"/>
      <c r="AD1005" s="39"/>
      <c r="AE1005" s="39"/>
      <c r="AR1005" s="234" t="s">
        <v>323</v>
      </c>
      <c r="AT1005" s="234" t="s">
        <v>202</v>
      </c>
      <c r="AU1005" s="234" t="s">
        <v>83</v>
      </c>
      <c r="AY1005" s="18" t="s">
        <v>201</v>
      </c>
      <c r="BE1005" s="235">
        <f>IF(N1005="základní",J1005,0)</f>
        <v>0</v>
      </c>
      <c r="BF1005" s="235">
        <f>IF(N1005="snížená",J1005,0)</f>
        <v>0</v>
      </c>
      <c r="BG1005" s="235">
        <f>IF(N1005="zákl. přenesená",J1005,0)</f>
        <v>0</v>
      </c>
      <c r="BH1005" s="235">
        <f>IF(N1005="sníž. přenesená",J1005,0)</f>
        <v>0</v>
      </c>
      <c r="BI1005" s="235">
        <f>IF(N1005="nulová",J1005,0)</f>
        <v>0</v>
      </c>
      <c r="BJ1005" s="18" t="s">
        <v>83</v>
      </c>
      <c r="BK1005" s="235">
        <f>ROUND(I1005*H1005,2)</f>
        <v>0</v>
      </c>
      <c r="BL1005" s="18" t="s">
        <v>323</v>
      </c>
      <c r="BM1005" s="234" t="s">
        <v>1234</v>
      </c>
    </row>
    <row r="1006" s="13" customFormat="1">
      <c r="A1006" s="13"/>
      <c r="B1006" s="247"/>
      <c r="C1006" s="248"/>
      <c r="D1006" s="238" t="s">
        <v>208</v>
      </c>
      <c r="E1006" s="249" t="s">
        <v>1</v>
      </c>
      <c r="F1006" s="250" t="s">
        <v>450</v>
      </c>
      <c r="G1006" s="248"/>
      <c r="H1006" s="251">
        <v>12.140000000000001</v>
      </c>
      <c r="I1006" s="252"/>
      <c r="J1006" s="248"/>
      <c r="K1006" s="248"/>
      <c r="L1006" s="253"/>
      <c r="M1006" s="254"/>
      <c r="N1006" s="255"/>
      <c r="O1006" s="255"/>
      <c r="P1006" s="255"/>
      <c r="Q1006" s="255"/>
      <c r="R1006" s="255"/>
      <c r="S1006" s="255"/>
      <c r="T1006" s="256"/>
      <c r="U1006" s="13"/>
      <c r="V1006" s="13"/>
      <c r="W1006" s="13"/>
      <c r="X1006" s="13"/>
      <c r="Y1006" s="13"/>
      <c r="Z1006" s="13"/>
      <c r="AA1006" s="13"/>
      <c r="AB1006" s="13"/>
      <c r="AC1006" s="13"/>
      <c r="AD1006" s="13"/>
      <c r="AE1006" s="13"/>
      <c r="AT1006" s="257" t="s">
        <v>208</v>
      </c>
      <c r="AU1006" s="257" t="s">
        <v>83</v>
      </c>
      <c r="AV1006" s="13" t="s">
        <v>85</v>
      </c>
      <c r="AW1006" s="13" t="s">
        <v>32</v>
      </c>
      <c r="AX1006" s="13" t="s">
        <v>83</v>
      </c>
      <c r="AY1006" s="257" t="s">
        <v>201</v>
      </c>
    </row>
    <row r="1007" s="2" customFormat="1" ht="37.8" customHeight="1">
      <c r="A1007" s="39"/>
      <c r="B1007" s="40"/>
      <c r="C1007" s="222" t="s">
        <v>1235</v>
      </c>
      <c r="D1007" s="222" t="s">
        <v>202</v>
      </c>
      <c r="E1007" s="223" t="s">
        <v>1236</v>
      </c>
      <c r="F1007" s="224" t="s">
        <v>1237</v>
      </c>
      <c r="G1007" s="225" t="s">
        <v>215</v>
      </c>
      <c r="H1007" s="226">
        <v>12.140000000000001</v>
      </c>
      <c r="I1007" s="227"/>
      <c r="J1007" s="228">
        <f>ROUND(I1007*H1007,2)</f>
        <v>0</v>
      </c>
      <c r="K1007" s="229"/>
      <c r="L1007" s="45"/>
      <c r="M1007" s="230" t="s">
        <v>1</v>
      </c>
      <c r="N1007" s="231" t="s">
        <v>41</v>
      </c>
      <c r="O1007" s="92"/>
      <c r="P1007" s="232">
        <f>O1007*H1007</f>
        <v>0</v>
      </c>
      <c r="Q1007" s="232">
        <v>0.00010000000000000001</v>
      </c>
      <c r="R1007" s="232">
        <f>Q1007*H1007</f>
        <v>0.001214</v>
      </c>
      <c r="S1007" s="232">
        <v>0</v>
      </c>
      <c r="T1007" s="233">
        <f>S1007*H1007</f>
        <v>0</v>
      </c>
      <c r="U1007" s="39"/>
      <c r="V1007" s="39"/>
      <c r="W1007" s="39"/>
      <c r="X1007" s="39"/>
      <c r="Y1007" s="39"/>
      <c r="Z1007" s="39"/>
      <c r="AA1007" s="39"/>
      <c r="AB1007" s="39"/>
      <c r="AC1007" s="39"/>
      <c r="AD1007" s="39"/>
      <c r="AE1007" s="39"/>
      <c r="AR1007" s="234" t="s">
        <v>323</v>
      </c>
      <c r="AT1007" s="234" t="s">
        <v>202</v>
      </c>
      <c r="AU1007" s="234" t="s">
        <v>83</v>
      </c>
      <c r="AY1007" s="18" t="s">
        <v>201</v>
      </c>
      <c r="BE1007" s="235">
        <f>IF(N1007="základní",J1007,0)</f>
        <v>0</v>
      </c>
      <c r="BF1007" s="235">
        <f>IF(N1007="snížená",J1007,0)</f>
        <v>0</v>
      </c>
      <c r="BG1007" s="235">
        <f>IF(N1007="zákl. přenesená",J1007,0)</f>
        <v>0</v>
      </c>
      <c r="BH1007" s="235">
        <f>IF(N1007="sníž. přenesená",J1007,0)</f>
        <v>0</v>
      </c>
      <c r="BI1007" s="235">
        <f>IF(N1007="nulová",J1007,0)</f>
        <v>0</v>
      </c>
      <c r="BJ1007" s="18" t="s">
        <v>83</v>
      </c>
      <c r="BK1007" s="235">
        <f>ROUND(I1007*H1007,2)</f>
        <v>0</v>
      </c>
      <c r="BL1007" s="18" t="s">
        <v>323</v>
      </c>
      <c r="BM1007" s="234" t="s">
        <v>1238</v>
      </c>
    </row>
    <row r="1008" s="13" customFormat="1">
      <c r="A1008" s="13"/>
      <c r="B1008" s="247"/>
      <c r="C1008" s="248"/>
      <c r="D1008" s="238" t="s">
        <v>208</v>
      </c>
      <c r="E1008" s="249" t="s">
        <v>1</v>
      </c>
      <c r="F1008" s="250" t="s">
        <v>450</v>
      </c>
      <c r="G1008" s="248"/>
      <c r="H1008" s="251">
        <v>12.140000000000001</v>
      </c>
      <c r="I1008" s="252"/>
      <c r="J1008" s="248"/>
      <c r="K1008" s="248"/>
      <c r="L1008" s="253"/>
      <c r="M1008" s="254"/>
      <c r="N1008" s="255"/>
      <c r="O1008" s="255"/>
      <c r="P1008" s="255"/>
      <c r="Q1008" s="255"/>
      <c r="R1008" s="255"/>
      <c r="S1008" s="255"/>
      <c r="T1008" s="256"/>
      <c r="U1008" s="13"/>
      <c r="V1008" s="13"/>
      <c r="W1008" s="13"/>
      <c r="X1008" s="13"/>
      <c r="Y1008" s="13"/>
      <c r="Z1008" s="13"/>
      <c r="AA1008" s="13"/>
      <c r="AB1008" s="13"/>
      <c r="AC1008" s="13"/>
      <c r="AD1008" s="13"/>
      <c r="AE1008" s="13"/>
      <c r="AT1008" s="257" t="s">
        <v>208</v>
      </c>
      <c r="AU1008" s="257" t="s">
        <v>83</v>
      </c>
      <c r="AV1008" s="13" t="s">
        <v>85</v>
      </c>
      <c r="AW1008" s="13" t="s">
        <v>32</v>
      </c>
      <c r="AX1008" s="13" t="s">
        <v>83</v>
      </c>
      <c r="AY1008" s="257" t="s">
        <v>201</v>
      </c>
    </row>
    <row r="1009" s="2" customFormat="1" ht="37.8" customHeight="1">
      <c r="A1009" s="39"/>
      <c r="B1009" s="40"/>
      <c r="C1009" s="222" t="s">
        <v>1239</v>
      </c>
      <c r="D1009" s="222" t="s">
        <v>202</v>
      </c>
      <c r="E1009" s="223" t="s">
        <v>1240</v>
      </c>
      <c r="F1009" s="224" t="s">
        <v>1241</v>
      </c>
      <c r="G1009" s="225" t="s">
        <v>535</v>
      </c>
      <c r="H1009" s="226">
        <v>3</v>
      </c>
      <c r="I1009" s="227"/>
      <c r="J1009" s="228">
        <f>ROUND(I1009*H1009,2)</f>
        <v>0</v>
      </c>
      <c r="K1009" s="229"/>
      <c r="L1009" s="45"/>
      <c r="M1009" s="230" t="s">
        <v>1</v>
      </c>
      <c r="N1009" s="231" t="s">
        <v>41</v>
      </c>
      <c r="O1009" s="92"/>
      <c r="P1009" s="232">
        <f>O1009*H1009</f>
        <v>0</v>
      </c>
      <c r="Q1009" s="232">
        <v>3.0000000000000001E-05</v>
      </c>
      <c r="R1009" s="232">
        <f>Q1009*H1009</f>
        <v>9.0000000000000006E-05</v>
      </c>
      <c r="S1009" s="232">
        <v>0</v>
      </c>
      <c r="T1009" s="233">
        <f>S1009*H1009</f>
        <v>0</v>
      </c>
      <c r="U1009" s="39"/>
      <c r="V1009" s="39"/>
      <c r="W1009" s="39"/>
      <c r="X1009" s="39"/>
      <c r="Y1009" s="39"/>
      <c r="Z1009" s="39"/>
      <c r="AA1009" s="39"/>
      <c r="AB1009" s="39"/>
      <c r="AC1009" s="39"/>
      <c r="AD1009" s="39"/>
      <c r="AE1009" s="39"/>
      <c r="AR1009" s="234" t="s">
        <v>323</v>
      </c>
      <c r="AT1009" s="234" t="s">
        <v>202</v>
      </c>
      <c r="AU1009" s="234" t="s">
        <v>83</v>
      </c>
      <c r="AY1009" s="18" t="s">
        <v>201</v>
      </c>
      <c r="BE1009" s="235">
        <f>IF(N1009="základní",J1009,0)</f>
        <v>0</v>
      </c>
      <c r="BF1009" s="235">
        <f>IF(N1009="snížená",J1009,0)</f>
        <v>0</v>
      </c>
      <c r="BG1009" s="235">
        <f>IF(N1009="zákl. přenesená",J1009,0)</f>
        <v>0</v>
      </c>
      <c r="BH1009" s="235">
        <f>IF(N1009="sníž. přenesená",J1009,0)</f>
        <v>0</v>
      </c>
      <c r="BI1009" s="235">
        <f>IF(N1009="nulová",J1009,0)</f>
        <v>0</v>
      </c>
      <c r="BJ1009" s="18" t="s">
        <v>83</v>
      </c>
      <c r="BK1009" s="235">
        <f>ROUND(I1009*H1009,2)</f>
        <v>0</v>
      </c>
      <c r="BL1009" s="18" t="s">
        <v>323</v>
      </c>
      <c r="BM1009" s="234" t="s">
        <v>1242</v>
      </c>
    </row>
    <row r="1010" s="12" customFormat="1">
      <c r="A1010" s="12"/>
      <c r="B1010" s="236"/>
      <c r="C1010" s="237"/>
      <c r="D1010" s="238" t="s">
        <v>208</v>
      </c>
      <c r="E1010" s="239" t="s">
        <v>1</v>
      </c>
      <c r="F1010" s="240" t="s">
        <v>1243</v>
      </c>
      <c r="G1010" s="237"/>
      <c r="H1010" s="239" t="s">
        <v>1</v>
      </c>
      <c r="I1010" s="241"/>
      <c r="J1010" s="237"/>
      <c r="K1010" s="237"/>
      <c r="L1010" s="242"/>
      <c r="M1010" s="243"/>
      <c r="N1010" s="244"/>
      <c r="O1010" s="244"/>
      <c r="P1010" s="244"/>
      <c r="Q1010" s="244"/>
      <c r="R1010" s="244"/>
      <c r="S1010" s="244"/>
      <c r="T1010" s="245"/>
      <c r="U1010" s="12"/>
      <c r="V1010" s="12"/>
      <c r="W1010" s="12"/>
      <c r="X1010" s="12"/>
      <c r="Y1010" s="12"/>
      <c r="Z1010" s="12"/>
      <c r="AA1010" s="12"/>
      <c r="AB1010" s="12"/>
      <c r="AC1010" s="12"/>
      <c r="AD1010" s="12"/>
      <c r="AE1010" s="12"/>
      <c r="AT1010" s="246" t="s">
        <v>208</v>
      </c>
      <c r="AU1010" s="246" t="s">
        <v>83</v>
      </c>
      <c r="AV1010" s="12" t="s">
        <v>83</v>
      </c>
      <c r="AW1010" s="12" t="s">
        <v>32</v>
      </c>
      <c r="AX1010" s="12" t="s">
        <v>76</v>
      </c>
      <c r="AY1010" s="246" t="s">
        <v>201</v>
      </c>
    </row>
    <row r="1011" s="13" customFormat="1">
      <c r="A1011" s="13"/>
      <c r="B1011" s="247"/>
      <c r="C1011" s="248"/>
      <c r="D1011" s="238" t="s">
        <v>208</v>
      </c>
      <c r="E1011" s="249" t="s">
        <v>1</v>
      </c>
      <c r="F1011" s="250" t="s">
        <v>138</v>
      </c>
      <c r="G1011" s="248"/>
      <c r="H1011" s="251">
        <v>3</v>
      </c>
      <c r="I1011" s="252"/>
      <c r="J1011" s="248"/>
      <c r="K1011" s="248"/>
      <c r="L1011" s="253"/>
      <c r="M1011" s="254"/>
      <c r="N1011" s="255"/>
      <c r="O1011" s="255"/>
      <c r="P1011" s="255"/>
      <c r="Q1011" s="255"/>
      <c r="R1011" s="255"/>
      <c r="S1011" s="255"/>
      <c r="T1011" s="256"/>
      <c r="U1011" s="13"/>
      <c r="V1011" s="13"/>
      <c r="W1011" s="13"/>
      <c r="X1011" s="13"/>
      <c r="Y1011" s="13"/>
      <c r="Z1011" s="13"/>
      <c r="AA1011" s="13"/>
      <c r="AB1011" s="13"/>
      <c r="AC1011" s="13"/>
      <c r="AD1011" s="13"/>
      <c r="AE1011" s="13"/>
      <c r="AT1011" s="257" t="s">
        <v>208</v>
      </c>
      <c r="AU1011" s="257" t="s">
        <v>83</v>
      </c>
      <c r="AV1011" s="13" t="s">
        <v>85</v>
      </c>
      <c r="AW1011" s="13" t="s">
        <v>32</v>
      </c>
      <c r="AX1011" s="13" t="s">
        <v>83</v>
      </c>
      <c r="AY1011" s="257" t="s">
        <v>201</v>
      </c>
    </row>
    <row r="1012" s="2" customFormat="1" ht="24.15" customHeight="1">
      <c r="A1012" s="39"/>
      <c r="B1012" s="40"/>
      <c r="C1012" s="291" t="s">
        <v>1244</v>
      </c>
      <c r="D1012" s="291" t="s">
        <v>615</v>
      </c>
      <c r="E1012" s="292" t="s">
        <v>1245</v>
      </c>
      <c r="F1012" s="293" t="s">
        <v>1246</v>
      </c>
      <c r="G1012" s="294" t="s">
        <v>535</v>
      </c>
      <c r="H1012" s="295">
        <v>3</v>
      </c>
      <c r="I1012" s="296"/>
      <c r="J1012" s="297">
        <f>ROUND(I1012*H1012,2)</f>
        <v>0</v>
      </c>
      <c r="K1012" s="298"/>
      <c r="L1012" s="299"/>
      <c r="M1012" s="300" t="s">
        <v>1</v>
      </c>
      <c r="N1012" s="301" t="s">
        <v>41</v>
      </c>
      <c r="O1012" s="92"/>
      <c r="P1012" s="232">
        <f>O1012*H1012</f>
        <v>0</v>
      </c>
      <c r="Q1012" s="232">
        <v>0.0041999999999999997</v>
      </c>
      <c r="R1012" s="232">
        <f>Q1012*H1012</f>
        <v>0.0126</v>
      </c>
      <c r="S1012" s="232">
        <v>0</v>
      </c>
      <c r="T1012" s="233">
        <f>S1012*H1012</f>
        <v>0</v>
      </c>
      <c r="U1012" s="39"/>
      <c r="V1012" s="39"/>
      <c r="W1012" s="39"/>
      <c r="X1012" s="39"/>
      <c r="Y1012" s="39"/>
      <c r="Z1012" s="39"/>
      <c r="AA1012" s="39"/>
      <c r="AB1012" s="39"/>
      <c r="AC1012" s="39"/>
      <c r="AD1012" s="39"/>
      <c r="AE1012" s="39"/>
      <c r="AR1012" s="234" t="s">
        <v>683</v>
      </c>
      <c r="AT1012" s="234" t="s">
        <v>615</v>
      </c>
      <c r="AU1012" s="234" t="s">
        <v>83</v>
      </c>
      <c r="AY1012" s="18" t="s">
        <v>201</v>
      </c>
      <c r="BE1012" s="235">
        <f>IF(N1012="základní",J1012,0)</f>
        <v>0</v>
      </c>
      <c r="BF1012" s="235">
        <f>IF(N1012="snížená",J1012,0)</f>
        <v>0</v>
      </c>
      <c r="BG1012" s="235">
        <f>IF(N1012="zákl. přenesená",J1012,0)</f>
        <v>0</v>
      </c>
      <c r="BH1012" s="235">
        <f>IF(N1012="sníž. přenesená",J1012,0)</f>
        <v>0</v>
      </c>
      <c r="BI1012" s="235">
        <f>IF(N1012="nulová",J1012,0)</f>
        <v>0</v>
      </c>
      <c r="BJ1012" s="18" t="s">
        <v>83</v>
      </c>
      <c r="BK1012" s="235">
        <f>ROUND(I1012*H1012,2)</f>
        <v>0</v>
      </c>
      <c r="BL1012" s="18" t="s">
        <v>323</v>
      </c>
      <c r="BM1012" s="234" t="s">
        <v>1247</v>
      </c>
    </row>
    <row r="1013" s="11" customFormat="1" ht="25.92" customHeight="1">
      <c r="A1013" s="11"/>
      <c r="B1013" s="208"/>
      <c r="C1013" s="209"/>
      <c r="D1013" s="210" t="s">
        <v>75</v>
      </c>
      <c r="E1013" s="211" t="s">
        <v>1248</v>
      </c>
      <c r="F1013" s="211" t="s">
        <v>1249</v>
      </c>
      <c r="G1013" s="209"/>
      <c r="H1013" s="209"/>
      <c r="I1013" s="212"/>
      <c r="J1013" s="213">
        <f>BK1013</f>
        <v>0</v>
      </c>
      <c r="K1013" s="209"/>
      <c r="L1013" s="214"/>
      <c r="M1013" s="215"/>
      <c r="N1013" s="216"/>
      <c r="O1013" s="216"/>
      <c r="P1013" s="217">
        <f>SUM(P1014:P1049)</f>
        <v>0</v>
      </c>
      <c r="Q1013" s="216"/>
      <c r="R1013" s="217">
        <f>SUM(R1014:R1049)</f>
        <v>0.20169837999999998</v>
      </c>
      <c r="S1013" s="216"/>
      <c r="T1013" s="218">
        <f>SUM(T1014:T1049)</f>
        <v>0.68874893999999998</v>
      </c>
      <c r="U1013" s="11"/>
      <c r="V1013" s="11"/>
      <c r="W1013" s="11"/>
      <c r="X1013" s="11"/>
      <c r="Y1013" s="11"/>
      <c r="Z1013" s="11"/>
      <c r="AA1013" s="11"/>
      <c r="AB1013" s="11"/>
      <c r="AC1013" s="11"/>
      <c r="AD1013" s="11"/>
      <c r="AE1013" s="11"/>
      <c r="AR1013" s="219" t="s">
        <v>85</v>
      </c>
      <c r="AT1013" s="220" t="s">
        <v>75</v>
      </c>
      <c r="AU1013" s="220" t="s">
        <v>76</v>
      </c>
      <c r="AY1013" s="219" t="s">
        <v>201</v>
      </c>
      <c r="BK1013" s="221">
        <f>SUM(BK1014:BK1049)</f>
        <v>0</v>
      </c>
    </row>
    <row r="1014" s="2" customFormat="1" ht="24.15" customHeight="1">
      <c r="A1014" s="39"/>
      <c r="B1014" s="40"/>
      <c r="C1014" s="222" t="s">
        <v>1250</v>
      </c>
      <c r="D1014" s="222" t="s">
        <v>202</v>
      </c>
      <c r="E1014" s="223" t="s">
        <v>1251</v>
      </c>
      <c r="F1014" s="224" t="s">
        <v>1252</v>
      </c>
      <c r="G1014" s="225" t="s">
        <v>215</v>
      </c>
      <c r="H1014" s="226">
        <v>115.95099999999999</v>
      </c>
      <c r="I1014" s="227"/>
      <c r="J1014" s="228">
        <f>ROUND(I1014*H1014,2)</f>
        <v>0</v>
      </c>
      <c r="K1014" s="229"/>
      <c r="L1014" s="45"/>
      <c r="M1014" s="230" t="s">
        <v>1</v>
      </c>
      <c r="N1014" s="231" t="s">
        <v>41</v>
      </c>
      <c r="O1014" s="92"/>
      <c r="P1014" s="232">
        <f>O1014*H1014</f>
        <v>0</v>
      </c>
      <c r="Q1014" s="232">
        <v>0</v>
      </c>
      <c r="R1014" s="232">
        <f>Q1014*H1014</f>
        <v>0</v>
      </c>
      <c r="S1014" s="232">
        <v>0.00594</v>
      </c>
      <c r="T1014" s="233">
        <f>S1014*H1014</f>
        <v>0.68874893999999998</v>
      </c>
      <c r="U1014" s="39"/>
      <c r="V1014" s="39"/>
      <c r="W1014" s="39"/>
      <c r="X1014" s="39"/>
      <c r="Y1014" s="39"/>
      <c r="Z1014" s="39"/>
      <c r="AA1014" s="39"/>
      <c r="AB1014" s="39"/>
      <c r="AC1014" s="39"/>
      <c r="AD1014" s="39"/>
      <c r="AE1014" s="39"/>
      <c r="AR1014" s="234" t="s">
        <v>323</v>
      </c>
      <c r="AT1014" s="234" t="s">
        <v>202</v>
      </c>
      <c r="AU1014" s="234" t="s">
        <v>83</v>
      </c>
      <c r="AY1014" s="18" t="s">
        <v>201</v>
      </c>
      <c r="BE1014" s="235">
        <f>IF(N1014="základní",J1014,0)</f>
        <v>0</v>
      </c>
      <c r="BF1014" s="235">
        <f>IF(N1014="snížená",J1014,0)</f>
        <v>0</v>
      </c>
      <c r="BG1014" s="235">
        <f>IF(N1014="zákl. přenesená",J1014,0)</f>
        <v>0</v>
      </c>
      <c r="BH1014" s="235">
        <f>IF(N1014="sníž. přenesená",J1014,0)</f>
        <v>0</v>
      </c>
      <c r="BI1014" s="235">
        <f>IF(N1014="nulová",J1014,0)</f>
        <v>0</v>
      </c>
      <c r="BJ1014" s="18" t="s">
        <v>83</v>
      </c>
      <c r="BK1014" s="235">
        <f>ROUND(I1014*H1014,2)</f>
        <v>0</v>
      </c>
      <c r="BL1014" s="18" t="s">
        <v>323</v>
      </c>
      <c r="BM1014" s="234" t="s">
        <v>1253</v>
      </c>
    </row>
    <row r="1015" s="12" customFormat="1">
      <c r="A1015" s="12"/>
      <c r="B1015" s="236"/>
      <c r="C1015" s="237"/>
      <c r="D1015" s="238" t="s">
        <v>208</v>
      </c>
      <c r="E1015" s="239" t="s">
        <v>1</v>
      </c>
      <c r="F1015" s="240" t="s">
        <v>862</v>
      </c>
      <c r="G1015" s="237"/>
      <c r="H1015" s="239" t="s">
        <v>1</v>
      </c>
      <c r="I1015" s="241"/>
      <c r="J1015" s="237"/>
      <c r="K1015" s="237"/>
      <c r="L1015" s="242"/>
      <c r="M1015" s="243"/>
      <c r="N1015" s="244"/>
      <c r="O1015" s="244"/>
      <c r="P1015" s="244"/>
      <c r="Q1015" s="244"/>
      <c r="R1015" s="244"/>
      <c r="S1015" s="244"/>
      <c r="T1015" s="245"/>
      <c r="U1015" s="12"/>
      <c r="V1015" s="12"/>
      <c r="W1015" s="12"/>
      <c r="X1015" s="12"/>
      <c r="Y1015" s="12"/>
      <c r="Z1015" s="12"/>
      <c r="AA1015" s="12"/>
      <c r="AB1015" s="12"/>
      <c r="AC1015" s="12"/>
      <c r="AD1015" s="12"/>
      <c r="AE1015" s="12"/>
      <c r="AT1015" s="246" t="s">
        <v>208</v>
      </c>
      <c r="AU1015" s="246" t="s">
        <v>83</v>
      </c>
      <c r="AV1015" s="12" t="s">
        <v>83</v>
      </c>
      <c r="AW1015" s="12" t="s">
        <v>32</v>
      </c>
      <c r="AX1015" s="12" t="s">
        <v>76</v>
      </c>
      <c r="AY1015" s="246" t="s">
        <v>201</v>
      </c>
    </row>
    <row r="1016" s="13" customFormat="1">
      <c r="A1016" s="13"/>
      <c r="B1016" s="247"/>
      <c r="C1016" s="248"/>
      <c r="D1016" s="238" t="s">
        <v>208</v>
      </c>
      <c r="E1016" s="249" t="s">
        <v>1</v>
      </c>
      <c r="F1016" s="250" t="s">
        <v>1075</v>
      </c>
      <c r="G1016" s="248"/>
      <c r="H1016" s="251">
        <v>93.390000000000001</v>
      </c>
      <c r="I1016" s="252"/>
      <c r="J1016" s="248"/>
      <c r="K1016" s="248"/>
      <c r="L1016" s="253"/>
      <c r="M1016" s="254"/>
      <c r="N1016" s="255"/>
      <c r="O1016" s="255"/>
      <c r="P1016" s="255"/>
      <c r="Q1016" s="255"/>
      <c r="R1016" s="255"/>
      <c r="S1016" s="255"/>
      <c r="T1016" s="256"/>
      <c r="U1016" s="13"/>
      <c r="V1016" s="13"/>
      <c r="W1016" s="13"/>
      <c r="X1016" s="13"/>
      <c r="Y1016" s="13"/>
      <c r="Z1016" s="13"/>
      <c r="AA1016" s="13"/>
      <c r="AB1016" s="13"/>
      <c r="AC1016" s="13"/>
      <c r="AD1016" s="13"/>
      <c r="AE1016" s="13"/>
      <c r="AT1016" s="257" t="s">
        <v>208</v>
      </c>
      <c r="AU1016" s="257" t="s">
        <v>83</v>
      </c>
      <c r="AV1016" s="13" t="s">
        <v>85</v>
      </c>
      <c r="AW1016" s="13" t="s">
        <v>32</v>
      </c>
      <c r="AX1016" s="13" t="s">
        <v>76</v>
      </c>
      <c r="AY1016" s="257" t="s">
        <v>201</v>
      </c>
    </row>
    <row r="1017" s="12" customFormat="1">
      <c r="A1017" s="12"/>
      <c r="B1017" s="236"/>
      <c r="C1017" s="237"/>
      <c r="D1017" s="238" t="s">
        <v>208</v>
      </c>
      <c r="E1017" s="239" t="s">
        <v>1</v>
      </c>
      <c r="F1017" s="240" t="s">
        <v>864</v>
      </c>
      <c r="G1017" s="237"/>
      <c r="H1017" s="239" t="s">
        <v>1</v>
      </c>
      <c r="I1017" s="241"/>
      <c r="J1017" s="237"/>
      <c r="K1017" s="237"/>
      <c r="L1017" s="242"/>
      <c r="M1017" s="243"/>
      <c r="N1017" s="244"/>
      <c r="O1017" s="244"/>
      <c r="P1017" s="244"/>
      <c r="Q1017" s="244"/>
      <c r="R1017" s="244"/>
      <c r="S1017" s="244"/>
      <c r="T1017" s="245"/>
      <c r="U1017" s="12"/>
      <c r="V1017" s="12"/>
      <c r="W1017" s="12"/>
      <c r="X1017" s="12"/>
      <c r="Y1017" s="12"/>
      <c r="Z1017" s="12"/>
      <c r="AA1017" s="12"/>
      <c r="AB1017" s="12"/>
      <c r="AC1017" s="12"/>
      <c r="AD1017" s="12"/>
      <c r="AE1017" s="12"/>
      <c r="AT1017" s="246" t="s">
        <v>208</v>
      </c>
      <c r="AU1017" s="246" t="s">
        <v>83</v>
      </c>
      <c r="AV1017" s="12" t="s">
        <v>83</v>
      </c>
      <c r="AW1017" s="12" t="s">
        <v>32</v>
      </c>
      <c r="AX1017" s="12" t="s">
        <v>76</v>
      </c>
      <c r="AY1017" s="246" t="s">
        <v>201</v>
      </c>
    </row>
    <row r="1018" s="13" customFormat="1">
      <c r="A1018" s="13"/>
      <c r="B1018" s="247"/>
      <c r="C1018" s="248"/>
      <c r="D1018" s="238" t="s">
        <v>208</v>
      </c>
      <c r="E1018" s="249" t="s">
        <v>1</v>
      </c>
      <c r="F1018" s="250" t="s">
        <v>1076</v>
      </c>
      <c r="G1018" s="248"/>
      <c r="H1018" s="251">
        <v>-3.4620000000000002</v>
      </c>
      <c r="I1018" s="252"/>
      <c r="J1018" s="248"/>
      <c r="K1018" s="248"/>
      <c r="L1018" s="253"/>
      <c r="M1018" s="254"/>
      <c r="N1018" s="255"/>
      <c r="O1018" s="255"/>
      <c r="P1018" s="255"/>
      <c r="Q1018" s="255"/>
      <c r="R1018" s="255"/>
      <c r="S1018" s="255"/>
      <c r="T1018" s="256"/>
      <c r="U1018" s="13"/>
      <c r="V1018" s="13"/>
      <c r="W1018" s="13"/>
      <c r="X1018" s="13"/>
      <c r="Y1018" s="13"/>
      <c r="Z1018" s="13"/>
      <c r="AA1018" s="13"/>
      <c r="AB1018" s="13"/>
      <c r="AC1018" s="13"/>
      <c r="AD1018" s="13"/>
      <c r="AE1018" s="13"/>
      <c r="AT1018" s="257" t="s">
        <v>208</v>
      </c>
      <c r="AU1018" s="257" t="s">
        <v>83</v>
      </c>
      <c r="AV1018" s="13" t="s">
        <v>85</v>
      </c>
      <c r="AW1018" s="13" t="s">
        <v>32</v>
      </c>
      <c r="AX1018" s="13" t="s">
        <v>76</v>
      </c>
      <c r="AY1018" s="257" t="s">
        <v>201</v>
      </c>
    </row>
    <row r="1019" s="12" customFormat="1">
      <c r="A1019" s="12"/>
      <c r="B1019" s="236"/>
      <c r="C1019" s="237"/>
      <c r="D1019" s="238" t="s">
        <v>208</v>
      </c>
      <c r="E1019" s="239" t="s">
        <v>1</v>
      </c>
      <c r="F1019" s="240" t="s">
        <v>866</v>
      </c>
      <c r="G1019" s="237"/>
      <c r="H1019" s="239" t="s">
        <v>1</v>
      </c>
      <c r="I1019" s="241"/>
      <c r="J1019" s="237"/>
      <c r="K1019" s="237"/>
      <c r="L1019" s="242"/>
      <c r="M1019" s="243"/>
      <c r="N1019" s="244"/>
      <c r="O1019" s="244"/>
      <c r="P1019" s="244"/>
      <c r="Q1019" s="244"/>
      <c r="R1019" s="244"/>
      <c r="S1019" s="244"/>
      <c r="T1019" s="245"/>
      <c r="U1019" s="12"/>
      <c r="V1019" s="12"/>
      <c r="W1019" s="12"/>
      <c r="X1019" s="12"/>
      <c r="Y1019" s="12"/>
      <c r="Z1019" s="12"/>
      <c r="AA1019" s="12"/>
      <c r="AB1019" s="12"/>
      <c r="AC1019" s="12"/>
      <c r="AD1019" s="12"/>
      <c r="AE1019" s="12"/>
      <c r="AT1019" s="246" t="s">
        <v>208</v>
      </c>
      <c r="AU1019" s="246" t="s">
        <v>83</v>
      </c>
      <c r="AV1019" s="12" t="s">
        <v>83</v>
      </c>
      <c r="AW1019" s="12" t="s">
        <v>32</v>
      </c>
      <c r="AX1019" s="12" t="s">
        <v>76</v>
      </c>
      <c r="AY1019" s="246" t="s">
        <v>201</v>
      </c>
    </row>
    <row r="1020" s="13" customFormat="1">
      <c r="A1020" s="13"/>
      <c r="B1020" s="247"/>
      <c r="C1020" s="248"/>
      <c r="D1020" s="238" t="s">
        <v>208</v>
      </c>
      <c r="E1020" s="249" t="s">
        <v>1</v>
      </c>
      <c r="F1020" s="250" t="s">
        <v>1077</v>
      </c>
      <c r="G1020" s="248"/>
      <c r="H1020" s="251">
        <v>26.023</v>
      </c>
      <c r="I1020" s="252"/>
      <c r="J1020" s="248"/>
      <c r="K1020" s="248"/>
      <c r="L1020" s="253"/>
      <c r="M1020" s="254"/>
      <c r="N1020" s="255"/>
      <c r="O1020" s="255"/>
      <c r="P1020" s="255"/>
      <c r="Q1020" s="255"/>
      <c r="R1020" s="255"/>
      <c r="S1020" s="255"/>
      <c r="T1020" s="256"/>
      <c r="U1020" s="13"/>
      <c r="V1020" s="13"/>
      <c r="W1020" s="13"/>
      <c r="X1020" s="13"/>
      <c r="Y1020" s="13"/>
      <c r="Z1020" s="13"/>
      <c r="AA1020" s="13"/>
      <c r="AB1020" s="13"/>
      <c r="AC1020" s="13"/>
      <c r="AD1020" s="13"/>
      <c r="AE1020" s="13"/>
      <c r="AT1020" s="257" t="s">
        <v>208</v>
      </c>
      <c r="AU1020" s="257" t="s">
        <v>83</v>
      </c>
      <c r="AV1020" s="13" t="s">
        <v>85</v>
      </c>
      <c r="AW1020" s="13" t="s">
        <v>32</v>
      </c>
      <c r="AX1020" s="13" t="s">
        <v>76</v>
      </c>
      <c r="AY1020" s="257" t="s">
        <v>201</v>
      </c>
    </row>
    <row r="1021" s="14" customFormat="1">
      <c r="A1021" s="14"/>
      <c r="B1021" s="258"/>
      <c r="C1021" s="259"/>
      <c r="D1021" s="238" t="s">
        <v>208</v>
      </c>
      <c r="E1021" s="260" t="s">
        <v>1</v>
      </c>
      <c r="F1021" s="261" t="s">
        <v>212</v>
      </c>
      <c r="G1021" s="259"/>
      <c r="H1021" s="262">
        <v>115.95099999999999</v>
      </c>
      <c r="I1021" s="263"/>
      <c r="J1021" s="259"/>
      <c r="K1021" s="259"/>
      <c r="L1021" s="264"/>
      <c r="M1021" s="265"/>
      <c r="N1021" s="266"/>
      <c r="O1021" s="266"/>
      <c r="P1021" s="266"/>
      <c r="Q1021" s="266"/>
      <c r="R1021" s="266"/>
      <c r="S1021" s="266"/>
      <c r="T1021" s="267"/>
      <c r="U1021" s="14"/>
      <c r="V1021" s="14"/>
      <c r="W1021" s="14"/>
      <c r="X1021" s="14"/>
      <c r="Y1021" s="14"/>
      <c r="Z1021" s="14"/>
      <c r="AA1021" s="14"/>
      <c r="AB1021" s="14"/>
      <c r="AC1021" s="14"/>
      <c r="AD1021" s="14"/>
      <c r="AE1021" s="14"/>
      <c r="AT1021" s="268" t="s">
        <v>208</v>
      </c>
      <c r="AU1021" s="268" t="s">
        <v>83</v>
      </c>
      <c r="AV1021" s="14" t="s">
        <v>206</v>
      </c>
      <c r="AW1021" s="14" t="s">
        <v>32</v>
      </c>
      <c r="AX1021" s="14" t="s">
        <v>83</v>
      </c>
      <c r="AY1021" s="268" t="s">
        <v>201</v>
      </c>
    </row>
    <row r="1022" s="2" customFormat="1" ht="37.8" customHeight="1">
      <c r="A1022" s="39"/>
      <c r="B1022" s="40"/>
      <c r="C1022" s="222" t="s">
        <v>1254</v>
      </c>
      <c r="D1022" s="222" t="s">
        <v>202</v>
      </c>
      <c r="E1022" s="223" t="s">
        <v>1255</v>
      </c>
      <c r="F1022" s="224" t="s">
        <v>1256</v>
      </c>
      <c r="G1022" s="225" t="s">
        <v>215</v>
      </c>
      <c r="H1022" s="226">
        <v>7.9829999999999997</v>
      </c>
      <c r="I1022" s="227"/>
      <c r="J1022" s="228">
        <f>ROUND(I1022*H1022,2)</f>
        <v>0</v>
      </c>
      <c r="K1022" s="229"/>
      <c r="L1022" s="45"/>
      <c r="M1022" s="230" t="s">
        <v>1</v>
      </c>
      <c r="N1022" s="231" t="s">
        <v>41</v>
      </c>
      <c r="O1022" s="92"/>
      <c r="P1022" s="232">
        <f>O1022*H1022</f>
        <v>0</v>
      </c>
      <c r="Q1022" s="232">
        <v>0.00266</v>
      </c>
      <c r="R1022" s="232">
        <f>Q1022*H1022</f>
        <v>0.021234779999999998</v>
      </c>
      <c r="S1022" s="232">
        <v>0</v>
      </c>
      <c r="T1022" s="233">
        <f>S1022*H1022</f>
        <v>0</v>
      </c>
      <c r="U1022" s="39"/>
      <c r="V1022" s="39"/>
      <c r="W1022" s="39"/>
      <c r="X1022" s="39"/>
      <c r="Y1022" s="39"/>
      <c r="Z1022" s="39"/>
      <c r="AA1022" s="39"/>
      <c r="AB1022" s="39"/>
      <c r="AC1022" s="39"/>
      <c r="AD1022" s="39"/>
      <c r="AE1022" s="39"/>
      <c r="AR1022" s="234" t="s">
        <v>323</v>
      </c>
      <c r="AT1022" s="234" t="s">
        <v>202</v>
      </c>
      <c r="AU1022" s="234" t="s">
        <v>83</v>
      </c>
      <c r="AY1022" s="18" t="s">
        <v>201</v>
      </c>
      <c r="BE1022" s="235">
        <f>IF(N1022="základní",J1022,0)</f>
        <v>0</v>
      </c>
      <c r="BF1022" s="235">
        <f>IF(N1022="snížená",J1022,0)</f>
        <v>0</v>
      </c>
      <c r="BG1022" s="235">
        <f>IF(N1022="zákl. přenesená",J1022,0)</f>
        <v>0</v>
      </c>
      <c r="BH1022" s="235">
        <f>IF(N1022="sníž. přenesená",J1022,0)</f>
        <v>0</v>
      </c>
      <c r="BI1022" s="235">
        <f>IF(N1022="nulová",J1022,0)</f>
        <v>0</v>
      </c>
      <c r="BJ1022" s="18" t="s">
        <v>83</v>
      </c>
      <c r="BK1022" s="235">
        <f>ROUND(I1022*H1022,2)</f>
        <v>0</v>
      </c>
      <c r="BL1022" s="18" t="s">
        <v>323</v>
      </c>
      <c r="BM1022" s="234" t="s">
        <v>1257</v>
      </c>
    </row>
    <row r="1023" s="12" customFormat="1">
      <c r="A1023" s="12"/>
      <c r="B1023" s="236"/>
      <c r="C1023" s="237"/>
      <c r="D1023" s="238" t="s">
        <v>208</v>
      </c>
      <c r="E1023" s="239" t="s">
        <v>1</v>
      </c>
      <c r="F1023" s="240" t="s">
        <v>1258</v>
      </c>
      <c r="G1023" s="237"/>
      <c r="H1023" s="239" t="s">
        <v>1</v>
      </c>
      <c r="I1023" s="241"/>
      <c r="J1023" s="237"/>
      <c r="K1023" s="237"/>
      <c r="L1023" s="242"/>
      <c r="M1023" s="243"/>
      <c r="N1023" s="244"/>
      <c r="O1023" s="244"/>
      <c r="P1023" s="244"/>
      <c r="Q1023" s="244"/>
      <c r="R1023" s="244"/>
      <c r="S1023" s="244"/>
      <c r="T1023" s="245"/>
      <c r="U1023" s="12"/>
      <c r="V1023" s="12"/>
      <c r="W1023" s="12"/>
      <c r="X1023" s="12"/>
      <c r="Y1023" s="12"/>
      <c r="Z1023" s="12"/>
      <c r="AA1023" s="12"/>
      <c r="AB1023" s="12"/>
      <c r="AC1023" s="12"/>
      <c r="AD1023" s="12"/>
      <c r="AE1023" s="12"/>
      <c r="AT1023" s="246" t="s">
        <v>208</v>
      </c>
      <c r="AU1023" s="246" t="s">
        <v>83</v>
      </c>
      <c r="AV1023" s="12" t="s">
        <v>83</v>
      </c>
      <c r="AW1023" s="12" t="s">
        <v>32</v>
      </c>
      <c r="AX1023" s="12" t="s">
        <v>76</v>
      </c>
      <c r="AY1023" s="246" t="s">
        <v>201</v>
      </c>
    </row>
    <row r="1024" s="13" customFormat="1">
      <c r="A1024" s="13"/>
      <c r="B1024" s="247"/>
      <c r="C1024" s="248"/>
      <c r="D1024" s="238" t="s">
        <v>208</v>
      </c>
      <c r="E1024" s="249" t="s">
        <v>1</v>
      </c>
      <c r="F1024" s="250" t="s">
        <v>1259</v>
      </c>
      <c r="G1024" s="248"/>
      <c r="H1024" s="251">
        <v>5.4299999999999997</v>
      </c>
      <c r="I1024" s="252"/>
      <c r="J1024" s="248"/>
      <c r="K1024" s="248"/>
      <c r="L1024" s="253"/>
      <c r="M1024" s="254"/>
      <c r="N1024" s="255"/>
      <c r="O1024" s="255"/>
      <c r="P1024" s="255"/>
      <c r="Q1024" s="255"/>
      <c r="R1024" s="255"/>
      <c r="S1024" s="255"/>
      <c r="T1024" s="256"/>
      <c r="U1024" s="13"/>
      <c r="V1024" s="13"/>
      <c r="W1024" s="13"/>
      <c r="X1024" s="13"/>
      <c r="Y1024" s="13"/>
      <c r="Z1024" s="13"/>
      <c r="AA1024" s="13"/>
      <c r="AB1024" s="13"/>
      <c r="AC1024" s="13"/>
      <c r="AD1024" s="13"/>
      <c r="AE1024" s="13"/>
      <c r="AT1024" s="257" t="s">
        <v>208</v>
      </c>
      <c r="AU1024" s="257" t="s">
        <v>83</v>
      </c>
      <c r="AV1024" s="13" t="s">
        <v>85</v>
      </c>
      <c r="AW1024" s="13" t="s">
        <v>32</v>
      </c>
      <c r="AX1024" s="13" t="s">
        <v>76</v>
      </c>
      <c r="AY1024" s="257" t="s">
        <v>201</v>
      </c>
    </row>
    <row r="1025" s="12" customFormat="1">
      <c r="A1025" s="12"/>
      <c r="B1025" s="236"/>
      <c r="C1025" s="237"/>
      <c r="D1025" s="238" t="s">
        <v>208</v>
      </c>
      <c r="E1025" s="239" t="s">
        <v>1</v>
      </c>
      <c r="F1025" s="240" t="s">
        <v>1260</v>
      </c>
      <c r="G1025" s="237"/>
      <c r="H1025" s="239" t="s">
        <v>1</v>
      </c>
      <c r="I1025" s="241"/>
      <c r="J1025" s="237"/>
      <c r="K1025" s="237"/>
      <c r="L1025" s="242"/>
      <c r="M1025" s="243"/>
      <c r="N1025" s="244"/>
      <c r="O1025" s="244"/>
      <c r="P1025" s="244"/>
      <c r="Q1025" s="244"/>
      <c r="R1025" s="244"/>
      <c r="S1025" s="244"/>
      <c r="T1025" s="245"/>
      <c r="U1025" s="12"/>
      <c r="V1025" s="12"/>
      <c r="W1025" s="12"/>
      <c r="X1025" s="12"/>
      <c r="Y1025" s="12"/>
      <c r="Z1025" s="12"/>
      <c r="AA1025" s="12"/>
      <c r="AB1025" s="12"/>
      <c r="AC1025" s="12"/>
      <c r="AD1025" s="12"/>
      <c r="AE1025" s="12"/>
      <c r="AT1025" s="246" t="s">
        <v>208</v>
      </c>
      <c r="AU1025" s="246" t="s">
        <v>83</v>
      </c>
      <c r="AV1025" s="12" t="s">
        <v>83</v>
      </c>
      <c r="AW1025" s="12" t="s">
        <v>32</v>
      </c>
      <c r="AX1025" s="12" t="s">
        <v>76</v>
      </c>
      <c r="AY1025" s="246" t="s">
        <v>201</v>
      </c>
    </row>
    <row r="1026" s="13" customFormat="1">
      <c r="A1026" s="13"/>
      <c r="B1026" s="247"/>
      <c r="C1026" s="248"/>
      <c r="D1026" s="238" t="s">
        <v>208</v>
      </c>
      <c r="E1026" s="249" t="s">
        <v>1</v>
      </c>
      <c r="F1026" s="250" t="s">
        <v>1261</v>
      </c>
      <c r="G1026" s="248"/>
      <c r="H1026" s="251">
        <v>2.5529999999999999</v>
      </c>
      <c r="I1026" s="252"/>
      <c r="J1026" s="248"/>
      <c r="K1026" s="248"/>
      <c r="L1026" s="253"/>
      <c r="M1026" s="254"/>
      <c r="N1026" s="255"/>
      <c r="O1026" s="255"/>
      <c r="P1026" s="255"/>
      <c r="Q1026" s="255"/>
      <c r="R1026" s="255"/>
      <c r="S1026" s="255"/>
      <c r="T1026" s="256"/>
      <c r="U1026" s="13"/>
      <c r="V1026" s="13"/>
      <c r="W1026" s="13"/>
      <c r="X1026" s="13"/>
      <c r="Y1026" s="13"/>
      <c r="Z1026" s="13"/>
      <c r="AA1026" s="13"/>
      <c r="AB1026" s="13"/>
      <c r="AC1026" s="13"/>
      <c r="AD1026" s="13"/>
      <c r="AE1026" s="13"/>
      <c r="AT1026" s="257" t="s">
        <v>208</v>
      </c>
      <c r="AU1026" s="257" t="s">
        <v>83</v>
      </c>
      <c r="AV1026" s="13" t="s">
        <v>85</v>
      </c>
      <c r="AW1026" s="13" t="s">
        <v>32</v>
      </c>
      <c r="AX1026" s="13" t="s">
        <v>76</v>
      </c>
      <c r="AY1026" s="257" t="s">
        <v>201</v>
      </c>
    </row>
    <row r="1027" s="14" customFormat="1">
      <c r="A1027" s="14"/>
      <c r="B1027" s="258"/>
      <c r="C1027" s="259"/>
      <c r="D1027" s="238" t="s">
        <v>208</v>
      </c>
      <c r="E1027" s="260" t="s">
        <v>1</v>
      </c>
      <c r="F1027" s="261" t="s">
        <v>212</v>
      </c>
      <c r="G1027" s="259"/>
      <c r="H1027" s="262">
        <v>7.9829999999999997</v>
      </c>
      <c r="I1027" s="263"/>
      <c r="J1027" s="259"/>
      <c r="K1027" s="259"/>
      <c r="L1027" s="264"/>
      <c r="M1027" s="265"/>
      <c r="N1027" s="266"/>
      <c r="O1027" s="266"/>
      <c r="P1027" s="266"/>
      <c r="Q1027" s="266"/>
      <c r="R1027" s="266"/>
      <c r="S1027" s="266"/>
      <c r="T1027" s="267"/>
      <c r="U1027" s="14"/>
      <c r="V1027" s="14"/>
      <c r="W1027" s="14"/>
      <c r="X1027" s="14"/>
      <c r="Y1027" s="14"/>
      <c r="Z1027" s="14"/>
      <c r="AA1027" s="14"/>
      <c r="AB1027" s="14"/>
      <c r="AC1027" s="14"/>
      <c r="AD1027" s="14"/>
      <c r="AE1027" s="14"/>
      <c r="AT1027" s="268" t="s">
        <v>208</v>
      </c>
      <c r="AU1027" s="268" t="s">
        <v>83</v>
      </c>
      <c r="AV1027" s="14" t="s">
        <v>206</v>
      </c>
      <c r="AW1027" s="14" t="s">
        <v>32</v>
      </c>
      <c r="AX1027" s="14" t="s">
        <v>83</v>
      </c>
      <c r="AY1027" s="268" t="s">
        <v>201</v>
      </c>
    </row>
    <row r="1028" s="2" customFormat="1" ht="33" customHeight="1">
      <c r="A1028" s="39"/>
      <c r="B1028" s="40"/>
      <c r="C1028" s="222" t="s">
        <v>1262</v>
      </c>
      <c r="D1028" s="222" t="s">
        <v>202</v>
      </c>
      <c r="E1028" s="223" t="s">
        <v>1263</v>
      </c>
      <c r="F1028" s="224" t="s">
        <v>1264</v>
      </c>
      <c r="G1028" s="225" t="s">
        <v>671</v>
      </c>
      <c r="H1028" s="226">
        <v>39.039999999999999</v>
      </c>
      <c r="I1028" s="227"/>
      <c r="J1028" s="228">
        <f>ROUND(I1028*H1028,2)</f>
        <v>0</v>
      </c>
      <c r="K1028" s="229"/>
      <c r="L1028" s="45"/>
      <c r="M1028" s="230" t="s">
        <v>1</v>
      </c>
      <c r="N1028" s="231" t="s">
        <v>41</v>
      </c>
      <c r="O1028" s="92"/>
      <c r="P1028" s="232">
        <f>O1028*H1028</f>
        <v>0</v>
      </c>
      <c r="Q1028" s="232">
        <v>0.0015200000000000001</v>
      </c>
      <c r="R1028" s="232">
        <f>Q1028*H1028</f>
        <v>0.059340799999999999</v>
      </c>
      <c r="S1028" s="232">
        <v>0</v>
      </c>
      <c r="T1028" s="233">
        <f>S1028*H1028</f>
        <v>0</v>
      </c>
      <c r="U1028" s="39"/>
      <c r="V1028" s="39"/>
      <c r="W1028" s="39"/>
      <c r="X1028" s="39"/>
      <c r="Y1028" s="39"/>
      <c r="Z1028" s="39"/>
      <c r="AA1028" s="39"/>
      <c r="AB1028" s="39"/>
      <c r="AC1028" s="39"/>
      <c r="AD1028" s="39"/>
      <c r="AE1028" s="39"/>
      <c r="AR1028" s="234" t="s">
        <v>323</v>
      </c>
      <c r="AT1028" s="234" t="s">
        <v>202</v>
      </c>
      <c r="AU1028" s="234" t="s">
        <v>83</v>
      </c>
      <c r="AY1028" s="18" t="s">
        <v>201</v>
      </c>
      <c r="BE1028" s="235">
        <f>IF(N1028="základní",J1028,0)</f>
        <v>0</v>
      </c>
      <c r="BF1028" s="235">
        <f>IF(N1028="snížená",J1028,0)</f>
        <v>0</v>
      </c>
      <c r="BG1028" s="235">
        <f>IF(N1028="zákl. přenesená",J1028,0)</f>
        <v>0</v>
      </c>
      <c r="BH1028" s="235">
        <f>IF(N1028="sníž. přenesená",J1028,0)</f>
        <v>0</v>
      </c>
      <c r="BI1028" s="235">
        <f>IF(N1028="nulová",J1028,0)</f>
        <v>0</v>
      </c>
      <c r="BJ1028" s="18" t="s">
        <v>83</v>
      </c>
      <c r="BK1028" s="235">
        <f>ROUND(I1028*H1028,2)</f>
        <v>0</v>
      </c>
      <c r="BL1028" s="18" t="s">
        <v>323</v>
      </c>
      <c r="BM1028" s="234" t="s">
        <v>1265</v>
      </c>
    </row>
    <row r="1029" s="12" customFormat="1">
      <c r="A1029" s="12"/>
      <c r="B1029" s="236"/>
      <c r="C1029" s="237"/>
      <c r="D1029" s="238" t="s">
        <v>208</v>
      </c>
      <c r="E1029" s="239" t="s">
        <v>1</v>
      </c>
      <c r="F1029" s="240" t="s">
        <v>1266</v>
      </c>
      <c r="G1029" s="237"/>
      <c r="H1029" s="239" t="s">
        <v>1</v>
      </c>
      <c r="I1029" s="241"/>
      <c r="J1029" s="237"/>
      <c r="K1029" s="237"/>
      <c r="L1029" s="242"/>
      <c r="M1029" s="243"/>
      <c r="N1029" s="244"/>
      <c r="O1029" s="244"/>
      <c r="P1029" s="244"/>
      <c r="Q1029" s="244"/>
      <c r="R1029" s="244"/>
      <c r="S1029" s="244"/>
      <c r="T1029" s="245"/>
      <c r="U1029" s="12"/>
      <c r="V1029" s="12"/>
      <c r="W1029" s="12"/>
      <c r="X1029" s="12"/>
      <c r="Y1029" s="12"/>
      <c r="Z1029" s="12"/>
      <c r="AA1029" s="12"/>
      <c r="AB1029" s="12"/>
      <c r="AC1029" s="12"/>
      <c r="AD1029" s="12"/>
      <c r="AE1029" s="12"/>
      <c r="AT1029" s="246" t="s">
        <v>208</v>
      </c>
      <c r="AU1029" s="246" t="s">
        <v>83</v>
      </c>
      <c r="AV1029" s="12" t="s">
        <v>83</v>
      </c>
      <c r="AW1029" s="12" t="s">
        <v>32</v>
      </c>
      <c r="AX1029" s="12" t="s">
        <v>76</v>
      </c>
      <c r="AY1029" s="246" t="s">
        <v>201</v>
      </c>
    </row>
    <row r="1030" s="13" customFormat="1">
      <c r="A1030" s="13"/>
      <c r="B1030" s="247"/>
      <c r="C1030" s="248"/>
      <c r="D1030" s="238" t="s">
        <v>208</v>
      </c>
      <c r="E1030" s="249" t="s">
        <v>1</v>
      </c>
      <c r="F1030" s="250" t="s">
        <v>1267</v>
      </c>
      <c r="G1030" s="248"/>
      <c r="H1030" s="251">
        <v>39.039999999999999</v>
      </c>
      <c r="I1030" s="252"/>
      <c r="J1030" s="248"/>
      <c r="K1030" s="248"/>
      <c r="L1030" s="253"/>
      <c r="M1030" s="254"/>
      <c r="N1030" s="255"/>
      <c r="O1030" s="255"/>
      <c r="P1030" s="255"/>
      <c r="Q1030" s="255"/>
      <c r="R1030" s="255"/>
      <c r="S1030" s="255"/>
      <c r="T1030" s="256"/>
      <c r="U1030" s="13"/>
      <c r="V1030" s="13"/>
      <c r="W1030" s="13"/>
      <c r="X1030" s="13"/>
      <c r="Y1030" s="13"/>
      <c r="Z1030" s="13"/>
      <c r="AA1030" s="13"/>
      <c r="AB1030" s="13"/>
      <c r="AC1030" s="13"/>
      <c r="AD1030" s="13"/>
      <c r="AE1030" s="13"/>
      <c r="AT1030" s="257" t="s">
        <v>208</v>
      </c>
      <c r="AU1030" s="257" t="s">
        <v>83</v>
      </c>
      <c r="AV1030" s="13" t="s">
        <v>85</v>
      </c>
      <c r="AW1030" s="13" t="s">
        <v>32</v>
      </c>
      <c r="AX1030" s="13" t="s">
        <v>83</v>
      </c>
      <c r="AY1030" s="257" t="s">
        <v>201</v>
      </c>
    </row>
    <row r="1031" s="2" customFormat="1" ht="37.8" customHeight="1">
      <c r="A1031" s="39"/>
      <c r="B1031" s="40"/>
      <c r="C1031" s="222" t="s">
        <v>1268</v>
      </c>
      <c r="D1031" s="222" t="s">
        <v>202</v>
      </c>
      <c r="E1031" s="223" t="s">
        <v>1269</v>
      </c>
      <c r="F1031" s="224" t="s">
        <v>1270</v>
      </c>
      <c r="G1031" s="225" t="s">
        <v>671</v>
      </c>
      <c r="H1031" s="226">
        <v>49.479999999999997</v>
      </c>
      <c r="I1031" s="227"/>
      <c r="J1031" s="228">
        <f>ROUND(I1031*H1031,2)</f>
        <v>0</v>
      </c>
      <c r="K1031" s="229"/>
      <c r="L1031" s="45"/>
      <c r="M1031" s="230" t="s">
        <v>1</v>
      </c>
      <c r="N1031" s="231" t="s">
        <v>41</v>
      </c>
      <c r="O1031" s="92"/>
      <c r="P1031" s="232">
        <f>O1031*H1031</f>
        <v>0</v>
      </c>
      <c r="Q1031" s="232">
        <v>0.00079000000000000001</v>
      </c>
      <c r="R1031" s="232">
        <f>Q1031*H1031</f>
        <v>0.039089199999999998</v>
      </c>
      <c r="S1031" s="232">
        <v>0</v>
      </c>
      <c r="T1031" s="233">
        <f>S1031*H1031</f>
        <v>0</v>
      </c>
      <c r="U1031" s="39"/>
      <c r="V1031" s="39"/>
      <c r="W1031" s="39"/>
      <c r="X1031" s="39"/>
      <c r="Y1031" s="39"/>
      <c r="Z1031" s="39"/>
      <c r="AA1031" s="39"/>
      <c r="AB1031" s="39"/>
      <c r="AC1031" s="39"/>
      <c r="AD1031" s="39"/>
      <c r="AE1031" s="39"/>
      <c r="AR1031" s="234" t="s">
        <v>323</v>
      </c>
      <c r="AT1031" s="234" t="s">
        <v>202</v>
      </c>
      <c r="AU1031" s="234" t="s">
        <v>83</v>
      </c>
      <c r="AY1031" s="18" t="s">
        <v>201</v>
      </c>
      <c r="BE1031" s="235">
        <f>IF(N1031="základní",J1031,0)</f>
        <v>0</v>
      </c>
      <c r="BF1031" s="235">
        <f>IF(N1031="snížená",J1031,0)</f>
        <v>0</v>
      </c>
      <c r="BG1031" s="235">
        <f>IF(N1031="zákl. přenesená",J1031,0)</f>
        <v>0</v>
      </c>
      <c r="BH1031" s="235">
        <f>IF(N1031="sníž. přenesená",J1031,0)</f>
        <v>0</v>
      </c>
      <c r="BI1031" s="235">
        <f>IF(N1031="nulová",J1031,0)</f>
        <v>0</v>
      </c>
      <c r="BJ1031" s="18" t="s">
        <v>83</v>
      </c>
      <c r="BK1031" s="235">
        <f>ROUND(I1031*H1031,2)</f>
        <v>0</v>
      </c>
      <c r="BL1031" s="18" t="s">
        <v>323</v>
      </c>
      <c r="BM1031" s="234" t="s">
        <v>1271</v>
      </c>
    </row>
    <row r="1032" s="12" customFormat="1">
      <c r="A1032" s="12"/>
      <c r="B1032" s="236"/>
      <c r="C1032" s="237"/>
      <c r="D1032" s="238" t="s">
        <v>208</v>
      </c>
      <c r="E1032" s="239" t="s">
        <v>1</v>
      </c>
      <c r="F1032" s="240" t="s">
        <v>1272</v>
      </c>
      <c r="G1032" s="237"/>
      <c r="H1032" s="239" t="s">
        <v>1</v>
      </c>
      <c r="I1032" s="241"/>
      <c r="J1032" s="237"/>
      <c r="K1032" s="237"/>
      <c r="L1032" s="242"/>
      <c r="M1032" s="243"/>
      <c r="N1032" s="244"/>
      <c r="O1032" s="244"/>
      <c r="P1032" s="244"/>
      <c r="Q1032" s="244"/>
      <c r="R1032" s="244"/>
      <c r="S1032" s="244"/>
      <c r="T1032" s="245"/>
      <c r="U1032" s="12"/>
      <c r="V1032" s="12"/>
      <c r="W1032" s="12"/>
      <c r="X1032" s="12"/>
      <c r="Y1032" s="12"/>
      <c r="Z1032" s="12"/>
      <c r="AA1032" s="12"/>
      <c r="AB1032" s="12"/>
      <c r="AC1032" s="12"/>
      <c r="AD1032" s="12"/>
      <c r="AE1032" s="12"/>
      <c r="AT1032" s="246" t="s">
        <v>208</v>
      </c>
      <c r="AU1032" s="246" t="s">
        <v>83</v>
      </c>
      <c r="AV1032" s="12" t="s">
        <v>83</v>
      </c>
      <c r="AW1032" s="12" t="s">
        <v>32</v>
      </c>
      <c r="AX1032" s="12" t="s">
        <v>76</v>
      </c>
      <c r="AY1032" s="246" t="s">
        <v>201</v>
      </c>
    </row>
    <row r="1033" s="13" customFormat="1">
      <c r="A1033" s="13"/>
      <c r="B1033" s="247"/>
      <c r="C1033" s="248"/>
      <c r="D1033" s="238" t="s">
        <v>208</v>
      </c>
      <c r="E1033" s="249" t="s">
        <v>1</v>
      </c>
      <c r="F1033" s="250" t="s">
        <v>1273</v>
      </c>
      <c r="G1033" s="248"/>
      <c r="H1033" s="251">
        <v>2.1699999999999999</v>
      </c>
      <c r="I1033" s="252"/>
      <c r="J1033" s="248"/>
      <c r="K1033" s="248"/>
      <c r="L1033" s="253"/>
      <c r="M1033" s="254"/>
      <c r="N1033" s="255"/>
      <c r="O1033" s="255"/>
      <c r="P1033" s="255"/>
      <c r="Q1033" s="255"/>
      <c r="R1033" s="255"/>
      <c r="S1033" s="255"/>
      <c r="T1033" s="256"/>
      <c r="U1033" s="13"/>
      <c r="V1033" s="13"/>
      <c r="W1033" s="13"/>
      <c r="X1033" s="13"/>
      <c r="Y1033" s="13"/>
      <c r="Z1033" s="13"/>
      <c r="AA1033" s="13"/>
      <c r="AB1033" s="13"/>
      <c r="AC1033" s="13"/>
      <c r="AD1033" s="13"/>
      <c r="AE1033" s="13"/>
      <c r="AT1033" s="257" t="s">
        <v>208</v>
      </c>
      <c r="AU1033" s="257" t="s">
        <v>83</v>
      </c>
      <c r="AV1033" s="13" t="s">
        <v>85</v>
      </c>
      <c r="AW1033" s="13" t="s">
        <v>32</v>
      </c>
      <c r="AX1033" s="13" t="s">
        <v>76</v>
      </c>
      <c r="AY1033" s="257" t="s">
        <v>201</v>
      </c>
    </row>
    <row r="1034" s="13" customFormat="1">
      <c r="A1034" s="13"/>
      <c r="B1034" s="247"/>
      <c r="C1034" s="248"/>
      <c r="D1034" s="238" t="s">
        <v>208</v>
      </c>
      <c r="E1034" s="249" t="s">
        <v>1</v>
      </c>
      <c r="F1034" s="250" t="s">
        <v>1274</v>
      </c>
      <c r="G1034" s="248"/>
      <c r="H1034" s="251">
        <v>0.57999999999999996</v>
      </c>
      <c r="I1034" s="252"/>
      <c r="J1034" s="248"/>
      <c r="K1034" s="248"/>
      <c r="L1034" s="253"/>
      <c r="M1034" s="254"/>
      <c r="N1034" s="255"/>
      <c r="O1034" s="255"/>
      <c r="P1034" s="255"/>
      <c r="Q1034" s="255"/>
      <c r="R1034" s="255"/>
      <c r="S1034" s="255"/>
      <c r="T1034" s="256"/>
      <c r="U1034" s="13"/>
      <c r="V1034" s="13"/>
      <c r="W1034" s="13"/>
      <c r="X1034" s="13"/>
      <c r="Y1034" s="13"/>
      <c r="Z1034" s="13"/>
      <c r="AA1034" s="13"/>
      <c r="AB1034" s="13"/>
      <c r="AC1034" s="13"/>
      <c r="AD1034" s="13"/>
      <c r="AE1034" s="13"/>
      <c r="AT1034" s="257" t="s">
        <v>208</v>
      </c>
      <c r="AU1034" s="257" t="s">
        <v>83</v>
      </c>
      <c r="AV1034" s="13" t="s">
        <v>85</v>
      </c>
      <c r="AW1034" s="13" t="s">
        <v>32</v>
      </c>
      <c r="AX1034" s="13" t="s">
        <v>76</v>
      </c>
      <c r="AY1034" s="257" t="s">
        <v>201</v>
      </c>
    </row>
    <row r="1035" s="13" customFormat="1">
      <c r="A1035" s="13"/>
      <c r="B1035" s="247"/>
      <c r="C1035" s="248"/>
      <c r="D1035" s="238" t="s">
        <v>208</v>
      </c>
      <c r="E1035" s="249" t="s">
        <v>1</v>
      </c>
      <c r="F1035" s="250" t="s">
        <v>1275</v>
      </c>
      <c r="G1035" s="248"/>
      <c r="H1035" s="251">
        <v>24.48</v>
      </c>
      <c r="I1035" s="252"/>
      <c r="J1035" s="248"/>
      <c r="K1035" s="248"/>
      <c r="L1035" s="253"/>
      <c r="M1035" s="254"/>
      <c r="N1035" s="255"/>
      <c r="O1035" s="255"/>
      <c r="P1035" s="255"/>
      <c r="Q1035" s="255"/>
      <c r="R1035" s="255"/>
      <c r="S1035" s="255"/>
      <c r="T1035" s="256"/>
      <c r="U1035" s="13"/>
      <c r="V1035" s="13"/>
      <c r="W1035" s="13"/>
      <c r="X1035" s="13"/>
      <c r="Y1035" s="13"/>
      <c r="Z1035" s="13"/>
      <c r="AA1035" s="13"/>
      <c r="AB1035" s="13"/>
      <c r="AC1035" s="13"/>
      <c r="AD1035" s="13"/>
      <c r="AE1035" s="13"/>
      <c r="AT1035" s="257" t="s">
        <v>208</v>
      </c>
      <c r="AU1035" s="257" t="s">
        <v>83</v>
      </c>
      <c r="AV1035" s="13" t="s">
        <v>85</v>
      </c>
      <c r="AW1035" s="13" t="s">
        <v>32</v>
      </c>
      <c r="AX1035" s="13" t="s">
        <v>76</v>
      </c>
      <c r="AY1035" s="257" t="s">
        <v>201</v>
      </c>
    </row>
    <row r="1036" s="12" customFormat="1">
      <c r="A1036" s="12"/>
      <c r="B1036" s="236"/>
      <c r="C1036" s="237"/>
      <c r="D1036" s="238" t="s">
        <v>208</v>
      </c>
      <c r="E1036" s="239" t="s">
        <v>1</v>
      </c>
      <c r="F1036" s="240" t="s">
        <v>1276</v>
      </c>
      <c r="G1036" s="237"/>
      <c r="H1036" s="239" t="s">
        <v>1</v>
      </c>
      <c r="I1036" s="241"/>
      <c r="J1036" s="237"/>
      <c r="K1036" s="237"/>
      <c r="L1036" s="242"/>
      <c r="M1036" s="243"/>
      <c r="N1036" s="244"/>
      <c r="O1036" s="244"/>
      <c r="P1036" s="244"/>
      <c r="Q1036" s="244"/>
      <c r="R1036" s="244"/>
      <c r="S1036" s="244"/>
      <c r="T1036" s="245"/>
      <c r="U1036" s="12"/>
      <c r="V1036" s="12"/>
      <c r="W1036" s="12"/>
      <c r="X1036" s="12"/>
      <c r="Y1036" s="12"/>
      <c r="Z1036" s="12"/>
      <c r="AA1036" s="12"/>
      <c r="AB1036" s="12"/>
      <c r="AC1036" s="12"/>
      <c r="AD1036" s="12"/>
      <c r="AE1036" s="12"/>
      <c r="AT1036" s="246" t="s">
        <v>208</v>
      </c>
      <c r="AU1036" s="246" t="s">
        <v>83</v>
      </c>
      <c r="AV1036" s="12" t="s">
        <v>83</v>
      </c>
      <c r="AW1036" s="12" t="s">
        <v>32</v>
      </c>
      <c r="AX1036" s="12" t="s">
        <v>76</v>
      </c>
      <c r="AY1036" s="246" t="s">
        <v>201</v>
      </c>
    </row>
    <row r="1037" s="13" customFormat="1">
      <c r="A1037" s="13"/>
      <c r="B1037" s="247"/>
      <c r="C1037" s="248"/>
      <c r="D1037" s="238" t="s">
        <v>208</v>
      </c>
      <c r="E1037" s="249" t="s">
        <v>1</v>
      </c>
      <c r="F1037" s="250" t="s">
        <v>717</v>
      </c>
      <c r="G1037" s="248"/>
      <c r="H1037" s="251">
        <v>0.59999999999999998</v>
      </c>
      <c r="I1037" s="252"/>
      <c r="J1037" s="248"/>
      <c r="K1037" s="248"/>
      <c r="L1037" s="253"/>
      <c r="M1037" s="254"/>
      <c r="N1037" s="255"/>
      <c r="O1037" s="255"/>
      <c r="P1037" s="255"/>
      <c r="Q1037" s="255"/>
      <c r="R1037" s="255"/>
      <c r="S1037" s="255"/>
      <c r="T1037" s="256"/>
      <c r="U1037" s="13"/>
      <c r="V1037" s="13"/>
      <c r="W1037" s="13"/>
      <c r="X1037" s="13"/>
      <c r="Y1037" s="13"/>
      <c r="Z1037" s="13"/>
      <c r="AA1037" s="13"/>
      <c r="AB1037" s="13"/>
      <c r="AC1037" s="13"/>
      <c r="AD1037" s="13"/>
      <c r="AE1037" s="13"/>
      <c r="AT1037" s="257" t="s">
        <v>208</v>
      </c>
      <c r="AU1037" s="257" t="s">
        <v>83</v>
      </c>
      <c r="AV1037" s="13" t="s">
        <v>85</v>
      </c>
      <c r="AW1037" s="13" t="s">
        <v>32</v>
      </c>
      <c r="AX1037" s="13" t="s">
        <v>76</v>
      </c>
      <c r="AY1037" s="257" t="s">
        <v>201</v>
      </c>
    </row>
    <row r="1038" s="13" customFormat="1">
      <c r="A1038" s="13"/>
      <c r="B1038" s="247"/>
      <c r="C1038" s="248"/>
      <c r="D1038" s="238" t="s">
        <v>208</v>
      </c>
      <c r="E1038" s="249" t="s">
        <v>1</v>
      </c>
      <c r="F1038" s="250" t="s">
        <v>718</v>
      </c>
      <c r="G1038" s="248"/>
      <c r="H1038" s="251">
        <v>1.4199999999999999</v>
      </c>
      <c r="I1038" s="252"/>
      <c r="J1038" s="248"/>
      <c r="K1038" s="248"/>
      <c r="L1038" s="253"/>
      <c r="M1038" s="254"/>
      <c r="N1038" s="255"/>
      <c r="O1038" s="255"/>
      <c r="P1038" s="255"/>
      <c r="Q1038" s="255"/>
      <c r="R1038" s="255"/>
      <c r="S1038" s="255"/>
      <c r="T1038" s="256"/>
      <c r="U1038" s="13"/>
      <c r="V1038" s="13"/>
      <c r="W1038" s="13"/>
      <c r="X1038" s="13"/>
      <c r="Y1038" s="13"/>
      <c r="Z1038" s="13"/>
      <c r="AA1038" s="13"/>
      <c r="AB1038" s="13"/>
      <c r="AC1038" s="13"/>
      <c r="AD1038" s="13"/>
      <c r="AE1038" s="13"/>
      <c r="AT1038" s="257" t="s">
        <v>208</v>
      </c>
      <c r="AU1038" s="257" t="s">
        <v>83</v>
      </c>
      <c r="AV1038" s="13" t="s">
        <v>85</v>
      </c>
      <c r="AW1038" s="13" t="s">
        <v>32</v>
      </c>
      <c r="AX1038" s="13" t="s">
        <v>76</v>
      </c>
      <c r="AY1038" s="257" t="s">
        <v>201</v>
      </c>
    </row>
    <row r="1039" s="13" customFormat="1">
      <c r="A1039" s="13"/>
      <c r="B1039" s="247"/>
      <c r="C1039" s="248"/>
      <c r="D1039" s="238" t="s">
        <v>208</v>
      </c>
      <c r="E1039" s="249" t="s">
        <v>1</v>
      </c>
      <c r="F1039" s="250" t="s">
        <v>719</v>
      </c>
      <c r="G1039" s="248"/>
      <c r="H1039" s="251">
        <v>20.23</v>
      </c>
      <c r="I1039" s="252"/>
      <c r="J1039" s="248"/>
      <c r="K1039" s="248"/>
      <c r="L1039" s="253"/>
      <c r="M1039" s="254"/>
      <c r="N1039" s="255"/>
      <c r="O1039" s="255"/>
      <c r="P1039" s="255"/>
      <c r="Q1039" s="255"/>
      <c r="R1039" s="255"/>
      <c r="S1039" s="255"/>
      <c r="T1039" s="256"/>
      <c r="U1039" s="13"/>
      <c r="V1039" s="13"/>
      <c r="W1039" s="13"/>
      <c r="X1039" s="13"/>
      <c r="Y1039" s="13"/>
      <c r="Z1039" s="13"/>
      <c r="AA1039" s="13"/>
      <c r="AB1039" s="13"/>
      <c r="AC1039" s="13"/>
      <c r="AD1039" s="13"/>
      <c r="AE1039" s="13"/>
      <c r="AT1039" s="257" t="s">
        <v>208</v>
      </c>
      <c r="AU1039" s="257" t="s">
        <v>83</v>
      </c>
      <c r="AV1039" s="13" t="s">
        <v>85</v>
      </c>
      <c r="AW1039" s="13" t="s">
        <v>32</v>
      </c>
      <c r="AX1039" s="13" t="s">
        <v>76</v>
      </c>
      <c r="AY1039" s="257" t="s">
        <v>201</v>
      </c>
    </row>
    <row r="1040" s="14" customFormat="1">
      <c r="A1040" s="14"/>
      <c r="B1040" s="258"/>
      <c r="C1040" s="259"/>
      <c r="D1040" s="238" t="s">
        <v>208</v>
      </c>
      <c r="E1040" s="260" t="s">
        <v>1</v>
      </c>
      <c r="F1040" s="261" t="s">
        <v>212</v>
      </c>
      <c r="G1040" s="259"/>
      <c r="H1040" s="262">
        <v>49.479999999999997</v>
      </c>
      <c r="I1040" s="263"/>
      <c r="J1040" s="259"/>
      <c r="K1040" s="259"/>
      <c r="L1040" s="264"/>
      <c r="M1040" s="265"/>
      <c r="N1040" s="266"/>
      <c r="O1040" s="266"/>
      <c r="P1040" s="266"/>
      <c r="Q1040" s="266"/>
      <c r="R1040" s="266"/>
      <c r="S1040" s="266"/>
      <c r="T1040" s="267"/>
      <c r="U1040" s="14"/>
      <c r="V1040" s="14"/>
      <c r="W1040" s="14"/>
      <c r="X1040" s="14"/>
      <c r="Y1040" s="14"/>
      <c r="Z1040" s="14"/>
      <c r="AA1040" s="14"/>
      <c r="AB1040" s="14"/>
      <c r="AC1040" s="14"/>
      <c r="AD1040" s="14"/>
      <c r="AE1040" s="14"/>
      <c r="AT1040" s="268" t="s">
        <v>208</v>
      </c>
      <c r="AU1040" s="268" t="s">
        <v>83</v>
      </c>
      <c r="AV1040" s="14" t="s">
        <v>206</v>
      </c>
      <c r="AW1040" s="14" t="s">
        <v>32</v>
      </c>
      <c r="AX1040" s="14" t="s">
        <v>83</v>
      </c>
      <c r="AY1040" s="268" t="s">
        <v>201</v>
      </c>
    </row>
    <row r="1041" s="2" customFormat="1" ht="37.8" customHeight="1">
      <c r="A1041" s="39"/>
      <c r="B1041" s="40"/>
      <c r="C1041" s="222" t="s">
        <v>1277</v>
      </c>
      <c r="D1041" s="222" t="s">
        <v>202</v>
      </c>
      <c r="E1041" s="223" t="s">
        <v>1278</v>
      </c>
      <c r="F1041" s="224" t="s">
        <v>1279</v>
      </c>
      <c r="G1041" s="225" t="s">
        <v>671</v>
      </c>
      <c r="H1041" s="226">
        <v>103.84</v>
      </c>
      <c r="I1041" s="227"/>
      <c r="J1041" s="228">
        <f>ROUND(I1041*H1041,2)</f>
        <v>0</v>
      </c>
      <c r="K1041" s="229"/>
      <c r="L1041" s="45"/>
      <c r="M1041" s="230" t="s">
        <v>1</v>
      </c>
      <c r="N1041" s="231" t="s">
        <v>41</v>
      </c>
      <c r="O1041" s="92"/>
      <c r="P1041" s="232">
        <f>O1041*H1041</f>
        <v>0</v>
      </c>
      <c r="Q1041" s="232">
        <v>0.00079000000000000001</v>
      </c>
      <c r="R1041" s="232">
        <f>Q1041*H1041</f>
        <v>0.082033599999999998</v>
      </c>
      <c r="S1041" s="232">
        <v>0</v>
      </c>
      <c r="T1041" s="233">
        <f>S1041*H1041</f>
        <v>0</v>
      </c>
      <c r="U1041" s="39"/>
      <c r="V1041" s="39"/>
      <c r="W1041" s="39"/>
      <c r="X1041" s="39"/>
      <c r="Y1041" s="39"/>
      <c r="Z1041" s="39"/>
      <c r="AA1041" s="39"/>
      <c r="AB1041" s="39"/>
      <c r="AC1041" s="39"/>
      <c r="AD1041" s="39"/>
      <c r="AE1041" s="39"/>
      <c r="AR1041" s="234" t="s">
        <v>323</v>
      </c>
      <c r="AT1041" s="234" t="s">
        <v>202</v>
      </c>
      <c r="AU1041" s="234" t="s">
        <v>83</v>
      </c>
      <c r="AY1041" s="18" t="s">
        <v>201</v>
      </c>
      <c r="BE1041" s="235">
        <f>IF(N1041="základní",J1041,0)</f>
        <v>0</v>
      </c>
      <c r="BF1041" s="235">
        <f>IF(N1041="snížená",J1041,0)</f>
        <v>0</v>
      </c>
      <c r="BG1041" s="235">
        <f>IF(N1041="zákl. přenesená",J1041,0)</f>
        <v>0</v>
      </c>
      <c r="BH1041" s="235">
        <f>IF(N1041="sníž. přenesená",J1041,0)</f>
        <v>0</v>
      </c>
      <c r="BI1041" s="235">
        <f>IF(N1041="nulová",J1041,0)</f>
        <v>0</v>
      </c>
      <c r="BJ1041" s="18" t="s">
        <v>83</v>
      </c>
      <c r="BK1041" s="235">
        <f>ROUND(I1041*H1041,2)</f>
        <v>0</v>
      </c>
      <c r="BL1041" s="18" t="s">
        <v>323</v>
      </c>
      <c r="BM1041" s="234" t="s">
        <v>1280</v>
      </c>
    </row>
    <row r="1042" s="12" customFormat="1">
      <c r="A1042" s="12"/>
      <c r="B1042" s="236"/>
      <c r="C1042" s="237"/>
      <c r="D1042" s="238" t="s">
        <v>208</v>
      </c>
      <c r="E1042" s="239" t="s">
        <v>1</v>
      </c>
      <c r="F1042" s="240" t="s">
        <v>1281</v>
      </c>
      <c r="G1042" s="237"/>
      <c r="H1042" s="239" t="s">
        <v>1</v>
      </c>
      <c r="I1042" s="241"/>
      <c r="J1042" s="237"/>
      <c r="K1042" s="237"/>
      <c r="L1042" s="242"/>
      <c r="M1042" s="243"/>
      <c r="N1042" s="244"/>
      <c r="O1042" s="244"/>
      <c r="P1042" s="244"/>
      <c r="Q1042" s="244"/>
      <c r="R1042" s="244"/>
      <c r="S1042" s="244"/>
      <c r="T1042" s="245"/>
      <c r="U1042" s="12"/>
      <c r="V1042" s="12"/>
      <c r="W1042" s="12"/>
      <c r="X1042" s="12"/>
      <c r="Y1042" s="12"/>
      <c r="Z1042" s="12"/>
      <c r="AA1042" s="12"/>
      <c r="AB1042" s="12"/>
      <c r="AC1042" s="12"/>
      <c r="AD1042" s="12"/>
      <c r="AE1042" s="12"/>
      <c r="AT1042" s="246" t="s">
        <v>208</v>
      </c>
      <c r="AU1042" s="246" t="s">
        <v>83</v>
      </c>
      <c r="AV1042" s="12" t="s">
        <v>83</v>
      </c>
      <c r="AW1042" s="12" t="s">
        <v>32</v>
      </c>
      <c r="AX1042" s="12" t="s">
        <v>76</v>
      </c>
      <c r="AY1042" s="246" t="s">
        <v>201</v>
      </c>
    </row>
    <row r="1043" s="13" customFormat="1">
      <c r="A1043" s="13"/>
      <c r="B1043" s="247"/>
      <c r="C1043" s="248"/>
      <c r="D1043" s="238" t="s">
        <v>208</v>
      </c>
      <c r="E1043" s="249" t="s">
        <v>1</v>
      </c>
      <c r="F1043" s="250" t="s">
        <v>1282</v>
      </c>
      <c r="G1043" s="248"/>
      <c r="H1043" s="251">
        <v>49.280000000000001</v>
      </c>
      <c r="I1043" s="252"/>
      <c r="J1043" s="248"/>
      <c r="K1043" s="248"/>
      <c r="L1043" s="253"/>
      <c r="M1043" s="254"/>
      <c r="N1043" s="255"/>
      <c r="O1043" s="255"/>
      <c r="P1043" s="255"/>
      <c r="Q1043" s="255"/>
      <c r="R1043" s="255"/>
      <c r="S1043" s="255"/>
      <c r="T1043" s="256"/>
      <c r="U1043" s="13"/>
      <c r="V1043" s="13"/>
      <c r="W1043" s="13"/>
      <c r="X1043" s="13"/>
      <c r="Y1043" s="13"/>
      <c r="Z1043" s="13"/>
      <c r="AA1043" s="13"/>
      <c r="AB1043" s="13"/>
      <c r="AC1043" s="13"/>
      <c r="AD1043" s="13"/>
      <c r="AE1043" s="13"/>
      <c r="AT1043" s="257" t="s">
        <v>208</v>
      </c>
      <c r="AU1043" s="257" t="s">
        <v>83</v>
      </c>
      <c r="AV1043" s="13" t="s">
        <v>85</v>
      </c>
      <c r="AW1043" s="13" t="s">
        <v>32</v>
      </c>
      <c r="AX1043" s="13" t="s">
        <v>76</v>
      </c>
      <c r="AY1043" s="257" t="s">
        <v>201</v>
      </c>
    </row>
    <row r="1044" s="12" customFormat="1">
      <c r="A1044" s="12"/>
      <c r="B1044" s="236"/>
      <c r="C1044" s="237"/>
      <c r="D1044" s="238" t="s">
        <v>208</v>
      </c>
      <c r="E1044" s="239" t="s">
        <v>1</v>
      </c>
      <c r="F1044" s="240" t="s">
        <v>1283</v>
      </c>
      <c r="G1044" s="237"/>
      <c r="H1044" s="239" t="s">
        <v>1</v>
      </c>
      <c r="I1044" s="241"/>
      <c r="J1044" s="237"/>
      <c r="K1044" s="237"/>
      <c r="L1044" s="242"/>
      <c r="M1044" s="243"/>
      <c r="N1044" s="244"/>
      <c r="O1044" s="244"/>
      <c r="P1044" s="244"/>
      <c r="Q1044" s="244"/>
      <c r="R1044" s="244"/>
      <c r="S1044" s="244"/>
      <c r="T1044" s="245"/>
      <c r="U1044" s="12"/>
      <c r="V1044" s="12"/>
      <c r="W1044" s="12"/>
      <c r="X1044" s="12"/>
      <c r="Y1044" s="12"/>
      <c r="Z1044" s="12"/>
      <c r="AA1044" s="12"/>
      <c r="AB1044" s="12"/>
      <c r="AC1044" s="12"/>
      <c r="AD1044" s="12"/>
      <c r="AE1044" s="12"/>
      <c r="AT1044" s="246" t="s">
        <v>208</v>
      </c>
      <c r="AU1044" s="246" t="s">
        <v>83</v>
      </c>
      <c r="AV1044" s="12" t="s">
        <v>83</v>
      </c>
      <c r="AW1044" s="12" t="s">
        <v>32</v>
      </c>
      <c r="AX1044" s="12" t="s">
        <v>76</v>
      </c>
      <c r="AY1044" s="246" t="s">
        <v>201</v>
      </c>
    </row>
    <row r="1045" s="13" customFormat="1">
      <c r="A1045" s="13"/>
      <c r="B1045" s="247"/>
      <c r="C1045" s="248"/>
      <c r="D1045" s="238" t="s">
        <v>208</v>
      </c>
      <c r="E1045" s="249" t="s">
        <v>1</v>
      </c>
      <c r="F1045" s="250" t="s">
        <v>1284</v>
      </c>
      <c r="G1045" s="248"/>
      <c r="H1045" s="251">
        <v>52.159999999999997</v>
      </c>
      <c r="I1045" s="252"/>
      <c r="J1045" s="248"/>
      <c r="K1045" s="248"/>
      <c r="L1045" s="253"/>
      <c r="M1045" s="254"/>
      <c r="N1045" s="255"/>
      <c r="O1045" s="255"/>
      <c r="P1045" s="255"/>
      <c r="Q1045" s="255"/>
      <c r="R1045" s="255"/>
      <c r="S1045" s="255"/>
      <c r="T1045" s="256"/>
      <c r="U1045" s="13"/>
      <c r="V1045" s="13"/>
      <c r="W1045" s="13"/>
      <c r="X1045" s="13"/>
      <c r="Y1045" s="13"/>
      <c r="Z1045" s="13"/>
      <c r="AA1045" s="13"/>
      <c r="AB1045" s="13"/>
      <c r="AC1045" s="13"/>
      <c r="AD1045" s="13"/>
      <c r="AE1045" s="13"/>
      <c r="AT1045" s="257" t="s">
        <v>208</v>
      </c>
      <c r="AU1045" s="257" t="s">
        <v>83</v>
      </c>
      <c r="AV1045" s="13" t="s">
        <v>85</v>
      </c>
      <c r="AW1045" s="13" t="s">
        <v>32</v>
      </c>
      <c r="AX1045" s="13" t="s">
        <v>76</v>
      </c>
      <c r="AY1045" s="257" t="s">
        <v>201</v>
      </c>
    </row>
    <row r="1046" s="12" customFormat="1">
      <c r="A1046" s="12"/>
      <c r="B1046" s="236"/>
      <c r="C1046" s="237"/>
      <c r="D1046" s="238" t="s">
        <v>208</v>
      </c>
      <c r="E1046" s="239" t="s">
        <v>1</v>
      </c>
      <c r="F1046" s="240" t="s">
        <v>1285</v>
      </c>
      <c r="G1046" s="237"/>
      <c r="H1046" s="239" t="s">
        <v>1</v>
      </c>
      <c r="I1046" s="241"/>
      <c r="J1046" s="237"/>
      <c r="K1046" s="237"/>
      <c r="L1046" s="242"/>
      <c r="M1046" s="243"/>
      <c r="N1046" s="244"/>
      <c r="O1046" s="244"/>
      <c r="P1046" s="244"/>
      <c r="Q1046" s="244"/>
      <c r="R1046" s="244"/>
      <c r="S1046" s="244"/>
      <c r="T1046" s="245"/>
      <c r="U1046" s="12"/>
      <c r="V1046" s="12"/>
      <c r="W1046" s="12"/>
      <c r="X1046" s="12"/>
      <c r="Y1046" s="12"/>
      <c r="Z1046" s="12"/>
      <c r="AA1046" s="12"/>
      <c r="AB1046" s="12"/>
      <c r="AC1046" s="12"/>
      <c r="AD1046" s="12"/>
      <c r="AE1046" s="12"/>
      <c r="AT1046" s="246" t="s">
        <v>208</v>
      </c>
      <c r="AU1046" s="246" t="s">
        <v>83</v>
      </c>
      <c r="AV1046" s="12" t="s">
        <v>83</v>
      </c>
      <c r="AW1046" s="12" t="s">
        <v>32</v>
      </c>
      <c r="AX1046" s="12" t="s">
        <v>76</v>
      </c>
      <c r="AY1046" s="246" t="s">
        <v>201</v>
      </c>
    </row>
    <row r="1047" s="13" customFormat="1">
      <c r="A1047" s="13"/>
      <c r="B1047" s="247"/>
      <c r="C1047" s="248"/>
      <c r="D1047" s="238" t="s">
        <v>208</v>
      </c>
      <c r="E1047" s="249" t="s">
        <v>1</v>
      </c>
      <c r="F1047" s="250" t="s">
        <v>1286</v>
      </c>
      <c r="G1047" s="248"/>
      <c r="H1047" s="251">
        <v>2.3999999999999999</v>
      </c>
      <c r="I1047" s="252"/>
      <c r="J1047" s="248"/>
      <c r="K1047" s="248"/>
      <c r="L1047" s="253"/>
      <c r="M1047" s="254"/>
      <c r="N1047" s="255"/>
      <c r="O1047" s="255"/>
      <c r="P1047" s="255"/>
      <c r="Q1047" s="255"/>
      <c r="R1047" s="255"/>
      <c r="S1047" s="255"/>
      <c r="T1047" s="256"/>
      <c r="U1047" s="13"/>
      <c r="V1047" s="13"/>
      <c r="W1047" s="13"/>
      <c r="X1047" s="13"/>
      <c r="Y1047" s="13"/>
      <c r="Z1047" s="13"/>
      <c r="AA1047" s="13"/>
      <c r="AB1047" s="13"/>
      <c r="AC1047" s="13"/>
      <c r="AD1047" s="13"/>
      <c r="AE1047" s="13"/>
      <c r="AT1047" s="257" t="s">
        <v>208</v>
      </c>
      <c r="AU1047" s="257" t="s">
        <v>83</v>
      </c>
      <c r="AV1047" s="13" t="s">
        <v>85</v>
      </c>
      <c r="AW1047" s="13" t="s">
        <v>32</v>
      </c>
      <c r="AX1047" s="13" t="s">
        <v>76</v>
      </c>
      <c r="AY1047" s="257" t="s">
        <v>201</v>
      </c>
    </row>
    <row r="1048" s="14" customFormat="1">
      <c r="A1048" s="14"/>
      <c r="B1048" s="258"/>
      <c r="C1048" s="259"/>
      <c r="D1048" s="238" t="s">
        <v>208</v>
      </c>
      <c r="E1048" s="260" t="s">
        <v>1</v>
      </c>
      <c r="F1048" s="261" t="s">
        <v>212</v>
      </c>
      <c r="G1048" s="259"/>
      <c r="H1048" s="262">
        <v>103.84</v>
      </c>
      <c r="I1048" s="263"/>
      <c r="J1048" s="259"/>
      <c r="K1048" s="259"/>
      <c r="L1048" s="264"/>
      <c r="M1048" s="265"/>
      <c r="N1048" s="266"/>
      <c r="O1048" s="266"/>
      <c r="P1048" s="266"/>
      <c r="Q1048" s="266"/>
      <c r="R1048" s="266"/>
      <c r="S1048" s="266"/>
      <c r="T1048" s="267"/>
      <c r="U1048" s="14"/>
      <c r="V1048" s="14"/>
      <c r="W1048" s="14"/>
      <c r="X1048" s="14"/>
      <c r="Y1048" s="14"/>
      <c r="Z1048" s="14"/>
      <c r="AA1048" s="14"/>
      <c r="AB1048" s="14"/>
      <c r="AC1048" s="14"/>
      <c r="AD1048" s="14"/>
      <c r="AE1048" s="14"/>
      <c r="AT1048" s="268" t="s">
        <v>208</v>
      </c>
      <c r="AU1048" s="268" t="s">
        <v>83</v>
      </c>
      <c r="AV1048" s="14" t="s">
        <v>206</v>
      </c>
      <c r="AW1048" s="14" t="s">
        <v>32</v>
      </c>
      <c r="AX1048" s="14" t="s">
        <v>83</v>
      </c>
      <c r="AY1048" s="268" t="s">
        <v>201</v>
      </c>
    </row>
    <row r="1049" s="2" customFormat="1" ht="49.05" customHeight="1">
      <c r="A1049" s="39"/>
      <c r="B1049" s="40"/>
      <c r="C1049" s="222" t="s">
        <v>1287</v>
      </c>
      <c r="D1049" s="222" t="s">
        <v>202</v>
      </c>
      <c r="E1049" s="223" t="s">
        <v>1288</v>
      </c>
      <c r="F1049" s="224" t="s">
        <v>1289</v>
      </c>
      <c r="G1049" s="225" t="s">
        <v>1032</v>
      </c>
      <c r="H1049" s="302"/>
      <c r="I1049" s="227"/>
      <c r="J1049" s="228">
        <f>ROUND(I1049*H1049,2)</f>
        <v>0</v>
      </c>
      <c r="K1049" s="229"/>
      <c r="L1049" s="45"/>
      <c r="M1049" s="230" t="s">
        <v>1</v>
      </c>
      <c r="N1049" s="231" t="s">
        <v>41</v>
      </c>
      <c r="O1049" s="92"/>
      <c r="P1049" s="232">
        <f>O1049*H1049</f>
        <v>0</v>
      </c>
      <c r="Q1049" s="232">
        <v>0</v>
      </c>
      <c r="R1049" s="232">
        <f>Q1049*H1049</f>
        <v>0</v>
      </c>
      <c r="S1049" s="232">
        <v>0</v>
      </c>
      <c r="T1049" s="233">
        <f>S1049*H1049</f>
        <v>0</v>
      </c>
      <c r="U1049" s="39"/>
      <c r="V1049" s="39"/>
      <c r="W1049" s="39"/>
      <c r="X1049" s="39"/>
      <c r="Y1049" s="39"/>
      <c r="Z1049" s="39"/>
      <c r="AA1049" s="39"/>
      <c r="AB1049" s="39"/>
      <c r="AC1049" s="39"/>
      <c r="AD1049" s="39"/>
      <c r="AE1049" s="39"/>
      <c r="AR1049" s="234" t="s">
        <v>323</v>
      </c>
      <c r="AT1049" s="234" t="s">
        <v>202</v>
      </c>
      <c r="AU1049" s="234" t="s">
        <v>83</v>
      </c>
      <c r="AY1049" s="18" t="s">
        <v>201</v>
      </c>
      <c r="BE1049" s="235">
        <f>IF(N1049="základní",J1049,0)</f>
        <v>0</v>
      </c>
      <c r="BF1049" s="235">
        <f>IF(N1049="snížená",J1049,0)</f>
        <v>0</v>
      </c>
      <c r="BG1049" s="235">
        <f>IF(N1049="zákl. přenesená",J1049,0)</f>
        <v>0</v>
      </c>
      <c r="BH1049" s="235">
        <f>IF(N1049="sníž. přenesená",J1049,0)</f>
        <v>0</v>
      </c>
      <c r="BI1049" s="235">
        <f>IF(N1049="nulová",J1049,0)</f>
        <v>0</v>
      </c>
      <c r="BJ1049" s="18" t="s">
        <v>83</v>
      </c>
      <c r="BK1049" s="235">
        <f>ROUND(I1049*H1049,2)</f>
        <v>0</v>
      </c>
      <c r="BL1049" s="18" t="s">
        <v>323</v>
      </c>
      <c r="BM1049" s="234" t="s">
        <v>1290</v>
      </c>
    </row>
    <row r="1050" s="11" customFormat="1" ht="25.92" customHeight="1">
      <c r="A1050" s="11"/>
      <c r="B1050" s="208"/>
      <c r="C1050" s="209"/>
      <c r="D1050" s="210" t="s">
        <v>75</v>
      </c>
      <c r="E1050" s="211" t="s">
        <v>1291</v>
      </c>
      <c r="F1050" s="211" t="s">
        <v>1292</v>
      </c>
      <c r="G1050" s="209"/>
      <c r="H1050" s="209"/>
      <c r="I1050" s="212"/>
      <c r="J1050" s="213">
        <f>BK1050</f>
        <v>0</v>
      </c>
      <c r="K1050" s="209"/>
      <c r="L1050" s="214"/>
      <c r="M1050" s="215"/>
      <c r="N1050" s="216"/>
      <c r="O1050" s="216"/>
      <c r="P1050" s="217">
        <f>SUM(P1051:P1063)</f>
        <v>0</v>
      </c>
      <c r="Q1050" s="216"/>
      <c r="R1050" s="217">
        <f>SUM(R1051:R1063)</f>
        <v>0</v>
      </c>
      <c r="S1050" s="216"/>
      <c r="T1050" s="218">
        <f>SUM(T1051:T1063)</f>
        <v>0</v>
      </c>
      <c r="U1050" s="11"/>
      <c r="V1050" s="11"/>
      <c r="W1050" s="11"/>
      <c r="X1050" s="11"/>
      <c r="Y1050" s="11"/>
      <c r="Z1050" s="11"/>
      <c r="AA1050" s="11"/>
      <c r="AB1050" s="11"/>
      <c r="AC1050" s="11"/>
      <c r="AD1050" s="11"/>
      <c r="AE1050" s="11"/>
      <c r="AR1050" s="219" t="s">
        <v>85</v>
      </c>
      <c r="AT1050" s="220" t="s">
        <v>75</v>
      </c>
      <c r="AU1050" s="220" t="s">
        <v>76</v>
      </c>
      <c r="AY1050" s="219" t="s">
        <v>201</v>
      </c>
      <c r="BK1050" s="221">
        <f>SUM(BK1051:BK1063)</f>
        <v>0</v>
      </c>
    </row>
    <row r="1051" s="2" customFormat="1" ht="21.75" customHeight="1">
      <c r="A1051" s="39"/>
      <c r="B1051" s="40"/>
      <c r="C1051" s="222" t="s">
        <v>1293</v>
      </c>
      <c r="D1051" s="222" t="s">
        <v>202</v>
      </c>
      <c r="E1051" s="223" t="s">
        <v>1294</v>
      </c>
      <c r="F1051" s="224" t="s">
        <v>1295</v>
      </c>
      <c r="G1051" s="225" t="s">
        <v>934</v>
      </c>
      <c r="H1051" s="226">
        <v>2</v>
      </c>
      <c r="I1051" s="227"/>
      <c r="J1051" s="228">
        <f>ROUND(I1051*H1051,2)</f>
        <v>0</v>
      </c>
      <c r="K1051" s="229"/>
      <c r="L1051" s="45"/>
      <c r="M1051" s="230" t="s">
        <v>1</v>
      </c>
      <c r="N1051" s="231" t="s">
        <v>41</v>
      </c>
      <c r="O1051" s="92"/>
      <c r="P1051" s="232">
        <f>O1051*H1051</f>
        <v>0</v>
      </c>
      <c r="Q1051" s="232">
        <v>0</v>
      </c>
      <c r="R1051" s="232">
        <f>Q1051*H1051</f>
        <v>0</v>
      </c>
      <c r="S1051" s="232">
        <v>0</v>
      </c>
      <c r="T1051" s="233">
        <f>S1051*H1051</f>
        <v>0</v>
      </c>
      <c r="U1051" s="39"/>
      <c r="V1051" s="39"/>
      <c r="W1051" s="39"/>
      <c r="X1051" s="39"/>
      <c r="Y1051" s="39"/>
      <c r="Z1051" s="39"/>
      <c r="AA1051" s="39"/>
      <c r="AB1051" s="39"/>
      <c r="AC1051" s="39"/>
      <c r="AD1051" s="39"/>
      <c r="AE1051" s="39"/>
      <c r="AR1051" s="234" t="s">
        <v>323</v>
      </c>
      <c r="AT1051" s="234" t="s">
        <v>202</v>
      </c>
      <c r="AU1051" s="234" t="s">
        <v>83</v>
      </c>
      <c r="AY1051" s="18" t="s">
        <v>201</v>
      </c>
      <c r="BE1051" s="235">
        <f>IF(N1051="základní",J1051,0)</f>
        <v>0</v>
      </c>
      <c r="BF1051" s="235">
        <f>IF(N1051="snížená",J1051,0)</f>
        <v>0</v>
      </c>
      <c r="BG1051" s="235">
        <f>IF(N1051="zákl. přenesená",J1051,0)</f>
        <v>0</v>
      </c>
      <c r="BH1051" s="235">
        <f>IF(N1051="sníž. přenesená",J1051,0)</f>
        <v>0</v>
      </c>
      <c r="BI1051" s="235">
        <f>IF(N1051="nulová",J1051,0)</f>
        <v>0</v>
      </c>
      <c r="BJ1051" s="18" t="s">
        <v>83</v>
      </c>
      <c r="BK1051" s="235">
        <f>ROUND(I1051*H1051,2)</f>
        <v>0</v>
      </c>
      <c r="BL1051" s="18" t="s">
        <v>323</v>
      </c>
      <c r="BM1051" s="234" t="s">
        <v>1296</v>
      </c>
    </row>
    <row r="1052" s="2" customFormat="1" ht="21.75" customHeight="1">
      <c r="A1052" s="39"/>
      <c r="B1052" s="40"/>
      <c r="C1052" s="222" t="s">
        <v>1297</v>
      </c>
      <c r="D1052" s="222" t="s">
        <v>202</v>
      </c>
      <c r="E1052" s="223" t="s">
        <v>1298</v>
      </c>
      <c r="F1052" s="224" t="s">
        <v>1299</v>
      </c>
      <c r="G1052" s="225" t="s">
        <v>934</v>
      </c>
      <c r="H1052" s="226">
        <v>1</v>
      </c>
      <c r="I1052" s="227"/>
      <c r="J1052" s="228">
        <f>ROUND(I1052*H1052,2)</f>
        <v>0</v>
      </c>
      <c r="K1052" s="229"/>
      <c r="L1052" s="45"/>
      <c r="M1052" s="230" t="s">
        <v>1</v>
      </c>
      <c r="N1052" s="231" t="s">
        <v>41</v>
      </c>
      <c r="O1052" s="92"/>
      <c r="P1052" s="232">
        <f>O1052*H1052</f>
        <v>0</v>
      </c>
      <c r="Q1052" s="232">
        <v>0</v>
      </c>
      <c r="R1052" s="232">
        <f>Q1052*H1052</f>
        <v>0</v>
      </c>
      <c r="S1052" s="232">
        <v>0</v>
      </c>
      <c r="T1052" s="233">
        <f>S1052*H1052</f>
        <v>0</v>
      </c>
      <c r="U1052" s="39"/>
      <c r="V1052" s="39"/>
      <c r="W1052" s="39"/>
      <c r="X1052" s="39"/>
      <c r="Y1052" s="39"/>
      <c r="Z1052" s="39"/>
      <c r="AA1052" s="39"/>
      <c r="AB1052" s="39"/>
      <c r="AC1052" s="39"/>
      <c r="AD1052" s="39"/>
      <c r="AE1052" s="39"/>
      <c r="AR1052" s="234" t="s">
        <v>323</v>
      </c>
      <c r="AT1052" s="234" t="s">
        <v>202</v>
      </c>
      <c r="AU1052" s="234" t="s">
        <v>83</v>
      </c>
      <c r="AY1052" s="18" t="s">
        <v>201</v>
      </c>
      <c r="BE1052" s="235">
        <f>IF(N1052="základní",J1052,0)</f>
        <v>0</v>
      </c>
      <c r="BF1052" s="235">
        <f>IF(N1052="snížená",J1052,0)</f>
        <v>0</v>
      </c>
      <c r="BG1052" s="235">
        <f>IF(N1052="zákl. přenesená",J1052,0)</f>
        <v>0</v>
      </c>
      <c r="BH1052" s="235">
        <f>IF(N1052="sníž. přenesená",J1052,0)</f>
        <v>0</v>
      </c>
      <c r="BI1052" s="235">
        <f>IF(N1052="nulová",J1052,0)</f>
        <v>0</v>
      </c>
      <c r="BJ1052" s="18" t="s">
        <v>83</v>
      </c>
      <c r="BK1052" s="235">
        <f>ROUND(I1052*H1052,2)</f>
        <v>0</v>
      </c>
      <c r="BL1052" s="18" t="s">
        <v>323</v>
      </c>
      <c r="BM1052" s="234" t="s">
        <v>1300</v>
      </c>
    </row>
    <row r="1053" s="2" customFormat="1" ht="21.75" customHeight="1">
      <c r="A1053" s="39"/>
      <c r="B1053" s="40"/>
      <c r="C1053" s="222" t="s">
        <v>1301</v>
      </c>
      <c r="D1053" s="222" t="s">
        <v>202</v>
      </c>
      <c r="E1053" s="223" t="s">
        <v>1302</v>
      </c>
      <c r="F1053" s="224" t="s">
        <v>1303</v>
      </c>
      <c r="G1053" s="225" t="s">
        <v>934</v>
      </c>
      <c r="H1053" s="226">
        <v>1</v>
      </c>
      <c r="I1053" s="227"/>
      <c r="J1053" s="228">
        <f>ROUND(I1053*H1053,2)</f>
        <v>0</v>
      </c>
      <c r="K1053" s="229"/>
      <c r="L1053" s="45"/>
      <c r="M1053" s="230" t="s">
        <v>1</v>
      </c>
      <c r="N1053" s="231" t="s">
        <v>41</v>
      </c>
      <c r="O1053" s="92"/>
      <c r="P1053" s="232">
        <f>O1053*H1053</f>
        <v>0</v>
      </c>
      <c r="Q1053" s="232">
        <v>0</v>
      </c>
      <c r="R1053" s="232">
        <f>Q1053*H1053</f>
        <v>0</v>
      </c>
      <c r="S1053" s="232">
        <v>0</v>
      </c>
      <c r="T1053" s="233">
        <f>S1053*H1053</f>
        <v>0</v>
      </c>
      <c r="U1053" s="39"/>
      <c r="V1053" s="39"/>
      <c r="W1053" s="39"/>
      <c r="X1053" s="39"/>
      <c r="Y1053" s="39"/>
      <c r="Z1053" s="39"/>
      <c r="AA1053" s="39"/>
      <c r="AB1053" s="39"/>
      <c r="AC1053" s="39"/>
      <c r="AD1053" s="39"/>
      <c r="AE1053" s="39"/>
      <c r="AR1053" s="234" t="s">
        <v>323</v>
      </c>
      <c r="AT1053" s="234" t="s">
        <v>202</v>
      </c>
      <c r="AU1053" s="234" t="s">
        <v>83</v>
      </c>
      <c r="AY1053" s="18" t="s">
        <v>201</v>
      </c>
      <c r="BE1053" s="235">
        <f>IF(N1053="základní",J1053,0)</f>
        <v>0</v>
      </c>
      <c r="BF1053" s="235">
        <f>IF(N1053="snížená",J1053,0)</f>
        <v>0</v>
      </c>
      <c r="BG1053" s="235">
        <f>IF(N1053="zákl. přenesená",J1053,0)</f>
        <v>0</v>
      </c>
      <c r="BH1053" s="235">
        <f>IF(N1053="sníž. přenesená",J1053,0)</f>
        <v>0</v>
      </c>
      <c r="BI1053" s="235">
        <f>IF(N1053="nulová",J1053,0)</f>
        <v>0</v>
      </c>
      <c r="BJ1053" s="18" t="s">
        <v>83</v>
      </c>
      <c r="BK1053" s="235">
        <f>ROUND(I1053*H1053,2)</f>
        <v>0</v>
      </c>
      <c r="BL1053" s="18" t="s">
        <v>323</v>
      </c>
      <c r="BM1053" s="234" t="s">
        <v>1304</v>
      </c>
    </row>
    <row r="1054" s="2" customFormat="1" ht="21.75" customHeight="1">
      <c r="A1054" s="39"/>
      <c r="B1054" s="40"/>
      <c r="C1054" s="222" t="s">
        <v>1305</v>
      </c>
      <c r="D1054" s="222" t="s">
        <v>202</v>
      </c>
      <c r="E1054" s="223" t="s">
        <v>1306</v>
      </c>
      <c r="F1054" s="224" t="s">
        <v>1307</v>
      </c>
      <c r="G1054" s="225" t="s">
        <v>934</v>
      </c>
      <c r="H1054" s="226">
        <v>3</v>
      </c>
      <c r="I1054" s="227"/>
      <c r="J1054" s="228">
        <f>ROUND(I1054*H1054,2)</f>
        <v>0</v>
      </c>
      <c r="K1054" s="229"/>
      <c r="L1054" s="45"/>
      <c r="M1054" s="230" t="s">
        <v>1</v>
      </c>
      <c r="N1054" s="231" t="s">
        <v>41</v>
      </c>
      <c r="O1054" s="92"/>
      <c r="P1054" s="232">
        <f>O1054*H1054</f>
        <v>0</v>
      </c>
      <c r="Q1054" s="232">
        <v>0</v>
      </c>
      <c r="R1054" s="232">
        <f>Q1054*H1054</f>
        <v>0</v>
      </c>
      <c r="S1054" s="232">
        <v>0</v>
      </c>
      <c r="T1054" s="233">
        <f>S1054*H1054</f>
        <v>0</v>
      </c>
      <c r="U1054" s="39"/>
      <c r="V1054" s="39"/>
      <c r="W1054" s="39"/>
      <c r="X1054" s="39"/>
      <c r="Y1054" s="39"/>
      <c r="Z1054" s="39"/>
      <c r="AA1054" s="39"/>
      <c r="AB1054" s="39"/>
      <c r="AC1054" s="39"/>
      <c r="AD1054" s="39"/>
      <c r="AE1054" s="39"/>
      <c r="AR1054" s="234" t="s">
        <v>323</v>
      </c>
      <c r="AT1054" s="234" t="s">
        <v>202</v>
      </c>
      <c r="AU1054" s="234" t="s">
        <v>83</v>
      </c>
      <c r="AY1054" s="18" t="s">
        <v>201</v>
      </c>
      <c r="BE1054" s="235">
        <f>IF(N1054="základní",J1054,0)</f>
        <v>0</v>
      </c>
      <c r="BF1054" s="235">
        <f>IF(N1054="snížená",J1054,0)</f>
        <v>0</v>
      </c>
      <c r="BG1054" s="235">
        <f>IF(N1054="zákl. přenesená",J1054,0)</f>
        <v>0</v>
      </c>
      <c r="BH1054" s="235">
        <f>IF(N1054="sníž. přenesená",J1054,0)</f>
        <v>0</v>
      </c>
      <c r="BI1054" s="235">
        <f>IF(N1054="nulová",J1054,0)</f>
        <v>0</v>
      </c>
      <c r="BJ1054" s="18" t="s">
        <v>83</v>
      </c>
      <c r="BK1054" s="235">
        <f>ROUND(I1054*H1054,2)</f>
        <v>0</v>
      </c>
      <c r="BL1054" s="18" t="s">
        <v>323</v>
      </c>
      <c r="BM1054" s="234" t="s">
        <v>1308</v>
      </c>
    </row>
    <row r="1055" s="2" customFormat="1" ht="21.75" customHeight="1">
      <c r="A1055" s="39"/>
      <c r="B1055" s="40"/>
      <c r="C1055" s="222" t="s">
        <v>1309</v>
      </c>
      <c r="D1055" s="222" t="s">
        <v>202</v>
      </c>
      <c r="E1055" s="223" t="s">
        <v>1310</v>
      </c>
      <c r="F1055" s="224" t="s">
        <v>1311</v>
      </c>
      <c r="G1055" s="225" t="s">
        <v>934</v>
      </c>
      <c r="H1055" s="226">
        <v>1</v>
      </c>
      <c r="I1055" s="227"/>
      <c r="J1055" s="228">
        <f>ROUND(I1055*H1055,2)</f>
        <v>0</v>
      </c>
      <c r="K1055" s="229"/>
      <c r="L1055" s="45"/>
      <c r="M1055" s="230" t="s">
        <v>1</v>
      </c>
      <c r="N1055" s="231" t="s">
        <v>41</v>
      </c>
      <c r="O1055" s="92"/>
      <c r="P1055" s="232">
        <f>O1055*H1055</f>
        <v>0</v>
      </c>
      <c r="Q1055" s="232">
        <v>0</v>
      </c>
      <c r="R1055" s="232">
        <f>Q1055*H1055</f>
        <v>0</v>
      </c>
      <c r="S1055" s="232">
        <v>0</v>
      </c>
      <c r="T1055" s="233">
        <f>S1055*H1055</f>
        <v>0</v>
      </c>
      <c r="U1055" s="39"/>
      <c r="V1055" s="39"/>
      <c r="W1055" s="39"/>
      <c r="X1055" s="39"/>
      <c r="Y1055" s="39"/>
      <c r="Z1055" s="39"/>
      <c r="AA1055" s="39"/>
      <c r="AB1055" s="39"/>
      <c r="AC1055" s="39"/>
      <c r="AD1055" s="39"/>
      <c r="AE1055" s="39"/>
      <c r="AR1055" s="234" t="s">
        <v>323</v>
      </c>
      <c r="AT1055" s="234" t="s">
        <v>202</v>
      </c>
      <c r="AU1055" s="234" t="s">
        <v>83</v>
      </c>
      <c r="AY1055" s="18" t="s">
        <v>201</v>
      </c>
      <c r="BE1055" s="235">
        <f>IF(N1055="základní",J1055,0)</f>
        <v>0</v>
      </c>
      <c r="BF1055" s="235">
        <f>IF(N1055="snížená",J1055,0)</f>
        <v>0</v>
      </c>
      <c r="BG1055" s="235">
        <f>IF(N1055="zákl. přenesená",J1055,0)</f>
        <v>0</v>
      </c>
      <c r="BH1055" s="235">
        <f>IF(N1055="sníž. přenesená",J1055,0)</f>
        <v>0</v>
      </c>
      <c r="BI1055" s="235">
        <f>IF(N1055="nulová",J1055,0)</f>
        <v>0</v>
      </c>
      <c r="BJ1055" s="18" t="s">
        <v>83</v>
      </c>
      <c r="BK1055" s="235">
        <f>ROUND(I1055*H1055,2)</f>
        <v>0</v>
      </c>
      <c r="BL1055" s="18" t="s">
        <v>323</v>
      </c>
      <c r="BM1055" s="234" t="s">
        <v>1312</v>
      </c>
    </row>
    <row r="1056" s="2" customFormat="1" ht="21.75" customHeight="1">
      <c r="A1056" s="39"/>
      <c r="B1056" s="40"/>
      <c r="C1056" s="222" t="s">
        <v>1313</v>
      </c>
      <c r="D1056" s="222" t="s">
        <v>202</v>
      </c>
      <c r="E1056" s="223" t="s">
        <v>1314</v>
      </c>
      <c r="F1056" s="224" t="s">
        <v>1315</v>
      </c>
      <c r="G1056" s="225" t="s">
        <v>934</v>
      </c>
      <c r="H1056" s="226">
        <v>1</v>
      </c>
      <c r="I1056" s="227"/>
      <c r="J1056" s="228">
        <f>ROUND(I1056*H1056,2)</f>
        <v>0</v>
      </c>
      <c r="K1056" s="229"/>
      <c r="L1056" s="45"/>
      <c r="M1056" s="230" t="s">
        <v>1</v>
      </c>
      <c r="N1056" s="231" t="s">
        <v>41</v>
      </c>
      <c r="O1056" s="92"/>
      <c r="P1056" s="232">
        <f>O1056*H1056</f>
        <v>0</v>
      </c>
      <c r="Q1056" s="232">
        <v>0</v>
      </c>
      <c r="R1056" s="232">
        <f>Q1056*H1056</f>
        <v>0</v>
      </c>
      <c r="S1056" s="232">
        <v>0</v>
      </c>
      <c r="T1056" s="233">
        <f>S1056*H1056</f>
        <v>0</v>
      </c>
      <c r="U1056" s="39"/>
      <c r="V1056" s="39"/>
      <c r="W1056" s="39"/>
      <c r="X1056" s="39"/>
      <c r="Y1056" s="39"/>
      <c r="Z1056" s="39"/>
      <c r="AA1056" s="39"/>
      <c r="AB1056" s="39"/>
      <c r="AC1056" s="39"/>
      <c r="AD1056" s="39"/>
      <c r="AE1056" s="39"/>
      <c r="AR1056" s="234" t="s">
        <v>323</v>
      </c>
      <c r="AT1056" s="234" t="s">
        <v>202</v>
      </c>
      <c r="AU1056" s="234" t="s">
        <v>83</v>
      </c>
      <c r="AY1056" s="18" t="s">
        <v>201</v>
      </c>
      <c r="BE1056" s="235">
        <f>IF(N1056="základní",J1056,0)</f>
        <v>0</v>
      </c>
      <c r="BF1056" s="235">
        <f>IF(N1056="snížená",J1056,0)</f>
        <v>0</v>
      </c>
      <c r="BG1056" s="235">
        <f>IF(N1056="zákl. přenesená",J1056,0)</f>
        <v>0</v>
      </c>
      <c r="BH1056" s="235">
        <f>IF(N1056="sníž. přenesená",J1056,0)</f>
        <v>0</v>
      </c>
      <c r="BI1056" s="235">
        <f>IF(N1056="nulová",J1056,0)</f>
        <v>0</v>
      </c>
      <c r="BJ1056" s="18" t="s">
        <v>83</v>
      </c>
      <c r="BK1056" s="235">
        <f>ROUND(I1056*H1056,2)</f>
        <v>0</v>
      </c>
      <c r="BL1056" s="18" t="s">
        <v>323</v>
      </c>
      <c r="BM1056" s="234" t="s">
        <v>1316</v>
      </c>
    </row>
    <row r="1057" s="2" customFormat="1" ht="21.75" customHeight="1">
      <c r="A1057" s="39"/>
      <c r="B1057" s="40"/>
      <c r="C1057" s="222" t="s">
        <v>1317</v>
      </c>
      <c r="D1057" s="222" t="s">
        <v>202</v>
      </c>
      <c r="E1057" s="223" t="s">
        <v>1318</v>
      </c>
      <c r="F1057" s="224" t="s">
        <v>1319</v>
      </c>
      <c r="G1057" s="225" t="s">
        <v>934</v>
      </c>
      <c r="H1057" s="226">
        <v>1</v>
      </c>
      <c r="I1057" s="227"/>
      <c r="J1057" s="228">
        <f>ROUND(I1057*H1057,2)</f>
        <v>0</v>
      </c>
      <c r="K1057" s="229"/>
      <c r="L1057" s="45"/>
      <c r="M1057" s="230" t="s">
        <v>1</v>
      </c>
      <c r="N1057" s="231" t="s">
        <v>41</v>
      </c>
      <c r="O1057" s="92"/>
      <c r="P1057" s="232">
        <f>O1057*H1057</f>
        <v>0</v>
      </c>
      <c r="Q1057" s="232">
        <v>0</v>
      </c>
      <c r="R1057" s="232">
        <f>Q1057*H1057</f>
        <v>0</v>
      </c>
      <c r="S1057" s="232">
        <v>0</v>
      </c>
      <c r="T1057" s="233">
        <f>S1057*H1057</f>
        <v>0</v>
      </c>
      <c r="U1057" s="39"/>
      <c r="V1057" s="39"/>
      <c r="W1057" s="39"/>
      <c r="X1057" s="39"/>
      <c r="Y1057" s="39"/>
      <c r="Z1057" s="39"/>
      <c r="AA1057" s="39"/>
      <c r="AB1057" s="39"/>
      <c r="AC1057" s="39"/>
      <c r="AD1057" s="39"/>
      <c r="AE1057" s="39"/>
      <c r="AR1057" s="234" t="s">
        <v>323</v>
      </c>
      <c r="AT1057" s="234" t="s">
        <v>202</v>
      </c>
      <c r="AU1057" s="234" t="s">
        <v>83</v>
      </c>
      <c r="AY1057" s="18" t="s">
        <v>201</v>
      </c>
      <c r="BE1057" s="235">
        <f>IF(N1057="základní",J1057,0)</f>
        <v>0</v>
      </c>
      <c r="BF1057" s="235">
        <f>IF(N1057="snížená",J1057,0)</f>
        <v>0</v>
      </c>
      <c r="BG1057" s="235">
        <f>IF(N1057="zákl. přenesená",J1057,0)</f>
        <v>0</v>
      </c>
      <c r="BH1057" s="235">
        <f>IF(N1057="sníž. přenesená",J1057,0)</f>
        <v>0</v>
      </c>
      <c r="BI1057" s="235">
        <f>IF(N1057="nulová",J1057,0)</f>
        <v>0</v>
      </c>
      <c r="BJ1057" s="18" t="s">
        <v>83</v>
      </c>
      <c r="BK1057" s="235">
        <f>ROUND(I1057*H1057,2)</f>
        <v>0</v>
      </c>
      <c r="BL1057" s="18" t="s">
        <v>323</v>
      </c>
      <c r="BM1057" s="234" t="s">
        <v>1320</v>
      </c>
    </row>
    <row r="1058" s="2" customFormat="1" ht="21.75" customHeight="1">
      <c r="A1058" s="39"/>
      <c r="B1058" s="40"/>
      <c r="C1058" s="222" t="s">
        <v>1321</v>
      </c>
      <c r="D1058" s="222" t="s">
        <v>202</v>
      </c>
      <c r="E1058" s="223" t="s">
        <v>1322</v>
      </c>
      <c r="F1058" s="224" t="s">
        <v>1323</v>
      </c>
      <c r="G1058" s="225" t="s">
        <v>934</v>
      </c>
      <c r="H1058" s="226">
        <v>1</v>
      </c>
      <c r="I1058" s="227"/>
      <c r="J1058" s="228">
        <f>ROUND(I1058*H1058,2)</f>
        <v>0</v>
      </c>
      <c r="K1058" s="229"/>
      <c r="L1058" s="45"/>
      <c r="M1058" s="230" t="s">
        <v>1</v>
      </c>
      <c r="N1058" s="231" t="s">
        <v>41</v>
      </c>
      <c r="O1058" s="92"/>
      <c r="P1058" s="232">
        <f>O1058*H1058</f>
        <v>0</v>
      </c>
      <c r="Q1058" s="232">
        <v>0</v>
      </c>
      <c r="R1058" s="232">
        <f>Q1058*H1058</f>
        <v>0</v>
      </c>
      <c r="S1058" s="232">
        <v>0</v>
      </c>
      <c r="T1058" s="233">
        <f>S1058*H1058</f>
        <v>0</v>
      </c>
      <c r="U1058" s="39"/>
      <c r="V1058" s="39"/>
      <c r="W1058" s="39"/>
      <c r="X1058" s="39"/>
      <c r="Y1058" s="39"/>
      <c r="Z1058" s="39"/>
      <c r="AA1058" s="39"/>
      <c r="AB1058" s="39"/>
      <c r="AC1058" s="39"/>
      <c r="AD1058" s="39"/>
      <c r="AE1058" s="39"/>
      <c r="AR1058" s="234" t="s">
        <v>323</v>
      </c>
      <c r="AT1058" s="234" t="s">
        <v>202</v>
      </c>
      <c r="AU1058" s="234" t="s">
        <v>83</v>
      </c>
      <c r="AY1058" s="18" t="s">
        <v>201</v>
      </c>
      <c r="BE1058" s="235">
        <f>IF(N1058="základní",J1058,0)</f>
        <v>0</v>
      </c>
      <c r="BF1058" s="235">
        <f>IF(N1058="snížená",J1058,0)</f>
        <v>0</v>
      </c>
      <c r="BG1058" s="235">
        <f>IF(N1058="zákl. přenesená",J1058,0)</f>
        <v>0</v>
      </c>
      <c r="BH1058" s="235">
        <f>IF(N1058="sníž. přenesená",J1058,0)</f>
        <v>0</v>
      </c>
      <c r="BI1058" s="235">
        <f>IF(N1058="nulová",J1058,0)</f>
        <v>0</v>
      </c>
      <c r="BJ1058" s="18" t="s">
        <v>83</v>
      </c>
      <c r="BK1058" s="235">
        <f>ROUND(I1058*H1058,2)</f>
        <v>0</v>
      </c>
      <c r="BL1058" s="18" t="s">
        <v>323</v>
      </c>
      <c r="BM1058" s="234" t="s">
        <v>1324</v>
      </c>
    </row>
    <row r="1059" s="2" customFormat="1" ht="21.75" customHeight="1">
      <c r="A1059" s="39"/>
      <c r="B1059" s="40"/>
      <c r="C1059" s="222" t="s">
        <v>1325</v>
      </c>
      <c r="D1059" s="222" t="s">
        <v>202</v>
      </c>
      <c r="E1059" s="223" t="s">
        <v>1326</v>
      </c>
      <c r="F1059" s="224" t="s">
        <v>1327</v>
      </c>
      <c r="G1059" s="225" t="s">
        <v>934</v>
      </c>
      <c r="H1059" s="226">
        <v>1</v>
      </c>
      <c r="I1059" s="227"/>
      <c r="J1059" s="228">
        <f>ROUND(I1059*H1059,2)</f>
        <v>0</v>
      </c>
      <c r="K1059" s="229"/>
      <c r="L1059" s="45"/>
      <c r="M1059" s="230" t="s">
        <v>1</v>
      </c>
      <c r="N1059" s="231" t="s">
        <v>41</v>
      </c>
      <c r="O1059" s="92"/>
      <c r="P1059" s="232">
        <f>O1059*H1059</f>
        <v>0</v>
      </c>
      <c r="Q1059" s="232">
        <v>0</v>
      </c>
      <c r="R1059" s="232">
        <f>Q1059*H1059</f>
        <v>0</v>
      </c>
      <c r="S1059" s="232">
        <v>0</v>
      </c>
      <c r="T1059" s="233">
        <f>S1059*H1059</f>
        <v>0</v>
      </c>
      <c r="U1059" s="39"/>
      <c r="V1059" s="39"/>
      <c r="W1059" s="39"/>
      <c r="X1059" s="39"/>
      <c r="Y1059" s="39"/>
      <c r="Z1059" s="39"/>
      <c r="AA1059" s="39"/>
      <c r="AB1059" s="39"/>
      <c r="AC1059" s="39"/>
      <c r="AD1059" s="39"/>
      <c r="AE1059" s="39"/>
      <c r="AR1059" s="234" t="s">
        <v>323</v>
      </c>
      <c r="AT1059" s="234" t="s">
        <v>202</v>
      </c>
      <c r="AU1059" s="234" t="s">
        <v>83</v>
      </c>
      <c r="AY1059" s="18" t="s">
        <v>201</v>
      </c>
      <c r="BE1059" s="235">
        <f>IF(N1059="základní",J1059,0)</f>
        <v>0</v>
      </c>
      <c r="BF1059" s="235">
        <f>IF(N1059="snížená",J1059,0)</f>
        <v>0</v>
      </c>
      <c r="BG1059" s="235">
        <f>IF(N1059="zákl. přenesená",J1059,0)</f>
        <v>0</v>
      </c>
      <c r="BH1059" s="235">
        <f>IF(N1059="sníž. přenesená",J1059,0)</f>
        <v>0</v>
      </c>
      <c r="BI1059" s="235">
        <f>IF(N1059="nulová",J1059,0)</f>
        <v>0</v>
      </c>
      <c r="BJ1059" s="18" t="s">
        <v>83</v>
      </c>
      <c r="BK1059" s="235">
        <f>ROUND(I1059*H1059,2)</f>
        <v>0</v>
      </c>
      <c r="BL1059" s="18" t="s">
        <v>323</v>
      </c>
      <c r="BM1059" s="234" t="s">
        <v>1328</v>
      </c>
    </row>
    <row r="1060" s="2" customFormat="1" ht="24.15" customHeight="1">
      <c r="A1060" s="39"/>
      <c r="B1060" s="40"/>
      <c r="C1060" s="222" t="s">
        <v>1329</v>
      </c>
      <c r="D1060" s="222" t="s">
        <v>202</v>
      </c>
      <c r="E1060" s="223" t="s">
        <v>1330</v>
      </c>
      <c r="F1060" s="224" t="s">
        <v>1331</v>
      </c>
      <c r="G1060" s="225" t="s">
        <v>934</v>
      </c>
      <c r="H1060" s="226">
        <v>4</v>
      </c>
      <c r="I1060" s="227"/>
      <c r="J1060" s="228">
        <f>ROUND(I1060*H1060,2)</f>
        <v>0</v>
      </c>
      <c r="K1060" s="229"/>
      <c r="L1060" s="45"/>
      <c r="M1060" s="230" t="s">
        <v>1</v>
      </c>
      <c r="N1060" s="231" t="s">
        <v>41</v>
      </c>
      <c r="O1060" s="92"/>
      <c r="P1060" s="232">
        <f>O1060*H1060</f>
        <v>0</v>
      </c>
      <c r="Q1060" s="232">
        <v>0</v>
      </c>
      <c r="R1060" s="232">
        <f>Q1060*H1060</f>
        <v>0</v>
      </c>
      <c r="S1060" s="232">
        <v>0</v>
      </c>
      <c r="T1060" s="233">
        <f>S1060*H1060</f>
        <v>0</v>
      </c>
      <c r="U1060" s="39"/>
      <c r="V1060" s="39"/>
      <c r="W1060" s="39"/>
      <c r="X1060" s="39"/>
      <c r="Y1060" s="39"/>
      <c r="Z1060" s="39"/>
      <c r="AA1060" s="39"/>
      <c r="AB1060" s="39"/>
      <c r="AC1060" s="39"/>
      <c r="AD1060" s="39"/>
      <c r="AE1060" s="39"/>
      <c r="AR1060" s="234" t="s">
        <v>323</v>
      </c>
      <c r="AT1060" s="234" t="s">
        <v>202</v>
      </c>
      <c r="AU1060" s="234" t="s">
        <v>83</v>
      </c>
      <c r="AY1060" s="18" t="s">
        <v>201</v>
      </c>
      <c r="BE1060" s="235">
        <f>IF(N1060="základní",J1060,0)</f>
        <v>0</v>
      </c>
      <c r="BF1060" s="235">
        <f>IF(N1060="snížená",J1060,0)</f>
        <v>0</v>
      </c>
      <c r="BG1060" s="235">
        <f>IF(N1060="zákl. přenesená",J1060,0)</f>
        <v>0</v>
      </c>
      <c r="BH1060" s="235">
        <f>IF(N1060="sníž. přenesená",J1060,0)</f>
        <v>0</v>
      </c>
      <c r="BI1060" s="235">
        <f>IF(N1060="nulová",J1060,0)</f>
        <v>0</v>
      </c>
      <c r="BJ1060" s="18" t="s">
        <v>83</v>
      </c>
      <c r="BK1060" s="235">
        <f>ROUND(I1060*H1060,2)</f>
        <v>0</v>
      </c>
      <c r="BL1060" s="18" t="s">
        <v>323</v>
      </c>
      <c r="BM1060" s="234" t="s">
        <v>1332</v>
      </c>
    </row>
    <row r="1061" s="2" customFormat="1" ht="24.15" customHeight="1">
      <c r="A1061" s="39"/>
      <c r="B1061" s="40"/>
      <c r="C1061" s="222" t="s">
        <v>1333</v>
      </c>
      <c r="D1061" s="222" t="s">
        <v>202</v>
      </c>
      <c r="E1061" s="223" t="s">
        <v>1334</v>
      </c>
      <c r="F1061" s="224" t="s">
        <v>1335</v>
      </c>
      <c r="G1061" s="225" t="s">
        <v>934</v>
      </c>
      <c r="H1061" s="226">
        <v>3</v>
      </c>
      <c r="I1061" s="227"/>
      <c r="J1061" s="228">
        <f>ROUND(I1061*H1061,2)</f>
        <v>0</v>
      </c>
      <c r="K1061" s="229"/>
      <c r="L1061" s="45"/>
      <c r="M1061" s="230" t="s">
        <v>1</v>
      </c>
      <c r="N1061" s="231" t="s">
        <v>41</v>
      </c>
      <c r="O1061" s="92"/>
      <c r="P1061" s="232">
        <f>O1061*H1061</f>
        <v>0</v>
      </c>
      <c r="Q1061" s="232">
        <v>0</v>
      </c>
      <c r="R1061" s="232">
        <f>Q1061*H1061</f>
        <v>0</v>
      </c>
      <c r="S1061" s="232">
        <v>0</v>
      </c>
      <c r="T1061" s="233">
        <f>S1061*H1061</f>
        <v>0</v>
      </c>
      <c r="U1061" s="39"/>
      <c r="V1061" s="39"/>
      <c r="W1061" s="39"/>
      <c r="X1061" s="39"/>
      <c r="Y1061" s="39"/>
      <c r="Z1061" s="39"/>
      <c r="AA1061" s="39"/>
      <c r="AB1061" s="39"/>
      <c r="AC1061" s="39"/>
      <c r="AD1061" s="39"/>
      <c r="AE1061" s="39"/>
      <c r="AR1061" s="234" t="s">
        <v>323</v>
      </c>
      <c r="AT1061" s="234" t="s">
        <v>202</v>
      </c>
      <c r="AU1061" s="234" t="s">
        <v>83</v>
      </c>
      <c r="AY1061" s="18" t="s">
        <v>201</v>
      </c>
      <c r="BE1061" s="235">
        <f>IF(N1061="základní",J1061,0)</f>
        <v>0</v>
      </c>
      <c r="BF1061" s="235">
        <f>IF(N1061="snížená",J1061,0)</f>
        <v>0</v>
      </c>
      <c r="BG1061" s="235">
        <f>IF(N1061="zákl. přenesená",J1061,0)</f>
        <v>0</v>
      </c>
      <c r="BH1061" s="235">
        <f>IF(N1061="sníž. přenesená",J1061,0)</f>
        <v>0</v>
      </c>
      <c r="BI1061" s="235">
        <f>IF(N1061="nulová",J1061,0)</f>
        <v>0</v>
      </c>
      <c r="BJ1061" s="18" t="s">
        <v>83</v>
      </c>
      <c r="BK1061" s="235">
        <f>ROUND(I1061*H1061,2)</f>
        <v>0</v>
      </c>
      <c r="BL1061" s="18" t="s">
        <v>323</v>
      </c>
      <c r="BM1061" s="234" t="s">
        <v>1336</v>
      </c>
    </row>
    <row r="1062" s="2" customFormat="1" ht="24.15" customHeight="1">
      <c r="A1062" s="39"/>
      <c r="B1062" s="40"/>
      <c r="C1062" s="222" t="s">
        <v>1337</v>
      </c>
      <c r="D1062" s="222" t="s">
        <v>202</v>
      </c>
      <c r="E1062" s="223" t="s">
        <v>1338</v>
      </c>
      <c r="F1062" s="224" t="s">
        <v>1339</v>
      </c>
      <c r="G1062" s="225" t="s">
        <v>934</v>
      </c>
      <c r="H1062" s="226">
        <v>1</v>
      </c>
      <c r="I1062" s="227"/>
      <c r="J1062" s="228">
        <f>ROUND(I1062*H1062,2)</f>
        <v>0</v>
      </c>
      <c r="K1062" s="229"/>
      <c r="L1062" s="45"/>
      <c r="M1062" s="230" t="s">
        <v>1</v>
      </c>
      <c r="N1062" s="231" t="s">
        <v>41</v>
      </c>
      <c r="O1062" s="92"/>
      <c r="P1062" s="232">
        <f>O1062*H1062</f>
        <v>0</v>
      </c>
      <c r="Q1062" s="232">
        <v>0</v>
      </c>
      <c r="R1062" s="232">
        <f>Q1062*H1062</f>
        <v>0</v>
      </c>
      <c r="S1062" s="232">
        <v>0</v>
      </c>
      <c r="T1062" s="233">
        <f>S1062*H1062</f>
        <v>0</v>
      </c>
      <c r="U1062" s="39"/>
      <c r="V1062" s="39"/>
      <c r="W1062" s="39"/>
      <c r="X1062" s="39"/>
      <c r="Y1062" s="39"/>
      <c r="Z1062" s="39"/>
      <c r="AA1062" s="39"/>
      <c r="AB1062" s="39"/>
      <c r="AC1062" s="39"/>
      <c r="AD1062" s="39"/>
      <c r="AE1062" s="39"/>
      <c r="AR1062" s="234" t="s">
        <v>323</v>
      </c>
      <c r="AT1062" s="234" t="s">
        <v>202</v>
      </c>
      <c r="AU1062" s="234" t="s">
        <v>83</v>
      </c>
      <c r="AY1062" s="18" t="s">
        <v>201</v>
      </c>
      <c r="BE1062" s="235">
        <f>IF(N1062="základní",J1062,0)</f>
        <v>0</v>
      </c>
      <c r="BF1062" s="235">
        <f>IF(N1062="snížená",J1062,0)</f>
        <v>0</v>
      </c>
      <c r="BG1062" s="235">
        <f>IF(N1062="zákl. přenesená",J1062,0)</f>
        <v>0</v>
      </c>
      <c r="BH1062" s="235">
        <f>IF(N1062="sníž. přenesená",J1062,0)</f>
        <v>0</v>
      </c>
      <c r="BI1062" s="235">
        <f>IF(N1062="nulová",J1062,0)</f>
        <v>0</v>
      </c>
      <c r="BJ1062" s="18" t="s">
        <v>83</v>
      </c>
      <c r="BK1062" s="235">
        <f>ROUND(I1062*H1062,2)</f>
        <v>0</v>
      </c>
      <c r="BL1062" s="18" t="s">
        <v>323</v>
      </c>
      <c r="BM1062" s="234" t="s">
        <v>1340</v>
      </c>
    </row>
    <row r="1063" s="2" customFormat="1" ht="49.05" customHeight="1">
      <c r="A1063" s="39"/>
      <c r="B1063" s="40"/>
      <c r="C1063" s="222" t="s">
        <v>1341</v>
      </c>
      <c r="D1063" s="222" t="s">
        <v>202</v>
      </c>
      <c r="E1063" s="223" t="s">
        <v>1342</v>
      </c>
      <c r="F1063" s="224" t="s">
        <v>1343</v>
      </c>
      <c r="G1063" s="225" t="s">
        <v>1032</v>
      </c>
      <c r="H1063" s="302"/>
      <c r="I1063" s="227"/>
      <c r="J1063" s="228">
        <f>ROUND(I1063*H1063,2)</f>
        <v>0</v>
      </c>
      <c r="K1063" s="229"/>
      <c r="L1063" s="45"/>
      <c r="M1063" s="230" t="s">
        <v>1</v>
      </c>
      <c r="N1063" s="231" t="s">
        <v>41</v>
      </c>
      <c r="O1063" s="92"/>
      <c r="P1063" s="232">
        <f>O1063*H1063</f>
        <v>0</v>
      </c>
      <c r="Q1063" s="232">
        <v>0</v>
      </c>
      <c r="R1063" s="232">
        <f>Q1063*H1063</f>
        <v>0</v>
      </c>
      <c r="S1063" s="232">
        <v>0</v>
      </c>
      <c r="T1063" s="233">
        <f>S1063*H1063</f>
        <v>0</v>
      </c>
      <c r="U1063" s="39"/>
      <c r="V1063" s="39"/>
      <c r="W1063" s="39"/>
      <c r="X1063" s="39"/>
      <c r="Y1063" s="39"/>
      <c r="Z1063" s="39"/>
      <c r="AA1063" s="39"/>
      <c r="AB1063" s="39"/>
      <c r="AC1063" s="39"/>
      <c r="AD1063" s="39"/>
      <c r="AE1063" s="39"/>
      <c r="AR1063" s="234" t="s">
        <v>323</v>
      </c>
      <c r="AT1063" s="234" t="s">
        <v>202</v>
      </c>
      <c r="AU1063" s="234" t="s">
        <v>83</v>
      </c>
      <c r="AY1063" s="18" t="s">
        <v>201</v>
      </c>
      <c r="BE1063" s="235">
        <f>IF(N1063="základní",J1063,0)</f>
        <v>0</v>
      </c>
      <c r="BF1063" s="235">
        <f>IF(N1063="snížená",J1063,0)</f>
        <v>0</v>
      </c>
      <c r="BG1063" s="235">
        <f>IF(N1063="zákl. přenesená",J1063,0)</f>
        <v>0</v>
      </c>
      <c r="BH1063" s="235">
        <f>IF(N1063="sníž. přenesená",J1063,0)</f>
        <v>0</v>
      </c>
      <c r="BI1063" s="235">
        <f>IF(N1063="nulová",J1063,0)</f>
        <v>0</v>
      </c>
      <c r="BJ1063" s="18" t="s">
        <v>83</v>
      </c>
      <c r="BK1063" s="235">
        <f>ROUND(I1063*H1063,2)</f>
        <v>0</v>
      </c>
      <c r="BL1063" s="18" t="s">
        <v>323</v>
      </c>
      <c r="BM1063" s="234" t="s">
        <v>1344</v>
      </c>
    </row>
    <row r="1064" s="11" customFormat="1" ht="25.92" customHeight="1">
      <c r="A1064" s="11"/>
      <c r="B1064" s="208"/>
      <c r="C1064" s="209"/>
      <c r="D1064" s="210" t="s">
        <v>75</v>
      </c>
      <c r="E1064" s="211" t="s">
        <v>1345</v>
      </c>
      <c r="F1064" s="211" t="s">
        <v>1346</v>
      </c>
      <c r="G1064" s="209"/>
      <c r="H1064" s="209"/>
      <c r="I1064" s="212"/>
      <c r="J1064" s="213">
        <f>BK1064</f>
        <v>0</v>
      </c>
      <c r="K1064" s="209"/>
      <c r="L1064" s="214"/>
      <c r="M1064" s="215"/>
      <c r="N1064" s="216"/>
      <c r="O1064" s="216"/>
      <c r="P1064" s="217">
        <f>SUM(P1065:P1129)</f>
        <v>0</v>
      </c>
      <c r="Q1064" s="216"/>
      <c r="R1064" s="217">
        <f>SUM(R1065:R1129)</f>
        <v>0.59956805999999996</v>
      </c>
      <c r="S1064" s="216"/>
      <c r="T1064" s="218">
        <f>SUM(T1065:T1129)</f>
        <v>10</v>
      </c>
      <c r="U1064" s="11"/>
      <c r="V1064" s="11"/>
      <c r="W1064" s="11"/>
      <c r="X1064" s="11"/>
      <c r="Y1064" s="11"/>
      <c r="Z1064" s="11"/>
      <c r="AA1064" s="11"/>
      <c r="AB1064" s="11"/>
      <c r="AC1064" s="11"/>
      <c r="AD1064" s="11"/>
      <c r="AE1064" s="11"/>
      <c r="AR1064" s="219" t="s">
        <v>85</v>
      </c>
      <c r="AT1064" s="220" t="s">
        <v>75</v>
      </c>
      <c r="AU1064" s="220" t="s">
        <v>76</v>
      </c>
      <c r="AY1064" s="219" t="s">
        <v>201</v>
      </c>
      <c r="BK1064" s="221">
        <f>SUM(BK1065:BK1129)</f>
        <v>0</v>
      </c>
    </row>
    <row r="1065" s="2" customFormat="1" ht="16.5" customHeight="1">
      <c r="A1065" s="39"/>
      <c r="B1065" s="40"/>
      <c r="C1065" s="222" t="s">
        <v>1347</v>
      </c>
      <c r="D1065" s="222" t="s">
        <v>202</v>
      </c>
      <c r="E1065" s="223" t="s">
        <v>1348</v>
      </c>
      <c r="F1065" s="224" t="s">
        <v>1349</v>
      </c>
      <c r="G1065" s="225" t="s">
        <v>341</v>
      </c>
      <c r="H1065" s="226">
        <v>1</v>
      </c>
      <c r="I1065" s="227"/>
      <c r="J1065" s="228">
        <f>ROUND(I1065*H1065,2)</f>
        <v>0</v>
      </c>
      <c r="K1065" s="229"/>
      <c r="L1065" s="45"/>
      <c r="M1065" s="230" t="s">
        <v>1</v>
      </c>
      <c r="N1065" s="231" t="s">
        <v>41</v>
      </c>
      <c r="O1065" s="92"/>
      <c r="P1065" s="232">
        <f>O1065*H1065</f>
        <v>0</v>
      </c>
      <c r="Q1065" s="232">
        <v>0</v>
      </c>
      <c r="R1065" s="232">
        <f>Q1065*H1065</f>
        <v>0</v>
      </c>
      <c r="S1065" s="232">
        <v>0</v>
      </c>
      <c r="T1065" s="233">
        <f>S1065*H1065</f>
        <v>0</v>
      </c>
      <c r="U1065" s="39"/>
      <c r="V1065" s="39"/>
      <c r="W1065" s="39"/>
      <c r="X1065" s="39"/>
      <c r="Y1065" s="39"/>
      <c r="Z1065" s="39"/>
      <c r="AA1065" s="39"/>
      <c r="AB1065" s="39"/>
      <c r="AC1065" s="39"/>
      <c r="AD1065" s="39"/>
      <c r="AE1065" s="39"/>
      <c r="AR1065" s="234" t="s">
        <v>323</v>
      </c>
      <c r="AT1065" s="234" t="s">
        <v>202</v>
      </c>
      <c r="AU1065" s="234" t="s">
        <v>83</v>
      </c>
      <c r="AY1065" s="18" t="s">
        <v>201</v>
      </c>
      <c r="BE1065" s="235">
        <f>IF(N1065="základní",J1065,0)</f>
        <v>0</v>
      </c>
      <c r="BF1065" s="235">
        <f>IF(N1065="snížená",J1065,0)</f>
        <v>0</v>
      </c>
      <c r="BG1065" s="235">
        <f>IF(N1065="zákl. přenesená",J1065,0)</f>
        <v>0</v>
      </c>
      <c r="BH1065" s="235">
        <f>IF(N1065="sníž. přenesená",J1065,0)</f>
        <v>0</v>
      </c>
      <c r="BI1065" s="235">
        <f>IF(N1065="nulová",J1065,0)</f>
        <v>0</v>
      </c>
      <c r="BJ1065" s="18" t="s">
        <v>83</v>
      </c>
      <c r="BK1065" s="235">
        <f>ROUND(I1065*H1065,2)</f>
        <v>0</v>
      </c>
      <c r="BL1065" s="18" t="s">
        <v>323</v>
      </c>
      <c r="BM1065" s="234" t="s">
        <v>1350</v>
      </c>
    </row>
    <row r="1066" s="2" customFormat="1" ht="16.5" customHeight="1">
      <c r="A1066" s="39"/>
      <c r="B1066" s="40"/>
      <c r="C1066" s="291" t="s">
        <v>1351</v>
      </c>
      <c r="D1066" s="291" t="s">
        <v>615</v>
      </c>
      <c r="E1066" s="292" t="s">
        <v>1352</v>
      </c>
      <c r="F1066" s="293" t="s">
        <v>1353</v>
      </c>
      <c r="G1066" s="294" t="s">
        <v>934</v>
      </c>
      <c r="H1066" s="295">
        <v>5</v>
      </c>
      <c r="I1066" s="296"/>
      <c r="J1066" s="297">
        <f>ROUND(I1066*H1066,2)</f>
        <v>0</v>
      </c>
      <c r="K1066" s="298"/>
      <c r="L1066" s="299"/>
      <c r="M1066" s="300" t="s">
        <v>1</v>
      </c>
      <c r="N1066" s="301" t="s">
        <v>41</v>
      </c>
      <c r="O1066" s="92"/>
      <c r="P1066" s="232">
        <f>O1066*H1066</f>
        <v>0</v>
      </c>
      <c r="Q1066" s="232">
        <v>0</v>
      </c>
      <c r="R1066" s="232">
        <f>Q1066*H1066</f>
        <v>0</v>
      </c>
      <c r="S1066" s="232">
        <v>0</v>
      </c>
      <c r="T1066" s="233">
        <f>S1066*H1066</f>
        <v>0</v>
      </c>
      <c r="U1066" s="39"/>
      <c r="V1066" s="39"/>
      <c r="W1066" s="39"/>
      <c r="X1066" s="39"/>
      <c r="Y1066" s="39"/>
      <c r="Z1066" s="39"/>
      <c r="AA1066" s="39"/>
      <c r="AB1066" s="39"/>
      <c r="AC1066" s="39"/>
      <c r="AD1066" s="39"/>
      <c r="AE1066" s="39"/>
      <c r="AR1066" s="234" t="s">
        <v>683</v>
      </c>
      <c r="AT1066" s="234" t="s">
        <v>615</v>
      </c>
      <c r="AU1066" s="234" t="s">
        <v>83</v>
      </c>
      <c r="AY1066" s="18" t="s">
        <v>201</v>
      </c>
      <c r="BE1066" s="235">
        <f>IF(N1066="základní",J1066,0)</f>
        <v>0</v>
      </c>
      <c r="BF1066" s="235">
        <f>IF(N1066="snížená",J1066,0)</f>
        <v>0</v>
      </c>
      <c r="BG1066" s="235">
        <f>IF(N1066="zákl. přenesená",J1066,0)</f>
        <v>0</v>
      </c>
      <c r="BH1066" s="235">
        <f>IF(N1066="sníž. přenesená",J1066,0)</f>
        <v>0</v>
      </c>
      <c r="BI1066" s="235">
        <f>IF(N1066="nulová",J1066,0)</f>
        <v>0</v>
      </c>
      <c r="BJ1066" s="18" t="s">
        <v>83</v>
      </c>
      <c r="BK1066" s="235">
        <f>ROUND(I1066*H1066,2)</f>
        <v>0</v>
      </c>
      <c r="BL1066" s="18" t="s">
        <v>323</v>
      </c>
      <c r="BM1066" s="234" t="s">
        <v>1354</v>
      </c>
    </row>
    <row r="1067" s="2" customFormat="1" ht="16.5" customHeight="1">
      <c r="A1067" s="39"/>
      <c r="B1067" s="40"/>
      <c r="C1067" s="291" t="s">
        <v>1355</v>
      </c>
      <c r="D1067" s="291" t="s">
        <v>615</v>
      </c>
      <c r="E1067" s="292" t="s">
        <v>1356</v>
      </c>
      <c r="F1067" s="293" t="s">
        <v>1353</v>
      </c>
      <c r="G1067" s="294" t="s">
        <v>934</v>
      </c>
      <c r="H1067" s="295">
        <v>9</v>
      </c>
      <c r="I1067" s="296"/>
      <c r="J1067" s="297">
        <f>ROUND(I1067*H1067,2)</f>
        <v>0</v>
      </c>
      <c r="K1067" s="298"/>
      <c r="L1067" s="299"/>
      <c r="M1067" s="300" t="s">
        <v>1</v>
      </c>
      <c r="N1067" s="301" t="s">
        <v>41</v>
      </c>
      <c r="O1067" s="92"/>
      <c r="P1067" s="232">
        <f>O1067*H1067</f>
        <v>0</v>
      </c>
      <c r="Q1067" s="232">
        <v>0</v>
      </c>
      <c r="R1067" s="232">
        <f>Q1067*H1067</f>
        <v>0</v>
      </c>
      <c r="S1067" s="232">
        <v>0</v>
      </c>
      <c r="T1067" s="233">
        <f>S1067*H1067</f>
        <v>0</v>
      </c>
      <c r="U1067" s="39"/>
      <c r="V1067" s="39"/>
      <c r="W1067" s="39"/>
      <c r="X1067" s="39"/>
      <c r="Y1067" s="39"/>
      <c r="Z1067" s="39"/>
      <c r="AA1067" s="39"/>
      <c r="AB1067" s="39"/>
      <c r="AC1067" s="39"/>
      <c r="AD1067" s="39"/>
      <c r="AE1067" s="39"/>
      <c r="AR1067" s="234" t="s">
        <v>683</v>
      </c>
      <c r="AT1067" s="234" t="s">
        <v>615</v>
      </c>
      <c r="AU1067" s="234" t="s">
        <v>83</v>
      </c>
      <c r="AY1067" s="18" t="s">
        <v>201</v>
      </c>
      <c r="BE1067" s="235">
        <f>IF(N1067="základní",J1067,0)</f>
        <v>0</v>
      </c>
      <c r="BF1067" s="235">
        <f>IF(N1067="snížená",J1067,0)</f>
        <v>0</v>
      </c>
      <c r="BG1067" s="235">
        <f>IF(N1067="zákl. přenesená",J1067,0)</f>
        <v>0</v>
      </c>
      <c r="BH1067" s="235">
        <f>IF(N1067="sníž. přenesená",J1067,0)</f>
        <v>0</v>
      </c>
      <c r="BI1067" s="235">
        <f>IF(N1067="nulová",J1067,0)</f>
        <v>0</v>
      </c>
      <c r="BJ1067" s="18" t="s">
        <v>83</v>
      </c>
      <c r="BK1067" s="235">
        <f>ROUND(I1067*H1067,2)</f>
        <v>0</v>
      </c>
      <c r="BL1067" s="18" t="s">
        <v>323</v>
      </c>
      <c r="BM1067" s="234" t="s">
        <v>1357</v>
      </c>
    </row>
    <row r="1068" s="2" customFormat="1" ht="21.75" customHeight="1">
      <c r="A1068" s="39"/>
      <c r="B1068" s="40"/>
      <c r="C1068" s="291" t="s">
        <v>1358</v>
      </c>
      <c r="D1068" s="291" t="s">
        <v>615</v>
      </c>
      <c r="E1068" s="292" t="s">
        <v>1359</v>
      </c>
      <c r="F1068" s="293" t="s">
        <v>1360</v>
      </c>
      <c r="G1068" s="294" t="s">
        <v>934</v>
      </c>
      <c r="H1068" s="295">
        <v>12</v>
      </c>
      <c r="I1068" s="296"/>
      <c r="J1068" s="297">
        <f>ROUND(I1068*H1068,2)</f>
        <v>0</v>
      </c>
      <c r="K1068" s="298"/>
      <c r="L1068" s="299"/>
      <c r="M1068" s="300" t="s">
        <v>1</v>
      </c>
      <c r="N1068" s="301" t="s">
        <v>41</v>
      </c>
      <c r="O1068" s="92"/>
      <c r="P1068" s="232">
        <f>O1068*H1068</f>
        <v>0</v>
      </c>
      <c r="Q1068" s="232">
        <v>0</v>
      </c>
      <c r="R1068" s="232">
        <f>Q1068*H1068</f>
        <v>0</v>
      </c>
      <c r="S1068" s="232">
        <v>0</v>
      </c>
      <c r="T1068" s="233">
        <f>S1068*H1068</f>
        <v>0</v>
      </c>
      <c r="U1068" s="39"/>
      <c r="V1068" s="39"/>
      <c r="W1068" s="39"/>
      <c r="X1068" s="39"/>
      <c r="Y1068" s="39"/>
      <c r="Z1068" s="39"/>
      <c r="AA1068" s="39"/>
      <c r="AB1068" s="39"/>
      <c r="AC1068" s="39"/>
      <c r="AD1068" s="39"/>
      <c r="AE1068" s="39"/>
      <c r="AR1068" s="234" t="s">
        <v>683</v>
      </c>
      <c r="AT1068" s="234" t="s">
        <v>615</v>
      </c>
      <c r="AU1068" s="234" t="s">
        <v>83</v>
      </c>
      <c r="AY1068" s="18" t="s">
        <v>201</v>
      </c>
      <c r="BE1068" s="235">
        <f>IF(N1068="základní",J1068,0)</f>
        <v>0</v>
      </c>
      <c r="BF1068" s="235">
        <f>IF(N1068="snížená",J1068,0)</f>
        <v>0</v>
      </c>
      <c r="BG1068" s="235">
        <f>IF(N1068="zákl. přenesená",J1068,0)</f>
        <v>0</v>
      </c>
      <c r="BH1068" s="235">
        <f>IF(N1068="sníž. přenesená",J1068,0)</f>
        <v>0</v>
      </c>
      <c r="BI1068" s="235">
        <f>IF(N1068="nulová",J1068,0)</f>
        <v>0</v>
      </c>
      <c r="BJ1068" s="18" t="s">
        <v>83</v>
      </c>
      <c r="BK1068" s="235">
        <f>ROUND(I1068*H1068,2)</f>
        <v>0</v>
      </c>
      <c r="BL1068" s="18" t="s">
        <v>323</v>
      </c>
      <c r="BM1068" s="234" t="s">
        <v>1361</v>
      </c>
    </row>
    <row r="1069" s="2" customFormat="1" ht="16.5" customHeight="1">
      <c r="A1069" s="39"/>
      <c r="B1069" s="40"/>
      <c r="C1069" s="291" t="s">
        <v>1362</v>
      </c>
      <c r="D1069" s="291" t="s">
        <v>615</v>
      </c>
      <c r="E1069" s="292" t="s">
        <v>1363</v>
      </c>
      <c r="F1069" s="293" t="s">
        <v>1364</v>
      </c>
      <c r="G1069" s="294" t="s">
        <v>934</v>
      </c>
      <c r="H1069" s="295">
        <v>2</v>
      </c>
      <c r="I1069" s="296"/>
      <c r="J1069" s="297">
        <f>ROUND(I1069*H1069,2)</f>
        <v>0</v>
      </c>
      <c r="K1069" s="298"/>
      <c r="L1069" s="299"/>
      <c r="M1069" s="300" t="s">
        <v>1</v>
      </c>
      <c r="N1069" s="301" t="s">
        <v>41</v>
      </c>
      <c r="O1069" s="92"/>
      <c r="P1069" s="232">
        <f>O1069*H1069</f>
        <v>0</v>
      </c>
      <c r="Q1069" s="232">
        <v>0</v>
      </c>
      <c r="R1069" s="232">
        <f>Q1069*H1069</f>
        <v>0</v>
      </c>
      <c r="S1069" s="232">
        <v>0</v>
      </c>
      <c r="T1069" s="233">
        <f>S1069*H1069</f>
        <v>0</v>
      </c>
      <c r="U1069" s="39"/>
      <c r="V1069" s="39"/>
      <c r="W1069" s="39"/>
      <c r="X1069" s="39"/>
      <c r="Y1069" s="39"/>
      <c r="Z1069" s="39"/>
      <c r="AA1069" s="39"/>
      <c r="AB1069" s="39"/>
      <c r="AC1069" s="39"/>
      <c r="AD1069" s="39"/>
      <c r="AE1069" s="39"/>
      <c r="AR1069" s="234" t="s">
        <v>683</v>
      </c>
      <c r="AT1069" s="234" t="s">
        <v>615</v>
      </c>
      <c r="AU1069" s="234" t="s">
        <v>83</v>
      </c>
      <c r="AY1069" s="18" t="s">
        <v>201</v>
      </c>
      <c r="BE1069" s="235">
        <f>IF(N1069="základní",J1069,0)</f>
        <v>0</v>
      </c>
      <c r="BF1069" s="235">
        <f>IF(N1069="snížená",J1069,0)</f>
        <v>0</v>
      </c>
      <c r="BG1069" s="235">
        <f>IF(N1069="zákl. přenesená",J1069,0)</f>
        <v>0</v>
      </c>
      <c r="BH1069" s="235">
        <f>IF(N1069="sníž. přenesená",J1069,0)</f>
        <v>0</v>
      </c>
      <c r="BI1069" s="235">
        <f>IF(N1069="nulová",J1069,0)</f>
        <v>0</v>
      </c>
      <c r="BJ1069" s="18" t="s">
        <v>83</v>
      </c>
      <c r="BK1069" s="235">
        <f>ROUND(I1069*H1069,2)</f>
        <v>0</v>
      </c>
      <c r="BL1069" s="18" t="s">
        <v>323</v>
      </c>
      <c r="BM1069" s="234" t="s">
        <v>1365</v>
      </c>
    </row>
    <row r="1070" s="2" customFormat="1" ht="16.5" customHeight="1">
      <c r="A1070" s="39"/>
      <c r="B1070" s="40"/>
      <c r="C1070" s="291" t="s">
        <v>1366</v>
      </c>
      <c r="D1070" s="291" t="s">
        <v>615</v>
      </c>
      <c r="E1070" s="292" t="s">
        <v>1367</v>
      </c>
      <c r="F1070" s="293" t="s">
        <v>1368</v>
      </c>
      <c r="G1070" s="294" t="s">
        <v>934</v>
      </c>
      <c r="H1070" s="295">
        <v>10</v>
      </c>
      <c r="I1070" s="296"/>
      <c r="J1070" s="297">
        <f>ROUND(I1070*H1070,2)</f>
        <v>0</v>
      </c>
      <c r="K1070" s="298"/>
      <c r="L1070" s="299"/>
      <c r="M1070" s="300" t="s">
        <v>1</v>
      </c>
      <c r="N1070" s="301" t="s">
        <v>41</v>
      </c>
      <c r="O1070" s="92"/>
      <c r="P1070" s="232">
        <f>O1070*H1070</f>
        <v>0</v>
      </c>
      <c r="Q1070" s="232">
        <v>0</v>
      </c>
      <c r="R1070" s="232">
        <f>Q1070*H1070</f>
        <v>0</v>
      </c>
      <c r="S1070" s="232">
        <v>0</v>
      </c>
      <c r="T1070" s="233">
        <f>S1070*H1070</f>
        <v>0</v>
      </c>
      <c r="U1070" s="39"/>
      <c r="V1070" s="39"/>
      <c r="W1070" s="39"/>
      <c r="X1070" s="39"/>
      <c r="Y1070" s="39"/>
      <c r="Z1070" s="39"/>
      <c r="AA1070" s="39"/>
      <c r="AB1070" s="39"/>
      <c r="AC1070" s="39"/>
      <c r="AD1070" s="39"/>
      <c r="AE1070" s="39"/>
      <c r="AR1070" s="234" t="s">
        <v>683</v>
      </c>
      <c r="AT1070" s="234" t="s">
        <v>615</v>
      </c>
      <c r="AU1070" s="234" t="s">
        <v>83</v>
      </c>
      <c r="AY1070" s="18" t="s">
        <v>201</v>
      </c>
      <c r="BE1070" s="235">
        <f>IF(N1070="základní",J1070,0)</f>
        <v>0</v>
      </c>
      <c r="BF1070" s="235">
        <f>IF(N1070="snížená",J1070,0)</f>
        <v>0</v>
      </c>
      <c r="BG1070" s="235">
        <f>IF(N1070="zákl. přenesená",J1070,0)</f>
        <v>0</v>
      </c>
      <c r="BH1070" s="235">
        <f>IF(N1070="sníž. přenesená",J1070,0)</f>
        <v>0</v>
      </c>
      <c r="BI1070" s="235">
        <f>IF(N1070="nulová",J1070,0)</f>
        <v>0</v>
      </c>
      <c r="BJ1070" s="18" t="s">
        <v>83</v>
      </c>
      <c r="BK1070" s="235">
        <f>ROUND(I1070*H1070,2)</f>
        <v>0</v>
      </c>
      <c r="BL1070" s="18" t="s">
        <v>323</v>
      </c>
      <c r="BM1070" s="234" t="s">
        <v>1369</v>
      </c>
    </row>
    <row r="1071" s="2" customFormat="1" ht="16.5" customHeight="1">
      <c r="A1071" s="39"/>
      <c r="B1071" s="40"/>
      <c r="C1071" s="291" t="s">
        <v>1370</v>
      </c>
      <c r="D1071" s="291" t="s">
        <v>615</v>
      </c>
      <c r="E1071" s="292" t="s">
        <v>1371</v>
      </c>
      <c r="F1071" s="293" t="s">
        <v>1372</v>
      </c>
      <c r="G1071" s="294" t="s">
        <v>934</v>
      </c>
      <c r="H1071" s="295">
        <v>2</v>
      </c>
      <c r="I1071" s="296"/>
      <c r="J1071" s="297">
        <f>ROUND(I1071*H1071,2)</f>
        <v>0</v>
      </c>
      <c r="K1071" s="298"/>
      <c r="L1071" s="299"/>
      <c r="M1071" s="300" t="s">
        <v>1</v>
      </c>
      <c r="N1071" s="301" t="s">
        <v>41</v>
      </c>
      <c r="O1071" s="92"/>
      <c r="P1071" s="232">
        <f>O1071*H1071</f>
        <v>0</v>
      </c>
      <c r="Q1071" s="232">
        <v>0</v>
      </c>
      <c r="R1071" s="232">
        <f>Q1071*H1071</f>
        <v>0</v>
      </c>
      <c r="S1071" s="232">
        <v>0</v>
      </c>
      <c r="T1071" s="233">
        <f>S1071*H1071</f>
        <v>0</v>
      </c>
      <c r="U1071" s="39"/>
      <c r="V1071" s="39"/>
      <c r="W1071" s="39"/>
      <c r="X1071" s="39"/>
      <c r="Y1071" s="39"/>
      <c r="Z1071" s="39"/>
      <c r="AA1071" s="39"/>
      <c r="AB1071" s="39"/>
      <c r="AC1071" s="39"/>
      <c r="AD1071" s="39"/>
      <c r="AE1071" s="39"/>
      <c r="AR1071" s="234" t="s">
        <v>683</v>
      </c>
      <c r="AT1071" s="234" t="s">
        <v>615</v>
      </c>
      <c r="AU1071" s="234" t="s">
        <v>83</v>
      </c>
      <c r="AY1071" s="18" t="s">
        <v>201</v>
      </c>
      <c r="BE1071" s="235">
        <f>IF(N1071="základní",J1071,0)</f>
        <v>0</v>
      </c>
      <c r="BF1071" s="235">
        <f>IF(N1071="snížená",J1071,0)</f>
        <v>0</v>
      </c>
      <c r="BG1071" s="235">
        <f>IF(N1071="zákl. přenesená",J1071,0)</f>
        <v>0</v>
      </c>
      <c r="BH1071" s="235">
        <f>IF(N1071="sníž. přenesená",J1071,0)</f>
        <v>0</v>
      </c>
      <c r="BI1071" s="235">
        <f>IF(N1071="nulová",J1071,0)</f>
        <v>0</v>
      </c>
      <c r="BJ1071" s="18" t="s">
        <v>83</v>
      </c>
      <c r="BK1071" s="235">
        <f>ROUND(I1071*H1071,2)</f>
        <v>0</v>
      </c>
      <c r="BL1071" s="18" t="s">
        <v>323</v>
      </c>
      <c r="BM1071" s="234" t="s">
        <v>1373</v>
      </c>
    </row>
    <row r="1072" s="2" customFormat="1" ht="16.5" customHeight="1">
      <c r="A1072" s="39"/>
      <c r="B1072" s="40"/>
      <c r="C1072" s="291" t="s">
        <v>1374</v>
      </c>
      <c r="D1072" s="291" t="s">
        <v>615</v>
      </c>
      <c r="E1072" s="292" t="s">
        <v>1375</v>
      </c>
      <c r="F1072" s="293" t="s">
        <v>1372</v>
      </c>
      <c r="G1072" s="294" t="s">
        <v>934</v>
      </c>
      <c r="H1072" s="295">
        <v>1</v>
      </c>
      <c r="I1072" s="296"/>
      <c r="J1072" s="297">
        <f>ROUND(I1072*H1072,2)</f>
        <v>0</v>
      </c>
      <c r="K1072" s="298"/>
      <c r="L1072" s="299"/>
      <c r="M1072" s="300" t="s">
        <v>1</v>
      </c>
      <c r="N1072" s="301" t="s">
        <v>41</v>
      </c>
      <c r="O1072" s="92"/>
      <c r="P1072" s="232">
        <f>O1072*H1072</f>
        <v>0</v>
      </c>
      <c r="Q1072" s="232">
        <v>0</v>
      </c>
      <c r="R1072" s="232">
        <f>Q1072*H1072</f>
        <v>0</v>
      </c>
      <c r="S1072" s="232">
        <v>0</v>
      </c>
      <c r="T1072" s="233">
        <f>S1072*H1072</f>
        <v>0</v>
      </c>
      <c r="U1072" s="39"/>
      <c r="V1072" s="39"/>
      <c r="W1072" s="39"/>
      <c r="X1072" s="39"/>
      <c r="Y1072" s="39"/>
      <c r="Z1072" s="39"/>
      <c r="AA1072" s="39"/>
      <c r="AB1072" s="39"/>
      <c r="AC1072" s="39"/>
      <c r="AD1072" s="39"/>
      <c r="AE1072" s="39"/>
      <c r="AR1072" s="234" t="s">
        <v>683</v>
      </c>
      <c r="AT1072" s="234" t="s">
        <v>615</v>
      </c>
      <c r="AU1072" s="234" t="s">
        <v>83</v>
      </c>
      <c r="AY1072" s="18" t="s">
        <v>201</v>
      </c>
      <c r="BE1072" s="235">
        <f>IF(N1072="základní",J1072,0)</f>
        <v>0</v>
      </c>
      <c r="BF1072" s="235">
        <f>IF(N1072="snížená",J1072,0)</f>
        <v>0</v>
      </c>
      <c r="BG1072" s="235">
        <f>IF(N1072="zákl. přenesená",J1072,0)</f>
        <v>0</v>
      </c>
      <c r="BH1072" s="235">
        <f>IF(N1072="sníž. přenesená",J1072,0)</f>
        <v>0</v>
      </c>
      <c r="BI1072" s="235">
        <f>IF(N1072="nulová",J1072,0)</f>
        <v>0</v>
      </c>
      <c r="BJ1072" s="18" t="s">
        <v>83</v>
      </c>
      <c r="BK1072" s="235">
        <f>ROUND(I1072*H1072,2)</f>
        <v>0</v>
      </c>
      <c r="BL1072" s="18" t="s">
        <v>323</v>
      </c>
      <c r="BM1072" s="234" t="s">
        <v>1376</v>
      </c>
    </row>
    <row r="1073" s="2" customFormat="1" ht="16.5" customHeight="1">
      <c r="A1073" s="39"/>
      <c r="B1073" s="40"/>
      <c r="C1073" s="291" t="s">
        <v>1377</v>
      </c>
      <c r="D1073" s="291" t="s">
        <v>615</v>
      </c>
      <c r="E1073" s="292" t="s">
        <v>1378</v>
      </c>
      <c r="F1073" s="293" t="s">
        <v>1372</v>
      </c>
      <c r="G1073" s="294" t="s">
        <v>934</v>
      </c>
      <c r="H1073" s="295">
        <v>1</v>
      </c>
      <c r="I1073" s="296"/>
      <c r="J1073" s="297">
        <f>ROUND(I1073*H1073,2)</f>
        <v>0</v>
      </c>
      <c r="K1073" s="298"/>
      <c r="L1073" s="299"/>
      <c r="M1073" s="300" t="s">
        <v>1</v>
      </c>
      <c r="N1073" s="301" t="s">
        <v>41</v>
      </c>
      <c r="O1073" s="92"/>
      <c r="P1073" s="232">
        <f>O1073*H1073</f>
        <v>0</v>
      </c>
      <c r="Q1073" s="232">
        <v>0</v>
      </c>
      <c r="R1073" s="232">
        <f>Q1073*H1073</f>
        <v>0</v>
      </c>
      <c r="S1073" s="232">
        <v>0</v>
      </c>
      <c r="T1073" s="233">
        <f>S1073*H1073</f>
        <v>0</v>
      </c>
      <c r="U1073" s="39"/>
      <c r="V1073" s="39"/>
      <c r="W1073" s="39"/>
      <c r="X1073" s="39"/>
      <c r="Y1073" s="39"/>
      <c r="Z1073" s="39"/>
      <c r="AA1073" s="39"/>
      <c r="AB1073" s="39"/>
      <c r="AC1073" s="39"/>
      <c r="AD1073" s="39"/>
      <c r="AE1073" s="39"/>
      <c r="AR1073" s="234" t="s">
        <v>683</v>
      </c>
      <c r="AT1073" s="234" t="s">
        <v>615</v>
      </c>
      <c r="AU1073" s="234" t="s">
        <v>83</v>
      </c>
      <c r="AY1073" s="18" t="s">
        <v>201</v>
      </c>
      <c r="BE1073" s="235">
        <f>IF(N1073="základní",J1073,0)</f>
        <v>0</v>
      </c>
      <c r="BF1073" s="235">
        <f>IF(N1073="snížená",J1073,0)</f>
        <v>0</v>
      </c>
      <c r="BG1073" s="235">
        <f>IF(N1073="zákl. přenesená",J1073,0)</f>
        <v>0</v>
      </c>
      <c r="BH1073" s="235">
        <f>IF(N1073="sníž. přenesená",J1073,0)</f>
        <v>0</v>
      </c>
      <c r="BI1073" s="235">
        <f>IF(N1073="nulová",J1073,0)</f>
        <v>0</v>
      </c>
      <c r="BJ1073" s="18" t="s">
        <v>83</v>
      </c>
      <c r="BK1073" s="235">
        <f>ROUND(I1073*H1073,2)</f>
        <v>0</v>
      </c>
      <c r="BL1073" s="18" t="s">
        <v>323</v>
      </c>
      <c r="BM1073" s="234" t="s">
        <v>1379</v>
      </c>
    </row>
    <row r="1074" s="2" customFormat="1" ht="16.5" customHeight="1">
      <c r="A1074" s="39"/>
      <c r="B1074" s="40"/>
      <c r="C1074" s="291" t="s">
        <v>1380</v>
      </c>
      <c r="D1074" s="291" t="s">
        <v>615</v>
      </c>
      <c r="E1074" s="292" t="s">
        <v>1381</v>
      </c>
      <c r="F1074" s="293" t="s">
        <v>1382</v>
      </c>
      <c r="G1074" s="294" t="s">
        <v>934</v>
      </c>
      <c r="H1074" s="295">
        <v>2</v>
      </c>
      <c r="I1074" s="296"/>
      <c r="J1074" s="297">
        <f>ROUND(I1074*H1074,2)</f>
        <v>0</v>
      </c>
      <c r="K1074" s="298"/>
      <c r="L1074" s="299"/>
      <c r="M1074" s="300" t="s">
        <v>1</v>
      </c>
      <c r="N1074" s="301" t="s">
        <v>41</v>
      </c>
      <c r="O1074" s="92"/>
      <c r="P1074" s="232">
        <f>O1074*H1074</f>
        <v>0</v>
      </c>
      <c r="Q1074" s="232">
        <v>0</v>
      </c>
      <c r="R1074" s="232">
        <f>Q1074*H1074</f>
        <v>0</v>
      </c>
      <c r="S1074" s="232">
        <v>0</v>
      </c>
      <c r="T1074" s="233">
        <f>S1074*H1074</f>
        <v>0</v>
      </c>
      <c r="U1074" s="39"/>
      <c r="V1074" s="39"/>
      <c r="W1074" s="39"/>
      <c r="X1074" s="39"/>
      <c r="Y1074" s="39"/>
      <c r="Z1074" s="39"/>
      <c r="AA1074" s="39"/>
      <c r="AB1074" s="39"/>
      <c r="AC1074" s="39"/>
      <c r="AD1074" s="39"/>
      <c r="AE1074" s="39"/>
      <c r="AR1074" s="234" t="s">
        <v>683</v>
      </c>
      <c r="AT1074" s="234" t="s">
        <v>615</v>
      </c>
      <c r="AU1074" s="234" t="s">
        <v>83</v>
      </c>
      <c r="AY1074" s="18" t="s">
        <v>201</v>
      </c>
      <c r="BE1074" s="235">
        <f>IF(N1074="základní",J1074,0)</f>
        <v>0</v>
      </c>
      <c r="BF1074" s="235">
        <f>IF(N1074="snížená",J1074,0)</f>
        <v>0</v>
      </c>
      <c r="BG1074" s="235">
        <f>IF(N1074="zákl. přenesená",J1074,0)</f>
        <v>0</v>
      </c>
      <c r="BH1074" s="235">
        <f>IF(N1074="sníž. přenesená",J1074,0)</f>
        <v>0</v>
      </c>
      <c r="BI1074" s="235">
        <f>IF(N1074="nulová",J1074,0)</f>
        <v>0</v>
      </c>
      <c r="BJ1074" s="18" t="s">
        <v>83</v>
      </c>
      <c r="BK1074" s="235">
        <f>ROUND(I1074*H1074,2)</f>
        <v>0</v>
      </c>
      <c r="BL1074" s="18" t="s">
        <v>323</v>
      </c>
      <c r="BM1074" s="234" t="s">
        <v>1383</v>
      </c>
    </row>
    <row r="1075" s="2" customFormat="1" ht="16.5" customHeight="1">
      <c r="A1075" s="39"/>
      <c r="B1075" s="40"/>
      <c r="C1075" s="291" t="s">
        <v>1384</v>
      </c>
      <c r="D1075" s="291" t="s">
        <v>615</v>
      </c>
      <c r="E1075" s="292" t="s">
        <v>1385</v>
      </c>
      <c r="F1075" s="293" t="s">
        <v>1382</v>
      </c>
      <c r="G1075" s="294" t="s">
        <v>934</v>
      </c>
      <c r="H1075" s="295">
        <v>2</v>
      </c>
      <c r="I1075" s="296"/>
      <c r="J1075" s="297">
        <f>ROUND(I1075*H1075,2)</f>
        <v>0</v>
      </c>
      <c r="K1075" s="298"/>
      <c r="L1075" s="299"/>
      <c r="M1075" s="300" t="s">
        <v>1</v>
      </c>
      <c r="N1075" s="301" t="s">
        <v>41</v>
      </c>
      <c r="O1075" s="92"/>
      <c r="P1075" s="232">
        <f>O1075*H1075</f>
        <v>0</v>
      </c>
      <c r="Q1075" s="232">
        <v>0</v>
      </c>
      <c r="R1075" s="232">
        <f>Q1075*H1075</f>
        <v>0</v>
      </c>
      <c r="S1075" s="232">
        <v>0</v>
      </c>
      <c r="T1075" s="233">
        <f>S1075*H1075</f>
        <v>0</v>
      </c>
      <c r="U1075" s="39"/>
      <c r="V1075" s="39"/>
      <c r="W1075" s="39"/>
      <c r="X1075" s="39"/>
      <c r="Y1075" s="39"/>
      <c r="Z1075" s="39"/>
      <c r="AA1075" s="39"/>
      <c r="AB1075" s="39"/>
      <c r="AC1075" s="39"/>
      <c r="AD1075" s="39"/>
      <c r="AE1075" s="39"/>
      <c r="AR1075" s="234" t="s">
        <v>683</v>
      </c>
      <c r="AT1075" s="234" t="s">
        <v>615</v>
      </c>
      <c r="AU1075" s="234" t="s">
        <v>83</v>
      </c>
      <c r="AY1075" s="18" t="s">
        <v>201</v>
      </c>
      <c r="BE1075" s="235">
        <f>IF(N1075="základní",J1075,0)</f>
        <v>0</v>
      </c>
      <c r="BF1075" s="235">
        <f>IF(N1075="snížená",J1075,0)</f>
        <v>0</v>
      </c>
      <c r="BG1075" s="235">
        <f>IF(N1075="zákl. přenesená",J1075,0)</f>
        <v>0</v>
      </c>
      <c r="BH1075" s="235">
        <f>IF(N1075="sníž. přenesená",J1075,0)</f>
        <v>0</v>
      </c>
      <c r="BI1075" s="235">
        <f>IF(N1075="nulová",J1075,0)</f>
        <v>0</v>
      </c>
      <c r="BJ1075" s="18" t="s">
        <v>83</v>
      </c>
      <c r="BK1075" s="235">
        <f>ROUND(I1075*H1075,2)</f>
        <v>0</v>
      </c>
      <c r="BL1075" s="18" t="s">
        <v>323</v>
      </c>
      <c r="BM1075" s="234" t="s">
        <v>1386</v>
      </c>
    </row>
    <row r="1076" s="2" customFormat="1" ht="16.5" customHeight="1">
      <c r="A1076" s="39"/>
      <c r="B1076" s="40"/>
      <c r="C1076" s="291" t="s">
        <v>1387</v>
      </c>
      <c r="D1076" s="291" t="s">
        <v>615</v>
      </c>
      <c r="E1076" s="292" t="s">
        <v>1388</v>
      </c>
      <c r="F1076" s="293" t="s">
        <v>1368</v>
      </c>
      <c r="G1076" s="294" t="s">
        <v>934</v>
      </c>
      <c r="H1076" s="295">
        <v>5</v>
      </c>
      <c r="I1076" s="296"/>
      <c r="J1076" s="297">
        <f>ROUND(I1076*H1076,2)</f>
        <v>0</v>
      </c>
      <c r="K1076" s="298"/>
      <c r="L1076" s="299"/>
      <c r="M1076" s="300" t="s">
        <v>1</v>
      </c>
      <c r="N1076" s="301" t="s">
        <v>41</v>
      </c>
      <c r="O1076" s="92"/>
      <c r="P1076" s="232">
        <f>O1076*H1076</f>
        <v>0</v>
      </c>
      <c r="Q1076" s="232">
        <v>0</v>
      </c>
      <c r="R1076" s="232">
        <f>Q1076*H1076</f>
        <v>0</v>
      </c>
      <c r="S1076" s="232">
        <v>0</v>
      </c>
      <c r="T1076" s="233">
        <f>S1076*H1076</f>
        <v>0</v>
      </c>
      <c r="U1076" s="39"/>
      <c r="V1076" s="39"/>
      <c r="W1076" s="39"/>
      <c r="X1076" s="39"/>
      <c r="Y1076" s="39"/>
      <c r="Z1076" s="39"/>
      <c r="AA1076" s="39"/>
      <c r="AB1076" s="39"/>
      <c r="AC1076" s="39"/>
      <c r="AD1076" s="39"/>
      <c r="AE1076" s="39"/>
      <c r="AR1076" s="234" t="s">
        <v>683</v>
      </c>
      <c r="AT1076" s="234" t="s">
        <v>615</v>
      </c>
      <c r="AU1076" s="234" t="s">
        <v>83</v>
      </c>
      <c r="AY1076" s="18" t="s">
        <v>201</v>
      </c>
      <c r="BE1076" s="235">
        <f>IF(N1076="základní",J1076,0)</f>
        <v>0</v>
      </c>
      <c r="BF1076" s="235">
        <f>IF(N1076="snížená",J1076,0)</f>
        <v>0</v>
      </c>
      <c r="BG1076" s="235">
        <f>IF(N1076="zákl. přenesená",J1076,0)</f>
        <v>0</v>
      </c>
      <c r="BH1076" s="235">
        <f>IF(N1076="sníž. přenesená",J1076,0)</f>
        <v>0</v>
      </c>
      <c r="BI1076" s="235">
        <f>IF(N1076="nulová",J1076,0)</f>
        <v>0</v>
      </c>
      <c r="BJ1076" s="18" t="s">
        <v>83</v>
      </c>
      <c r="BK1076" s="235">
        <f>ROUND(I1076*H1076,2)</f>
        <v>0</v>
      </c>
      <c r="BL1076" s="18" t="s">
        <v>323</v>
      </c>
      <c r="BM1076" s="234" t="s">
        <v>1389</v>
      </c>
    </row>
    <row r="1077" s="2" customFormat="1" ht="16.5" customHeight="1">
      <c r="A1077" s="39"/>
      <c r="B1077" s="40"/>
      <c r="C1077" s="291" t="s">
        <v>1390</v>
      </c>
      <c r="D1077" s="291" t="s">
        <v>615</v>
      </c>
      <c r="E1077" s="292" t="s">
        <v>1391</v>
      </c>
      <c r="F1077" s="293" t="s">
        <v>1353</v>
      </c>
      <c r="G1077" s="294" t="s">
        <v>934</v>
      </c>
      <c r="H1077" s="295">
        <v>3</v>
      </c>
      <c r="I1077" s="296"/>
      <c r="J1077" s="297">
        <f>ROUND(I1077*H1077,2)</f>
        <v>0</v>
      </c>
      <c r="K1077" s="298"/>
      <c r="L1077" s="299"/>
      <c r="M1077" s="300" t="s">
        <v>1</v>
      </c>
      <c r="N1077" s="301" t="s">
        <v>41</v>
      </c>
      <c r="O1077" s="92"/>
      <c r="P1077" s="232">
        <f>O1077*H1077</f>
        <v>0</v>
      </c>
      <c r="Q1077" s="232">
        <v>0</v>
      </c>
      <c r="R1077" s="232">
        <f>Q1077*H1077</f>
        <v>0</v>
      </c>
      <c r="S1077" s="232">
        <v>0</v>
      </c>
      <c r="T1077" s="233">
        <f>S1077*H1077</f>
        <v>0</v>
      </c>
      <c r="U1077" s="39"/>
      <c r="V1077" s="39"/>
      <c r="W1077" s="39"/>
      <c r="X1077" s="39"/>
      <c r="Y1077" s="39"/>
      <c r="Z1077" s="39"/>
      <c r="AA1077" s="39"/>
      <c r="AB1077" s="39"/>
      <c r="AC1077" s="39"/>
      <c r="AD1077" s="39"/>
      <c r="AE1077" s="39"/>
      <c r="AR1077" s="234" t="s">
        <v>683</v>
      </c>
      <c r="AT1077" s="234" t="s">
        <v>615</v>
      </c>
      <c r="AU1077" s="234" t="s">
        <v>83</v>
      </c>
      <c r="AY1077" s="18" t="s">
        <v>201</v>
      </c>
      <c r="BE1077" s="235">
        <f>IF(N1077="základní",J1077,0)</f>
        <v>0</v>
      </c>
      <c r="BF1077" s="235">
        <f>IF(N1077="snížená",J1077,0)</f>
        <v>0</v>
      </c>
      <c r="BG1077" s="235">
        <f>IF(N1077="zákl. přenesená",J1077,0)</f>
        <v>0</v>
      </c>
      <c r="BH1077" s="235">
        <f>IF(N1077="sníž. přenesená",J1077,0)</f>
        <v>0</v>
      </c>
      <c r="BI1077" s="235">
        <f>IF(N1077="nulová",J1077,0)</f>
        <v>0</v>
      </c>
      <c r="BJ1077" s="18" t="s">
        <v>83</v>
      </c>
      <c r="BK1077" s="235">
        <f>ROUND(I1077*H1077,2)</f>
        <v>0</v>
      </c>
      <c r="BL1077" s="18" t="s">
        <v>323</v>
      </c>
      <c r="BM1077" s="234" t="s">
        <v>1392</v>
      </c>
    </row>
    <row r="1078" s="2" customFormat="1" ht="16.5" customHeight="1">
      <c r="A1078" s="39"/>
      <c r="B1078" s="40"/>
      <c r="C1078" s="291" t="s">
        <v>1393</v>
      </c>
      <c r="D1078" s="291" t="s">
        <v>615</v>
      </c>
      <c r="E1078" s="292" t="s">
        <v>1394</v>
      </c>
      <c r="F1078" s="293" t="s">
        <v>1368</v>
      </c>
      <c r="G1078" s="294" t="s">
        <v>934</v>
      </c>
      <c r="H1078" s="295">
        <v>2</v>
      </c>
      <c r="I1078" s="296"/>
      <c r="J1078" s="297">
        <f>ROUND(I1078*H1078,2)</f>
        <v>0</v>
      </c>
      <c r="K1078" s="298"/>
      <c r="L1078" s="299"/>
      <c r="M1078" s="300" t="s">
        <v>1</v>
      </c>
      <c r="N1078" s="301" t="s">
        <v>41</v>
      </c>
      <c r="O1078" s="92"/>
      <c r="P1078" s="232">
        <f>O1078*H1078</f>
        <v>0</v>
      </c>
      <c r="Q1078" s="232">
        <v>0</v>
      </c>
      <c r="R1078" s="232">
        <f>Q1078*H1078</f>
        <v>0</v>
      </c>
      <c r="S1078" s="232">
        <v>0</v>
      </c>
      <c r="T1078" s="233">
        <f>S1078*H1078</f>
        <v>0</v>
      </c>
      <c r="U1078" s="39"/>
      <c r="V1078" s="39"/>
      <c r="W1078" s="39"/>
      <c r="X1078" s="39"/>
      <c r="Y1078" s="39"/>
      <c r="Z1078" s="39"/>
      <c r="AA1078" s="39"/>
      <c r="AB1078" s="39"/>
      <c r="AC1078" s="39"/>
      <c r="AD1078" s="39"/>
      <c r="AE1078" s="39"/>
      <c r="AR1078" s="234" t="s">
        <v>683</v>
      </c>
      <c r="AT1078" s="234" t="s">
        <v>615</v>
      </c>
      <c r="AU1078" s="234" t="s">
        <v>83</v>
      </c>
      <c r="AY1078" s="18" t="s">
        <v>201</v>
      </c>
      <c r="BE1078" s="235">
        <f>IF(N1078="základní",J1078,0)</f>
        <v>0</v>
      </c>
      <c r="BF1078" s="235">
        <f>IF(N1078="snížená",J1078,0)</f>
        <v>0</v>
      </c>
      <c r="BG1078" s="235">
        <f>IF(N1078="zákl. přenesená",J1078,0)</f>
        <v>0</v>
      </c>
      <c r="BH1078" s="235">
        <f>IF(N1078="sníž. přenesená",J1078,0)</f>
        <v>0</v>
      </c>
      <c r="BI1078" s="235">
        <f>IF(N1078="nulová",J1078,0)</f>
        <v>0</v>
      </c>
      <c r="BJ1078" s="18" t="s">
        <v>83</v>
      </c>
      <c r="BK1078" s="235">
        <f>ROUND(I1078*H1078,2)</f>
        <v>0</v>
      </c>
      <c r="BL1078" s="18" t="s">
        <v>323</v>
      </c>
      <c r="BM1078" s="234" t="s">
        <v>1395</v>
      </c>
    </row>
    <row r="1079" s="2" customFormat="1" ht="16.5" customHeight="1">
      <c r="A1079" s="39"/>
      <c r="B1079" s="40"/>
      <c r="C1079" s="291" t="s">
        <v>1396</v>
      </c>
      <c r="D1079" s="291" t="s">
        <v>615</v>
      </c>
      <c r="E1079" s="292" t="s">
        <v>1397</v>
      </c>
      <c r="F1079" s="293" t="s">
        <v>1368</v>
      </c>
      <c r="G1079" s="294" t="s">
        <v>934</v>
      </c>
      <c r="H1079" s="295">
        <v>5</v>
      </c>
      <c r="I1079" s="296"/>
      <c r="J1079" s="297">
        <f>ROUND(I1079*H1079,2)</f>
        <v>0</v>
      </c>
      <c r="K1079" s="298"/>
      <c r="L1079" s="299"/>
      <c r="M1079" s="300" t="s">
        <v>1</v>
      </c>
      <c r="N1079" s="301" t="s">
        <v>41</v>
      </c>
      <c r="O1079" s="92"/>
      <c r="P1079" s="232">
        <f>O1079*H1079</f>
        <v>0</v>
      </c>
      <c r="Q1079" s="232">
        <v>0</v>
      </c>
      <c r="R1079" s="232">
        <f>Q1079*H1079</f>
        <v>0</v>
      </c>
      <c r="S1079" s="232">
        <v>0</v>
      </c>
      <c r="T1079" s="233">
        <f>S1079*H1079</f>
        <v>0</v>
      </c>
      <c r="U1079" s="39"/>
      <c r="V1079" s="39"/>
      <c r="W1079" s="39"/>
      <c r="X1079" s="39"/>
      <c r="Y1079" s="39"/>
      <c r="Z1079" s="39"/>
      <c r="AA1079" s="39"/>
      <c r="AB1079" s="39"/>
      <c r="AC1079" s="39"/>
      <c r="AD1079" s="39"/>
      <c r="AE1079" s="39"/>
      <c r="AR1079" s="234" t="s">
        <v>683</v>
      </c>
      <c r="AT1079" s="234" t="s">
        <v>615</v>
      </c>
      <c r="AU1079" s="234" t="s">
        <v>83</v>
      </c>
      <c r="AY1079" s="18" t="s">
        <v>201</v>
      </c>
      <c r="BE1079" s="235">
        <f>IF(N1079="základní",J1079,0)</f>
        <v>0</v>
      </c>
      <c r="BF1079" s="235">
        <f>IF(N1079="snížená",J1079,0)</f>
        <v>0</v>
      </c>
      <c r="BG1079" s="235">
        <f>IF(N1079="zákl. přenesená",J1079,0)</f>
        <v>0</v>
      </c>
      <c r="BH1079" s="235">
        <f>IF(N1079="sníž. přenesená",J1079,0)</f>
        <v>0</v>
      </c>
      <c r="BI1079" s="235">
        <f>IF(N1079="nulová",J1079,0)</f>
        <v>0</v>
      </c>
      <c r="BJ1079" s="18" t="s">
        <v>83</v>
      </c>
      <c r="BK1079" s="235">
        <f>ROUND(I1079*H1079,2)</f>
        <v>0</v>
      </c>
      <c r="BL1079" s="18" t="s">
        <v>323</v>
      </c>
      <c r="BM1079" s="234" t="s">
        <v>1398</v>
      </c>
    </row>
    <row r="1080" s="2" customFormat="1" ht="16.5" customHeight="1">
      <c r="A1080" s="39"/>
      <c r="B1080" s="40"/>
      <c r="C1080" s="291" t="s">
        <v>1399</v>
      </c>
      <c r="D1080" s="291" t="s">
        <v>615</v>
      </c>
      <c r="E1080" s="292" t="s">
        <v>1400</v>
      </c>
      <c r="F1080" s="293" t="s">
        <v>1401</v>
      </c>
      <c r="G1080" s="294" t="s">
        <v>934</v>
      </c>
      <c r="H1080" s="295">
        <v>5</v>
      </c>
      <c r="I1080" s="296"/>
      <c r="J1080" s="297">
        <f>ROUND(I1080*H1080,2)</f>
        <v>0</v>
      </c>
      <c r="K1080" s="298"/>
      <c r="L1080" s="299"/>
      <c r="M1080" s="300" t="s">
        <v>1</v>
      </c>
      <c r="N1080" s="301" t="s">
        <v>41</v>
      </c>
      <c r="O1080" s="92"/>
      <c r="P1080" s="232">
        <f>O1080*H1080</f>
        <v>0</v>
      </c>
      <c r="Q1080" s="232">
        <v>0</v>
      </c>
      <c r="R1080" s="232">
        <f>Q1080*H1080</f>
        <v>0</v>
      </c>
      <c r="S1080" s="232">
        <v>0</v>
      </c>
      <c r="T1080" s="233">
        <f>S1080*H1080</f>
        <v>0</v>
      </c>
      <c r="U1080" s="39"/>
      <c r="V1080" s="39"/>
      <c r="W1080" s="39"/>
      <c r="X1080" s="39"/>
      <c r="Y1080" s="39"/>
      <c r="Z1080" s="39"/>
      <c r="AA1080" s="39"/>
      <c r="AB1080" s="39"/>
      <c r="AC1080" s="39"/>
      <c r="AD1080" s="39"/>
      <c r="AE1080" s="39"/>
      <c r="AR1080" s="234" t="s">
        <v>683</v>
      </c>
      <c r="AT1080" s="234" t="s">
        <v>615</v>
      </c>
      <c r="AU1080" s="234" t="s">
        <v>83</v>
      </c>
      <c r="AY1080" s="18" t="s">
        <v>201</v>
      </c>
      <c r="BE1080" s="235">
        <f>IF(N1080="základní",J1080,0)</f>
        <v>0</v>
      </c>
      <c r="BF1080" s="235">
        <f>IF(N1080="snížená",J1080,0)</f>
        <v>0</v>
      </c>
      <c r="BG1080" s="235">
        <f>IF(N1080="zákl. přenesená",J1080,0)</f>
        <v>0</v>
      </c>
      <c r="BH1080" s="235">
        <f>IF(N1080="sníž. přenesená",J1080,0)</f>
        <v>0</v>
      </c>
      <c r="BI1080" s="235">
        <f>IF(N1080="nulová",J1080,0)</f>
        <v>0</v>
      </c>
      <c r="BJ1080" s="18" t="s">
        <v>83</v>
      </c>
      <c r="BK1080" s="235">
        <f>ROUND(I1080*H1080,2)</f>
        <v>0</v>
      </c>
      <c r="BL1080" s="18" t="s">
        <v>323</v>
      </c>
      <c r="BM1080" s="234" t="s">
        <v>1402</v>
      </c>
    </row>
    <row r="1081" s="2" customFormat="1" ht="37.8" customHeight="1">
      <c r="A1081" s="39"/>
      <c r="B1081" s="40"/>
      <c r="C1081" s="222" t="s">
        <v>1403</v>
      </c>
      <c r="D1081" s="222" t="s">
        <v>202</v>
      </c>
      <c r="E1081" s="223" t="s">
        <v>1404</v>
      </c>
      <c r="F1081" s="224" t="s">
        <v>1405</v>
      </c>
      <c r="G1081" s="225" t="s">
        <v>215</v>
      </c>
      <c r="H1081" s="226">
        <v>19</v>
      </c>
      <c r="I1081" s="227"/>
      <c r="J1081" s="228">
        <f>ROUND(I1081*H1081,2)</f>
        <v>0</v>
      </c>
      <c r="K1081" s="229"/>
      <c r="L1081" s="45"/>
      <c r="M1081" s="230" t="s">
        <v>1</v>
      </c>
      <c r="N1081" s="231" t="s">
        <v>41</v>
      </c>
      <c r="O1081" s="92"/>
      <c r="P1081" s="232">
        <f>O1081*H1081</f>
        <v>0</v>
      </c>
      <c r="Q1081" s="232">
        <v>0.00012999999999999999</v>
      </c>
      <c r="R1081" s="232">
        <f>Q1081*H1081</f>
        <v>0.00247</v>
      </c>
      <c r="S1081" s="232">
        <v>0</v>
      </c>
      <c r="T1081" s="233">
        <f>S1081*H1081</f>
        <v>0</v>
      </c>
      <c r="U1081" s="39"/>
      <c r="V1081" s="39"/>
      <c r="W1081" s="39"/>
      <c r="X1081" s="39"/>
      <c r="Y1081" s="39"/>
      <c r="Z1081" s="39"/>
      <c r="AA1081" s="39"/>
      <c r="AB1081" s="39"/>
      <c r="AC1081" s="39"/>
      <c r="AD1081" s="39"/>
      <c r="AE1081" s="39"/>
      <c r="AR1081" s="234" t="s">
        <v>323</v>
      </c>
      <c r="AT1081" s="234" t="s">
        <v>202</v>
      </c>
      <c r="AU1081" s="234" t="s">
        <v>83</v>
      </c>
      <c r="AY1081" s="18" t="s">
        <v>201</v>
      </c>
      <c r="BE1081" s="235">
        <f>IF(N1081="základní",J1081,0)</f>
        <v>0</v>
      </c>
      <c r="BF1081" s="235">
        <f>IF(N1081="snížená",J1081,0)</f>
        <v>0</v>
      </c>
      <c r="BG1081" s="235">
        <f>IF(N1081="zákl. přenesená",J1081,0)</f>
        <v>0</v>
      </c>
      <c r="BH1081" s="235">
        <f>IF(N1081="sníž. přenesená",J1081,0)</f>
        <v>0</v>
      </c>
      <c r="BI1081" s="235">
        <f>IF(N1081="nulová",J1081,0)</f>
        <v>0</v>
      </c>
      <c r="BJ1081" s="18" t="s">
        <v>83</v>
      </c>
      <c r="BK1081" s="235">
        <f>ROUND(I1081*H1081,2)</f>
        <v>0</v>
      </c>
      <c r="BL1081" s="18" t="s">
        <v>323</v>
      </c>
      <c r="BM1081" s="234" t="s">
        <v>1406</v>
      </c>
    </row>
    <row r="1082" s="2" customFormat="1" ht="16.5" customHeight="1">
      <c r="A1082" s="39"/>
      <c r="B1082" s="40"/>
      <c r="C1082" s="291" t="s">
        <v>1407</v>
      </c>
      <c r="D1082" s="291" t="s">
        <v>615</v>
      </c>
      <c r="E1082" s="292" t="s">
        <v>1408</v>
      </c>
      <c r="F1082" s="293" t="s">
        <v>1409</v>
      </c>
      <c r="G1082" s="294" t="s">
        <v>535</v>
      </c>
      <c r="H1082" s="295">
        <v>16</v>
      </c>
      <c r="I1082" s="296"/>
      <c r="J1082" s="297">
        <f>ROUND(I1082*H1082,2)</f>
        <v>0</v>
      </c>
      <c r="K1082" s="298"/>
      <c r="L1082" s="299"/>
      <c r="M1082" s="300" t="s">
        <v>1</v>
      </c>
      <c r="N1082" s="301" t="s">
        <v>41</v>
      </c>
      <c r="O1082" s="92"/>
      <c r="P1082" s="232">
        <f>O1082*H1082</f>
        <v>0</v>
      </c>
      <c r="Q1082" s="232">
        <v>0</v>
      </c>
      <c r="R1082" s="232">
        <f>Q1082*H1082</f>
        <v>0</v>
      </c>
      <c r="S1082" s="232">
        <v>0</v>
      </c>
      <c r="T1082" s="233">
        <f>S1082*H1082</f>
        <v>0</v>
      </c>
      <c r="U1082" s="39"/>
      <c r="V1082" s="39"/>
      <c r="W1082" s="39"/>
      <c r="X1082" s="39"/>
      <c r="Y1082" s="39"/>
      <c r="Z1082" s="39"/>
      <c r="AA1082" s="39"/>
      <c r="AB1082" s="39"/>
      <c r="AC1082" s="39"/>
      <c r="AD1082" s="39"/>
      <c r="AE1082" s="39"/>
      <c r="AR1082" s="234" t="s">
        <v>683</v>
      </c>
      <c r="AT1082" s="234" t="s">
        <v>615</v>
      </c>
      <c r="AU1082" s="234" t="s">
        <v>83</v>
      </c>
      <c r="AY1082" s="18" t="s">
        <v>201</v>
      </c>
      <c r="BE1082" s="235">
        <f>IF(N1082="základní",J1082,0)</f>
        <v>0</v>
      </c>
      <c r="BF1082" s="235">
        <f>IF(N1082="snížená",J1082,0)</f>
        <v>0</v>
      </c>
      <c r="BG1082" s="235">
        <f>IF(N1082="zákl. přenesená",J1082,0)</f>
        <v>0</v>
      </c>
      <c r="BH1082" s="235">
        <f>IF(N1082="sníž. přenesená",J1082,0)</f>
        <v>0</v>
      </c>
      <c r="BI1082" s="235">
        <f>IF(N1082="nulová",J1082,0)</f>
        <v>0</v>
      </c>
      <c r="BJ1082" s="18" t="s">
        <v>83</v>
      </c>
      <c r="BK1082" s="235">
        <f>ROUND(I1082*H1082,2)</f>
        <v>0</v>
      </c>
      <c r="BL1082" s="18" t="s">
        <v>323</v>
      </c>
      <c r="BM1082" s="234" t="s">
        <v>1410</v>
      </c>
    </row>
    <row r="1083" s="2" customFormat="1" ht="16.5" customHeight="1">
      <c r="A1083" s="39"/>
      <c r="B1083" s="40"/>
      <c r="C1083" s="291" t="s">
        <v>1411</v>
      </c>
      <c r="D1083" s="291" t="s">
        <v>615</v>
      </c>
      <c r="E1083" s="292" t="s">
        <v>1412</v>
      </c>
      <c r="F1083" s="293" t="s">
        <v>1413</v>
      </c>
      <c r="G1083" s="294" t="s">
        <v>535</v>
      </c>
      <c r="H1083" s="295">
        <v>3</v>
      </c>
      <c r="I1083" s="296"/>
      <c r="J1083" s="297">
        <f>ROUND(I1083*H1083,2)</f>
        <v>0</v>
      </c>
      <c r="K1083" s="298"/>
      <c r="L1083" s="299"/>
      <c r="M1083" s="300" t="s">
        <v>1</v>
      </c>
      <c r="N1083" s="301" t="s">
        <v>41</v>
      </c>
      <c r="O1083" s="92"/>
      <c r="P1083" s="232">
        <f>O1083*H1083</f>
        <v>0</v>
      </c>
      <c r="Q1083" s="232">
        <v>0</v>
      </c>
      <c r="R1083" s="232">
        <f>Q1083*H1083</f>
        <v>0</v>
      </c>
      <c r="S1083" s="232">
        <v>0</v>
      </c>
      <c r="T1083" s="233">
        <f>S1083*H1083</f>
        <v>0</v>
      </c>
      <c r="U1083" s="39"/>
      <c r="V1083" s="39"/>
      <c r="W1083" s="39"/>
      <c r="X1083" s="39"/>
      <c r="Y1083" s="39"/>
      <c r="Z1083" s="39"/>
      <c r="AA1083" s="39"/>
      <c r="AB1083" s="39"/>
      <c r="AC1083" s="39"/>
      <c r="AD1083" s="39"/>
      <c r="AE1083" s="39"/>
      <c r="AR1083" s="234" t="s">
        <v>683</v>
      </c>
      <c r="AT1083" s="234" t="s">
        <v>615</v>
      </c>
      <c r="AU1083" s="234" t="s">
        <v>83</v>
      </c>
      <c r="AY1083" s="18" t="s">
        <v>201</v>
      </c>
      <c r="BE1083" s="235">
        <f>IF(N1083="základní",J1083,0)</f>
        <v>0</v>
      </c>
      <c r="BF1083" s="235">
        <f>IF(N1083="snížená",J1083,0)</f>
        <v>0</v>
      </c>
      <c r="BG1083" s="235">
        <f>IF(N1083="zákl. přenesená",J1083,0)</f>
        <v>0</v>
      </c>
      <c r="BH1083" s="235">
        <f>IF(N1083="sníž. přenesená",J1083,0)</f>
        <v>0</v>
      </c>
      <c r="BI1083" s="235">
        <f>IF(N1083="nulová",J1083,0)</f>
        <v>0</v>
      </c>
      <c r="BJ1083" s="18" t="s">
        <v>83</v>
      </c>
      <c r="BK1083" s="235">
        <f>ROUND(I1083*H1083,2)</f>
        <v>0</v>
      </c>
      <c r="BL1083" s="18" t="s">
        <v>323</v>
      </c>
      <c r="BM1083" s="234" t="s">
        <v>1414</v>
      </c>
    </row>
    <row r="1084" s="2" customFormat="1" ht="24.15" customHeight="1">
      <c r="A1084" s="39"/>
      <c r="B1084" s="40"/>
      <c r="C1084" s="222" t="s">
        <v>1415</v>
      </c>
      <c r="D1084" s="222" t="s">
        <v>202</v>
      </c>
      <c r="E1084" s="223" t="s">
        <v>1416</v>
      </c>
      <c r="F1084" s="224" t="s">
        <v>1417</v>
      </c>
      <c r="G1084" s="225" t="s">
        <v>934</v>
      </c>
      <c r="H1084" s="226">
        <v>2</v>
      </c>
      <c r="I1084" s="227"/>
      <c r="J1084" s="228">
        <f>ROUND(I1084*H1084,2)</f>
        <v>0</v>
      </c>
      <c r="K1084" s="229"/>
      <c r="L1084" s="45"/>
      <c r="M1084" s="230" t="s">
        <v>1</v>
      </c>
      <c r="N1084" s="231" t="s">
        <v>41</v>
      </c>
      <c r="O1084" s="92"/>
      <c r="P1084" s="232">
        <f>O1084*H1084</f>
        <v>0</v>
      </c>
      <c r="Q1084" s="232">
        <v>0</v>
      </c>
      <c r="R1084" s="232">
        <f>Q1084*H1084</f>
        <v>0</v>
      </c>
      <c r="S1084" s="232">
        <v>0</v>
      </c>
      <c r="T1084" s="233">
        <f>S1084*H1084</f>
        <v>0</v>
      </c>
      <c r="U1084" s="39"/>
      <c r="V1084" s="39"/>
      <c r="W1084" s="39"/>
      <c r="X1084" s="39"/>
      <c r="Y1084" s="39"/>
      <c r="Z1084" s="39"/>
      <c r="AA1084" s="39"/>
      <c r="AB1084" s="39"/>
      <c r="AC1084" s="39"/>
      <c r="AD1084" s="39"/>
      <c r="AE1084" s="39"/>
      <c r="AR1084" s="234" t="s">
        <v>323</v>
      </c>
      <c r="AT1084" s="234" t="s">
        <v>202</v>
      </c>
      <c r="AU1084" s="234" t="s">
        <v>83</v>
      </c>
      <c r="AY1084" s="18" t="s">
        <v>201</v>
      </c>
      <c r="BE1084" s="235">
        <f>IF(N1084="základní",J1084,0)</f>
        <v>0</v>
      </c>
      <c r="BF1084" s="235">
        <f>IF(N1084="snížená",J1084,0)</f>
        <v>0</v>
      </c>
      <c r="BG1084" s="235">
        <f>IF(N1084="zákl. přenesená",J1084,0)</f>
        <v>0</v>
      </c>
      <c r="BH1084" s="235">
        <f>IF(N1084="sníž. přenesená",J1084,0)</f>
        <v>0</v>
      </c>
      <c r="BI1084" s="235">
        <f>IF(N1084="nulová",J1084,0)</f>
        <v>0</v>
      </c>
      <c r="BJ1084" s="18" t="s">
        <v>83</v>
      </c>
      <c r="BK1084" s="235">
        <f>ROUND(I1084*H1084,2)</f>
        <v>0</v>
      </c>
      <c r="BL1084" s="18" t="s">
        <v>323</v>
      </c>
      <c r="BM1084" s="234" t="s">
        <v>1418</v>
      </c>
    </row>
    <row r="1085" s="2" customFormat="1" ht="24.15" customHeight="1">
      <c r="A1085" s="39"/>
      <c r="B1085" s="40"/>
      <c r="C1085" s="222" t="s">
        <v>1419</v>
      </c>
      <c r="D1085" s="222" t="s">
        <v>202</v>
      </c>
      <c r="E1085" s="223" t="s">
        <v>1420</v>
      </c>
      <c r="F1085" s="224" t="s">
        <v>1421</v>
      </c>
      <c r="G1085" s="225" t="s">
        <v>934</v>
      </c>
      <c r="H1085" s="226">
        <v>1</v>
      </c>
      <c r="I1085" s="227"/>
      <c r="J1085" s="228">
        <f>ROUND(I1085*H1085,2)</f>
        <v>0</v>
      </c>
      <c r="K1085" s="229"/>
      <c r="L1085" s="45"/>
      <c r="M1085" s="230" t="s">
        <v>1</v>
      </c>
      <c r="N1085" s="231" t="s">
        <v>41</v>
      </c>
      <c r="O1085" s="92"/>
      <c r="P1085" s="232">
        <f>O1085*H1085</f>
        <v>0</v>
      </c>
      <c r="Q1085" s="232">
        <v>0</v>
      </c>
      <c r="R1085" s="232">
        <f>Q1085*H1085</f>
        <v>0</v>
      </c>
      <c r="S1085" s="232">
        <v>0</v>
      </c>
      <c r="T1085" s="233">
        <f>S1085*H1085</f>
        <v>0</v>
      </c>
      <c r="U1085" s="39"/>
      <c r="V1085" s="39"/>
      <c r="W1085" s="39"/>
      <c r="X1085" s="39"/>
      <c r="Y1085" s="39"/>
      <c r="Z1085" s="39"/>
      <c r="AA1085" s="39"/>
      <c r="AB1085" s="39"/>
      <c r="AC1085" s="39"/>
      <c r="AD1085" s="39"/>
      <c r="AE1085" s="39"/>
      <c r="AR1085" s="234" t="s">
        <v>323</v>
      </c>
      <c r="AT1085" s="234" t="s">
        <v>202</v>
      </c>
      <c r="AU1085" s="234" t="s">
        <v>83</v>
      </c>
      <c r="AY1085" s="18" t="s">
        <v>201</v>
      </c>
      <c r="BE1085" s="235">
        <f>IF(N1085="základní",J1085,0)</f>
        <v>0</v>
      </c>
      <c r="BF1085" s="235">
        <f>IF(N1085="snížená",J1085,0)</f>
        <v>0</v>
      </c>
      <c r="BG1085" s="235">
        <f>IF(N1085="zákl. přenesená",J1085,0)</f>
        <v>0</v>
      </c>
      <c r="BH1085" s="235">
        <f>IF(N1085="sníž. přenesená",J1085,0)</f>
        <v>0</v>
      </c>
      <c r="BI1085" s="235">
        <f>IF(N1085="nulová",J1085,0)</f>
        <v>0</v>
      </c>
      <c r="BJ1085" s="18" t="s">
        <v>83</v>
      </c>
      <c r="BK1085" s="235">
        <f>ROUND(I1085*H1085,2)</f>
        <v>0</v>
      </c>
      <c r="BL1085" s="18" t="s">
        <v>323</v>
      </c>
      <c r="BM1085" s="234" t="s">
        <v>1422</v>
      </c>
    </row>
    <row r="1086" s="2" customFormat="1" ht="24.15" customHeight="1">
      <c r="A1086" s="39"/>
      <c r="B1086" s="40"/>
      <c r="C1086" s="222" t="s">
        <v>1423</v>
      </c>
      <c r="D1086" s="222" t="s">
        <v>202</v>
      </c>
      <c r="E1086" s="223" t="s">
        <v>781</v>
      </c>
      <c r="F1086" s="224" t="s">
        <v>1424</v>
      </c>
      <c r="G1086" s="225" t="s">
        <v>934</v>
      </c>
      <c r="H1086" s="226">
        <v>1</v>
      </c>
      <c r="I1086" s="227"/>
      <c r="J1086" s="228">
        <f>ROUND(I1086*H1086,2)</f>
        <v>0</v>
      </c>
      <c r="K1086" s="229"/>
      <c r="L1086" s="45"/>
      <c r="M1086" s="230" t="s">
        <v>1</v>
      </c>
      <c r="N1086" s="231" t="s">
        <v>41</v>
      </c>
      <c r="O1086" s="92"/>
      <c r="P1086" s="232">
        <f>O1086*H1086</f>
        <v>0</v>
      </c>
      <c r="Q1086" s="232">
        <v>0</v>
      </c>
      <c r="R1086" s="232">
        <f>Q1086*H1086</f>
        <v>0</v>
      </c>
      <c r="S1086" s="232">
        <v>0</v>
      </c>
      <c r="T1086" s="233">
        <f>S1086*H1086</f>
        <v>0</v>
      </c>
      <c r="U1086" s="39"/>
      <c r="V1086" s="39"/>
      <c r="W1086" s="39"/>
      <c r="X1086" s="39"/>
      <c r="Y1086" s="39"/>
      <c r="Z1086" s="39"/>
      <c r="AA1086" s="39"/>
      <c r="AB1086" s="39"/>
      <c r="AC1086" s="39"/>
      <c r="AD1086" s="39"/>
      <c r="AE1086" s="39"/>
      <c r="AR1086" s="234" t="s">
        <v>323</v>
      </c>
      <c r="AT1086" s="234" t="s">
        <v>202</v>
      </c>
      <c r="AU1086" s="234" t="s">
        <v>83</v>
      </c>
      <c r="AY1086" s="18" t="s">
        <v>201</v>
      </c>
      <c r="BE1086" s="235">
        <f>IF(N1086="základní",J1086,0)</f>
        <v>0</v>
      </c>
      <c r="BF1086" s="235">
        <f>IF(N1086="snížená",J1086,0)</f>
        <v>0</v>
      </c>
      <c r="BG1086" s="235">
        <f>IF(N1086="zákl. přenesená",J1086,0)</f>
        <v>0</v>
      </c>
      <c r="BH1086" s="235">
        <f>IF(N1086="sníž. přenesená",J1086,0)</f>
        <v>0</v>
      </c>
      <c r="BI1086" s="235">
        <f>IF(N1086="nulová",J1086,0)</f>
        <v>0</v>
      </c>
      <c r="BJ1086" s="18" t="s">
        <v>83</v>
      </c>
      <c r="BK1086" s="235">
        <f>ROUND(I1086*H1086,2)</f>
        <v>0</v>
      </c>
      <c r="BL1086" s="18" t="s">
        <v>323</v>
      </c>
      <c r="BM1086" s="234" t="s">
        <v>1425</v>
      </c>
    </row>
    <row r="1087" s="2" customFormat="1" ht="24.15" customHeight="1">
      <c r="A1087" s="39"/>
      <c r="B1087" s="40"/>
      <c r="C1087" s="222" t="s">
        <v>1426</v>
      </c>
      <c r="D1087" s="222" t="s">
        <v>202</v>
      </c>
      <c r="E1087" s="223" t="s">
        <v>782</v>
      </c>
      <c r="F1087" s="224" t="s">
        <v>1427</v>
      </c>
      <c r="G1087" s="225" t="s">
        <v>934</v>
      </c>
      <c r="H1087" s="226">
        <v>1</v>
      </c>
      <c r="I1087" s="227"/>
      <c r="J1087" s="228">
        <f>ROUND(I1087*H1087,2)</f>
        <v>0</v>
      </c>
      <c r="K1087" s="229"/>
      <c r="L1087" s="45"/>
      <c r="M1087" s="230" t="s">
        <v>1</v>
      </c>
      <c r="N1087" s="231" t="s">
        <v>41</v>
      </c>
      <c r="O1087" s="92"/>
      <c r="P1087" s="232">
        <f>O1087*H1087</f>
        <v>0</v>
      </c>
      <c r="Q1087" s="232">
        <v>0</v>
      </c>
      <c r="R1087" s="232">
        <f>Q1087*H1087</f>
        <v>0</v>
      </c>
      <c r="S1087" s="232">
        <v>0</v>
      </c>
      <c r="T1087" s="233">
        <f>S1087*H1087</f>
        <v>0</v>
      </c>
      <c r="U1087" s="39"/>
      <c r="V1087" s="39"/>
      <c r="W1087" s="39"/>
      <c r="X1087" s="39"/>
      <c r="Y1087" s="39"/>
      <c r="Z1087" s="39"/>
      <c r="AA1087" s="39"/>
      <c r="AB1087" s="39"/>
      <c r="AC1087" s="39"/>
      <c r="AD1087" s="39"/>
      <c r="AE1087" s="39"/>
      <c r="AR1087" s="234" t="s">
        <v>323</v>
      </c>
      <c r="AT1087" s="234" t="s">
        <v>202</v>
      </c>
      <c r="AU1087" s="234" t="s">
        <v>83</v>
      </c>
      <c r="AY1087" s="18" t="s">
        <v>201</v>
      </c>
      <c r="BE1087" s="235">
        <f>IF(N1087="základní",J1087,0)</f>
        <v>0</v>
      </c>
      <c r="BF1087" s="235">
        <f>IF(N1087="snížená",J1087,0)</f>
        <v>0</v>
      </c>
      <c r="BG1087" s="235">
        <f>IF(N1087="zákl. přenesená",J1087,0)</f>
        <v>0</v>
      </c>
      <c r="BH1087" s="235">
        <f>IF(N1087="sníž. přenesená",J1087,0)</f>
        <v>0</v>
      </c>
      <c r="BI1087" s="235">
        <f>IF(N1087="nulová",J1087,0)</f>
        <v>0</v>
      </c>
      <c r="BJ1087" s="18" t="s">
        <v>83</v>
      </c>
      <c r="BK1087" s="235">
        <f>ROUND(I1087*H1087,2)</f>
        <v>0</v>
      </c>
      <c r="BL1087" s="18" t="s">
        <v>323</v>
      </c>
      <c r="BM1087" s="234" t="s">
        <v>1428</v>
      </c>
    </row>
    <row r="1088" s="2" customFormat="1" ht="24.15" customHeight="1">
      <c r="A1088" s="39"/>
      <c r="B1088" s="40"/>
      <c r="C1088" s="222" t="s">
        <v>1429</v>
      </c>
      <c r="D1088" s="222" t="s">
        <v>202</v>
      </c>
      <c r="E1088" s="223" t="s">
        <v>1430</v>
      </c>
      <c r="F1088" s="224" t="s">
        <v>1431</v>
      </c>
      <c r="G1088" s="225" t="s">
        <v>934</v>
      </c>
      <c r="H1088" s="226">
        <v>1</v>
      </c>
      <c r="I1088" s="227"/>
      <c r="J1088" s="228">
        <f>ROUND(I1088*H1088,2)</f>
        <v>0</v>
      </c>
      <c r="K1088" s="229"/>
      <c r="L1088" s="45"/>
      <c r="M1088" s="230" t="s">
        <v>1</v>
      </c>
      <c r="N1088" s="231" t="s">
        <v>41</v>
      </c>
      <c r="O1088" s="92"/>
      <c r="P1088" s="232">
        <f>O1088*H1088</f>
        <v>0</v>
      </c>
      <c r="Q1088" s="232">
        <v>0</v>
      </c>
      <c r="R1088" s="232">
        <f>Q1088*H1088</f>
        <v>0</v>
      </c>
      <c r="S1088" s="232">
        <v>0</v>
      </c>
      <c r="T1088" s="233">
        <f>S1088*H1088</f>
        <v>0</v>
      </c>
      <c r="U1088" s="39"/>
      <c r="V1088" s="39"/>
      <c r="W1088" s="39"/>
      <c r="X1088" s="39"/>
      <c r="Y1088" s="39"/>
      <c r="Z1088" s="39"/>
      <c r="AA1088" s="39"/>
      <c r="AB1088" s="39"/>
      <c r="AC1088" s="39"/>
      <c r="AD1088" s="39"/>
      <c r="AE1088" s="39"/>
      <c r="AR1088" s="234" t="s">
        <v>323</v>
      </c>
      <c r="AT1088" s="234" t="s">
        <v>202</v>
      </c>
      <c r="AU1088" s="234" t="s">
        <v>83</v>
      </c>
      <c r="AY1088" s="18" t="s">
        <v>201</v>
      </c>
      <c r="BE1088" s="235">
        <f>IF(N1088="základní",J1088,0)</f>
        <v>0</v>
      </c>
      <c r="BF1088" s="235">
        <f>IF(N1088="snížená",J1088,0)</f>
        <v>0</v>
      </c>
      <c r="BG1088" s="235">
        <f>IF(N1088="zákl. přenesená",J1088,0)</f>
        <v>0</v>
      </c>
      <c r="BH1088" s="235">
        <f>IF(N1088="sníž. přenesená",J1088,0)</f>
        <v>0</v>
      </c>
      <c r="BI1088" s="235">
        <f>IF(N1088="nulová",J1088,0)</f>
        <v>0</v>
      </c>
      <c r="BJ1088" s="18" t="s">
        <v>83</v>
      </c>
      <c r="BK1088" s="235">
        <f>ROUND(I1088*H1088,2)</f>
        <v>0</v>
      </c>
      <c r="BL1088" s="18" t="s">
        <v>323</v>
      </c>
      <c r="BM1088" s="234" t="s">
        <v>1432</v>
      </c>
    </row>
    <row r="1089" s="2" customFormat="1" ht="24.15" customHeight="1">
      <c r="A1089" s="39"/>
      <c r="B1089" s="40"/>
      <c r="C1089" s="222" t="s">
        <v>1433</v>
      </c>
      <c r="D1089" s="222" t="s">
        <v>202</v>
      </c>
      <c r="E1089" s="223" t="s">
        <v>1434</v>
      </c>
      <c r="F1089" s="224" t="s">
        <v>1435</v>
      </c>
      <c r="G1089" s="225" t="s">
        <v>215</v>
      </c>
      <c r="H1089" s="226">
        <v>733.17999999999995</v>
      </c>
      <c r="I1089" s="227"/>
      <c r="J1089" s="228">
        <f>ROUND(I1089*H1089,2)</f>
        <v>0</v>
      </c>
      <c r="K1089" s="229"/>
      <c r="L1089" s="45"/>
      <c r="M1089" s="230" t="s">
        <v>1</v>
      </c>
      <c r="N1089" s="231" t="s">
        <v>41</v>
      </c>
      <c r="O1089" s="92"/>
      <c r="P1089" s="232">
        <f>O1089*H1089</f>
        <v>0</v>
      </c>
      <c r="Q1089" s="232">
        <v>6.0000000000000002E-05</v>
      </c>
      <c r="R1089" s="232">
        <f>Q1089*H1089</f>
        <v>0.043990799999999997</v>
      </c>
      <c r="S1089" s="232">
        <v>0</v>
      </c>
      <c r="T1089" s="233">
        <f>S1089*H1089</f>
        <v>0</v>
      </c>
      <c r="U1089" s="39"/>
      <c r="V1089" s="39"/>
      <c r="W1089" s="39"/>
      <c r="X1089" s="39"/>
      <c r="Y1089" s="39"/>
      <c r="Z1089" s="39"/>
      <c r="AA1089" s="39"/>
      <c r="AB1089" s="39"/>
      <c r="AC1089" s="39"/>
      <c r="AD1089" s="39"/>
      <c r="AE1089" s="39"/>
      <c r="AR1089" s="234" t="s">
        <v>323</v>
      </c>
      <c r="AT1089" s="234" t="s">
        <v>202</v>
      </c>
      <c r="AU1089" s="234" t="s">
        <v>83</v>
      </c>
      <c r="AY1089" s="18" t="s">
        <v>201</v>
      </c>
      <c r="BE1089" s="235">
        <f>IF(N1089="základní",J1089,0)</f>
        <v>0</v>
      </c>
      <c r="BF1089" s="235">
        <f>IF(N1089="snížená",J1089,0)</f>
        <v>0</v>
      </c>
      <c r="BG1089" s="235">
        <f>IF(N1089="zákl. přenesená",J1089,0)</f>
        <v>0</v>
      </c>
      <c r="BH1089" s="235">
        <f>IF(N1089="sníž. přenesená",J1089,0)</f>
        <v>0</v>
      </c>
      <c r="BI1089" s="235">
        <f>IF(N1089="nulová",J1089,0)</f>
        <v>0</v>
      </c>
      <c r="BJ1089" s="18" t="s">
        <v>83</v>
      </c>
      <c r="BK1089" s="235">
        <f>ROUND(I1089*H1089,2)</f>
        <v>0</v>
      </c>
      <c r="BL1089" s="18" t="s">
        <v>323</v>
      </c>
      <c r="BM1089" s="234" t="s">
        <v>1436</v>
      </c>
    </row>
    <row r="1090" s="12" customFormat="1">
      <c r="A1090" s="12"/>
      <c r="B1090" s="236"/>
      <c r="C1090" s="237"/>
      <c r="D1090" s="238" t="s">
        <v>208</v>
      </c>
      <c r="E1090" s="239" t="s">
        <v>1</v>
      </c>
      <c r="F1090" s="240" t="s">
        <v>1437</v>
      </c>
      <c r="G1090" s="237"/>
      <c r="H1090" s="239" t="s">
        <v>1</v>
      </c>
      <c r="I1090" s="241"/>
      <c r="J1090" s="237"/>
      <c r="K1090" s="237"/>
      <c r="L1090" s="242"/>
      <c r="M1090" s="243"/>
      <c r="N1090" s="244"/>
      <c r="O1090" s="244"/>
      <c r="P1090" s="244"/>
      <c r="Q1090" s="244"/>
      <c r="R1090" s="244"/>
      <c r="S1090" s="244"/>
      <c r="T1090" s="245"/>
      <c r="U1090" s="12"/>
      <c r="V1090" s="12"/>
      <c r="W1090" s="12"/>
      <c r="X1090" s="12"/>
      <c r="Y1090" s="12"/>
      <c r="Z1090" s="12"/>
      <c r="AA1090" s="12"/>
      <c r="AB1090" s="12"/>
      <c r="AC1090" s="12"/>
      <c r="AD1090" s="12"/>
      <c r="AE1090" s="12"/>
      <c r="AT1090" s="246" t="s">
        <v>208</v>
      </c>
      <c r="AU1090" s="246" t="s">
        <v>83</v>
      </c>
      <c r="AV1090" s="12" t="s">
        <v>83</v>
      </c>
      <c r="AW1090" s="12" t="s">
        <v>32</v>
      </c>
      <c r="AX1090" s="12" t="s">
        <v>76</v>
      </c>
      <c r="AY1090" s="246" t="s">
        <v>201</v>
      </c>
    </row>
    <row r="1091" s="13" customFormat="1">
      <c r="A1091" s="13"/>
      <c r="B1091" s="247"/>
      <c r="C1091" s="248"/>
      <c r="D1091" s="238" t="s">
        <v>208</v>
      </c>
      <c r="E1091" s="249" t="s">
        <v>1</v>
      </c>
      <c r="F1091" s="250" t="s">
        <v>1438</v>
      </c>
      <c r="G1091" s="248"/>
      <c r="H1091" s="251">
        <v>14.85</v>
      </c>
      <c r="I1091" s="252"/>
      <c r="J1091" s="248"/>
      <c r="K1091" s="248"/>
      <c r="L1091" s="253"/>
      <c r="M1091" s="254"/>
      <c r="N1091" s="255"/>
      <c r="O1091" s="255"/>
      <c r="P1091" s="255"/>
      <c r="Q1091" s="255"/>
      <c r="R1091" s="255"/>
      <c r="S1091" s="255"/>
      <c r="T1091" s="256"/>
      <c r="U1091" s="13"/>
      <c r="V1091" s="13"/>
      <c r="W1091" s="13"/>
      <c r="X1091" s="13"/>
      <c r="Y1091" s="13"/>
      <c r="Z1091" s="13"/>
      <c r="AA1091" s="13"/>
      <c r="AB1091" s="13"/>
      <c r="AC1091" s="13"/>
      <c r="AD1091" s="13"/>
      <c r="AE1091" s="13"/>
      <c r="AT1091" s="257" t="s">
        <v>208</v>
      </c>
      <c r="AU1091" s="257" t="s">
        <v>83</v>
      </c>
      <c r="AV1091" s="13" t="s">
        <v>85</v>
      </c>
      <c r="AW1091" s="13" t="s">
        <v>32</v>
      </c>
      <c r="AX1091" s="13" t="s">
        <v>76</v>
      </c>
      <c r="AY1091" s="257" t="s">
        <v>201</v>
      </c>
    </row>
    <row r="1092" s="12" customFormat="1">
      <c r="A1092" s="12"/>
      <c r="B1092" s="236"/>
      <c r="C1092" s="237"/>
      <c r="D1092" s="238" t="s">
        <v>208</v>
      </c>
      <c r="E1092" s="239" t="s">
        <v>1</v>
      </c>
      <c r="F1092" s="240" t="s">
        <v>1439</v>
      </c>
      <c r="G1092" s="237"/>
      <c r="H1092" s="239" t="s">
        <v>1</v>
      </c>
      <c r="I1092" s="241"/>
      <c r="J1092" s="237"/>
      <c r="K1092" s="237"/>
      <c r="L1092" s="242"/>
      <c r="M1092" s="243"/>
      <c r="N1092" s="244"/>
      <c r="O1092" s="244"/>
      <c r="P1092" s="244"/>
      <c r="Q1092" s="244"/>
      <c r="R1092" s="244"/>
      <c r="S1092" s="244"/>
      <c r="T1092" s="245"/>
      <c r="U1092" s="12"/>
      <c r="V1092" s="12"/>
      <c r="W1092" s="12"/>
      <c r="X1092" s="12"/>
      <c r="Y1092" s="12"/>
      <c r="Z1092" s="12"/>
      <c r="AA1092" s="12"/>
      <c r="AB1092" s="12"/>
      <c r="AC1092" s="12"/>
      <c r="AD1092" s="12"/>
      <c r="AE1092" s="12"/>
      <c r="AT1092" s="246" t="s">
        <v>208</v>
      </c>
      <c r="AU1092" s="246" t="s">
        <v>83</v>
      </c>
      <c r="AV1092" s="12" t="s">
        <v>83</v>
      </c>
      <c r="AW1092" s="12" t="s">
        <v>32</v>
      </c>
      <c r="AX1092" s="12" t="s">
        <v>76</v>
      </c>
      <c r="AY1092" s="246" t="s">
        <v>201</v>
      </c>
    </row>
    <row r="1093" s="13" customFormat="1">
      <c r="A1093" s="13"/>
      <c r="B1093" s="247"/>
      <c r="C1093" s="248"/>
      <c r="D1093" s="238" t="s">
        <v>208</v>
      </c>
      <c r="E1093" s="249" t="s">
        <v>1</v>
      </c>
      <c r="F1093" s="250" t="s">
        <v>1440</v>
      </c>
      <c r="G1093" s="248"/>
      <c r="H1093" s="251">
        <v>24.629999999999999</v>
      </c>
      <c r="I1093" s="252"/>
      <c r="J1093" s="248"/>
      <c r="K1093" s="248"/>
      <c r="L1093" s="253"/>
      <c r="M1093" s="254"/>
      <c r="N1093" s="255"/>
      <c r="O1093" s="255"/>
      <c r="P1093" s="255"/>
      <c r="Q1093" s="255"/>
      <c r="R1093" s="255"/>
      <c r="S1093" s="255"/>
      <c r="T1093" s="256"/>
      <c r="U1093" s="13"/>
      <c r="V1093" s="13"/>
      <c r="W1093" s="13"/>
      <c r="X1093" s="13"/>
      <c r="Y1093" s="13"/>
      <c r="Z1093" s="13"/>
      <c r="AA1093" s="13"/>
      <c r="AB1093" s="13"/>
      <c r="AC1093" s="13"/>
      <c r="AD1093" s="13"/>
      <c r="AE1093" s="13"/>
      <c r="AT1093" s="257" t="s">
        <v>208</v>
      </c>
      <c r="AU1093" s="257" t="s">
        <v>83</v>
      </c>
      <c r="AV1093" s="13" t="s">
        <v>85</v>
      </c>
      <c r="AW1093" s="13" t="s">
        <v>32</v>
      </c>
      <c r="AX1093" s="13" t="s">
        <v>76</v>
      </c>
      <c r="AY1093" s="257" t="s">
        <v>201</v>
      </c>
    </row>
    <row r="1094" s="12" customFormat="1">
      <c r="A1094" s="12"/>
      <c r="B1094" s="236"/>
      <c r="C1094" s="237"/>
      <c r="D1094" s="238" t="s">
        <v>208</v>
      </c>
      <c r="E1094" s="239" t="s">
        <v>1</v>
      </c>
      <c r="F1094" s="240" t="s">
        <v>1441</v>
      </c>
      <c r="G1094" s="237"/>
      <c r="H1094" s="239" t="s">
        <v>1</v>
      </c>
      <c r="I1094" s="241"/>
      <c r="J1094" s="237"/>
      <c r="K1094" s="237"/>
      <c r="L1094" s="242"/>
      <c r="M1094" s="243"/>
      <c r="N1094" s="244"/>
      <c r="O1094" s="244"/>
      <c r="P1094" s="244"/>
      <c r="Q1094" s="244"/>
      <c r="R1094" s="244"/>
      <c r="S1094" s="244"/>
      <c r="T1094" s="245"/>
      <c r="U1094" s="12"/>
      <c r="V1094" s="12"/>
      <c r="W1094" s="12"/>
      <c r="X1094" s="12"/>
      <c r="Y1094" s="12"/>
      <c r="Z1094" s="12"/>
      <c r="AA1094" s="12"/>
      <c r="AB1094" s="12"/>
      <c r="AC1094" s="12"/>
      <c r="AD1094" s="12"/>
      <c r="AE1094" s="12"/>
      <c r="AT1094" s="246" t="s">
        <v>208</v>
      </c>
      <c r="AU1094" s="246" t="s">
        <v>83</v>
      </c>
      <c r="AV1094" s="12" t="s">
        <v>83</v>
      </c>
      <c r="AW1094" s="12" t="s">
        <v>32</v>
      </c>
      <c r="AX1094" s="12" t="s">
        <v>76</v>
      </c>
      <c r="AY1094" s="246" t="s">
        <v>201</v>
      </c>
    </row>
    <row r="1095" s="13" customFormat="1">
      <c r="A1095" s="13"/>
      <c r="B1095" s="247"/>
      <c r="C1095" s="248"/>
      <c r="D1095" s="238" t="s">
        <v>208</v>
      </c>
      <c r="E1095" s="249" t="s">
        <v>1</v>
      </c>
      <c r="F1095" s="250" t="s">
        <v>1442</v>
      </c>
      <c r="G1095" s="248"/>
      <c r="H1095" s="251">
        <v>119</v>
      </c>
      <c r="I1095" s="252"/>
      <c r="J1095" s="248"/>
      <c r="K1095" s="248"/>
      <c r="L1095" s="253"/>
      <c r="M1095" s="254"/>
      <c r="N1095" s="255"/>
      <c r="O1095" s="255"/>
      <c r="P1095" s="255"/>
      <c r="Q1095" s="255"/>
      <c r="R1095" s="255"/>
      <c r="S1095" s="255"/>
      <c r="T1095" s="256"/>
      <c r="U1095" s="13"/>
      <c r="V1095" s="13"/>
      <c r="W1095" s="13"/>
      <c r="X1095" s="13"/>
      <c r="Y1095" s="13"/>
      <c r="Z1095" s="13"/>
      <c r="AA1095" s="13"/>
      <c r="AB1095" s="13"/>
      <c r="AC1095" s="13"/>
      <c r="AD1095" s="13"/>
      <c r="AE1095" s="13"/>
      <c r="AT1095" s="257" t="s">
        <v>208</v>
      </c>
      <c r="AU1095" s="257" t="s">
        <v>83</v>
      </c>
      <c r="AV1095" s="13" t="s">
        <v>85</v>
      </c>
      <c r="AW1095" s="13" t="s">
        <v>32</v>
      </c>
      <c r="AX1095" s="13" t="s">
        <v>76</v>
      </c>
      <c r="AY1095" s="257" t="s">
        <v>201</v>
      </c>
    </row>
    <row r="1096" s="12" customFormat="1">
      <c r="A1096" s="12"/>
      <c r="B1096" s="236"/>
      <c r="C1096" s="237"/>
      <c r="D1096" s="238" t="s">
        <v>208</v>
      </c>
      <c r="E1096" s="239" t="s">
        <v>1</v>
      </c>
      <c r="F1096" s="240" t="s">
        <v>1443</v>
      </c>
      <c r="G1096" s="237"/>
      <c r="H1096" s="239" t="s">
        <v>1</v>
      </c>
      <c r="I1096" s="241"/>
      <c r="J1096" s="237"/>
      <c r="K1096" s="237"/>
      <c r="L1096" s="242"/>
      <c r="M1096" s="243"/>
      <c r="N1096" s="244"/>
      <c r="O1096" s="244"/>
      <c r="P1096" s="244"/>
      <c r="Q1096" s="244"/>
      <c r="R1096" s="244"/>
      <c r="S1096" s="244"/>
      <c r="T1096" s="245"/>
      <c r="U1096" s="12"/>
      <c r="V1096" s="12"/>
      <c r="W1096" s="12"/>
      <c r="X1096" s="12"/>
      <c r="Y1096" s="12"/>
      <c r="Z1096" s="12"/>
      <c r="AA1096" s="12"/>
      <c r="AB1096" s="12"/>
      <c r="AC1096" s="12"/>
      <c r="AD1096" s="12"/>
      <c r="AE1096" s="12"/>
      <c r="AT1096" s="246" t="s">
        <v>208</v>
      </c>
      <c r="AU1096" s="246" t="s">
        <v>83</v>
      </c>
      <c r="AV1096" s="12" t="s">
        <v>83</v>
      </c>
      <c r="AW1096" s="12" t="s">
        <v>32</v>
      </c>
      <c r="AX1096" s="12" t="s">
        <v>76</v>
      </c>
      <c r="AY1096" s="246" t="s">
        <v>201</v>
      </c>
    </row>
    <row r="1097" s="13" customFormat="1">
      <c r="A1097" s="13"/>
      <c r="B1097" s="247"/>
      <c r="C1097" s="248"/>
      <c r="D1097" s="238" t="s">
        <v>208</v>
      </c>
      <c r="E1097" s="249" t="s">
        <v>1</v>
      </c>
      <c r="F1097" s="250" t="s">
        <v>1444</v>
      </c>
      <c r="G1097" s="248"/>
      <c r="H1097" s="251">
        <v>180</v>
      </c>
      <c r="I1097" s="252"/>
      <c r="J1097" s="248"/>
      <c r="K1097" s="248"/>
      <c r="L1097" s="253"/>
      <c r="M1097" s="254"/>
      <c r="N1097" s="255"/>
      <c r="O1097" s="255"/>
      <c r="P1097" s="255"/>
      <c r="Q1097" s="255"/>
      <c r="R1097" s="255"/>
      <c r="S1097" s="255"/>
      <c r="T1097" s="256"/>
      <c r="U1097" s="13"/>
      <c r="V1097" s="13"/>
      <c r="W1097" s="13"/>
      <c r="X1097" s="13"/>
      <c r="Y1097" s="13"/>
      <c r="Z1097" s="13"/>
      <c r="AA1097" s="13"/>
      <c r="AB1097" s="13"/>
      <c r="AC1097" s="13"/>
      <c r="AD1097" s="13"/>
      <c r="AE1097" s="13"/>
      <c r="AT1097" s="257" t="s">
        <v>208</v>
      </c>
      <c r="AU1097" s="257" t="s">
        <v>83</v>
      </c>
      <c r="AV1097" s="13" t="s">
        <v>85</v>
      </c>
      <c r="AW1097" s="13" t="s">
        <v>32</v>
      </c>
      <c r="AX1097" s="13" t="s">
        <v>76</v>
      </c>
      <c r="AY1097" s="257" t="s">
        <v>201</v>
      </c>
    </row>
    <row r="1098" s="12" customFormat="1">
      <c r="A1098" s="12"/>
      <c r="B1098" s="236"/>
      <c r="C1098" s="237"/>
      <c r="D1098" s="238" t="s">
        <v>208</v>
      </c>
      <c r="E1098" s="239" t="s">
        <v>1</v>
      </c>
      <c r="F1098" s="240" t="s">
        <v>1445</v>
      </c>
      <c r="G1098" s="237"/>
      <c r="H1098" s="239" t="s">
        <v>1</v>
      </c>
      <c r="I1098" s="241"/>
      <c r="J1098" s="237"/>
      <c r="K1098" s="237"/>
      <c r="L1098" s="242"/>
      <c r="M1098" s="243"/>
      <c r="N1098" s="244"/>
      <c r="O1098" s="244"/>
      <c r="P1098" s="244"/>
      <c r="Q1098" s="244"/>
      <c r="R1098" s="244"/>
      <c r="S1098" s="244"/>
      <c r="T1098" s="245"/>
      <c r="U1098" s="12"/>
      <c r="V1098" s="12"/>
      <c r="W1098" s="12"/>
      <c r="X1098" s="12"/>
      <c r="Y1098" s="12"/>
      <c r="Z1098" s="12"/>
      <c r="AA1098" s="12"/>
      <c r="AB1098" s="12"/>
      <c r="AC1098" s="12"/>
      <c r="AD1098" s="12"/>
      <c r="AE1098" s="12"/>
      <c r="AT1098" s="246" t="s">
        <v>208</v>
      </c>
      <c r="AU1098" s="246" t="s">
        <v>83</v>
      </c>
      <c r="AV1098" s="12" t="s">
        <v>83</v>
      </c>
      <c r="AW1098" s="12" t="s">
        <v>32</v>
      </c>
      <c r="AX1098" s="12" t="s">
        <v>76</v>
      </c>
      <c r="AY1098" s="246" t="s">
        <v>201</v>
      </c>
    </row>
    <row r="1099" s="13" customFormat="1">
      <c r="A1099" s="13"/>
      <c r="B1099" s="247"/>
      <c r="C1099" s="248"/>
      <c r="D1099" s="238" t="s">
        <v>208</v>
      </c>
      <c r="E1099" s="249" t="s">
        <v>1</v>
      </c>
      <c r="F1099" s="250" t="s">
        <v>1446</v>
      </c>
      <c r="G1099" s="248"/>
      <c r="H1099" s="251">
        <v>250</v>
      </c>
      <c r="I1099" s="252"/>
      <c r="J1099" s="248"/>
      <c r="K1099" s="248"/>
      <c r="L1099" s="253"/>
      <c r="M1099" s="254"/>
      <c r="N1099" s="255"/>
      <c r="O1099" s="255"/>
      <c r="P1099" s="255"/>
      <c r="Q1099" s="255"/>
      <c r="R1099" s="255"/>
      <c r="S1099" s="255"/>
      <c r="T1099" s="256"/>
      <c r="U1099" s="13"/>
      <c r="V1099" s="13"/>
      <c r="W1099" s="13"/>
      <c r="X1099" s="13"/>
      <c r="Y1099" s="13"/>
      <c r="Z1099" s="13"/>
      <c r="AA1099" s="13"/>
      <c r="AB1099" s="13"/>
      <c r="AC1099" s="13"/>
      <c r="AD1099" s="13"/>
      <c r="AE1099" s="13"/>
      <c r="AT1099" s="257" t="s">
        <v>208</v>
      </c>
      <c r="AU1099" s="257" t="s">
        <v>83</v>
      </c>
      <c r="AV1099" s="13" t="s">
        <v>85</v>
      </c>
      <c r="AW1099" s="13" t="s">
        <v>32</v>
      </c>
      <c r="AX1099" s="13" t="s">
        <v>76</v>
      </c>
      <c r="AY1099" s="257" t="s">
        <v>201</v>
      </c>
    </row>
    <row r="1100" s="12" customFormat="1">
      <c r="A1100" s="12"/>
      <c r="B1100" s="236"/>
      <c r="C1100" s="237"/>
      <c r="D1100" s="238" t="s">
        <v>208</v>
      </c>
      <c r="E1100" s="239" t="s">
        <v>1</v>
      </c>
      <c r="F1100" s="240" t="s">
        <v>1447</v>
      </c>
      <c r="G1100" s="237"/>
      <c r="H1100" s="239" t="s">
        <v>1</v>
      </c>
      <c r="I1100" s="241"/>
      <c r="J1100" s="237"/>
      <c r="K1100" s="237"/>
      <c r="L1100" s="242"/>
      <c r="M1100" s="243"/>
      <c r="N1100" s="244"/>
      <c r="O1100" s="244"/>
      <c r="P1100" s="244"/>
      <c r="Q1100" s="244"/>
      <c r="R1100" s="244"/>
      <c r="S1100" s="244"/>
      <c r="T1100" s="245"/>
      <c r="U1100" s="12"/>
      <c r="V1100" s="12"/>
      <c r="W1100" s="12"/>
      <c r="X1100" s="12"/>
      <c r="Y1100" s="12"/>
      <c r="Z1100" s="12"/>
      <c r="AA1100" s="12"/>
      <c r="AB1100" s="12"/>
      <c r="AC1100" s="12"/>
      <c r="AD1100" s="12"/>
      <c r="AE1100" s="12"/>
      <c r="AT1100" s="246" t="s">
        <v>208</v>
      </c>
      <c r="AU1100" s="246" t="s">
        <v>83</v>
      </c>
      <c r="AV1100" s="12" t="s">
        <v>83</v>
      </c>
      <c r="AW1100" s="12" t="s">
        <v>32</v>
      </c>
      <c r="AX1100" s="12" t="s">
        <v>76</v>
      </c>
      <c r="AY1100" s="246" t="s">
        <v>201</v>
      </c>
    </row>
    <row r="1101" s="13" customFormat="1">
      <c r="A1101" s="13"/>
      <c r="B1101" s="247"/>
      <c r="C1101" s="248"/>
      <c r="D1101" s="238" t="s">
        <v>208</v>
      </c>
      <c r="E1101" s="249" t="s">
        <v>1</v>
      </c>
      <c r="F1101" s="250" t="s">
        <v>1448</v>
      </c>
      <c r="G1101" s="248"/>
      <c r="H1101" s="251">
        <v>6</v>
      </c>
      <c r="I1101" s="252"/>
      <c r="J1101" s="248"/>
      <c r="K1101" s="248"/>
      <c r="L1101" s="253"/>
      <c r="M1101" s="254"/>
      <c r="N1101" s="255"/>
      <c r="O1101" s="255"/>
      <c r="P1101" s="255"/>
      <c r="Q1101" s="255"/>
      <c r="R1101" s="255"/>
      <c r="S1101" s="255"/>
      <c r="T1101" s="256"/>
      <c r="U1101" s="13"/>
      <c r="V1101" s="13"/>
      <c r="W1101" s="13"/>
      <c r="X1101" s="13"/>
      <c r="Y1101" s="13"/>
      <c r="Z1101" s="13"/>
      <c r="AA1101" s="13"/>
      <c r="AB1101" s="13"/>
      <c r="AC1101" s="13"/>
      <c r="AD1101" s="13"/>
      <c r="AE1101" s="13"/>
      <c r="AT1101" s="257" t="s">
        <v>208</v>
      </c>
      <c r="AU1101" s="257" t="s">
        <v>83</v>
      </c>
      <c r="AV1101" s="13" t="s">
        <v>85</v>
      </c>
      <c r="AW1101" s="13" t="s">
        <v>32</v>
      </c>
      <c r="AX1101" s="13" t="s">
        <v>76</v>
      </c>
      <c r="AY1101" s="257" t="s">
        <v>201</v>
      </c>
    </row>
    <row r="1102" s="12" customFormat="1">
      <c r="A1102" s="12"/>
      <c r="B1102" s="236"/>
      <c r="C1102" s="237"/>
      <c r="D1102" s="238" t="s">
        <v>208</v>
      </c>
      <c r="E1102" s="239" t="s">
        <v>1</v>
      </c>
      <c r="F1102" s="240" t="s">
        <v>1449</v>
      </c>
      <c r="G1102" s="237"/>
      <c r="H1102" s="239" t="s">
        <v>1</v>
      </c>
      <c r="I1102" s="241"/>
      <c r="J1102" s="237"/>
      <c r="K1102" s="237"/>
      <c r="L1102" s="242"/>
      <c r="M1102" s="243"/>
      <c r="N1102" s="244"/>
      <c r="O1102" s="244"/>
      <c r="P1102" s="244"/>
      <c r="Q1102" s="244"/>
      <c r="R1102" s="244"/>
      <c r="S1102" s="244"/>
      <c r="T1102" s="245"/>
      <c r="U1102" s="12"/>
      <c r="V1102" s="12"/>
      <c r="W1102" s="12"/>
      <c r="X1102" s="12"/>
      <c r="Y1102" s="12"/>
      <c r="Z1102" s="12"/>
      <c r="AA1102" s="12"/>
      <c r="AB1102" s="12"/>
      <c r="AC1102" s="12"/>
      <c r="AD1102" s="12"/>
      <c r="AE1102" s="12"/>
      <c r="AT1102" s="246" t="s">
        <v>208</v>
      </c>
      <c r="AU1102" s="246" t="s">
        <v>83</v>
      </c>
      <c r="AV1102" s="12" t="s">
        <v>83</v>
      </c>
      <c r="AW1102" s="12" t="s">
        <v>32</v>
      </c>
      <c r="AX1102" s="12" t="s">
        <v>76</v>
      </c>
      <c r="AY1102" s="246" t="s">
        <v>201</v>
      </c>
    </row>
    <row r="1103" s="13" customFormat="1">
      <c r="A1103" s="13"/>
      <c r="B1103" s="247"/>
      <c r="C1103" s="248"/>
      <c r="D1103" s="238" t="s">
        <v>208</v>
      </c>
      <c r="E1103" s="249" t="s">
        <v>1</v>
      </c>
      <c r="F1103" s="250" t="s">
        <v>1442</v>
      </c>
      <c r="G1103" s="248"/>
      <c r="H1103" s="251">
        <v>119</v>
      </c>
      <c r="I1103" s="252"/>
      <c r="J1103" s="248"/>
      <c r="K1103" s="248"/>
      <c r="L1103" s="253"/>
      <c r="M1103" s="254"/>
      <c r="N1103" s="255"/>
      <c r="O1103" s="255"/>
      <c r="P1103" s="255"/>
      <c r="Q1103" s="255"/>
      <c r="R1103" s="255"/>
      <c r="S1103" s="255"/>
      <c r="T1103" s="256"/>
      <c r="U1103" s="13"/>
      <c r="V1103" s="13"/>
      <c r="W1103" s="13"/>
      <c r="X1103" s="13"/>
      <c r="Y1103" s="13"/>
      <c r="Z1103" s="13"/>
      <c r="AA1103" s="13"/>
      <c r="AB1103" s="13"/>
      <c r="AC1103" s="13"/>
      <c r="AD1103" s="13"/>
      <c r="AE1103" s="13"/>
      <c r="AT1103" s="257" t="s">
        <v>208</v>
      </c>
      <c r="AU1103" s="257" t="s">
        <v>83</v>
      </c>
      <c r="AV1103" s="13" t="s">
        <v>85</v>
      </c>
      <c r="AW1103" s="13" t="s">
        <v>32</v>
      </c>
      <c r="AX1103" s="13" t="s">
        <v>76</v>
      </c>
      <c r="AY1103" s="257" t="s">
        <v>201</v>
      </c>
    </row>
    <row r="1104" s="12" customFormat="1">
      <c r="A1104" s="12"/>
      <c r="B1104" s="236"/>
      <c r="C1104" s="237"/>
      <c r="D1104" s="238" t="s">
        <v>208</v>
      </c>
      <c r="E1104" s="239" t="s">
        <v>1</v>
      </c>
      <c r="F1104" s="240" t="s">
        <v>1450</v>
      </c>
      <c r="G1104" s="237"/>
      <c r="H1104" s="239" t="s">
        <v>1</v>
      </c>
      <c r="I1104" s="241"/>
      <c r="J1104" s="237"/>
      <c r="K1104" s="237"/>
      <c r="L1104" s="242"/>
      <c r="M1104" s="243"/>
      <c r="N1104" s="244"/>
      <c r="O1104" s="244"/>
      <c r="P1104" s="244"/>
      <c r="Q1104" s="244"/>
      <c r="R1104" s="244"/>
      <c r="S1104" s="244"/>
      <c r="T1104" s="245"/>
      <c r="U1104" s="12"/>
      <c r="V1104" s="12"/>
      <c r="W1104" s="12"/>
      <c r="X1104" s="12"/>
      <c r="Y1104" s="12"/>
      <c r="Z1104" s="12"/>
      <c r="AA1104" s="12"/>
      <c r="AB1104" s="12"/>
      <c r="AC1104" s="12"/>
      <c r="AD1104" s="12"/>
      <c r="AE1104" s="12"/>
      <c r="AT1104" s="246" t="s">
        <v>208</v>
      </c>
      <c r="AU1104" s="246" t="s">
        <v>83</v>
      </c>
      <c r="AV1104" s="12" t="s">
        <v>83</v>
      </c>
      <c r="AW1104" s="12" t="s">
        <v>32</v>
      </c>
      <c r="AX1104" s="12" t="s">
        <v>76</v>
      </c>
      <c r="AY1104" s="246" t="s">
        <v>201</v>
      </c>
    </row>
    <row r="1105" s="13" customFormat="1">
      <c r="A1105" s="13"/>
      <c r="B1105" s="247"/>
      <c r="C1105" s="248"/>
      <c r="D1105" s="238" t="s">
        <v>208</v>
      </c>
      <c r="E1105" s="249" t="s">
        <v>1</v>
      </c>
      <c r="F1105" s="250" t="s">
        <v>1451</v>
      </c>
      <c r="G1105" s="248"/>
      <c r="H1105" s="251">
        <v>10.5</v>
      </c>
      <c r="I1105" s="252"/>
      <c r="J1105" s="248"/>
      <c r="K1105" s="248"/>
      <c r="L1105" s="253"/>
      <c r="M1105" s="254"/>
      <c r="N1105" s="255"/>
      <c r="O1105" s="255"/>
      <c r="P1105" s="255"/>
      <c r="Q1105" s="255"/>
      <c r="R1105" s="255"/>
      <c r="S1105" s="255"/>
      <c r="T1105" s="256"/>
      <c r="U1105" s="13"/>
      <c r="V1105" s="13"/>
      <c r="W1105" s="13"/>
      <c r="X1105" s="13"/>
      <c r="Y1105" s="13"/>
      <c r="Z1105" s="13"/>
      <c r="AA1105" s="13"/>
      <c r="AB1105" s="13"/>
      <c r="AC1105" s="13"/>
      <c r="AD1105" s="13"/>
      <c r="AE1105" s="13"/>
      <c r="AT1105" s="257" t="s">
        <v>208</v>
      </c>
      <c r="AU1105" s="257" t="s">
        <v>83</v>
      </c>
      <c r="AV1105" s="13" t="s">
        <v>85</v>
      </c>
      <c r="AW1105" s="13" t="s">
        <v>32</v>
      </c>
      <c r="AX1105" s="13" t="s">
        <v>76</v>
      </c>
      <c r="AY1105" s="257" t="s">
        <v>201</v>
      </c>
    </row>
    <row r="1106" s="12" customFormat="1">
      <c r="A1106" s="12"/>
      <c r="B1106" s="236"/>
      <c r="C1106" s="237"/>
      <c r="D1106" s="238" t="s">
        <v>208</v>
      </c>
      <c r="E1106" s="239" t="s">
        <v>1</v>
      </c>
      <c r="F1106" s="240" t="s">
        <v>1452</v>
      </c>
      <c r="G1106" s="237"/>
      <c r="H1106" s="239" t="s">
        <v>1</v>
      </c>
      <c r="I1106" s="241"/>
      <c r="J1106" s="237"/>
      <c r="K1106" s="237"/>
      <c r="L1106" s="242"/>
      <c r="M1106" s="243"/>
      <c r="N1106" s="244"/>
      <c r="O1106" s="244"/>
      <c r="P1106" s="244"/>
      <c r="Q1106" s="244"/>
      <c r="R1106" s="244"/>
      <c r="S1106" s="244"/>
      <c r="T1106" s="245"/>
      <c r="U1106" s="12"/>
      <c r="V1106" s="12"/>
      <c r="W1106" s="12"/>
      <c r="X1106" s="12"/>
      <c r="Y1106" s="12"/>
      <c r="Z1106" s="12"/>
      <c r="AA1106" s="12"/>
      <c r="AB1106" s="12"/>
      <c r="AC1106" s="12"/>
      <c r="AD1106" s="12"/>
      <c r="AE1106" s="12"/>
      <c r="AT1106" s="246" t="s">
        <v>208</v>
      </c>
      <c r="AU1106" s="246" t="s">
        <v>83</v>
      </c>
      <c r="AV1106" s="12" t="s">
        <v>83</v>
      </c>
      <c r="AW1106" s="12" t="s">
        <v>32</v>
      </c>
      <c r="AX1106" s="12" t="s">
        <v>76</v>
      </c>
      <c r="AY1106" s="246" t="s">
        <v>201</v>
      </c>
    </row>
    <row r="1107" s="13" customFormat="1">
      <c r="A1107" s="13"/>
      <c r="B1107" s="247"/>
      <c r="C1107" s="248"/>
      <c r="D1107" s="238" t="s">
        <v>208</v>
      </c>
      <c r="E1107" s="249" t="s">
        <v>1</v>
      </c>
      <c r="F1107" s="250" t="s">
        <v>1453</v>
      </c>
      <c r="G1107" s="248"/>
      <c r="H1107" s="251">
        <v>9.1999999999999993</v>
      </c>
      <c r="I1107" s="252"/>
      <c r="J1107" s="248"/>
      <c r="K1107" s="248"/>
      <c r="L1107" s="253"/>
      <c r="M1107" s="254"/>
      <c r="N1107" s="255"/>
      <c r="O1107" s="255"/>
      <c r="P1107" s="255"/>
      <c r="Q1107" s="255"/>
      <c r="R1107" s="255"/>
      <c r="S1107" s="255"/>
      <c r="T1107" s="256"/>
      <c r="U1107" s="13"/>
      <c r="V1107" s="13"/>
      <c r="W1107" s="13"/>
      <c r="X1107" s="13"/>
      <c r="Y1107" s="13"/>
      <c r="Z1107" s="13"/>
      <c r="AA1107" s="13"/>
      <c r="AB1107" s="13"/>
      <c r="AC1107" s="13"/>
      <c r="AD1107" s="13"/>
      <c r="AE1107" s="13"/>
      <c r="AT1107" s="257" t="s">
        <v>208</v>
      </c>
      <c r="AU1107" s="257" t="s">
        <v>83</v>
      </c>
      <c r="AV1107" s="13" t="s">
        <v>85</v>
      </c>
      <c r="AW1107" s="13" t="s">
        <v>32</v>
      </c>
      <c r="AX1107" s="13" t="s">
        <v>76</v>
      </c>
      <c r="AY1107" s="257" t="s">
        <v>201</v>
      </c>
    </row>
    <row r="1108" s="14" customFormat="1">
      <c r="A1108" s="14"/>
      <c r="B1108" s="258"/>
      <c r="C1108" s="259"/>
      <c r="D1108" s="238" t="s">
        <v>208</v>
      </c>
      <c r="E1108" s="260" t="s">
        <v>1</v>
      </c>
      <c r="F1108" s="261" t="s">
        <v>212</v>
      </c>
      <c r="G1108" s="259"/>
      <c r="H1108" s="262">
        <v>733.17999999999995</v>
      </c>
      <c r="I1108" s="263"/>
      <c r="J1108" s="259"/>
      <c r="K1108" s="259"/>
      <c r="L1108" s="264"/>
      <c r="M1108" s="265"/>
      <c r="N1108" s="266"/>
      <c r="O1108" s="266"/>
      <c r="P1108" s="266"/>
      <c r="Q1108" s="266"/>
      <c r="R1108" s="266"/>
      <c r="S1108" s="266"/>
      <c r="T1108" s="267"/>
      <c r="U1108" s="14"/>
      <c r="V1108" s="14"/>
      <c r="W1108" s="14"/>
      <c r="X1108" s="14"/>
      <c r="Y1108" s="14"/>
      <c r="Z1108" s="14"/>
      <c r="AA1108" s="14"/>
      <c r="AB1108" s="14"/>
      <c r="AC1108" s="14"/>
      <c r="AD1108" s="14"/>
      <c r="AE1108" s="14"/>
      <c r="AT1108" s="268" t="s">
        <v>208</v>
      </c>
      <c r="AU1108" s="268" t="s">
        <v>83</v>
      </c>
      <c r="AV1108" s="14" t="s">
        <v>206</v>
      </c>
      <c r="AW1108" s="14" t="s">
        <v>32</v>
      </c>
      <c r="AX1108" s="14" t="s">
        <v>83</v>
      </c>
      <c r="AY1108" s="268" t="s">
        <v>201</v>
      </c>
    </row>
    <row r="1109" s="2" customFormat="1" ht="55.5" customHeight="1">
      <c r="A1109" s="39"/>
      <c r="B1109" s="40"/>
      <c r="C1109" s="291" t="s">
        <v>1454</v>
      </c>
      <c r="D1109" s="291" t="s">
        <v>615</v>
      </c>
      <c r="E1109" s="292" t="s">
        <v>1455</v>
      </c>
      <c r="F1109" s="293" t="s">
        <v>1456</v>
      </c>
      <c r="G1109" s="294" t="s">
        <v>215</v>
      </c>
      <c r="H1109" s="295">
        <v>733.17999999999995</v>
      </c>
      <c r="I1109" s="296"/>
      <c r="J1109" s="297">
        <f>ROUND(I1109*H1109,2)</f>
        <v>0</v>
      </c>
      <c r="K1109" s="298"/>
      <c r="L1109" s="299"/>
      <c r="M1109" s="300" t="s">
        <v>1</v>
      </c>
      <c r="N1109" s="301" t="s">
        <v>41</v>
      </c>
      <c r="O1109" s="92"/>
      <c r="P1109" s="232">
        <f>O1109*H1109</f>
        <v>0</v>
      </c>
      <c r="Q1109" s="232">
        <v>0.00055999999999999995</v>
      </c>
      <c r="R1109" s="232">
        <f>Q1109*H1109</f>
        <v>0.41058079999999991</v>
      </c>
      <c r="S1109" s="232">
        <v>0</v>
      </c>
      <c r="T1109" s="233">
        <f>S1109*H1109</f>
        <v>0</v>
      </c>
      <c r="U1109" s="39"/>
      <c r="V1109" s="39"/>
      <c r="W1109" s="39"/>
      <c r="X1109" s="39"/>
      <c r="Y1109" s="39"/>
      <c r="Z1109" s="39"/>
      <c r="AA1109" s="39"/>
      <c r="AB1109" s="39"/>
      <c r="AC1109" s="39"/>
      <c r="AD1109" s="39"/>
      <c r="AE1109" s="39"/>
      <c r="AR1109" s="234" t="s">
        <v>683</v>
      </c>
      <c r="AT1109" s="234" t="s">
        <v>615</v>
      </c>
      <c r="AU1109" s="234" t="s">
        <v>83</v>
      </c>
      <c r="AY1109" s="18" t="s">
        <v>201</v>
      </c>
      <c r="BE1109" s="235">
        <f>IF(N1109="základní",J1109,0)</f>
        <v>0</v>
      </c>
      <c r="BF1109" s="235">
        <f>IF(N1109="snížená",J1109,0)</f>
        <v>0</v>
      </c>
      <c r="BG1109" s="235">
        <f>IF(N1109="zákl. přenesená",J1109,0)</f>
        <v>0</v>
      </c>
      <c r="BH1109" s="235">
        <f>IF(N1109="sníž. přenesená",J1109,0)</f>
        <v>0</v>
      </c>
      <c r="BI1109" s="235">
        <f>IF(N1109="nulová",J1109,0)</f>
        <v>0</v>
      </c>
      <c r="BJ1109" s="18" t="s">
        <v>83</v>
      </c>
      <c r="BK1109" s="235">
        <f>ROUND(I1109*H1109,2)</f>
        <v>0</v>
      </c>
      <c r="BL1109" s="18" t="s">
        <v>323</v>
      </c>
      <c r="BM1109" s="234" t="s">
        <v>1457</v>
      </c>
    </row>
    <row r="1110" s="2" customFormat="1">
      <c r="A1110" s="39"/>
      <c r="B1110" s="40"/>
      <c r="C1110" s="41"/>
      <c r="D1110" s="238" t="s">
        <v>343</v>
      </c>
      <c r="E1110" s="41"/>
      <c r="F1110" s="285" t="s">
        <v>1458</v>
      </c>
      <c r="G1110" s="41"/>
      <c r="H1110" s="41"/>
      <c r="I1110" s="286"/>
      <c r="J1110" s="41"/>
      <c r="K1110" s="41"/>
      <c r="L1110" s="45"/>
      <c r="M1110" s="287"/>
      <c r="N1110" s="288"/>
      <c r="O1110" s="92"/>
      <c r="P1110" s="92"/>
      <c r="Q1110" s="92"/>
      <c r="R1110" s="92"/>
      <c r="S1110" s="92"/>
      <c r="T1110" s="93"/>
      <c r="U1110" s="39"/>
      <c r="V1110" s="39"/>
      <c r="W1110" s="39"/>
      <c r="X1110" s="39"/>
      <c r="Y1110" s="39"/>
      <c r="Z1110" s="39"/>
      <c r="AA1110" s="39"/>
      <c r="AB1110" s="39"/>
      <c r="AC1110" s="39"/>
      <c r="AD1110" s="39"/>
      <c r="AE1110" s="39"/>
      <c r="AT1110" s="18" t="s">
        <v>343</v>
      </c>
      <c r="AU1110" s="18" t="s">
        <v>83</v>
      </c>
    </row>
    <row r="1111" s="2" customFormat="1" ht="24.15" customHeight="1">
      <c r="A1111" s="39"/>
      <c r="B1111" s="40"/>
      <c r="C1111" s="222" t="s">
        <v>1459</v>
      </c>
      <c r="D1111" s="222" t="s">
        <v>202</v>
      </c>
      <c r="E1111" s="223" t="s">
        <v>1460</v>
      </c>
      <c r="F1111" s="224" t="s">
        <v>1461</v>
      </c>
      <c r="G1111" s="225" t="s">
        <v>535</v>
      </c>
      <c r="H1111" s="226">
        <v>2</v>
      </c>
      <c r="I1111" s="227"/>
      <c r="J1111" s="228">
        <f>ROUND(I1111*H1111,2)</f>
        <v>0</v>
      </c>
      <c r="K1111" s="229"/>
      <c r="L1111" s="45"/>
      <c r="M1111" s="230" t="s">
        <v>1</v>
      </c>
      <c r="N1111" s="231" t="s">
        <v>41</v>
      </c>
      <c r="O1111" s="92"/>
      <c r="P1111" s="232">
        <f>O1111*H1111</f>
        <v>0</v>
      </c>
      <c r="Q1111" s="232">
        <v>0</v>
      </c>
      <c r="R1111" s="232">
        <f>Q1111*H1111</f>
        <v>0</v>
      </c>
      <c r="S1111" s="232">
        <v>0</v>
      </c>
      <c r="T1111" s="233">
        <f>S1111*H1111</f>
        <v>0</v>
      </c>
      <c r="U1111" s="39"/>
      <c r="V1111" s="39"/>
      <c r="W1111" s="39"/>
      <c r="X1111" s="39"/>
      <c r="Y1111" s="39"/>
      <c r="Z1111" s="39"/>
      <c r="AA1111" s="39"/>
      <c r="AB1111" s="39"/>
      <c r="AC1111" s="39"/>
      <c r="AD1111" s="39"/>
      <c r="AE1111" s="39"/>
      <c r="AR1111" s="234" t="s">
        <v>323</v>
      </c>
      <c r="AT1111" s="234" t="s">
        <v>202</v>
      </c>
      <c r="AU1111" s="234" t="s">
        <v>83</v>
      </c>
      <c r="AY1111" s="18" t="s">
        <v>201</v>
      </c>
      <c r="BE1111" s="235">
        <f>IF(N1111="základní",J1111,0)</f>
        <v>0</v>
      </c>
      <c r="BF1111" s="235">
        <f>IF(N1111="snížená",J1111,0)</f>
        <v>0</v>
      </c>
      <c r="BG1111" s="235">
        <f>IF(N1111="zákl. přenesená",J1111,0)</f>
        <v>0</v>
      </c>
      <c r="BH1111" s="235">
        <f>IF(N1111="sníž. přenesená",J1111,0)</f>
        <v>0</v>
      </c>
      <c r="BI1111" s="235">
        <f>IF(N1111="nulová",J1111,0)</f>
        <v>0</v>
      </c>
      <c r="BJ1111" s="18" t="s">
        <v>83</v>
      </c>
      <c r="BK1111" s="235">
        <f>ROUND(I1111*H1111,2)</f>
        <v>0</v>
      </c>
      <c r="BL1111" s="18" t="s">
        <v>323</v>
      </c>
      <c r="BM1111" s="234" t="s">
        <v>1462</v>
      </c>
    </row>
    <row r="1112" s="12" customFormat="1">
      <c r="A1112" s="12"/>
      <c r="B1112" s="236"/>
      <c r="C1112" s="237"/>
      <c r="D1112" s="238" t="s">
        <v>208</v>
      </c>
      <c r="E1112" s="239" t="s">
        <v>1</v>
      </c>
      <c r="F1112" s="240" t="s">
        <v>1463</v>
      </c>
      <c r="G1112" s="237"/>
      <c r="H1112" s="239" t="s">
        <v>1</v>
      </c>
      <c r="I1112" s="241"/>
      <c r="J1112" s="237"/>
      <c r="K1112" s="237"/>
      <c r="L1112" s="242"/>
      <c r="M1112" s="243"/>
      <c r="N1112" s="244"/>
      <c r="O1112" s="244"/>
      <c r="P1112" s="244"/>
      <c r="Q1112" s="244"/>
      <c r="R1112" s="244"/>
      <c r="S1112" s="244"/>
      <c r="T1112" s="245"/>
      <c r="U1112" s="12"/>
      <c r="V1112" s="12"/>
      <c r="W1112" s="12"/>
      <c r="X1112" s="12"/>
      <c r="Y1112" s="12"/>
      <c r="Z1112" s="12"/>
      <c r="AA1112" s="12"/>
      <c r="AB1112" s="12"/>
      <c r="AC1112" s="12"/>
      <c r="AD1112" s="12"/>
      <c r="AE1112" s="12"/>
      <c r="AT1112" s="246" t="s">
        <v>208</v>
      </c>
      <c r="AU1112" s="246" t="s">
        <v>83</v>
      </c>
      <c r="AV1112" s="12" t="s">
        <v>83</v>
      </c>
      <c r="AW1112" s="12" t="s">
        <v>32</v>
      </c>
      <c r="AX1112" s="12" t="s">
        <v>76</v>
      </c>
      <c r="AY1112" s="246" t="s">
        <v>201</v>
      </c>
    </row>
    <row r="1113" s="13" customFormat="1">
      <c r="A1113" s="13"/>
      <c r="B1113" s="247"/>
      <c r="C1113" s="248"/>
      <c r="D1113" s="238" t="s">
        <v>208</v>
      </c>
      <c r="E1113" s="249" t="s">
        <v>1</v>
      </c>
      <c r="F1113" s="250" t="s">
        <v>83</v>
      </c>
      <c r="G1113" s="248"/>
      <c r="H1113" s="251">
        <v>1</v>
      </c>
      <c r="I1113" s="252"/>
      <c r="J1113" s="248"/>
      <c r="K1113" s="248"/>
      <c r="L1113" s="253"/>
      <c r="M1113" s="254"/>
      <c r="N1113" s="255"/>
      <c r="O1113" s="255"/>
      <c r="P1113" s="255"/>
      <c r="Q1113" s="255"/>
      <c r="R1113" s="255"/>
      <c r="S1113" s="255"/>
      <c r="T1113" s="256"/>
      <c r="U1113" s="13"/>
      <c r="V1113" s="13"/>
      <c r="W1113" s="13"/>
      <c r="X1113" s="13"/>
      <c r="Y1113" s="13"/>
      <c r="Z1113" s="13"/>
      <c r="AA1113" s="13"/>
      <c r="AB1113" s="13"/>
      <c r="AC1113" s="13"/>
      <c r="AD1113" s="13"/>
      <c r="AE1113" s="13"/>
      <c r="AT1113" s="257" t="s">
        <v>208</v>
      </c>
      <c r="AU1113" s="257" t="s">
        <v>83</v>
      </c>
      <c r="AV1113" s="13" t="s">
        <v>85</v>
      </c>
      <c r="AW1113" s="13" t="s">
        <v>32</v>
      </c>
      <c r="AX1113" s="13" t="s">
        <v>76</v>
      </c>
      <c r="AY1113" s="257" t="s">
        <v>201</v>
      </c>
    </row>
    <row r="1114" s="12" customFormat="1">
      <c r="A1114" s="12"/>
      <c r="B1114" s="236"/>
      <c r="C1114" s="237"/>
      <c r="D1114" s="238" t="s">
        <v>208</v>
      </c>
      <c r="E1114" s="239" t="s">
        <v>1</v>
      </c>
      <c r="F1114" s="240" t="s">
        <v>1464</v>
      </c>
      <c r="G1114" s="237"/>
      <c r="H1114" s="239" t="s">
        <v>1</v>
      </c>
      <c r="I1114" s="241"/>
      <c r="J1114" s="237"/>
      <c r="K1114" s="237"/>
      <c r="L1114" s="242"/>
      <c r="M1114" s="243"/>
      <c r="N1114" s="244"/>
      <c r="O1114" s="244"/>
      <c r="P1114" s="244"/>
      <c r="Q1114" s="244"/>
      <c r="R1114" s="244"/>
      <c r="S1114" s="244"/>
      <c r="T1114" s="245"/>
      <c r="U1114" s="12"/>
      <c r="V1114" s="12"/>
      <c r="W1114" s="12"/>
      <c r="X1114" s="12"/>
      <c r="Y1114" s="12"/>
      <c r="Z1114" s="12"/>
      <c r="AA1114" s="12"/>
      <c r="AB1114" s="12"/>
      <c r="AC1114" s="12"/>
      <c r="AD1114" s="12"/>
      <c r="AE1114" s="12"/>
      <c r="AT1114" s="246" t="s">
        <v>208</v>
      </c>
      <c r="AU1114" s="246" t="s">
        <v>83</v>
      </c>
      <c r="AV1114" s="12" t="s">
        <v>83</v>
      </c>
      <c r="AW1114" s="12" t="s">
        <v>32</v>
      </c>
      <c r="AX1114" s="12" t="s">
        <v>76</v>
      </c>
      <c r="AY1114" s="246" t="s">
        <v>201</v>
      </c>
    </row>
    <row r="1115" s="13" customFormat="1">
      <c r="A1115" s="13"/>
      <c r="B1115" s="247"/>
      <c r="C1115" s="248"/>
      <c r="D1115" s="238" t="s">
        <v>208</v>
      </c>
      <c r="E1115" s="249" t="s">
        <v>1</v>
      </c>
      <c r="F1115" s="250" t="s">
        <v>83</v>
      </c>
      <c r="G1115" s="248"/>
      <c r="H1115" s="251">
        <v>1</v>
      </c>
      <c r="I1115" s="252"/>
      <c r="J1115" s="248"/>
      <c r="K1115" s="248"/>
      <c r="L1115" s="253"/>
      <c r="M1115" s="254"/>
      <c r="N1115" s="255"/>
      <c r="O1115" s="255"/>
      <c r="P1115" s="255"/>
      <c r="Q1115" s="255"/>
      <c r="R1115" s="255"/>
      <c r="S1115" s="255"/>
      <c r="T1115" s="256"/>
      <c r="U1115" s="13"/>
      <c r="V1115" s="13"/>
      <c r="W1115" s="13"/>
      <c r="X1115" s="13"/>
      <c r="Y1115" s="13"/>
      <c r="Z1115" s="13"/>
      <c r="AA1115" s="13"/>
      <c r="AB1115" s="13"/>
      <c r="AC1115" s="13"/>
      <c r="AD1115" s="13"/>
      <c r="AE1115" s="13"/>
      <c r="AT1115" s="257" t="s">
        <v>208</v>
      </c>
      <c r="AU1115" s="257" t="s">
        <v>83</v>
      </c>
      <c r="AV1115" s="13" t="s">
        <v>85</v>
      </c>
      <c r="AW1115" s="13" t="s">
        <v>32</v>
      </c>
      <c r="AX1115" s="13" t="s">
        <v>76</v>
      </c>
      <c r="AY1115" s="257" t="s">
        <v>201</v>
      </c>
    </row>
    <row r="1116" s="14" customFormat="1">
      <c r="A1116" s="14"/>
      <c r="B1116" s="258"/>
      <c r="C1116" s="259"/>
      <c r="D1116" s="238" t="s">
        <v>208</v>
      </c>
      <c r="E1116" s="260" t="s">
        <v>1</v>
      </c>
      <c r="F1116" s="261" t="s">
        <v>212</v>
      </c>
      <c r="G1116" s="259"/>
      <c r="H1116" s="262">
        <v>2</v>
      </c>
      <c r="I1116" s="263"/>
      <c r="J1116" s="259"/>
      <c r="K1116" s="259"/>
      <c r="L1116" s="264"/>
      <c r="M1116" s="265"/>
      <c r="N1116" s="266"/>
      <c r="O1116" s="266"/>
      <c r="P1116" s="266"/>
      <c r="Q1116" s="266"/>
      <c r="R1116" s="266"/>
      <c r="S1116" s="266"/>
      <c r="T1116" s="267"/>
      <c r="U1116" s="14"/>
      <c r="V1116" s="14"/>
      <c r="W1116" s="14"/>
      <c r="X1116" s="14"/>
      <c r="Y1116" s="14"/>
      <c r="Z1116" s="14"/>
      <c r="AA1116" s="14"/>
      <c r="AB1116" s="14"/>
      <c r="AC1116" s="14"/>
      <c r="AD1116" s="14"/>
      <c r="AE1116" s="14"/>
      <c r="AT1116" s="268" t="s">
        <v>208</v>
      </c>
      <c r="AU1116" s="268" t="s">
        <v>83</v>
      </c>
      <c r="AV1116" s="14" t="s">
        <v>206</v>
      </c>
      <c r="AW1116" s="14" t="s">
        <v>32</v>
      </c>
      <c r="AX1116" s="14" t="s">
        <v>83</v>
      </c>
      <c r="AY1116" s="268" t="s">
        <v>201</v>
      </c>
    </row>
    <row r="1117" s="2" customFormat="1" ht="24.15" customHeight="1">
      <c r="A1117" s="39"/>
      <c r="B1117" s="40"/>
      <c r="C1117" s="291" t="s">
        <v>1465</v>
      </c>
      <c r="D1117" s="291" t="s">
        <v>615</v>
      </c>
      <c r="E1117" s="292" t="s">
        <v>1466</v>
      </c>
      <c r="F1117" s="293" t="s">
        <v>1467</v>
      </c>
      <c r="G1117" s="294" t="s">
        <v>215</v>
      </c>
      <c r="H1117" s="295">
        <v>3.1520000000000001</v>
      </c>
      <c r="I1117" s="296"/>
      <c r="J1117" s="297">
        <f>ROUND(I1117*H1117,2)</f>
        <v>0</v>
      </c>
      <c r="K1117" s="298"/>
      <c r="L1117" s="299"/>
      <c r="M1117" s="300" t="s">
        <v>1</v>
      </c>
      <c r="N1117" s="301" t="s">
        <v>41</v>
      </c>
      <c r="O1117" s="92"/>
      <c r="P1117" s="232">
        <f>O1117*H1117</f>
        <v>0</v>
      </c>
      <c r="Q1117" s="232">
        <v>0.024230000000000002</v>
      </c>
      <c r="R1117" s="232">
        <f>Q1117*H1117</f>
        <v>0.076372960000000004</v>
      </c>
      <c r="S1117" s="232">
        <v>0</v>
      </c>
      <c r="T1117" s="233">
        <f>S1117*H1117</f>
        <v>0</v>
      </c>
      <c r="U1117" s="39"/>
      <c r="V1117" s="39"/>
      <c r="W1117" s="39"/>
      <c r="X1117" s="39"/>
      <c r="Y1117" s="39"/>
      <c r="Z1117" s="39"/>
      <c r="AA1117" s="39"/>
      <c r="AB1117" s="39"/>
      <c r="AC1117" s="39"/>
      <c r="AD1117" s="39"/>
      <c r="AE1117" s="39"/>
      <c r="AR1117" s="234" t="s">
        <v>683</v>
      </c>
      <c r="AT1117" s="234" t="s">
        <v>615</v>
      </c>
      <c r="AU1117" s="234" t="s">
        <v>83</v>
      </c>
      <c r="AY1117" s="18" t="s">
        <v>201</v>
      </c>
      <c r="BE1117" s="235">
        <f>IF(N1117="základní",J1117,0)</f>
        <v>0</v>
      </c>
      <c r="BF1117" s="235">
        <f>IF(N1117="snížená",J1117,0)</f>
        <v>0</v>
      </c>
      <c r="BG1117" s="235">
        <f>IF(N1117="zákl. přenesená",J1117,0)</f>
        <v>0</v>
      </c>
      <c r="BH1117" s="235">
        <f>IF(N1117="sníž. přenesená",J1117,0)</f>
        <v>0</v>
      </c>
      <c r="BI1117" s="235">
        <f>IF(N1117="nulová",J1117,0)</f>
        <v>0</v>
      </c>
      <c r="BJ1117" s="18" t="s">
        <v>83</v>
      </c>
      <c r="BK1117" s="235">
        <f>ROUND(I1117*H1117,2)</f>
        <v>0</v>
      </c>
      <c r="BL1117" s="18" t="s">
        <v>323</v>
      </c>
      <c r="BM1117" s="234" t="s">
        <v>1468</v>
      </c>
    </row>
    <row r="1118" s="2" customFormat="1">
      <c r="A1118" s="39"/>
      <c r="B1118" s="40"/>
      <c r="C1118" s="41"/>
      <c r="D1118" s="238" t="s">
        <v>343</v>
      </c>
      <c r="E1118" s="41"/>
      <c r="F1118" s="285" t="s">
        <v>1469</v>
      </c>
      <c r="G1118" s="41"/>
      <c r="H1118" s="41"/>
      <c r="I1118" s="286"/>
      <c r="J1118" s="41"/>
      <c r="K1118" s="41"/>
      <c r="L1118" s="45"/>
      <c r="M1118" s="287"/>
      <c r="N1118" s="288"/>
      <c r="O1118" s="92"/>
      <c r="P1118" s="92"/>
      <c r="Q1118" s="92"/>
      <c r="R1118" s="92"/>
      <c r="S1118" s="92"/>
      <c r="T1118" s="93"/>
      <c r="U1118" s="39"/>
      <c r="V1118" s="39"/>
      <c r="W1118" s="39"/>
      <c r="X1118" s="39"/>
      <c r="Y1118" s="39"/>
      <c r="Z1118" s="39"/>
      <c r="AA1118" s="39"/>
      <c r="AB1118" s="39"/>
      <c r="AC1118" s="39"/>
      <c r="AD1118" s="39"/>
      <c r="AE1118" s="39"/>
      <c r="AT1118" s="18" t="s">
        <v>343</v>
      </c>
      <c r="AU1118" s="18" t="s">
        <v>83</v>
      </c>
    </row>
    <row r="1119" s="12" customFormat="1">
      <c r="A1119" s="12"/>
      <c r="B1119" s="236"/>
      <c r="C1119" s="237"/>
      <c r="D1119" s="238" t="s">
        <v>208</v>
      </c>
      <c r="E1119" s="239" t="s">
        <v>1</v>
      </c>
      <c r="F1119" s="240" t="s">
        <v>1463</v>
      </c>
      <c r="G1119" s="237"/>
      <c r="H1119" s="239" t="s">
        <v>1</v>
      </c>
      <c r="I1119" s="241"/>
      <c r="J1119" s="237"/>
      <c r="K1119" s="237"/>
      <c r="L1119" s="242"/>
      <c r="M1119" s="243"/>
      <c r="N1119" s="244"/>
      <c r="O1119" s="244"/>
      <c r="P1119" s="244"/>
      <c r="Q1119" s="244"/>
      <c r="R1119" s="244"/>
      <c r="S1119" s="244"/>
      <c r="T1119" s="245"/>
      <c r="U1119" s="12"/>
      <c r="V1119" s="12"/>
      <c r="W1119" s="12"/>
      <c r="X1119" s="12"/>
      <c r="Y1119" s="12"/>
      <c r="Z1119" s="12"/>
      <c r="AA1119" s="12"/>
      <c r="AB1119" s="12"/>
      <c r="AC1119" s="12"/>
      <c r="AD1119" s="12"/>
      <c r="AE1119" s="12"/>
      <c r="AT1119" s="246" t="s">
        <v>208</v>
      </c>
      <c r="AU1119" s="246" t="s">
        <v>83</v>
      </c>
      <c r="AV1119" s="12" t="s">
        <v>83</v>
      </c>
      <c r="AW1119" s="12" t="s">
        <v>32</v>
      </c>
      <c r="AX1119" s="12" t="s">
        <v>76</v>
      </c>
      <c r="AY1119" s="246" t="s">
        <v>201</v>
      </c>
    </row>
    <row r="1120" s="13" customFormat="1">
      <c r="A1120" s="13"/>
      <c r="B1120" s="247"/>
      <c r="C1120" s="248"/>
      <c r="D1120" s="238" t="s">
        <v>208</v>
      </c>
      <c r="E1120" s="249" t="s">
        <v>1</v>
      </c>
      <c r="F1120" s="250" t="s">
        <v>1470</v>
      </c>
      <c r="G1120" s="248"/>
      <c r="H1120" s="251">
        <v>1.5760000000000001</v>
      </c>
      <c r="I1120" s="252"/>
      <c r="J1120" s="248"/>
      <c r="K1120" s="248"/>
      <c r="L1120" s="253"/>
      <c r="M1120" s="254"/>
      <c r="N1120" s="255"/>
      <c r="O1120" s="255"/>
      <c r="P1120" s="255"/>
      <c r="Q1120" s="255"/>
      <c r="R1120" s="255"/>
      <c r="S1120" s="255"/>
      <c r="T1120" s="256"/>
      <c r="U1120" s="13"/>
      <c r="V1120" s="13"/>
      <c r="W1120" s="13"/>
      <c r="X1120" s="13"/>
      <c r="Y1120" s="13"/>
      <c r="Z1120" s="13"/>
      <c r="AA1120" s="13"/>
      <c r="AB1120" s="13"/>
      <c r="AC1120" s="13"/>
      <c r="AD1120" s="13"/>
      <c r="AE1120" s="13"/>
      <c r="AT1120" s="257" t="s">
        <v>208</v>
      </c>
      <c r="AU1120" s="257" t="s">
        <v>83</v>
      </c>
      <c r="AV1120" s="13" t="s">
        <v>85</v>
      </c>
      <c r="AW1120" s="13" t="s">
        <v>32</v>
      </c>
      <c r="AX1120" s="13" t="s">
        <v>76</v>
      </c>
      <c r="AY1120" s="257" t="s">
        <v>201</v>
      </c>
    </row>
    <row r="1121" s="12" customFormat="1">
      <c r="A1121" s="12"/>
      <c r="B1121" s="236"/>
      <c r="C1121" s="237"/>
      <c r="D1121" s="238" t="s">
        <v>208</v>
      </c>
      <c r="E1121" s="239" t="s">
        <v>1</v>
      </c>
      <c r="F1121" s="240" t="s">
        <v>1464</v>
      </c>
      <c r="G1121" s="237"/>
      <c r="H1121" s="239" t="s">
        <v>1</v>
      </c>
      <c r="I1121" s="241"/>
      <c r="J1121" s="237"/>
      <c r="K1121" s="237"/>
      <c r="L1121" s="242"/>
      <c r="M1121" s="243"/>
      <c r="N1121" s="244"/>
      <c r="O1121" s="244"/>
      <c r="P1121" s="244"/>
      <c r="Q1121" s="244"/>
      <c r="R1121" s="244"/>
      <c r="S1121" s="244"/>
      <c r="T1121" s="245"/>
      <c r="U1121" s="12"/>
      <c r="V1121" s="12"/>
      <c r="W1121" s="12"/>
      <c r="X1121" s="12"/>
      <c r="Y1121" s="12"/>
      <c r="Z1121" s="12"/>
      <c r="AA1121" s="12"/>
      <c r="AB1121" s="12"/>
      <c r="AC1121" s="12"/>
      <c r="AD1121" s="12"/>
      <c r="AE1121" s="12"/>
      <c r="AT1121" s="246" t="s">
        <v>208</v>
      </c>
      <c r="AU1121" s="246" t="s">
        <v>83</v>
      </c>
      <c r="AV1121" s="12" t="s">
        <v>83</v>
      </c>
      <c r="AW1121" s="12" t="s">
        <v>32</v>
      </c>
      <c r="AX1121" s="12" t="s">
        <v>76</v>
      </c>
      <c r="AY1121" s="246" t="s">
        <v>201</v>
      </c>
    </row>
    <row r="1122" s="13" customFormat="1">
      <c r="A1122" s="13"/>
      <c r="B1122" s="247"/>
      <c r="C1122" s="248"/>
      <c r="D1122" s="238" t="s">
        <v>208</v>
      </c>
      <c r="E1122" s="249" t="s">
        <v>1</v>
      </c>
      <c r="F1122" s="250" t="s">
        <v>1470</v>
      </c>
      <c r="G1122" s="248"/>
      <c r="H1122" s="251">
        <v>1.5760000000000001</v>
      </c>
      <c r="I1122" s="252"/>
      <c r="J1122" s="248"/>
      <c r="K1122" s="248"/>
      <c r="L1122" s="253"/>
      <c r="M1122" s="254"/>
      <c r="N1122" s="255"/>
      <c r="O1122" s="255"/>
      <c r="P1122" s="255"/>
      <c r="Q1122" s="255"/>
      <c r="R1122" s="255"/>
      <c r="S1122" s="255"/>
      <c r="T1122" s="256"/>
      <c r="U1122" s="13"/>
      <c r="V1122" s="13"/>
      <c r="W1122" s="13"/>
      <c r="X1122" s="13"/>
      <c r="Y1122" s="13"/>
      <c r="Z1122" s="13"/>
      <c r="AA1122" s="13"/>
      <c r="AB1122" s="13"/>
      <c r="AC1122" s="13"/>
      <c r="AD1122" s="13"/>
      <c r="AE1122" s="13"/>
      <c r="AT1122" s="257" t="s">
        <v>208</v>
      </c>
      <c r="AU1122" s="257" t="s">
        <v>83</v>
      </c>
      <c r="AV1122" s="13" t="s">
        <v>85</v>
      </c>
      <c r="AW1122" s="13" t="s">
        <v>32</v>
      </c>
      <c r="AX1122" s="13" t="s">
        <v>76</v>
      </c>
      <c r="AY1122" s="257" t="s">
        <v>201</v>
      </c>
    </row>
    <row r="1123" s="14" customFormat="1">
      <c r="A1123" s="14"/>
      <c r="B1123" s="258"/>
      <c r="C1123" s="259"/>
      <c r="D1123" s="238" t="s">
        <v>208</v>
      </c>
      <c r="E1123" s="260" t="s">
        <v>1</v>
      </c>
      <c r="F1123" s="261" t="s">
        <v>212</v>
      </c>
      <c r="G1123" s="259"/>
      <c r="H1123" s="262">
        <v>3.1520000000000001</v>
      </c>
      <c r="I1123" s="263"/>
      <c r="J1123" s="259"/>
      <c r="K1123" s="259"/>
      <c r="L1123" s="264"/>
      <c r="M1123" s="265"/>
      <c r="N1123" s="266"/>
      <c r="O1123" s="266"/>
      <c r="P1123" s="266"/>
      <c r="Q1123" s="266"/>
      <c r="R1123" s="266"/>
      <c r="S1123" s="266"/>
      <c r="T1123" s="267"/>
      <c r="U1123" s="14"/>
      <c r="V1123" s="14"/>
      <c r="W1123" s="14"/>
      <c r="X1123" s="14"/>
      <c r="Y1123" s="14"/>
      <c r="Z1123" s="14"/>
      <c r="AA1123" s="14"/>
      <c r="AB1123" s="14"/>
      <c r="AC1123" s="14"/>
      <c r="AD1123" s="14"/>
      <c r="AE1123" s="14"/>
      <c r="AT1123" s="268" t="s">
        <v>208</v>
      </c>
      <c r="AU1123" s="268" t="s">
        <v>83</v>
      </c>
      <c r="AV1123" s="14" t="s">
        <v>206</v>
      </c>
      <c r="AW1123" s="14" t="s">
        <v>32</v>
      </c>
      <c r="AX1123" s="14" t="s">
        <v>83</v>
      </c>
      <c r="AY1123" s="268" t="s">
        <v>201</v>
      </c>
    </row>
    <row r="1124" s="2" customFormat="1" ht="24.15" customHeight="1">
      <c r="A1124" s="39"/>
      <c r="B1124" s="40"/>
      <c r="C1124" s="291" t="s">
        <v>1471</v>
      </c>
      <c r="D1124" s="291" t="s">
        <v>615</v>
      </c>
      <c r="E1124" s="292" t="s">
        <v>1472</v>
      </c>
      <c r="F1124" s="293" t="s">
        <v>1473</v>
      </c>
      <c r="G1124" s="294" t="s">
        <v>215</v>
      </c>
      <c r="H1124" s="295">
        <v>2.0499999999999998</v>
      </c>
      <c r="I1124" s="296"/>
      <c r="J1124" s="297">
        <f>ROUND(I1124*H1124,2)</f>
        <v>0</v>
      </c>
      <c r="K1124" s="298"/>
      <c r="L1124" s="299"/>
      <c r="M1124" s="300" t="s">
        <v>1</v>
      </c>
      <c r="N1124" s="301" t="s">
        <v>41</v>
      </c>
      <c r="O1124" s="92"/>
      <c r="P1124" s="232">
        <f>O1124*H1124</f>
        <v>0</v>
      </c>
      <c r="Q1124" s="232">
        <v>0.03227</v>
      </c>
      <c r="R1124" s="232">
        <f>Q1124*H1124</f>
        <v>0.06615349999999999</v>
      </c>
      <c r="S1124" s="232">
        <v>0</v>
      </c>
      <c r="T1124" s="233">
        <f>S1124*H1124</f>
        <v>0</v>
      </c>
      <c r="U1124" s="39"/>
      <c r="V1124" s="39"/>
      <c r="W1124" s="39"/>
      <c r="X1124" s="39"/>
      <c r="Y1124" s="39"/>
      <c r="Z1124" s="39"/>
      <c r="AA1124" s="39"/>
      <c r="AB1124" s="39"/>
      <c r="AC1124" s="39"/>
      <c r="AD1124" s="39"/>
      <c r="AE1124" s="39"/>
      <c r="AR1124" s="234" t="s">
        <v>683</v>
      </c>
      <c r="AT1124" s="234" t="s">
        <v>615</v>
      </c>
      <c r="AU1124" s="234" t="s">
        <v>83</v>
      </c>
      <c r="AY1124" s="18" t="s">
        <v>201</v>
      </c>
      <c r="BE1124" s="235">
        <f>IF(N1124="základní",J1124,0)</f>
        <v>0</v>
      </c>
      <c r="BF1124" s="235">
        <f>IF(N1124="snížená",J1124,0)</f>
        <v>0</v>
      </c>
      <c r="BG1124" s="235">
        <f>IF(N1124="zákl. přenesená",J1124,0)</f>
        <v>0</v>
      </c>
      <c r="BH1124" s="235">
        <f>IF(N1124="sníž. přenesená",J1124,0)</f>
        <v>0</v>
      </c>
      <c r="BI1124" s="235">
        <f>IF(N1124="nulová",J1124,0)</f>
        <v>0</v>
      </c>
      <c r="BJ1124" s="18" t="s">
        <v>83</v>
      </c>
      <c r="BK1124" s="235">
        <f>ROUND(I1124*H1124,2)</f>
        <v>0</v>
      </c>
      <c r="BL1124" s="18" t="s">
        <v>323</v>
      </c>
      <c r="BM1124" s="234" t="s">
        <v>1474</v>
      </c>
    </row>
    <row r="1125" s="2" customFormat="1">
      <c r="A1125" s="39"/>
      <c r="B1125" s="40"/>
      <c r="C1125" s="41"/>
      <c r="D1125" s="238" t="s">
        <v>343</v>
      </c>
      <c r="E1125" s="41"/>
      <c r="F1125" s="285" t="s">
        <v>1469</v>
      </c>
      <c r="G1125" s="41"/>
      <c r="H1125" s="41"/>
      <c r="I1125" s="286"/>
      <c r="J1125" s="41"/>
      <c r="K1125" s="41"/>
      <c r="L1125" s="45"/>
      <c r="M1125" s="287"/>
      <c r="N1125" s="288"/>
      <c r="O1125" s="92"/>
      <c r="P1125" s="92"/>
      <c r="Q1125" s="92"/>
      <c r="R1125" s="92"/>
      <c r="S1125" s="92"/>
      <c r="T1125" s="93"/>
      <c r="U1125" s="39"/>
      <c r="V1125" s="39"/>
      <c r="W1125" s="39"/>
      <c r="X1125" s="39"/>
      <c r="Y1125" s="39"/>
      <c r="Z1125" s="39"/>
      <c r="AA1125" s="39"/>
      <c r="AB1125" s="39"/>
      <c r="AC1125" s="39"/>
      <c r="AD1125" s="39"/>
      <c r="AE1125" s="39"/>
      <c r="AT1125" s="18" t="s">
        <v>343</v>
      </c>
      <c r="AU1125" s="18" t="s">
        <v>83</v>
      </c>
    </row>
    <row r="1126" s="12" customFormat="1">
      <c r="A1126" s="12"/>
      <c r="B1126" s="236"/>
      <c r="C1126" s="237"/>
      <c r="D1126" s="238" t="s">
        <v>208</v>
      </c>
      <c r="E1126" s="239" t="s">
        <v>1</v>
      </c>
      <c r="F1126" s="240" t="s">
        <v>1475</v>
      </c>
      <c r="G1126" s="237"/>
      <c r="H1126" s="239" t="s">
        <v>1</v>
      </c>
      <c r="I1126" s="241"/>
      <c r="J1126" s="237"/>
      <c r="K1126" s="237"/>
      <c r="L1126" s="242"/>
      <c r="M1126" s="243"/>
      <c r="N1126" s="244"/>
      <c r="O1126" s="244"/>
      <c r="P1126" s="244"/>
      <c r="Q1126" s="244"/>
      <c r="R1126" s="244"/>
      <c r="S1126" s="244"/>
      <c r="T1126" s="245"/>
      <c r="U1126" s="12"/>
      <c r="V1126" s="12"/>
      <c r="W1126" s="12"/>
      <c r="X1126" s="12"/>
      <c r="Y1126" s="12"/>
      <c r="Z1126" s="12"/>
      <c r="AA1126" s="12"/>
      <c r="AB1126" s="12"/>
      <c r="AC1126" s="12"/>
      <c r="AD1126" s="12"/>
      <c r="AE1126" s="12"/>
      <c r="AT1126" s="246" t="s">
        <v>208</v>
      </c>
      <c r="AU1126" s="246" t="s">
        <v>83</v>
      </c>
      <c r="AV1126" s="12" t="s">
        <v>83</v>
      </c>
      <c r="AW1126" s="12" t="s">
        <v>32</v>
      </c>
      <c r="AX1126" s="12" t="s">
        <v>76</v>
      </c>
      <c r="AY1126" s="246" t="s">
        <v>201</v>
      </c>
    </row>
    <row r="1127" s="13" customFormat="1">
      <c r="A1127" s="13"/>
      <c r="B1127" s="247"/>
      <c r="C1127" s="248"/>
      <c r="D1127" s="238" t="s">
        <v>208</v>
      </c>
      <c r="E1127" s="249" t="s">
        <v>1</v>
      </c>
      <c r="F1127" s="250" t="s">
        <v>1476</v>
      </c>
      <c r="G1127" s="248"/>
      <c r="H1127" s="251">
        <v>2.0499999999999998</v>
      </c>
      <c r="I1127" s="252"/>
      <c r="J1127" s="248"/>
      <c r="K1127" s="248"/>
      <c r="L1127" s="253"/>
      <c r="M1127" s="254"/>
      <c r="N1127" s="255"/>
      <c r="O1127" s="255"/>
      <c r="P1127" s="255"/>
      <c r="Q1127" s="255"/>
      <c r="R1127" s="255"/>
      <c r="S1127" s="255"/>
      <c r="T1127" s="256"/>
      <c r="U1127" s="13"/>
      <c r="V1127" s="13"/>
      <c r="W1127" s="13"/>
      <c r="X1127" s="13"/>
      <c r="Y1127" s="13"/>
      <c r="Z1127" s="13"/>
      <c r="AA1127" s="13"/>
      <c r="AB1127" s="13"/>
      <c r="AC1127" s="13"/>
      <c r="AD1127" s="13"/>
      <c r="AE1127" s="13"/>
      <c r="AT1127" s="257" t="s">
        <v>208</v>
      </c>
      <c r="AU1127" s="257" t="s">
        <v>83</v>
      </c>
      <c r="AV1127" s="13" t="s">
        <v>85</v>
      </c>
      <c r="AW1127" s="13" t="s">
        <v>32</v>
      </c>
      <c r="AX1127" s="13" t="s">
        <v>83</v>
      </c>
      <c r="AY1127" s="257" t="s">
        <v>201</v>
      </c>
    </row>
    <row r="1128" s="2" customFormat="1" ht="33" customHeight="1">
      <c r="A1128" s="39"/>
      <c r="B1128" s="40"/>
      <c r="C1128" s="222" t="s">
        <v>1477</v>
      </c>
      <c r="D1128" s="222" t="s">
        <v>202</v>
      </c>
      <c r="E1128" s="223" t="s">
        <v>1478</v>
      </c>
      <c r="F1128" s="224" t="s">
        <v>1479</v>
      </c>
      <c r="G1128" s="225" t="s">
        <v>1025</v>
      </c>
      <c r="H1128" s="226">
        <v>10000</v>
      </c>
      <c r="I1128" s="227"/>
      <c r="J1128" s="228">
        <f>ROUND(I1128*H1128,2)</f>
        <v>0</v>
      </c>
      <c r="K1128" s="229"/>
      <c r="L1128" s="45"/>
      <c r="M1128" s="230" t="s">
        <v>1</v>
      </c>
      <c r="N1128" s="231" t="s">
        <v>41</v>
      </c>
      <c r="O1128" s="92"/>
      <c r="P1128" s="232">
        <f>O1128*H1128</f>
        <v>0</v>
      </c>
      <c r="Q1128" s="232">
        <v>0</v>
      </c>
      <c r="R1128" s="232">
        <f>Q1128*H1128</f>
        <v>0</v>
      </c>
      <c r="S1128" s="232">
        <v>0.001</v>
      </c>
      <c r="T1128" s="233">
        <f>S1128*H1128</f>
        <v>10</v>
      </c>
      <c r="U1128" s="39"/>
      <c r="V1128" s="39"/>
      <c r="W1128" s="39"/>
      <c r="X1128" s="39"/>
      <c r="Y1128" s="39"/>
      <c r="Z1128" s="39"/>
      <c r="AA1128" s="39"/>
      <c r="AB1128" s="39"/>
      <c r="AC1128" s="39"/>
      <c r="AD1128" s="39"/>
      <c r="AE1128" s="39"/>
      <c r="AR1128" s="234" t="s">
        <v>323</v>
      </c>
      <c r="AT1128" s="234" t="s">
        <v>202</v>
      </c>
      <c r="AU1128" s="234" t="s">
        <v>83</v>
      </c>
      <c r="AY1128" s="18" t="s">
        <v>201</v>
      </c>
      <c r="BE1128" s="235">
        <f>IF(N1128="základní",J1128,0)</f>
        <v>0</v>
      </c>
      <c r="BF1128" s="235">
        <f>IF(N1128="snížená",J1128,0)</f>
        <v>0</v>
      </c>
      <c r="BG1128" s="235">
        <f>IF(N1128="zákl. přenesená",J1128,0)</f>
        <v>0</v>
      </c>
      <c r="BH1128" s="235">
        <f>IF(N1128="sníž. přenesená",J1128,0)</f>
        <v>0</v>
      </c>
      <c r="BI1128" s="235">
        <f>IF(N1128="nulová",J1128,0)</f>
        <v>0</v>
      </c>
      <c r="BJ1128" s="18" t="s">
        <v>83</v>
      </c>
      <c r="BK1128" s="235">
        <f>ROUND(I1128*H1128,2)</f>
        <v>0</v>
      </c>
      <c r="BL1128" s="18" t="s">
        <v>323</v>
      </c>
      <c r="BM1128" s="234" t="s">
        <v>1480</v>
      </c>
    </row>
    <row r="1129" s="2" customFormat="1" ht="49.05" customHeight="1">
      <c r="A1129" s="39"/>
      <c r="B1129" s="40"/>
      <c r="C1129" s="222" t="s">
        <v>1481</v>
      </c>
      <c r="D1129" s="222" t="s">
        <v>202</v>
      </c>
      <c r="E1129" s="223" t="s">
        <v>1482</v>
      </c>
      <c r="F1129" s="224" t="s">
        <v>1483</v>
      </c>
      <c r="G1129" s="225" t="s">
        <v>1032</v>
      </c>
      <c r="H1129" s="302"/>
      <c r="I1129" s="227"/>
      <c r="J1129" s="228">
        <f>ROUND(I1129*H1129,2)</f>
        <v>0</v>
      </c>
      <c r="K1129" s="229"/>
      <c r="L1129" s="45"/>
      <c r="M1129" s="230" t="s">
        <v>1</v>
      </c>
      <c r="N1129" s="231" t="s">
        <v>41</v>
      </c>
      <c r="O1129" s="92"/>
      <c r="P1129" s="232">
        <f>O1129*H1129</f>
        <v>0</v>
      </c>
      <c r="Q1129" s="232">
        <v>0</v>
      </c>
      <c r="R1129" s="232">
        <f>Q1129*H1129</f>
        <v>0</v>
      </c>
      <c r="S1129" s="232">
        <v>0</v>
      </c>
      <c r="T1129" s="233">
        <f>S1129*H1129</f>
        <v>0</v>
      </c>
      <c r="U1129" s="39"/>
      <c r="V1129" s="39"/>
      <c r="W1129" s="39"/>
      <c r="X1129" s="39"/>
      <c r="Y1129" s="39"/>
      <c r="Z1129" s="39"/>
      <c r="AA1129" s="39"/>
      <c r="AB1129" s="39"/>
      <c r="AC1129" s="39"/>
      <c r="AD1129" s="39"/>
      <c r="AE1129" s="39"/>
      <c r="AR1129" s="234" t="s">
        <v>323</v>
      </c>
      <c r="AT1129" s="234" t="s">
        <v>202</v>
      </c>
      <c r="AU1129" s="234" t="s">
        <v>83</v>
      </c>
      <c r="AY1129" s="18" t="s">
        <v>201</v>
      </c>
      <c r="BE1129" s="235">
        <f>IF(N1129="základní",J1129,0)</f>
        <v>0</v>
      </c>
      <c r="BF1129" s="235">
        <f>IF(N1129="snížená",J1129,0)</f>
        <v>0</v>
      </c>
      <c r="BG1129" s="235">
        <f>IF(N1129="zákl. přenesená",J1129,0)</f>
        <v>0</v>
      </c>
      <c r="BH1129" s="235">
        <f>IF(N1129="sníž. přenesená",J1129,0)</f>
        <v>0</v>
      </c>
      <c r="BI1129" s="235">
        <f>IF(N1129="nulová",J1129,0)</f>
        <v>0</v>
      </c>
      <c r="BJ1129" s="18" t="s">
        <v>83</v>
      </c>
      <c r="BK1129" s="235">
        <f>ROUND(I1129*H1129,2)</f>
        <v>0</v>
      </c>
      <c r="BL1129" s="18" t="s">
        <v>323</v>
      </c>
      <c r="BM1129" s="234" t="s">
        <v>1484</v>
      </c>
    </row>
    <row r="1130" s="11" customFormat="1" ht="25.92" customHeight="1">
      <c r="A1130" s="11"/>
      <c r="B1130" s="208"/>
      <c r="C1130" s="209"/>
      <c r="D1130" s="210" t="s">
        <v>75</v>
      </c>
      <c r="E1130" s="211" t="s">
        <v>1485</v>
      </c>
      <c r="F1130" s="211" t="s">
        <v>1486</v>
      </c>
      <c r="G1130" s="209"/>
      <c r="H1130" s="209"/>
      <c r="I1130" s="212"/>
      <c r="J1130" s="213">
        <f>BK1130</f>
        <v>0</v>
      </c>
      <c r="K1130" s="209"/>
      <c r="L1130" s="214"/>
      <c r="M1130" s="215"/>
      <c r="N1130" s="216"/>
      <c r="O1130" s="216"/>
      <c r="P1130" s="217">
        <f>SUM(P1131:P1172)</f>
        <v>0</v>
      </c>
      <c r="Q1130" s="216"/>
      <c r="R1130" s="217">
        <f>SUM(R1131:R1172)</f>
        <v>9.269673779999998</v>
      </c>
      <c r="S1130" s="216"/>
      <c r="T1130" s="218">
        <f>SUM(T1131:T1172)</f>
        <v>0</v>
      </c>
      <c r="U1130" s="11"/>
      <c r="V1130" s="11"/>
      <c r="W1130" s="11"/>
      <c r="X1130" s="11"/>
      <c r="Y1130" s="11"/>
      <c r="Z1130" s="11"/>
      <c r="AA1130" s="11"/>
      <c r="AB1130" s="11"/>
      <c r="AC1130" s="11"/>
      <c r="AD1130" s="11"/>
      <c r="AE1130" s="11"/>
      <c r="AR1130" s="219" t="s">
        <v>85</v>
      </c>
      <c r="AT1130" s="220" t="s">
        <v>75</v>
      </c>
      <c r="AU1130" s="220" t="s">
        <v>76</v>
      </c>
      <c r="AY1130" s="219" t="s">
        <v>201</v>
      </c>
      <c r="BK1130" s="221">
        <f>SUM(BK1131:BK1172)</f>
        <v>0</v>
      </c>
    </row>
    <row r="1131" s="2" customFormat="1" ht="44.25" customHeight="1">
      <c r="A1131" s="39"/>
      <c r="B1131" s="40"/>
      <c r="C1131" s="222" t="s">
        <v>1487</v>
      </c>
      <c r="D1131" s="222" t="s">
        <v>202</v>
      </c>
      <c r="E1131" s="223" t="s">
        <v>1488</v>
      </c>
      <c r="F1131" s="224" t="s">
        <v>1489</v>
      </c>
      <c r="G1131" s="225" t="s">
        <v>215</v>
      </c>
      <c r="H1131" s="226">
        <v>143.28</v>
      </c>
      <c r="I1131" s="227"/>
      <c r="J1131" s="228">
        <f>ROUND(I1131*H1131,2)</f>
        <v>0</v>
      </c>
      <c r="K1131" s="229"/>
      <c r="L1131" s="45"/>
      <c r="M1131" s="230" t="s">
        <v>1</v>
      </c>
      <c r="N1131" s="231" t="s">
        <v>41</v>
      </c>
      <c r="O1131" s="92"/>
      <c r="P1131" s="232">
        <f>O1131*H1131</f>
        <v>0</v>
      </c>
      <c r="Q1131" s="232">
        <v>0.0089700000000000005</v>
      </c>
      <c r="R1131" s="232">
        <f>Q1131*H1131</f>
        <v>1.2852216000000001</v>
      </c>
      <c r="S1131" s="232">
        <v>0</v>
      </c>
      <c r="T1131" s="233">
        <f>S1131*H1131</f>
        <v>0</v>
      </c>
      <c r="U1131" s="39"/>
      <c r="V1131" s="39"/>
      <c r="W1131" s="39"/>
      <c r="X1131" s="39"/>
      <c r="Y1131" s="39"/>
      <c r="Z1131" s="39"/>
      <c r="AA1131" s="39"/>
      <c r="AB1131" s="39"/>
      <c r="AC1131" s="39"/>
      <c r="AD1131" s="39"/>
      <c r="AE1131" s="39"/>
      <c r="AR1131" s="234" t="s">
        <v>323</v>
      </c>
      <c r="AT1131" s="234" t="s">
        <v>202</v>
      </c>
      <c r="AU1131" s="234" t="s">
        <v>83</v>
      </c>
      <c r="AY1131" s="18" t="s">
        <v>201</v>
      </c>
      <c r="BE1131" s="235">
        <f>IF(N1131="základní",J1131,0)</f>
        <v>0</v>
      </c>
      <c r="BF1131" s="235">
        <f>IF(N1131="snížená",J1131,0)</f>
        <v>0</v>
      </c>
      <c r="BG1131" s="235">
        <f>IF(N1131="zákl. přenesená",J1131,0)</f>
        <v>0</v>
      </c>
      <c r="BH1131" s="235">
        <f>IF(N1131="sníž. přenesená",J1131,0)</f>
        <v>0</v>
      </c>
      <c r="BI1131" s="235">
        <f>IF(N1131="nulová",J1131,0)</f>
        <v>0</v>
      </c>
      <c r="BJ1131" s="18" t="s">
        <v>83</v>
      </c>
      <c r="BK1131" s="235">
        <f>ROUND(I1131*H1131,2)</f>
        <v>0</v>
      </c>
      <c r="BL1131" s="18" t="s">
        <v>323</v>
      </c>
      <c r="BM1131" s="234" t="s">
        <v>1490</v>
      </c>
    </row>
    <row r="1132" s="13" customFormat="1">
      <c r="A1132" s="13"/>
      <c r="B1132" s="247"/>
      <c r="C1132" s="248"/>
      <c r="D1132" s="238" t="s">
        <v>208</v>
      </c>
      <c r="E1132" s="249" t="s">
        <v>1</v>
      </c>
      <c r="F1132" s="250" t="s">
        <v>402</v>
      </c>
      <c r="G1132" s="248"/>
      <c r="H1132" s="251">
        <v>96.599999999999994</v>
      </c>
      <c r="I1132" s="252"/>
      <c r="J1132" s="248"/>
      <c r="K1132" s="248"/>
      <c r="L1132" s="253"/>
      <c r="M1132" s="254"/>
      <c r="N1132" s="255"/>
      <c r="O1132" s="255"/>
      <c r="P1132" s="255"/>
      <c r="Q1132" s="255"/>
      <c r="R1132" s="255"/>
      <c r="S1132" s="255"/>
      <c r="T1132" s="256"/>
      <c r="U1132" s="13"/>
      <c r="V1132" s="13"/>
      <c r="W1132" s="13"/>
      <c r="X1132" s="13"/>
      <c r="Y1132" s="13"/>
      <c r="Z1132" s="13"/>
      <c r="AA1132" s="13"/>
      <c r="AB1132" s="13"/>
      <c r="AC1132" s="13"/>
      <c r="AD1132" s="13"/>
      <c r="AE1132" s="13"/>
      <c r="AT1132" s="257" t="s">
        <v>208</v>
      </c>
      <c r="AU1132" s="257" t="s">
        <v>83</v>
      </c>
      <c r="AV1132" s="13" t="s">
        <v>85</v>
      </c>
      <c r="AW1132" s="13" t="s">
        <v>32</v>
      </c>
      <c r="AX1132" s="13" t="s">
        <v>76</v>
      </c>
      <c r="AY1132" s="257" t="s">
        <v>201</v>
      </c>
    </row>
    <row r="1133" s="13" customFormat="1">
      <c r="A1133" s="13"/>
      <c r="B1133" s="247"/>
      <c r="C1133" s="248"/>
      <c r="D1133" s="238" t="s">
        <v>208</v>
      </c>
      <c r="E1133" s="249" t="s">
        <v>1</v>
      </c>
      <c r="F1133" s="250" t="s">
        <v>407</v>
      </c>
      <c r="G1133" s="248"/>
      <c r="H1133" s="251">
        <v>46.68</v>
      </c>
      <c r="I1133" s="252"/>
      <c r="J1133" s="248"/>
      <c r="K1133" s="248"/>
      <c r="L1133" s="253"/>
      <c r="M1133" s="254"/>
      <c r="N1133" s="255"/>
      <c r="O1133" s="255"/>
      <c r="P1133" s="255"/>
      <c r="Q1133" s="255"/>
      <c r="R1133" s="255"/>
      <c r="S1133" s="255"/>
      <c r="T1133" s="256"/>
      <c r="U1133" s="13"/>
      <c r="V1133" s="13"/>
      <c r="W1133" s="13"/>
      <c r="X1133" s="13"/>
      <c r="Y1133" s="13"/>
      <c r="Z1133" s="13"/>
      <c r="AA1133" s="13"/>
      <c r="AB1133" s="13"/>
      <c r="AC1133" s="13"/>
      <c r="AD1133" s="13"/>
      <c r="AE1133" s="13"/>
      <c r="AT1133" s="257" t="s">
        <v>208</v>
      </c>
      <c r="AU1133" s="257" t="s">
        <v>83</v>
      </c>
      <c r="AV1133" s="13" t="s">
        <v>85</v>
      </c>
      <c r="AW1133" s="13" t="s">
        <v>32</v>
      </c>
      <c r="AX1133" s="13" t="s">
        <v>76</v>
      </c>
      <c r="AY1133" s="257" t="s">
        <v>201</v>
      </c>
    </row>
    <row r="1134" s="14" customFormat="1">
      <c r="A1134" s="14"/>
      <c r="B1134" s="258"/>
      <c r="C1134" s="259"/>
      <c r="D1134" s="238" t="s">
        <v>208</v>
      </c>
      <c r="E1134" s="260" t="s">
        <v>1</v>
      </c>
      <c r="F1134" s="261" t="s">
        <v>212</v>
      </c>
      <c r="G1134" s="259"/>
      <c r="H1134" s="262">
        <v>143.28</v>
      </c>
      <c r="I1134" s="263"/>
      <c r="J1134" s="259"/>
      <c r="K1134" s="259"/>
      <c r="L1134" s="264"/>
      <c r="M1134" s="265"/>
      <c r="N1134" s="266"/>
      <c r="O1134" s="266"/>
      <c r="P1134" s="266"/>
      <c r="Q1134" s="266"/>
      <c r="R1134" s="266"/>
      <c r="S1134" s="266"/>
      <c r="T1134" s="267"/>
      <c r="U1134" s="14"/>
      <c r="V1134" s="14"/>
      <c r="W1134" s="14"/>
      <c r="X1134" s="14"/>
      <c r="Y1134" s="14"/>
      <c r="Z1134" s="14"/>
      <c r="AA1134" s="14"/>
      <c r="AB1134" s="14"/>
      <c r="AC1134" s="14"/>
      <c r="AD1134" s="14"/>
      <c r="AE1134" s="14"/>
      <c r="AT1134" s="268" t="s">
        <v>208</v>
      </c>
      <c r="AU1134" s="268" t="s">
        <v>83</v>
      </c>
      <c r="AV1134" s="14" t="s">
        <v>206</v>
      </c>
      <c r="AW1134" s="14" t="s">
        <v>32</v>
      </c>
      <c r="AX1134" s="14" t="s">
        <v>83</v>
      </c>
      <c r="AY1134" s="268" t="s">
        <v>201</v>
      </c>
    </row>
    <row r="1135" s="2" customFormat="1" ht="44.25" customHeight="1">
      <c r="A1135" s="39"/>
      <c r="B1135" s="40"/>
      <c r="C1135" s="291" t="s">
        <v>1491</v>
      </c>
      <c r="D1135" s="291" t="s">
        <v>615</v>
      </c>
      <c r="E1135" s="292" t="s">
        <v>1492</v>
      </c>
      <c r="F1135" s="293" t="s">
        <v>1493</v>
      </c>
      <c r="G1135" s="294" t="s">
        <v>215</v>
      </c>
      <c r="H1135" s="295">
        <v>164.77199999999999</v>
      </c>
      <c r="I1135" s="296"/>
      <c r="J1135" s="297">
        <f>ROUND(I1135*H1135,2)</f>
        <v>0</v>
      </c>
      <c r="K1135" s="298"/>
      <c r="L1135" s="299"/>
      <c r="M1135" s="300" t="s">
        <v>1</v>
      </c>
      <c r="N1135" s="301" t="s">
        <v>41</v>
      </c>
      <c r="O1135" s="92"/>
      <c r="P1135" s="232">
        <f>O1135*H1135</f>
        <v>0</v>
      </c>
      <c r="Q1135" s="232">
        <v>0.021999999999999999</v>
      </c>
      <c r="R1135" s="232">
        <f>Q1135*H1135</f>
        <v>3.6249839999999995</v>
      </c>
      <c r="S1135" s="232">
        <v>0</v>
      </c>
      <c r="T1135" s="233">
        <f>S1135*H1135</f>
        <v>0</v>
      </c>
      <c r="U1135" s="39"/>
      <c r="V1135" s="39"/>
      <c r="W1135" s="39"/>
      <c r="X1135" s="39"/>
      <c r="Y1135" s="39"/>
      <c r="Z1135" s="39"/>
      <c r="AA1135" s="39"/>
      <c r="AB1135" s="39"/>
      <c r="AC1135" s="39"/>
      <c r="AD1135" s="39"/>
      <c r="AE1135" s="39"/>
      <c r="AR1135" s="234" t="s">
        <v>683</v>
      </c>
      <c r="AT1135" s="234" t="s">
        <v>615</v>
      </c>
      <c r="AU1135" s="234" t="s">
        <v>83</v>
      </c>
      <c r="AY1135" s="18" t="s">
        <v>201</v>
      </c>
      <c r="BE1135" s="235">
        <f>IF(N1135="základní",J1135,0)</f>
        <v>0</v>
      </c>
      <c r="BF1135" s="235">
        <f>IF(N1135="snížená",J1135,0)</f>
        <v>0</v>
      </c>
      <c r="BG1135" s="235">
        <f>IF(N1135="zákl. přenesená",J1135,0)</f>
        <v>0</v>
      </c>
      <c r="BH1135" s="235">
        <f>IF(N1135="sníž. přenesená",J1135,0)</f>
        <v>0</v>
      </c>
      <c r="BI1135" s="235">
        <f>IF(N1135="nulová",J1135,0)</f>
        <v>0</v>
      </c>
      <c r="BJ1135" s="18" t="s">
        <v>83</v>
      </c>
      <c r="BK1135" s="235">
        <f>ROUND(I1135*H1135,2)</f>
        <v>0</v>
      </c>
      <c r="BL1135" s="18" t="s">
        <v>323</v>
      </c>
      <c r="BM1135" s="234" t="s">
        <v>1494</v>
      </c>
    </row>
    <row r="1136" s="13" customFormat="1">
      <c r="A1136" s="13"/>
      <c r="B1136" s="247"/>
      <c r="C1136" s="248"/>
      <c r="D1136" s="238" t="s">
        <v>208</v>
      </c>
      <c r="E1136" s="249" t="s">
        <v>1</v>
      </c>
      <c r="F1136" s="250" t="s">
        <v>402</v>
      </c>
      <c r="G1136" s="248"/>
      <c r="H1136" s="251">
        <v>96.599999999999994</v>
      </c>
      <c r="I1136" s="252"/>
      <c r="J1136" s="248"/>
      <c r="K1136" s="248"/>
      <c r="L1136" s="253"/>
      <c r="M1136" s="254"/>
      <c r="N1136" s="255"/>
      <c r="O1136" s="255"/>
      <c r="P1136" s="255"/>
      <c r="Q1136" s="255"/>
      <c r="R1136" s="255"/>
      <c r="S1136" s="255"/>
      <c r="T1136" s="256"/>
      <c r="U1136" s="13"/>
      <c r="V1136" s="13"/>
      <c r="W1136" s="13"/>
      <c r="X1136" s="13"/>
      <c r="Y1136" s="13"/>
      <c r="Z1136" s="13"/>
      <c r="AA1136" s="13"/>
      <c r="AB1136" s="13"/>
      <c r="AC1136" s="13"/>
      <c r="AD1136" s="13"/>
      <c r="AE1136" s="13"/>
      <c r="AT1136" s="257" t="s">
        <v>208</v>
      </c>
      <c r="AU1136" s="257" t="s">
        <v>83</v>
      </c>
      <c r="AV1136" s="13" t="s">
        <v>85</v>
      </c>
      <c r="AW1136" s="13" t="s">
        <v>32</v>
      </c>
      <c r="AX1136" s="13" t="s">
        <v>76</v>
      </c>
      <c r="AY1136" s="257" t="s">
        <v>201</v>
      </c>
    </row>
    <row r="1137" s="13" customFormat="1">
      <c r="A1137" s="13"/>
      <c r="B1137" s="247"/>
      <c r="C1137" s="248"/>
      <c r="D1137" s="238" t="s">
        <v>208</v>
      </c>
      <c r="E1137" s="249" t="s">
        <v>1</v>
      </c>
      <c r="F1137" s="250" t="s">
        <v>407</v>
      </c>
      <c r="G1137" s="248"/>
      <c r="H1137" s="251">
        <v>46.68</v>
      </c>
      <c r="I1137" s="252"/>
      <c r="J1137" s="248"/>
      <c r="K1137" s="248"/>
      <c r="L1137" s="253"/>
      <c r="M1137" s="254"/>
      <c r="N1137" s="255"/>
      <c r="O1137" s="255"/>
      <c r="P1137" s="255"/>
      <c r="Q1137" s="255"/>
      <c r="R1137" s="255"/>
      <c r="S1137" s="255"/>
      <c r="T1137" s="256"/>
      <c r="U1137" s="13"/>
      <c r="V1137" s="13"/>
      <c r="W1137" s="13"/>
      <c r="X1137" s="13"/>
      <c r="Y1137" s="13"/>
      <c r="Z1137" s="13"/>
      <c r="AA1137" s="13"/>
      <c r="AB1137" s="13"/>
      <c r="AC1137" s="13"/>
      <c r="AD1137" s="13"/>
      <c r="AE1137" s="13"/>
      <c r="AT1137" s="257" t="s">
        <v>208</v>
      </c>
      <c r="AU1137" s="257" t="s">
        <v>83</v>
      </c>
      <c r="AV1137" s="13" t="s">
        <v>85</v>
      </c>
      <c r="AW1137" s="13" t="s">
        <v>32</v>
      </c>
      <c r="AX1137" s="13" t="s">
        <v>76</v>
      </c>
      <c r="AY1137" s="257" t="s">
        <v>201</v>
      </c>
    </row>
    <row r="1138" s="14" customFormat="1">
      <c r="A1138" s="14"/>
      <c r="B1138" s="258"/>
      <c r="C1138" s="259"/>
      <c r="D1138" s="238" t="s">
        <v>208</v>
      </c>
      <c r="E1138" s="260" t="s">
        <v>1</v>
      </c>
      <c r="F1138" s="261" t="s">
        <v>212</v>
      </c>
      <c r="G1138" s="259"/>
      <c r="H1138" s="262">
        <v>143.28</v>
      </c>
      <c r="I1138" s="263"/>
      <c r="J1138" s="259"/>
      <c r="K1138" s="259"/>
      <c r="L1138" s="264"/>
      <c r="M1138" s="265"/>
      <c r="N1138" s="266"/>
      <c r="O1138" s="266"/>
      <c r="P1138" s="266"/>
      <c r="Q1138" s="266"/>
      <c r="R1138" s="266"/>
      <c r="S1138" s="266"/>
      <c r="T1138" s="267"/>
      <c r="U1138" s="14"/>
      <c r="V1138" s="14"/>
      <c r="W1138" s="14"/>
      <c r="X1138" s="14"/>
      <c r="Y1138" s="14"/>
      <c r="Z1138" s="14"/>
      <c r="AA1138" s="14"/>
      <c r="AB1138" s="14"/>
      <c r="AC1138" s="14"/>
      <c r="AD1138" s="14"/>
      <c r="AE1138" s="14"/>
      <c r="AT1138" s="268" t="s">
        <v>208</v>
      </c>
      <c r="AU1138" s="268" t="s">
        <v>83</v>
      </c>
      <c r="AV1138" s="14" t="s">
        <v>206</v>
      </c>
      <c r="AW1138" s="14" t="s">
        <v>32</v>
      </c>
      <c r="AX1138" s="14" t="s">
        <v>83</v>
      </c>
      <c r="AY1138" s="268" t="s">
        <v>201</v>
      </c>
    </row>
    <row r="1139" s="13" customFormat="1">
      <c r="A1139" s="13"/>
      <c r="B1139" s="247"/>
      <c r="C1139" s="248"/>
      <c r="D1139" s="238" t="s">
        <v>208</v>
      </c>
      <c r="E1139" s="248"/>
      <c r="F1139" s="250" t="s">
        <v>1495</v>
      </c>
      <c r="G1139" s="248"/>
      <c r="H1139" s="251">
        <v>164.77199999999999</v>
      </c>
      <c r="I1139" s="252"/>
      <c r="J1139" s="248"/>
      <c r="K1139" s="248"/>
      <c r="L1139" s="253"/>
      <c r="M1139" s="254"/>
      <c r="N1139" s="255"/>
      <c r="O1139" s="255"/>
      <c r="P1139" s="255"/>
      <c r="Q1139" s="255"/>
      <c r="R1139" s="255"/>
      <c r="S1139" s="255"/>
      <c r="T1139" s="256"/>
      <c r="U1139" s="13"/>
      <c r="V1139" s="13"/>
      <c r="W1139" s="13"/>
      <c r="X1139" s="13"/>
      <c r="Y1139" s="13"/>
      <c r="Z1139" s="13"/>
      <c r="AA1139" s="13"/>
      <c r="AB1139" s="13"/>
      <c r="AC1139" s="13"/>
      <c r="AD1139" s="13"/>
      <c r="AE1139" s="13"/>
      <c r="AT1139" s="257" t="s">
        <v>208</v>
      </c>
      <c r="AU1139" s="257" t="s">
        <v>83</v>
      </c>
      <c r="AV1139" s="13" t="s">
        <v>85</v>
      </c>
      <c r="AW1139" s="13" t="s">
        <v>4</v>
      </c>
      <c r="AX1139" s="13" t="s">
        <v>83</v>
      </c>
      <c r="AY1139" s="257" t="s">
        <v>201</v>
      </c>
    </row>
    <row r="1140" s="2" customFormat="1" ht="44.25" customHeight="1">
      <c r="A1140" s="39"/>
      <c r="B1140" s="40"/>
      <c r="C1140" s="222" t="s">
        <v>1496</v>
      </c>
      <c r="D1140" s="222" t="s">
        <v>202</v>
      </c>
      <c r="E1140" s="223" t="s">
        <v>1497</v>
      </c>
      <c r="F1140" s="224" t="s">
        <v>1498</v>
      </c>
      <c r="G1140" s="225" t="s">
        <v>215</v>
      </c>
      <c r="H1140" s="226">
        <v>86.301000000000002</v>
      </c>
      <c r="I1140" s="227"/>
      <c r="J1140" s="228">
        <f>ROUND(I1140*H1140,2)</f>
        <v>0</v>
      </c>
      <c r="K1140" s="229"/>
      <c r="L1140" s="45"/>
      <c r="M1140" s="230" t="s">
        <v>1</v>
      </c>
      <c r="N1140" s="231" t="s">
        <v>41</v>
      </c>
      <c r="O1140" s="92"/>
      <c r="P1140" s="232">
        <f>O1140*H1140</f>
        <v>0</v>
      </c>
      <c r="Q1140" s="232">
        <v>0.0090299999999999998</v>
      </c>
      <c r="R1140" s="232">
        <f>Q1140*H1140</f>
        <v>0.77929802999999997</v>
      </c>
      <c r="S1140" s="232">
        <v>0</v>
      </c>
      <c r="T1140" s="233">
        <f>S1140*H1140</f>
        <v>0</v>
      </c>
      <c r="U1140" s="39"/>
      <c r="V1140" s="39"/>
      <c r="W1140" s="39"/>
      <c r="X1140" s="39"/>
      <c r="Y1140" s="39"/>
      <c r="Z1140" s="39"/>
      <c r="AA1140" s="39"/>
      <c r="AB1140" s="39"/>
      <c r="AC1140" s="39"/>
      <c r="AD1140" s="39"/>
      <c r="AE1140" s="39"/>
      <c r="AR1140" s="234" t="s">
        <v>323</v>
      </c>
      <c r="AT1140" s="234" t="s">
        <v>202</v>
      </c>
      <c r="AU1140" s="234" t="s">
        <v>83</v>
      </c>
      <c r="AY1140" s="18" t="s">
        <v>201</v>
      </c>
      <c r="BE1140" s="235">
        <f>IF(N1140="základní",J1140,0)</f>
        <v>0</v>
      </c>
      <c r="BF1140" s="235">
        <f>IF(N1140="snížená",J1140,0)</f>
        <v>0</v>
      </c>
      <c r="BG1140" s="235">
        <f>IF(N1140="zákl. přenesená",J1140,0)</f>
        <v>0</v>
      </c>
      <c r="BH1140" s="235">
        <f>IF(N1140="sníž. přenesená",J1140,0)</f>
        <v>0</v>
      </c>
      <c r="BI1140" s="235">
        <f>IF(N1140="nulová",J1140,0)</f>
        <v>0</v>
      </c>
      <c r="BJ1140" s="18" t="s">
        <v>83</v>
      </c>
      <c r="BK1140" s="235">
        <f>ROUND(I1140*H1140,2)</f>
        <v>0</v>
      </c>
      <c r="BL1140" s="18" t="s">
        <v>323</v>
      </c>
      <c r="BM1140" s="234" t="s">
        <v>1499</v>
      </c>
    </row>
    <row r="1141" s="13" customFormat="1">
      <c r="A1141" s="13"/>
      <c r="B1141" s="247"/>
      <c r="C1141" s="248"/>
      <c r="D1141" s="238" t="s">
        <v>208</v>
      </c>
      <c r="E1141" s="249" t="s">
        <v>1</v>
      </c>
      <c r="F1141" s="250" t="s">
        <v>348</v>
      </c>
      <c r="G1141" s="248"/>
      <c r="H1141" s="251">
        <v>7.8799999999999999</v>
      </c>
      <c r="I1141" s="252"/>
      <c r="J1141" s="248"/>
      <c r="K1141" s="248"/>
      <c r="L1141" s="253"/>
      <c r="M1141" s="254"/>
      <c r="N1141" s="255"/>
      <c r="O1141" s="255"/>
      <c r="P1141" s="255"/>
      <c r="Q1141" s="255"/>
      <c r="R1141" s="255"/>
      <c r="S1141" s="255"/>
      <c r="T1141" s="256"/>
      <c r="U1141" s="13"/>
      <c r="V1141" s="13"/>
      <c r="W1141" s="13"/>
      <c r="X1141" s="13"/>
      <c r="Y1141" s="13"/>
      <c r="Z1141" s="13"/>
      <c r="AA1141" s="13"/>
      <c r="AB1141" s="13"/>
      <c r="AC1141" s="13"/>
      <c r="AD1141" s="13"/>
      <c r="AE1141" s="13"/>
      <c r="AT1141" s="257" t="s">
        <v>208</v>
      </c>
      <c r="AU1141" s="257" t="s">
        <v>83</v>
      </c>
      <c r="AV1141" s="13" t="s">
        <v>85</v>
      </c>
      <c r="AW1141" s="13" t="s">
        <v>32</v>
      </c>
      <c r="AX1141" s="13" t="s">
        <v>76</v>
      </c>
      <c r="AY1141" s="257" t="s">
        <v>201</v>
      </c>
    </row>
    <row r="1142" s="13" customFormat="1">
      <c r="A1142" s="13"/>
      <c r="B1142" s="247"/>
      <c r="C1142" s="248"/>
      <c r="D1142" s="238" t="s">
        <v>208</v>
      </c>
      <c r="E1142" s="249" t="s">
        <v>1</v>
      </c>
      <c r="F1142" s="250" t="s">
        <v>354</v>
      </c>
      <c r="G1142" s="248"/>
      <c r="H1142" s="251">
        <v>7.7999999999999998</v>
      </c>
      <c r="I1142" s="252"/>
      <c r="J1142" s="248"/>
      <c r="K1142" s="248"/>
      <c r="L1142" s="253"/>
      <c r="M1142" s="254"/>
      <c r="N1142" s="255"/>
      <c r="O1142" s="255"/>
      <c r="P1142" s="255"/>
      <c r="Q1142" s="255"/>
      <c r="R1142" s="255"/>
      <c r="S1142" s="255"/>
      <c r="T1142" s="256"/>
      <c r="U1142" s="13"/>
      <c r="V1142" s="13"/>
      <c r="W1142" s="13"/>
      <c r="X1142" s="13"/>
      <c r="Y1142" s="13"/>
      <c r="Z1142" s="13"/>
      <c r="AA1142" s="13"/>
      <c r="AB1142" s="13"/>
      <c r="AC1142" s="13"/>
      <c r="AD1142" s="13"/>
      <c r="AE1142" s="13"/>
      <c r="AT1142" s="257" t="s">
        <v>208</v>
      </c>
      <c r="AU1142" s="257" t="s">
        <v>83</v>
      </c>
      <c r="AV1142" s="13" t="s">
        <v>85</v>
      </c>
      <c r="AW1142" s="13" t="s">
        <v>32</v>
      </c>
      <c r="AX1142" s="13" t="s">
        <v>76</v>
      </c>
      <c r="AY1142" s="257" t="s">
        <v>201</v>
      </c>
    </row>
    <row r="1143" s="13" customFormat="1">
      <c r="A1143" s="13"/>
      <c r="B1143" s="247"/>
      <c r="C1143" s="248"/>
      <c r="D1143" s="238" t="s">
        <v>208</v>
      </c>
      <c r="E1143" s="249" t="s">
        <v>1</v>
      </c>
      <c r="F1143" s="250" t="s">
        <v>357</v>
      </c>
      <c r="G1143" s="248"/>
      <c r="H1143" s="251">
        <v>3.8999999999999999</v>
      </c>
      <c r="I1143" s="252"/>
      <c r="J1143" s="248"/>
      <c r="K1143" s="248"/>
      <c r="L1143" s="253"/>
      <c r="M1143" s="254"/>
      <c r="N1143" s="255"/>
      <c r="O1143" s="255"/>
      <c r="P1143" s="255"/>
      <c r="Q1143" s="255"/>
      <c r="R1143" s="255"/>
      <c r="S1143" s="255"/>
      <c r="T1143" s="256"/>
      <c r="U1143" s="13"/>
      <c r="V1143" s="13"/>
      <c r="W1143" s="13"/>
      <c r="X1143" s="13"/>
      <c r="Y1143" s="13"/>
      <c r="Z1143" s="13"/>
      <c r="AA1143" s="13"/>
      <c r="AB1143" s="13"/>
      <c r="AC1143" s="13"/>
      <c r="AD1143" s="13"/>
      <c r="AE1143" s="13"/>
      <c r="AT1143" s="257" t="s">
        <v>208</v>
      </c>
      <c r="AU1143" s="257" t="s">
        <v>83</v>
      </c>
      <c r="AV1143" s="13" t="s">
        <v>85</v>
      </c>
      <c r="AW1143" s="13" t="s">
        <v>32</v>
      </c>
      <c r="AX1143" s="13" t="s">
        <v>76</v>
      </c>
      <c r="AY1143" s="257" t="s">
        <v>201</v>
      </c>
    </row>
    <row r="1144" s="13" customFormat="1">
      <c r="A1144" s="13"/>
      <c r="B1144" s="247"/>
      <c r="C1144" s="248"/>
      <c r="D1144" s="238" t="s">
        <v>208</v>
      </c>
      <c r="E1144" s="249" t="s">
        <v>1</v>
      </c>
      <c r="F1144" s="250" t="s">
        <v>360</v>
      </c>
      <c r="G1144" s="248"/>
      <c r="H1144" s="251">
        <v>3.8999999999999999</v>
      </c>
      <c r="I1144" s="252"/>
      <c r="J1144" s="248"/>
      <c r="K1144" s="248"/>
      <c r="L1144" s="253"/>
      <c r="M1144" s="254"/>
      <c r="N1144" s="255"/>
      <c r="O1144" s="255"/>
      <c r="P1144" s="255"/>
      <c r="Q1144" s="255"/>
      <c r="R1144" s="255"/>
      <c r="S1144" s="255"/>
      <c r="T1144" s="256"/>
      <c r="U1144" s="13"/>
      <c r="V1144" s="13"/>
      <c r="W1144" s="13"/>
      <c r="X1144" s="13"/>
      <c r="Y1144" s="13"/>
      <c r="Z1144" s="13"/>
      <c r="AA1144" s="13"/>
      <c r="AB1144" s="13"/>
      <c r="AC1144" s="13"/>
      <c r="AD1144" s="13"/>
      <c r="AE1144" s="13"/>
      <c r="AT1144" s="257" t="s">
        <v>208</v>
      </c>
      <c r="AU1144" s="257" t="s">
        <v>83</v>
      </c>
      <c r="AV1144" s="13" t="s">
        <v>85</v>
      </c>
      <c r="AW1144" s="13" t="s">
        <v>32</v>
      </c>
      <c r="AX1144" s="13" t="s">
        <v>76</v>
      </c>
      <c r="AY1144" s="257" t="s">
        <v>201</v>
      </c>
    </row>
    <row r="1145" s="13" customFormat="1">
      <c r="A1145" s="13"/>
      <c r="B1145" s="247"/>
      <c r="C1145" s="248"/>
      <c r="D1145" s="238" t="s">
        <v>208</v>
      </c>
      <c r="E1145" s="249" t="s">
        <v>1</v>
      </c>
      <c r="F1145" s="250" t="s">
        <v>390</v>
      </c>
      <c r="G1145" s="248"/>
      <c r="H1145" s="251">
        <v>55.119999999999997</v>
      </c>
      <c r="I1145" s="252"/>
      <c r="J1145" s="248"/>
      <c r="K1145" s="248"/>
      <c r="L1145" s="253"/>
      <c r="M1145" s="254"/>
      <c r="N1145" s="255"/>
      <c r="O1145" s="255"/>
      <c r="P1145" s="255"/>
      <c r="Q1145" s="255"/>
      <c r="R1145" s="255"/>
      <c r="S1145" s="255"/>
      <c r="T1145" s="256"/>
      <c r="U1145" s="13"/>
      <c r="V1145" s="13"/>
      <c r="W1145" s="13"/>
      <c r="X1145" s="13"/>
      <c r="Y1145" s="13"/>
      <c r="Z1145" s="13"/>
      <c r="AA1145" s="13"/>
      <c r="AB1145" s="13"/>
      <c r="AC1145" s="13"/>
      <c r="AD1145" s="13"/>
      <c r="AE1145" s="13"/>
      <c r="AT1145" s="257" t="s">
        <v>208</v>
      </c>
      <c r="AU1145" s="257" t="s">
        <v>83</v>
      </c>
      <c r="AV1145" s="13" t="s">
        <v>85</v>
      </c>
      <c r="AW1145" s="13" t="s">
        <v>32</v>
      </c>
      <c r="AX1145" s="13" t="s">
        <v>76</v>
      </c>
      <c r="AY1145" s="257" t="s">
        <v>201</v>
      </c>
    </row>
    <row r="1146" s="13" customFormat="1">
      <c r="A1146" s="13"/>
      <c r="B1146" s="247"/>
      <c r="C1146" s="248"/>
      <c r="D1146" s="238" t="s">
        <v>208</v>
      </c>
      <c r="E1146" s="249" t="s">
        <v>1</v>
      </c>
      <c r="F1146" s="250" t="s">
        <v>399</v>
      </c>
      <c r="G1146" s="248"/>
      <c r="H1146" s="251">
        <v>6.3700000000000001</v>
      </c>
      <c r="I1146" s="252"/>
      <c r="J1146" s="248"/>
      <c r="K1146" s="248"/>
      <c r="L1146" s="253"/>
      <c r="M1146" s="254"/>
      <c r="N1146" s="255"/>
      <c r="O1146" s="255"/>
      <c r="P1146" s="255"/>
      <c r="Q1146" s="255"/>
      <c r="R1146" s="255"/>
      <c r="S1146" s="255"/>
      <c r="T1146" s="256"/>
      <c r="U1146" s="13"/>
      <c r="V1146" s="13"/>
      <c r="W1146" s="13"/>
      <c r="X1146" s="13"/>
      <c r="Y1146" s="13"/>
      <c r="Z1146" s="13"/>
      <c r="AA1146" s="13"/>
      <c r="AB1146" s="13"/>
      <c r="AC1146" s="13"/>
      <c r="AD1146" s="13"/>
      <c r="AE1146" s="13"/>
      <c r="AT1146" s="257" t="s">
        <v>208</v>
      </c>
      <c r="AU1146" s="257" t="s">
        <v>83</v>
      </c>
      <c r="AV1146" s="13" t="s">
        <v>85</v>
      </c>
      <c r="AW1146" s="13" t="s">
        <v>32</v>
      </c>
      <c r="AX1146" s="13" t="s">
        <v>76</v>
      </c>
      <c r="AY1146" s="257" t="s">
        <v>201</v>
      </c>
    </row>
    <row r="1147" s="13" customFormat="1">
      <c r="A1147" s="13"/>
      <c r="B1147" s="247"/>
      <c r="C1147" s="248"/>
      <c r="D1147" s="238" t="s">
        <v>208</v>
      </c>
      <c r="E1147" s="249" t="s">
        <v>1</v>
      </c>
      <c r="F1147" s="250" t="s">
        <v>404</v>
      </c>
      <c r="G1147" s="248"/>
      <c r="H1147" s="251">
        <v>7.7599999999999998</v>
      </c>
      <c r="I1147" s="252"/>
      <c r="J1147" s="248"/>
      <c r="K1147" s="248"/>
      <c r="L1147" s="253"/>
      <c r="M1147" s="254"/>
      <c r="N1147" s="255"/>
      <c r="O1147" s="255"/>
      <c r="P1147" s="255"/>
      <c r="Q1147" s="255"/>
      <c r="R1147" s="255"/>
      <c r="S1147" s="255"/>
      <c r="T1147" s="256"/>
      <c r="U1147" s="13"/>
      <c r="V1147" s="13"/>
      <c r="W1147" s="13"/>
      <c r="X1147" s="13"/>
      <c r="Y1147" s="13"/>
      <c r="Z1147" s="13"/>
      <c r="AA1147" s="13"/>
      <c r="AB1147" s="13"/>
      <c r="AC1147" s="13"/>
      <c r="AD1147" s="13"/>
      <c r="AE1147" s="13"/>
      <c r="AT1147" s="257" t="s">
        <v>208</v>
      </c>
      <c r="AU1147" s="257" t="s">
        <v>83</v>
      </c>
      <c r="AV1147" s="13" t="s">
        <v>85</v>
      </c>
      <c r="AW1147" s="13" t="s">
        <v>32</v>
      </c>
      <c r="AX1147" s="13" t="s">
        <v>76</v>
      </c>
      <c r="AY1147" s="257" t="s">
        <v>201</v>
      </c>
    </row>
    <row r="1148" s="13" customFormat="1">
      <c r="A1148" s="13"/>
      <c r="B1148" s="247"/>
      <c r="C1148" s="248"/>
      <c r="D1148" s="238" t="s">
        <v>208</v>
      </c>
      <c r="E1148" s="249" t="s">
        <v>1</v>
      </c>
      <c r="F1148" s="250" t="s">
        <v>1500</v>
      </c>
      <c r="G1148" s="248"/>
      <c r="H1148" s="251">
        <v>-6.4290000000000003</v>
      </c>
      <c r="I1148" s="252"/>
      <c r="J1148" s="248"/>
      <c r="K1148" s="248"/>
      <c r="L1148" s="253"/>
      <c r="M1148" s="254"/>
      <c r="N1148" s="255"/>
      <c r="O1148" s="255"/>
      <c r="P1148" s="255"/>
      <c r="Q1148" s="255"/>
      <c r="R1148" s="255"/>
      <c r="S1148" s="255"/>
      <c r="T1148" s="256"/>
      <c r="U1148" s="13"/>
      <c r="V1148" s="13"/>
      <c r="W1148" s="13"/>
      <c r="X1148" s="13"/>
      <c r="Y1148" s="13"/>
      <c r="Z1148" s="13"/>
      <c r="AA1148" s="13"/>
      <c r="AB1148" s="13"/>
      <c r="AC1148" s="13"/>
      <c r="AD1148" s="13"/>
      <c r="AE1148" s="13"/>
      <c r="AT1148" s="257" t="s">
        <v>208</v>
      </c>
      <c r="AU1148" s="257" t="s">
        <v>83</v>
      </c>
      <c r="AV1148" s="13" t="s">
        <v>85</v>
      </c>
      <c r="AW1148" s="13" t="s">
        <v>32</v>
      </c>
      <c r="AX1148" s="13" t="s">
        <v>76</v>
      </c>
      <c r="AY1148" s="257" t="s">
        <v>201</v>
      </c>
    </row>
    <row r="1149" s="14" customFormat="1">
      <c r="A1149" s="14"/>
      <c r="B1149" s="258"/>
      <c r="C1149" s="259"/>
      <c r="D1149" s="238" t="s">
        <v>208</v>
      </c>
      <c r="E1149" s="260" t="s">
        <v>1</v>
      </c>
      <c r="F1149" s="261" t="s">
        <v>212</v>
      </c>
      <c r="G1149" s="259"/>
      <c r="H1149" s="262">
        <v>86.301000000000002</v>
      </c>
      <c r="I1149" s="263"/>
      <c r="J1149" s="259"/>
      <c r="K1149" s="259"/>
      <c r="L1149" s="264"/>
      <c r="M1149" s="265"/>
      <c r="N1149" s="266"/>
      <c r="O1149" s="266"/>
      <c r="P1149" s="266"/>
      <c r="Q1149" s="266"/>
      <c r="R1149" s="266"/>
      <c r="S1149" s="266"/>
      <c r="T1149" s="267"/>
      <c r="U1149" s="14"/>
      <c r="V1149" s="14"/>
      <c r="W1149" s="14"/>
      <c r="X1149" s="14"/>
      <c r="Y1149" s="14"/>
      <c r="Z1149" s="14"/>
      <c r="AA1149" s="14"/>
      <c r="AB1149" s="14"/>
      <c r="AC1149" s="14"/>
      <c r="AD1149" s="14"/>
      <c r="AE1149" s="14"/>
      <c r="AT1149" s="268" t="s">
        <v>208</v>
      </c>
      <c r="AU1149" s="268" t="s">
        <v>83</v>
      </c>
      <c r="AV1149" s="14" t="s">
        <v>206</v>
      </c>
      <c r="AW1149" s="14" t="s">
        <v>32</v>
      </c>
      <c r="AX1149" s="14" t="s">
        <v>83</v>
      </c>
      <c r="AY1149" s="268" t="s">
        <v>201</v>
      </c>
    </row>
    <row r="1150" s="2" customFormat="1" ht="33" customHeight="1">
      <c r="A1150" s="39"/>
      <c r="B1150" s="40"/>
      <c r="C1150" s="291" t="s">
        <v>1501</v>
      </c>
      <c r="D1150" s="291" t="s">
        <v>615</v>
      </c>
      <c r="E1150" s="292" t="s">
        <v>1502</v>
      </c>
      <c r="F1150" s="293" t="s">
        <v>1503</v>
      </c>
      <c r="G1150" s="294" t="s">
        <v>215</v>
      </c>
      <c r="H1150" s="295">
        <v>99.245999999999995</v>
      </c>
      <c r="I1150" s="296"/>
      <c r="J1150" s="297">
        <f>ROUND(I1150*H1150,2)</f>
        <v>0</v>
      </c>
      <c r="K1150" s="298"/>
      <c r="L1150" s="299"/>
      <c r="M1150" s="300" t="s">
        <v>1</v>
      </c>
      <c r="N1150" s="301" t="s">
        <v>41</v>
      </c>
      <c r="O1150" s="92"/>
      <c r="P1150" s="232">
        <f>O1150*H1150</f>
        <v>0</v>
      </c>
      <c r="Q1150" s="232">
        <v>0.021999999999999999</v>
      </c>
      <c r="R1150" s="232">
        <f>Q1150*H1150</f>
        <v>2.1834119999999997</v>
      </c>
      <c r="S1150" s="232">
        <v>0</v>
      </c>
      <c r="T1150" s="233">
        <f>S1150*H1150</f>
        <v>0</v>
      </c>
      <c r="U1150" s="39"/>
      <c r="V1150" s="39"/>
      <c r="W1150" s="39"/>
      <c r="X1150" s="39"/>
      <c r="Y1150" s="39"/>
      <c r="Z1150" s="39"/>
      <c r="AA1150" s="39"/>
      <c r="AB1150" s="39"/>
      <c r="AC1150" s="39"/>
      <c r="AD1150" s="39"/>
      <c r="AE1150" s="39"/>
      <c r="AR1150" s="234" t="s">
        <v>683</v>
      </c>
      <c r="AT1150" s="234" t="s">
        <v>615</v>
      </c>
      <c r="AU1150" s="234" t="s">
        <v>83</v>
      </c>
      <c r="AY1150" s="18" t="s">
        <v>201</v>
      </c>
      <c r="BE1150" s="235">
        <f>IF(N1150="základní",J1150,0)</f>
        <v>0</v>
      </c>
      <c r="BF1150" s="235">
        <f>IF(N1150="snížená",J1150,0)</f>
        <v>0</v>
      </c>
      <c r="BG1150" s="235">
        <f>IF(N1150="zákl. přenesená",J1150,0)</f>
        <v>0</v>
      </c>
      <c r="BH1150" s="235">
        <f>IF(N1150="sníž. přenesená",J1150,0)</f>
        <v>0</v>
      </c>
      <c r="BI1150" s="235">
        <f>IF(N1150="nulová",J1150,0)</f>
        <v>0</v>
      </c>
      <c r="BJ1150" s="18" t="s">
        <v>83</v>
      </c>
      <c r="BK1150" s="235">
        <f>ROUND(I1150*H1150,2)</f>
        <v>0</v>
      </c>
      <c r="BL1150" s="18" t="s">
        <v>323</v>
      </c>
      <c r="BM1150" s="234" t="s">
        <v>1504</v>
      </c>
    </row>
    <row r="1151" s="13" customFormat="1">
      <c r="A1151" s="13"/>
      <c r="B1151" s="247"/>
      <c r="C1151" s="248"/>
      <c r="D1151" s="238" t="s">
        <v>208</v>
      </c>
      <c r="E1151" s="249" t="s">
        <v>1</v>
      </c>
      <c r="F1151" s="250" t="s">
        <v>348</v>
      </c>
      <c r="G1151" s="248"/>
      <c r="H1151" s="251">
        <v>7.8799999999999999</v>
      </c>
      <c r="I1151" s="252"/>
      <c r="J1151" s="248"/>
      <c r="K1151" s="248"/>
      <c r="L1151" s="253"/>
      <c r="M1151" s="254"/>
      <c r="N1151" s="255"/>
      <c r="O1151" s="255"/>
      <c r="P1151" s="255"/>
      <c r="Q1151" s="255"/>
      <c r="R1151" s="255"/>
      <c r="S1151" s="255"/>
      <c r="T1151" s="256"/>
      <c r="U1151" s="13"/>
      <c r="V1151" s="13"/>
      <c r="W1151" s="13"/>
      <c r="X1151" s="13"/>
      <c r="Y1151" s="13"/>
      <c r="Z1151" s="13"/>
      <c r="AA1151" s="13"/>
      <c r="AB1151" s="13"/>
      <c r="AC1151" s="13"/>
      <c r="AD1151" s="13"/>
      <c r="AE1151" s="13"/>
      <c r="AT1151" s="257" t="s">
        <v>208</v>
      </c>
      <c r="AU1151" s="257" t="s">
        <v>83</v>
      </c>
      <c r="AV1151" s="13" t="s">
        <v>85</v>
      </c>
      <c r="AW1151" s="13" t="s">
        <v>32</v>
      </c>
      <c r="AX1151" s="13" t="s">
        <v>76</v>
      </c>
      <c r="AY1151" s="257" t="s">
        <v>201</v>
      </c>
    </row>
    <row r="1152" s="13" customFormat="1">
      <c r="A1152" s="13"/>
      <c r="B1152" s="247"/>
      <c r="C1152" s="248"/>
      <c r="D1152" s="238" t="s">
        <v>208</v>
      </c>
      <c r="E1152" s="249" t="s">
        <v>1</v>
      </c>
      <c r="F1152" s="250" t="s">
        <v>354</v>
      </c>
      <c r="G1152" s="248"/>
      <c r="H1152" s="251">
        <v>7.7999999999999998</v>
      </c>
      <c r="I1152" s="252"/>
      <c r="J1152" s="248"/>
      <c r="K1152" s="248"/>
      <c r="L1152" s="253"/>
      <c r="M1152" s="254"/>
      <c r="N1152" s="255"/>
      <c r="O1152" s="255"/>
      <c r="P1152" s="255"/>
      <c r="Q1152" s="255"/>
      <c r="R1152" s="255"/>
      <c r="S1152" s="255"/>
      <c r="T1152" s="256"/>
      <c r="U1152" s="13"/>
      <c r="V1152" s="13"/>
      <c r="W1152" s="13"/>
      <c r="X1152" s="13"/>
      <c r="Y1152" s="13"/>
      <c r="Z1152" s="13"/>
      <c r="AA1152" s="13"/>
      <c r="AB1152" s="13"/>
      <c r="AC1152" s="13"/>
      <c r="AD1152" s="13"/>
      <c r="AE1152" s="13"/>
      <c r="AT1152" s="257" t="s">
        <v>208</v>
      </c>
      <c r="AU1152" s="257" t="s">
        <v>83</v>
      </c>
      <c r="AV1152" s="13" t="s">
        <v>85</v>
      </c>
      <c r="AW1152" s="13" t="s">
        <v>32</v>
      </c>
      <c r="AX1152" s="13" t="s">
        <v>76</v>
      </c>
      <c r="AY1152" s="257" t="s">
        <v>201</v>
      </c>
    </row>
    <row r="1153" s="13" customFormat="1">
      <c r="A1153" s="13"/>
      <c r="B1153" s="247"/>
      <c r="C1153" s="248"/>
      <c r="D1153" s="238" t="s">
        <v>208</v>
      </c>
      <c r="E1153" s="249" t="s">
        <v>1</v>
      </c>
      <c r="F1153" s="250" t="s">
        <v>357</v>
      </c>
      <c r="G1153" s="248"/>
      <c r="H1153" s="251">
        <v>3.8999999999999999</v>
      </c>
      <c r="I1153" s="252"/>
      <c r="J1153" s="248"/>
      <c r="K1153" s="248"/>
      <c r="L1153" s="253"/>
      <c r="M1153" s="254"/>
      <c r="N1153" s="255"/>
      <c r="O1153" s="255"/>
      <c r="P1153" s="255"/>
      <c r="Q1153" s="255"/>
      <c r="R1153" s="255"/>
      <c r="S1153" s="255"/>
      <c r="T1153" s="256"/>
      <c r="U1153" s="13"/>
      <c r="V1153" s="13"/>
      <c r="W1153" s="13"/>
      <c r="X1153" s="13"/>
      <c r="Y1153" s="13"/>
      <c r="Z1153" s="13"/>
      <c r="AA1153" s="13"/>
      <c r="AB1153" s="13"/>
      <c r="AC1153" s="13"/>
      <c r="AD1153" s="13"/>
      <c r="AE1153" s="13"/>
      <c r="AT1153" s="257" t="s">
        <v>208</v>
      </c>
      <c r="AU1153" s="257" t="s">
        <v>83</v>
      </c>
      <c r="AV1153" s="13" t="s">
        <v>85</v>
      </c>
      <c r="AW1153" s="13" t="s">
        <v>32</v>
      </c>
      <c r="AX1153" s="13" t="s">
        <v>76</v>
      </c>
      <c r="AY1153" s="257" t="s">
        <v>201</v>
      </c>
    </row>
    <row r="1154" s="13" customFormat="1">
      <c r="A1154" s="13"/>
      <c r="B1154" s="247"/>
      <c r="C1154" s="248"/>
      <c r="D1154" s="238" t="s">
        <v>208</v>
      </c>
      <c r="E1154" s="249" t="s">
        <v>1</v>
      </c>
      <c r="F1154" s="250" t="s">
        <v>360</v>
      </c>
      <c r="G1154" s="248"/>
      <c r="H1154" s="251">
        <v>3.8999999999999999</v>
      </c>
      <c r="I1154" s="252"/>
      <c r="J1154" s="248"/>
      <c r="K1154" s="248"/>
      <c r="L1154" s="253"/>
      <c r="M1154" s="254"/>
      <c r="N1154" s="255"/>
      <c r="O1154" s="255"/>
      <c r="P1154" s="255"/>
      <c r="Q1154" s="255"/>
      <c r="R1154" s="255"/>
      <c r="S1154" s="255"/>
      <c r="T1154" s="256"/>
      <c r="U1154" s="13"/>
      <c r="V1154" s="13"/>
      <c r="W1154" s="13"/>
      <c r="X1154" s="13"/>
      <c r="Y1154" s="13"/>
      <c r="Z1154" s="13"/>
      <c r="AA1154" s="13"/>
      <c r="AB1154" s="13"/>
      <c r="AC1154" s="13"/>
      <c r="AD1154" s="13"/>
      <c r="AE1154" s="13"/>
      <c r="AT1154" s="257" t="s">
        <v>208</v>
      </c>
      <c r="AU1154" s="257" t="s">
        <v>83</v>
      </c>
      <c r="AV1154" s="13" t="s">
        <v>85</v>
      </c>
      <c r="AW1154" s="13" t="s">
        <v>32</v>
      </c>
      <c r="AX1154" s="13" t="s">
        <v>76</v>
      </c>
      <c r="AY1154" s="257" t="s">
        <v>201</v>
      </c>
    </row>
    <row r="1155" s="13" customFormat="1">
      <c r="A1155" s="13"/>
      <c r="B1155" s="247"/>
      <c r="C1155" s="248"/>
      <c r="D1155" s="238" t="s">
        <v>208</v>
      </c>
      <c r="E1155" s="249" t="s">
        <v>1</v>
      </c>
      <c r="F1155" s="250" t="s">
        <v>390</v>
      </c>
      <c r="G1155" s="248"/>
      <c r="H1155" s="251">
        <v>55.119999999999997</v>
      </c>
      <c r="I1155" s="252"/>
      <c r="J1155" s="248"/>
      <c r="K1155" s="248"/>
      <c r="L1155" s="253"/>
      <c r="M1155" s="254"/>
      <c r="N1155" s="255"/>
      <c r="O1155" s="255"/>
      <c r="P1155" s="255"/>
      <c r="Q1155" s="255"/>
      <c r="R1155" s="255"/>
      <c r="S1155" s="255"/>
      <c r="T1155" s="256"/>
      <c r="U1155" s="13"/>
      <c r="V1155" s="13"/>
      <c r="W1155" s="13"/>
      <c r="X1155" s="13"/>
      <c r="Y1155" s="13"/>
      <c r="Z1155" s="13"/>
      <c r="AA1155" s="13"/>
      <c r="AB1155" s="13"/>
      <c r="AC1155" s="13"/>
      <c r="AD1155" s="13"/>
      <c r="AE1155" s="13"/>
      <c r="AT1155" s="257" t="s">
        <v>208</v>
      </c>
      <c r="AU1155" s="257" t="s">
        <v>83</v>
      </c>
      <c r="AV1155" s="13" t="s">
        <v>85</v>
      </c>
      <c r="AW1155" s="13" t="s">
        <v>32</v>
      </c>
      <c r="AX1155" s="13" t="s">
        <v>76</v>
      </c>
      <c r="AY1155" s="257" t="s">
        <v>201</v>
      </c>
    </row>
    <row r="1156" s="13" customFormat="1">
      <c r="A1156" s="13"/>
      <c r="B1156" s="247"/>
      <c r="C1156" s="248"/>
      <c r="D1156" s="238" t="s">
        <v>208</v>
      </c>
      <c r="E1156" s="249" t="s">
        <v>1</v>
      </c>
      <c r="F1156" s="250" t="s">
        <v>399</v>
      </c>
      <c r="G1156" s="248"/>
      <c r="H1156" s="251">
        <v>6.3700000000000001</v>
      </c>
      <c r="I1156" s="252"/>
      <c r="J1156" s="248"/>
      <c r="K1156" s="248"/>
      <c r="L1156" s="253"/>
      <c r="M1156" s="254"/>
      <c r="N1156" s="255"/>
      <c r="O1156" s="255"/>
      <c r="P1156" s="255"/>
      <c r="Q1156" s="255"/>
      <c r="R1156" s="255"/>
      <c r="S1156" s="255"/>
      <c r="T1156" s="256"/>
      <c r="U1156" s="13"/>
      <c r="V1156" s="13"/>
      <c r="W1156" s="13"/>
      <c r="X1156" s="13"/>
      <c r="Y1156" s="13"/>
      <c r="Z1156" s="13"/>
      <c r="AA1156" s="13"/>
      <c r="AB1156" s="13"/>
      <c r="AC1156" s="13"/>
      <c r="AD1156" s="13"/>
      <c r="AE1156" s="13"/>
      <c r="AT1156" s="257" t="s">
        <v>208</v>
      </c>
      <c r="AU1156" s="257" t="s">
        <v>83</v>
      </c>
      <c r="AV1156" s="13" t="s">
        <v>85</v>
      </c>
      <c r="AW1156" s="13" t="s">
        <v>32</v>
      </c>
      <c r="AX1156" s="13" t="s">
        <v>76</v>
      </c>
      <c r="AY1156" s="257" t="s">
        <v>201</v>
      </c>
    </row>
    <row r="1157" s="13" customFormat="1">
      <c r="A1157" s="13"/>
      <c r="B1157" s="247"/>
      <c r="C1157" s="248"/>
      <c r="D1157" s="238" t="s">
        <v>208</v>
      </c>
      <c r="E1157" s="249" t="s">
        <v>1</v>
      </c>
      <c r="F1157" s="250" t="s">
        <v>404</v>
      </c>
      <c r="G1157" s="248"/>
      <c r="H1157" s="251">
        <v>7.7599999999999998</v>
      </c>
      <c r="I1157" s="252"/>
      <c r="J1157" s="248"/>
      <c r="K1157" s="248"/>
      <c r="L1157" s="253"/>
      <c r="M1157" s="254"/>
      <c r="N1157" s="255"/>
      <c r="O1157" s="255"/>
      <c r="P1157" s="255"/>
      <c r="Q1157" s="255"/>
      <c r="R1157" s="255"/>
      <c r="S1157" s="255"/>
      <c r="T1157" s="256"/>
      <c r="U1157" s="13"/>
      <c r="V1157" s="13"/>
      <c r="W1157" s="13"/>
      <c r="X1157" s="13"/>
      <c r="Y1157" s="13"/>
      <c r="Z1157" s="13"/>
      <c r="AA1157" s="13"/>
      <c r="AB1157" s="13"/>
      <c r="AC1157" s="13"/>
      <c r="AD1157" s="13"/>
      <c r="AE1157" s="13"/>
      <c r="AT1157" s="257" t="s">
        <v>208</v>
      </c>
      <c r="AU1157" s="257" t="s">
        <v>83</v>
      </c>
      <c r="AV1157" s="13" t="s">
        <v>85</v>
      </c>
      <c r="AW1157" s="13" t="s">
        <v>32</v>
      </c>
      <c r="AX1157" s="13" t="s">
        <v>76</v>
      </c>
      <c r="AY1157" s="257" t="s">
        <v>201</v>
      </c>
    </row>
    <row r="1158" s="13" customFormat="1">
      <c r="A1158" s="13"/>
      <c r="B1158" s="247"/>
      <c r="C1158" s="248"/>
      <c r="D1158" s="238" t="s">
        <v>208</v>
      </c>
      <c r="E1158" s="249" t="s">
        <v>1</v>
      </c>
      <c r="F1158" s="250" t="s">
        <v>1500</v>
      </c>
      <c r="G1158" s="248"/>
      <c r="H1158" s="251">
        <v>-6.4290000000000003</v>
      </c>
      <c r="I1158" s="252"/>
      <c r="J1158" s="248"/>
      <c r="K1158" s="248"/>
      <c r="L1158" s="253"/>
      <c r="M1158" s="254"/>
      <c r="N1158" s="255"/>
      <c r="O1158" s="255"/>
      <c r="P1158" s="255"/>
      <c r="Q1158" s="255"/>
      <c r="R1158" s="255"/>
      <c r="S1158" s="255"/>
      <c r="T1158" s="256"/>
      <c r="U1158" s="13"/>
      <c r="V1158" s="13"/>
      <c r="W1158" s="13"/>
      <c r="X1158" s="13"/>
      <c r="Y1158" s="13"/>
      <c r="Z1158" s="13"/>
      <c r="AA1158" s="13"/>
      <c r="AB1158" s="13"/>
      <c r="AC1158" s="13"/>
      <c r="AD1158" s="13"/>
      <c r="AE1158" s="13"/>
      <c r="AT1158" s="257" t="s">
        <v>208</v>
      </c>
      <c r="AU1158" s="257" t="s">
        <v>83</v>
      </c>
      <c r="AV1158" s="13" t="s">
        <v>85</v>
      </c>
      <c r="AW1158" s="13" t="s">
        <v>32</v>
      </c>
      <c r="AX1158" s="13" t="s">
        <v>76</v>
      </c>
      <c r="AY1158" s="257" t="s">
        <v>201</v>
      </c>
    </row>
    <row r="1159" s="14" customFormat="1">
      <c r="A1159" s="14"/>
      <c r="B1159" s="258"/>
      <c r="C1159" s="259"/>
      <c r="D1159" s="238" t="s">
        <v>208</v>
      </c>
      <c r="E1159" s="260" t="s">
        <v>1</v>
      </c>
      <c r="F1159" s="261" t="s">
        <v>212</v>
      </c>
      <c r="G1159" s="259"/>
      <c r="H1159" s="262">
        <v>86.301000000000002</v>
      </c>
      <c r="I1159" s="263"/>
      <c r="J1159" s="259"/>
      <c r="K1159" s="259"/>
      <c r="L1159" s="264"/>
      <c r="M1159" s="265"/>
      <c r="N1159" s="266"/>
      <c r="O1159" s="266"/>
      <c r="P1159" s="266"/>
      <c r="Q1159" s="266"/>
      <c r="R1159" s="266"/>
      <c r="S1159" s="266"/>
      <c r="T1159" s="267"/>
      <c r="U1159" s="14"/>
      <c r="V1159" s="14"/>
      <c r="W1159" s="14"/>
      <c r="X1159" s="14"/>
      <c r="Y1159" s="14"/>
      <c r="Z1159" s="14"/>
      <c r="AA1159" s="14"/>
      <c r="AB1159" s="14"/>
      <c r="AC1159" s="14"/>
      <c r="AD1159" s="14"/>
      <c r="AE1159" s="14"/>
      <c r="AT1159" s="268" t="s">
        <v>208</v>
      </c>
      <c r="AU1159" s="268" t="s">
        <v>83</v>
      </c>
      <c r="AV1159" s="14" t="s">
        <v>206</v>
      </c>
      <c r="AW1159" s="14" t="s">
        <v>32</v>
      </c>
      <c r="AX1159" s="14" t="s">
        <v>83</v>
      </c>
      <c r="AY1159" s="268" t="s">
        <v>201</v>
      </c>
    </row>
    <row r="1160" s="13" customFormat="1">
      <c r="A1160" s="13"/>
      <c r="B1160" s="247"/>
      <c r="C1160" s="248"/>
      <c r="D1160" s="238" t="s">
        <v>208</v>
      </c>
      <c r="E1160" s="248"/>
      <c r="F1160" s="250" t="s">
        <v>1505</v>
      </c>
      <c r="G1160" s="248"/>
      <c r="H1160" s="251">
        <v>99.245999999999995</v>
      </c>
      <c r="I1160" s="252"/>
      <c r="J1160" s="248"/>
      <c r="K1160" s="248"/>
      <c r="L1160" s="253"/>
      <c r="M1160" s="254"/>
      <c r="N1160" s="255"/>
      <c r="O1160" s="255"/>
      <c r="P1160" s="255"/>
      <c r="Q1160" s="255"/>
      <c r="R1160" s="255"/>
      <c r="S1160" s="255"/>
      <c r="T1160" s="256"/>
      <c r="U1160" s="13"/>
      <c r="V1160" s="13"/>
      <c r="W1160" s="13"/>
      <c r="X1160" s="13"/>
      <c r="Y1160" s="13"/>
      <c r="Z1160" s="13"/>
      <c r="AA1160" s="13"/>
      <c r="AB1160" s="13"/>
      <c r="AC1160" s="13"/>
      <c r="AD1160" s="13"/>
      <c r="AE1160" s="13"/>
      <c r="AT1160" s="257" t="s">
        <v>208</v>
      </c>
      <c r="AU1160" s="257" t="s">
        <v>83</v>
      </c>
      <c r="AV1160" s="13" t="s">
        <v>85</v>
      </c>
      <c r="AW1160" s="13" t="s">
        <v>4</v>
      </c>
      <c r="AX1160" s="13" t="s">
        <v>83</v>
      </c>
      <c r="AY1160" s="257" t="s">
        <v>201</v>
      </c>
    </row>
    <row r="1161" s="2" customFormat="1" ht="37.8" customHeight="1">
      <c r="A1161" s="39"/>
      <c r="B1161" s="40"/>
      <c r="C1161" s="222" t="s">
        <v>1506</v>
      </c>
      <c r="D1161" s="222" t="s">
        <v>202</v>
      </c>
      <c r="E1161" s="223" t="s">
        <v>1507</v>
      </c>
      <c r="F1161" s="224" t="s">
        <v>1508</v>
      </c>
      <c r="G1161" s="225" t="s">
        <v>215</v>
      </c>
      <c r="H1161" s="226">
        <v>49.442999999999998</v>
      </c>
      <c r="I1161" s="227"/>
      <c r="J1161" s="228">
        <f>ROUND(I1161*H1161,2)</f>
        <v>0</v>
      </c>
      <c r="K1161" s="229"/>
      <c r="L1161" s="45"/>
      <c r="M1161" s="230" t="s">
        <v>1</v>
      </c>
      <c r="N1161" s="231" t="s">
        <v>41</v>
      </c>
      <c r="O1161" s="92"/>
      <c r="P1161" s="232">
        <f>O1161*H1161</f>
        <v>0</v>
      </c>
      <c r="Q1161" s="232">
        <v>0.0040499999999999998</v>
      </c>
      <c r="R1161" s="232">
        <f>Q1161*H1161</f>
        <v>0.20024414999999998</v>
      </c>
      <c r="S1161" s="232">
        <v>0</v>
      </c>
      <c r="T1161" s="233">
        <f>S1161*H1161</f>
        <v>0</v>
      </c>
      <c r="U1161" s="39"/>
      <c r="V1161" s="39"/>
      <c r="W1161" s="39"/>
      <c r="X1161" s="39"/>
      <c r="Y1161" s="39"/>
      <c r="Z1161" s="39"/>
      <c r="AA1161" s="39"/>
      <c r="AB1161" s="39"/>
      <c r="AC1161" s="39"/>
      <c r="AD1161" s="39"/>
      <c r="AE1161" s="39"/>
      <c r="AR1161" s="234" t="s">
        <v>323</v>
      </c>
      <c r="AT1161" s="234" t="s">
        <v>202</v>
      </c>
      <c r="AU1161" s="234" t="s">
        <v>83</v>
      </c>
      <c r="AY1161" s="18" t="s">
        <v>201</v>
      </c>
      <c r="BE1161" s="235">
        <f>IF(N1161="základní",J1161,0)</f>
        <v>0</v>
      </c>
      <c r="BF1161" s="235">
        <f>IF(N1161="snížená",J1161,0)</f>
        <v>0</v>
      </c>
      <c r="BG1161" s="235">
        <f>IF(N1161="zákl. přenesená",J1161,0)</f>
        <v>0</v>
      </c>
      <c r="BH1161" s="235">
        <f>IF(N1161="sníž. přenesená",J1161,0)</f>
        <v>0</v>
      </c>
      <c r="BI1161" s="235">
        <f>IF(N1161="nulová",J1161,0)</f>
        <v>0</v>
      </c>
      <c r="BJ1161" s="18" t="s">
        <v>83</v>
      </c>
      <c r="BK1161" s="235">
        <f>ROUND(I1161*H1161,2)</f>
        <v>0</v>
      </c>
      <c r="BL1161" s="18" t="s">
        <v>323</v>
      </c>
      <c r="BM1161" s="234" t="s">
        <v>1509</v>
      </c>
    </row>
    <row r="1162" s="13" customFormat="1">
      <c r="A1162" s="13"/>
      <c r="B1162" s="247"/>
      <c r="C1162" s="248"/>
      <c r="D1162" s="238" t="s">
        <v>208</v>
      </c>
      <c r="E1162" s="249" t="s">
        <v>1</v>
      </c>
      <c r="F1162" s="250" t="s">
        <v>441</v>
      </c>
      <c r="G1162" s="248"/>
      <c r="H1162" s="251">
        <v>6.4290000000000003</v>
      </c>
      <c r="I1162" s="252"/>
      <c r="J1162" s="248"/>
      <c r="K1162" s="248"/>
      <c r="L1162" s="253"/>
      <c r="M1162" s="254"/>
      <c r="N1162" s="255"/>
      <c r="O1162" s="255"/>
      <c r="P1162" s="255"/>
      <c r="Q1162" s="255"/>
      <c r="R1162" s="255"/>
      <c r="S1162" s="255"/>
      <c r="T1162" s="256"/>
      <c r="U1162" s="13"/>
      <c r="V1162" s="13"/>
      <c r="W1162" s="13"/>
      <c r="X1162" s="13"/>
      <c r="Y1162" s="13"/>
      <c r="Z1162" s="13"/>
      <c r="AA1162" s="13"/>
      <c r="AB1162" s="13"/>
      <c r="AC1162" s="13"/>
      <c r="AD1162" s="13"/>
      <c r="AE1162" s="13"/>
      <c r="AT1162" s="257" t="s">
        <v>208</v>
      </c>
      <c r="AU1162" s="257" t="s">
        <v>83</v>
      </c>
      <c r="AV1162" s="13" t="s">
        <v>85</v>
      </c>
      <c r="AW1162" s="13" t="s">
        <v>32</v>
      </c>
      <c r="AX1162" s="13" t="s">
        <v>76</v>
      </c>
      <c r="AY1162" s="257" t="s">
        <v>201</v>
      </c>
    </row>
    <row r="1163" s="13" customFormat="1">
      <c r="A1163" s="13"/>
      <c r="B1163" s="247"/>
      <c r="C1163" s="248"/>
      <c r="D1163" s="238" t="s">
        <v>208</v>
      </c>
      <c r="E1163" s="249" t="s">
        <v>1</v>
      </c>
      <c r="F1163" s="250" t="s">
        <v>468</v>
      </c>
      <c r="G1163" s="248"/>
      <c r="H1163" s="251">
        <v>43.014000000000003</v>
      </c>
      <c r="I1163" s="252"/>
      <c r="J1163" s="248"/>
      <c r="K1163" s="248"/>
      <c r="L1163" s="253"/>
      <c r="M1163" s="254"/>
      <c r="N1163" s="255"/>
      <c r="O1163" s="255"/>
      <c r="P1163" s="255"/>
      <c r="Q1163" s="255"/>
      <c r="R1163" s="255"/>
      <c r="S1163" s="255"/>
      <c r="T1163" s="256"/>
      <c r="U1163" s="13"/>
      <c r="V1163" s="13"/>
      <c r="W1163" s="13"/>
      <c r="X1163" s="13"/>
      <c r="Y1163" s="13"/>
      <c r="Z1163" s="13"/>
      <c r="AA1163" s="13"/>
      <c r="AB1163" s="13"/>
      <c r="AC1163" s="13"/>
      <c r="AD1163" s="13"/>
      <c r="AE1163" s="13"/>
      <c r="AT1163" s="257" t="s">
        <v>208</v>
      </c>
      <c r="AU1163" s="257" t="s">
        <v>83</v>
      </c>
      <c r="AV1163" s="13" t="s">
        <v>85</v>
      </c>
      <c r="AW1163" s="13" t="s">
        <v>32</v>
      </c>
      <c r="AX1163" s="13" t="s">
        <v>76</v>
      </c>
      <c r="AY1163" s="257" t="s">
        <v>201</v>
      </c>
    </row>
    <row r="1164" s="14" customFormat="1">
      <c r="A1164" s="14"/>
      <c r="B1164" s="258"/>
      <c r="C1164" s="259"/>
      <c r="D1164" s="238" t="s">
        <v>208</v>
      </c>
      <c r="E1164" s="260" t="s">
        <v>1</v>
      </c>
      <c r="F1164" s="261" t="s">
        <v>212</v>
      </c>
      <c r="G1164" s="259"/>
      <c r="H1164" s="262">
        <v>49.442999999999998</v>
      </c>
      <c r="I1164" s="263"/>
      <c r="J1164" s="259"/>
      <c r="K1164" s="259"/>
      <c r="L1164" s="264"/>
      <c r="M1164" s="265"/>
      <c r="N1164" s="266"/>
      <c r="O1164" s="266"/>
      <c r="P1164" s="266"/>
      <c r="Q1164" s="266"/>
      <c r="R1164" s="266"/>
      <c r="S1164" s="266"/>
      <c r="T1164" s="267"/>
      <c r="U1164" s="14"/>
      <c r="V1164" s="14"/>
      <c r="W1164" s="14"/>
      <c r="X1164" s="14"/>
      <c r="Y1164" s="14"/>
      <c r="Z1164" s="14"/>
      <c r="AA1164" s="14"/>
      <c r="AB1164" s="14"/>
      <c r="AC1164" s="14"/>
      <c r="AD1164" s="14"/>
      <c r="AE1164" s="14"/>
      <c r="AT1164" s="268" t="s">
        <v>208</v>
      </c>
      <c r="AU1164" s="268" t="s">
        <v>83</v>
      </c>
      <c r="AV1164" s="14" t="s">
        <v>206</v>
      </c>
      <c r="AW1164" s="14" t="s">
        <v>32</v>
      </c>
      <c r="AX1164" s="14" t="s">
        <v>83</v>
      </c>
      <c r="AY1164" s="268" t="s">
        <v>201</v>
      </c>
    </row>
    <row r="1165" s="2" customFormat="1" ht="37.8" customHeight="1">
      <c r="A1165" s="39"/>
      <c r="B1165" s="40"/>
      <c r="C1165" s="291" t="s">
        <v>1510</v>
      </c>
      <c r="D1165" s="291" t="s">
        <v>615</v>
      </c>
      <c r="E1165" s="292" t="s">
        <v>1511</v>
      </c>
      <c r="F1165" s="293" t="s">
        <v>1512</v>
      </c>
      <c r="G1165" s="294" t="s">
        <v>215</v>
      </c>
      <c r="H1165" s="295">
        <v>54.387</v>
      </c>
      <c r="I1165" s="296"/>
      <c r="J1165" s="297">
        <f>ROUND(I1165*H1165,2)</f>
        <v>0</v>
      </c>
      <c r="K1165" s="298"/>
      <c r="L1165" s="299"/>
      <c r="M1165" s="300" t="s">
        <v>1</v>
      </c>
      <c r="N1165" s="301" t="s">
        <v>41</v>
      </c>
      <c r="O1165" s="92"/>
      <c r="P1165" s="232">
        <f>O1165*H1165</f>
        <v>0</v>
      </c>
      <c r="Q1165" s="232">
        <v>0.021999999999999999</v>
      </c>
      <c r="R1165" s="232">
        <f>Q1165*H1165</f>
        <v>1.1965139999999999</v>
      </c>
      <c r="S1165" s="232">
        <v>0</v>
      </c>
      <c r="T1165" s="233">
        <f>S1165*H1165</f>
        <v>0</v>
      </c>
      <c r="U1165" s="39"/>
      <c r="V1165" s="39"/>
      <c r="W1165" s="39"/>
      <c r="X1165" s="39"/>
      <c r="Y1165" s="39"/>
      <c r="Z1165" s="39"/>
      <c r="AA1165" s="39"/>
      <c r="AB1165" s="39"/>
      <c r="AC1165" s="39"/>
      <c r="AD1165" s="39"/>
      <c r="AE1165" s="39"/>
      <c r="AR1165" s="234" t="s">
        <v>683</v>
      </c>
      <c r="AT1165" s="234" t="s">
        <v>615</v>
      </c>
      <c r="AU1165" s="234" t="s">
        <v>83</v>
      </c>
      <c r="AY1165" s="18" t="s">
        <v>201</v>
      </c>
      <c r="BE1165" s="235">
        <f>IF(N1165="základní",J1165,0)</f>
        <v>0</v>
      </c>
      <c r="BF1165" s="235">
        <f>IF(N1165="snížená",J1165,0)</f>
        <v>0</v>
      </c>
      <c r="BG1165" s="235">
        <f>IF(N1165="zákl. přenesená",J1165,0)</f>
        <v>0</v>
      </c>
      <c r="BH1165" s="235">
        <f>IF(N1165="sníž. přenesená",J1165,0)</f>
        <v>0</v>
      </c>
      <c r="BI1165" s="235">
        <f>IF(N1165="nulová",J1165,0)</f>
        <v>0</v>
      </c>
      <c r="BJ1165" s="18" t="s">
        <v>83</v>
      </c>
      <c r="BK1165" s="235">
        <f>ROUND(I1165*H1165,2)</f>
        <v>0</v>
      </c>
      <c r="BL1165" s="18" t="s">
        <v>323</v>
      </c>
      <c r="BM1165" s="234" t="s">
        <v>1513</v>
      </c>
    </row>
    <row r="1166" s="13" customFormat="1">
      <c r="A1166" s="13"/>
      <c r="B1166" s="247"/>
      <c r="C1166" s="248"/>
      <c r="D1166" s="238" t="s">
        <v>208</v>
      </c>
      <c r="E1166" s="249" t="s">
        <v>1</v>
      </c>
      <c r="F1166" s="250" t="s">
        <v>441</v>
      </c>
      <c r="G1166" s="248"/>
      <c r="H1166" s="251">
        <v>6.4290000000000003</v>
      </c>
      <c r="I1166" s="252"/>
      <c r="J1166" s="248"/>
      <c r="K1166" s="248"/>
      <c r="L1166" s="253"/>
      <c r="M1166" s="254"/>
      <c r="N1166" s="255"/>
      <c r="O1166" s="255"/>
      <c r="P1166" s="255"/>
      <c r="Q1166" s="255"/>
      <c r="R1166" s="255"/>
      <c r="S1166" s="255"/>
      <c r="T1166" s="256"/>
      <c r="U1166" s="13"/>
      <c r="V1166" s="13"/>
      <c r="W1166" s="13"/>
      <c r="X1166" s="13"/>
      <c r="Y1166" s="13"/>
      <c r="Z1166" s="13"/>
      <c r="AA1166" s="13"/>
      <c r="AB1166" s="13"/>
      <c r="AC1166" s="13"/>
      <c r="AD1166" s="13"/>
      <c r="AE1166" s="13"/>
      <c r="AT1166" s="257" t="s">
        <v>208</v>
      </c>
      <c r="AU1166" s="257" t="s">
        <v>83</v>
      </c>
      <c r="AV1166" s="13" t="s">
        <v>85</v>
      </c>
      <c r="AW1166" s="13" t="s">
        <v>32</v>
      </c>
      <c r="AX1166" s="13" t="s">
        <v>76</v>
      </c>
      <c r="AY1166" s="257" t="s">
        <v>201</v>
      </c>
    </row>
    <row r="1167" s="13" customFormat="1">
      <c r="A1167" s="13"/>
      <c r="B1167" s="247"/>
      <c r="C1167" s="248"/>
      <c r="D1167" s="238" t="s">
        <v>208</v>
      </c>
      <c r="E1167" s="249" t="s">
        <v>1</v>
      </c>
      <c r="F1167" s="250" t="s">
        <v>468</v>
      </c>
      <c r="G1167" s="248"/>
      <c r="H1167" s="251">
        <v>43.014000000000003</v>
      </c>
      <c r="I1167" s="252"/>
      <c r="J1167" s="248"/>
      <c r="K1167" s="248"/>
      <c r="L1167" s="253"/>
      <c r="M1167" s="254"/>
      <c r="N1167" s="255"/>
      <c r="O1167" s="255"/>
      <c r="P1167" s="255"/>
      <c r="Q1167" s="255"/>
      <c r="R1167" s="255"/>
      <c r="S1167" s="255"/>
      <c r="T1167" s="256"/>
      <c r="U1167" s="13"/>
      <c r="V1167" s="13"/>
      <c r="W1167" s="13"/>
      <c r="X1167" s="13"/>
      <c r="Y1167" s="13"/>
      <c r="Z1167" s="13"/>
      <c r="AA1167" s="13"/>
      <c r="AB1167" s="13"/>
      <c r="AC1167" s="13"/>
      <c r="AD1167" s="13"/>
      <c r="AE1167" s="13"/>
      <c r="AT1167" s="257" t="s">
        <v>208</v>
      </c>
      <c r="AU1167" s="257" t="s">
        <v>83</v>
      </c>
      <c r="AV1167" s="13" t="s">
        <v>85</v>
      </c>
      <c r="AW1167" s="13" t="s">
        <v>32</v>
      </c>
      <c r="AX1167" s="13" t="s">
        <v>76</v>
      </c>
      <c r="AY1167" s="257" t="s">
        <v>201</v>
      </c>
    </row>
    <row r="1168" s="14" customFormat="1">
      <c r="A1168" s="14"/>
      <c r="B1168" s="258"/>
      <c r="C1168" s="259"/>
      <c r="D1168" s="238" t="s">
        <v>208</v>
      </c>
      <c r="E1168" s="260" t="s">
        <v>1</v>
      </c>
      <c r="F1168" s="261" t="s">
        <v>212</v>
      </c>
      <c r="G1168" s="259"/>
      <c r="H1168" s="262">
        <v>49.442999999999998</v>
      </c>
      <c r="I1168" s="263"/>
      <c r="J1168" s="259"/>
      <c r="K1168" s="259"/>
      <c r="L1168" s="264"/>
      <c r="M1168" s="265"/>
      <c r="N1168" s="266"/>
      <c r="O1168" s="266"/>
      <c r="P1168" s="266"/>
      <c r="Q1168" s="266"/>
      <c r="R1168" s="266"/>
      <c r="S1168" s="266"/>
      <c r="T1168" s="267"/>
      <c r="U1168" s="14"/>
      <c r="V1168" s="14"/>
      <c r="W1168" s="14"/>
      <c r="X1168" s="14"/>
      <c r="Y1168" s="14"/>
      <c r="Z1168" s="14"/>
      <c r="AA1168" s="14"/>
      <c r="AB1168" s="14"/>
      <c r="AC1168" s="14"/>
      <c r="AD1168" s="14"/>
      <c r="AE1168" s="14"/>
      <c r="AT1168" s="268" t="s">
        <v>208</v>
      </c>
      <c r="AU1168" s="268" t="s">
        <v>83</v>
      </c>
      <c r="AV1168" s="14" t="s">
        <v>206</v>
      </c>
      <c r="AW1168" s="14" t="s">
        <v>32</v>
      </c>
      <c r="AX1168" s="14" t="s">
        <v>83</v>
      </c>
      <c r="AY1168" s="268" t="s">
        <v>201</v>
      </c>
    </row>
    <row r="1169" s="13" customFormat="1">
      <c r="A1169" s="13"/>
      <c r="B1169" s="247"/>
      <c r="C1169" s="248"/>
      <c r="D1169" s="238" t="s">
        <v>208</v>
      </c>
      <c r="E1169" s="248"/>
      <c r="F1169" s="250" t="s">
        <v>1514</v>
      </c>
      <c r="G1169" s="248"/>
      <c r="H1169" s="251">
        <v>54.387</v>
      </c>
      <c r="I1169" s="252"/>
      <c r="J1169" s="248"/>
      <c r="K1169" s="248"/>
      <c r="L1169" s="253"/>
      <c r="M1169" s="254"/>
      <c r="N1169" s="255"/>
      <c r="O1169" s="255"/>
      <c r="P1169" s="255"/>
      <c r="Q1169" s="255"/>
      <c r="R1169" s="255"/>
      <c r="S1169" s="255"/>
      <c r="T1169" s="256"/>
      <c r="U1169" s="13"/>
      <c r="V1169" s="13"/>
      <c r="W1169" s="13"/>
      <c r="X1169" s="13"/>
      <c r="Y1169" s="13"/>
      <c r="Z1169" s="13"/>
      <c r="AA1169" s="13"/>
      <c r="AB1169" s="13"/>
      <c r="AC1169" s="13"/>
      <c r="AD1169" s="13"/>
      <c r="AE1169" s="13"/>
      <c r="AT1169" s="257" t="s">
        <v>208</v>
      </c>
      <c r="AU1169" s="257" t="s">
        <v>83</v>
      </c>
      <c r="AV1169" s="13" t="s">
        <v>85</v>
      </c>
      <c r="AW1169" s="13" t="s">
        <v>4</v>
      </c>
      <c r="AX1169" s="13" t="s">
        <v>83</v>
      </c>
      <c r="AY1169" s="257" t="s">
        <v>201</v>
      </c>
    </row>
    <row r="1170" s="2" customFormat="1" ht="33" customHeight="1">
      <c r="A1170" s="39"/>
      <c r="B1170" s="40"/>
      <c r="C1170" s="222" t="s">
        <v>1515</v>
      </c>
      <c r="D1170" s="222" t="s">
        <v>202</v>
      </c>
      <c r="E1170" s="223" t="s">
        <v>1516</v>
      </c>
      <c r="F1170" s="224" t="s">
        <v>1517</v>
      </c>
      <c r="G1170" s="225" t="s">
        <v>215</v>
      </c>
      <c r="H1170" s="226">
        <v>43.014000000000003</v>
      </c>
      <c r="I1170" s="227"/>
      <c r="J1170" s="228">
        <f>ROUND(I1170*H1170,2)</f>
        <v>0</v>
      </c>
      <c r="K1170" s="229"/>
      <c r="L1170" s="45"/>
      <c r="M1170" s="230" t="s">
        <v>1</v>
      </c>
      <c r="N1170" s="231" t="s">
        <v>41</v>
      </c>
      <c r="O1170" s="92"/>
      <c r="P1170" s="232">
        <f>O1170*H1170</f>
        <v>0</v>
      </c>
      <c r="Q1170" s="232">
        <v>0</v>
      </c>
      <c r="R1170" s="232">
        <f>Q1170*H1170</f>
        <v>0</v>
      </c>
      <c r="S1170" s="232">
        <v>0</v>
      </c>
      <c r="T1170" s="233">
        <f>S1170*H1170</f>
        <v>0</v>
      </c>
      <c r="U1170" s="39"/>
      <c r="V1170" s="39"/>
      <c r="W1170" s="39"/>
      <c r="X1170" s="39"/>
      <c r="Y1170" s="39"/>
      <c r="Z1170" s="39"/>
      <c r="AA1170" s="39"/>
      <c r="AB1170" s="39"/>
      <c r="AC1170" s="39"/>
      <c r="AD1170" s="39"/>
      <c r="AE1170" s="39"/>
      <c r="AR1170" s="234" t="s">
        <v>323</v>
      </c>
      <c r="AT1170" s="234" t="s">
        <v>202</v>
      </c>
      <c r="AU1170" s="234" t="s">
        <v>83</v>
      </c>
      <c r="AY1170" s="18" t="s">
        <v>201</v>
      </c>
      <c r="BE1170" s="235">
        <f>IF(N1170="základní",J1170,0)</f>
        <v>0</v>
      </c>
      <c r="BF1170" s="235">
        <f>IF(N1170="snížená",J1170,0)</f>
        <v>0</v>
      </c>
      <c r="BG1170" s="235">
        <f>IF(N1170="zákl. přenesená",J1170,0)</f>
        <v>0</v>
      </c>
      <c r="BH1170" s="235">
        <f>IF(N1170="sníž. přenesená",J1170,0)</f>
        <v>0</v>
      </c>
      <c r="BI1170" s="235">
        <f>IF(N1170="nulová",J1170,0)</f>
        <v>0</v>
      </c>
      <c r="BJ1170" s="18" t="s">
        <v>83</v>
      </c>
      <c r="BK1170" s="235">
        <f>ROUND(I1170*H1170,2)</f>
        <v>0</v>
      </c>
      <c r="BL1170" s="18" t="s">
        <v>323</v>
      </c>
      <c r="BM1170" s="234" t="s">
        <v>1518</v>
      </c>
    </row>
    <row r="1171" s="13" customFormat="1">
      <c r="A1171" s="13"/>
      <c r="B1171" s="247"/>
      <c r="C1171" s="248"/>
      <c r="D1171" s="238" t="s">
        <v>208</v>
      </c>
      <c r="E1171" s="249" t="s">
        <v>1</v>
      </c>
      <c r="F1171" s="250" t="s">
        <v>468</v>
      </c>
      <c r="G1171" s="248"/>
      <c r="H1171" s="251">
        <v>43.014000000000003</v>
      </c>
      <c r="I1171" s="252"/>
      <c r="J1171" s="248"/>
      <c r="K1171" s="248"/>
      <c r="L1171" s="253"/>
      <c r="M1171" s="254"/>
      <c r="N1171" s="255"/>
      <c r="O1171" s="255"/>
      <c r="P1171" s="255"/>
      <c r="Q1171" s="255"/>
      <c r="R1171" s="255"/>
      <c r="S1171" s="255"/>
      <c r="T1171" s="256"/>
      <c r="U1171" s="13"/>
      <c r="V1171" s="13"/>
      <c r="W1171" s="13"/>
      <c r="X1171" s="13"/>
      <c r="Y1171" s="13"/>
      <c r="Z1171" s="13"/>
      <c r="AA1171" s="13"/>
      <c r="AB1171" s="13"/>
      <c r="AC1171" s="13"/>
      <c r="AD1171" s="13"/>
      <c r="AE1171" s="13"/>
      <c r="AT1171" s="257" t="s">
        <v>208</v>
      </c>
      <c r="AU1171" s="257" t="s">
        <v>83</v>
      </c>
      <c r="AV1171" s="13" t="s">
        <v>85</v>
      </c>
      <c r="AW1171" s="13" t="s">
        <v>32</v>
      </c>
      <c r="AX1171" s="13" t="s">
        <v>83</v>
      </c>
      <c r="AY1171" s="257" t="s">
        <v>201</v>
      </c>
    </row>
    <row r="1172" s="2" customFormat="1" ht="44.25" customHeight="1">
      <c r="A1172" s="39"/>
      <c r="B1172" s="40"/>
      <c r="C1172" s="222" t="s">
        <v>1519</v>
      </c>
      <c r="D1172" s="222" t="s">
        <v>202</v>
      </c>
      <c r="E1172" s="223" t="s">
        <v>1520</v>
      </c>
      <c r="F1172" s="224" t="s">
        <v>1521</v>
      </c>
      <c r="G1172" s="225" t="s">
        <v>1032</v>
      </c>
      <c r="H1172" s="302"/>
      <c r="I1172" s="227"/>
      <c r="J1172" s="228">
        <f>ROUND(I1172*H1172,2)</f>
        <v>0</v>
      </c>
      <c r="K1172" s="229"/>
      <c r="L1172" s="45"/>
      <c r="M1172" s="230" t="s">
        <v>1</v>
      </c>
      <c r="N1172" s="231" t="s">
        <v>41</v>
      </c>
      <c r="O1172" s="92"/>
      <c r="P1172" s="232">
        <f>O1172*H1172</f>
        <v>0</v>
      </c>
      <c r="Q1172" s="232">
        <v>0</v>
      </c>
      <c r="R1172" s="232">
        <f>Q1172*H1172</f>
        <v>0</v>
      </c>
      <c r="S1172" s="232">
        <v>0</v>
      </c>
      <c r="T1172" s="233">
        <f>S1172*H1172</f>
        <v>0</v>
      </c>
      <c r="U1172" s="39"/>
      <c r="V1172" s="39"/>
      <c r="W1172" s="39"/>
      <c r="X1172" s="39"/>
      <c r="Y1172" s="39"/>
      <c r="Z1172" s="39"/>
      <c r="AA1172" s="39"/>
      <c r="AB1172" s="39"/>
      <c r="AC1172" s="39"/>
      <c r="AD1172" s="39"/>
      <c r="AE1172" s="39"/>
      <c r="AR1172" s="234" t="s">
        <v>323</v>
      </c>
      <c r="AT1172" s="234" t="s">
        <v>202</v>
      </c>
      <c r="AU1172" s="234" t="s">
        <v>83</v>
      </c>
      <c r="AY1172" s="18" t="s">
        <v>201</v>
      </c>
      <c r="BE1172" s="235">
        <f>IF(N1172="základní",J1172,0)</f>
        <v>0</v>
      </c>
      <c r="BF1172" s="235">
        <f>IF(N1172="snížená",J1172,0)</f>
        <v>0</v>
      </c>
      <c r="BG1172" s="235">
        <f>IF(N1172="zákl. přenesená",J1172,0)</f>
        <v>0</v>
      </c>
      <c r="BH1172" s="235">
        <f>IF(N1172="sníž. přenesená",J1172,0)</f>
        <v>0</v>
      </c>
      <c r="BI1172" s="235">
        <f>IF(N1172="nulová",J1172,0)</f>
        <v>0</v>
      </c>
      <c r="BJ1172" s="18" t="s">
        <v>83</v>
      </c>
      <c r="BK1172" s="235">
        <f>ROUND(I1172*H1172,2)</f>
        <v>0</v>
      </c>
      <c r="BL1172" s="18" t="s">
        <v>323</v>
      </c>
      <c r="BM1172" s="234" t="s">
        <v>1522</v>
      </c>
    </row>
    <row r="1173" s="11" customFormat="1" ht="25.92" customHeight="1">
      <c r="A1173" s="11"/>
      <c r="B1173" s="208"/>
      <c r="C1173" s="209"/>
      <c r="D1173" s="210" t="s">
        <v>75</v>
      </c>
      <c r="E1173" s="211" t="s">
        <v>1523</v>
      </c>
      <c r="F1173" s="211" t="s">
        <v>1524</v>
      </c>
      <c r="G1173" s="209"/>
      <c r="H1173" s="209"/>
      <c r="I1173" s="212"/>
      <c r="J1173" s="213">
        <f>BK1173</f>
        <v>0</v>
      </c>
      <c r="K1173" s="209"/>
      <c r="L1173" s="214"/>
      <c r="M1173" s="215"/>
      <c r="N1173" s="216"/>
      <c r="O1173" s="216"/>
      <c r="P1173" s="217">
        <f>SUM(P1174:P1184)</f>
        <v>0</v>
      </c>
      <c r="Q1173" s="216"/>
      <c r="R1173" s="217">
        <f>SUM(R1174:R1184)</f>
        <v>0.83734199999999992</v>
      </c>
      <c r="S1173" s="216"/>
      <c r="T1173" s="218">
        <f>SUM(T1174:T1184)</f>
        <v>0</v>
      </c>
      <c r="U1173" s="11"/>
      <c r="V1173" s="11"/>
      <c r="W1173" s="11"/>
      <c r="X1173" s="11"/>
      <c r="Y1173" s="11"/>
      <c r="Z1173" s="11"/>
      <c r="AA1173" s="11"/>
      <c r="AB1173" s="11"/>
      <c r="AC1173" s="11"/>
      <c r="AD1173" s="11"/>
      <c r="AE1173" s="11"/>
      <c r="AR1173" s="219" t="s">
        <v>85</v>
      </c>
      <c r="AT1173" s="220" t="s">
        <v>75</v>
      </c>
      <c r="AU1173" s="220" t="s">
        <v>76</v>
      </c>
      <c r="AY1173" s="219" t="s">
        <v>201</v>
      </c>
      <c r="BK1173" s="221">
        <f>SUM(BK1174:BK1184)</f>
        <v>0</v>
      </c>
    </row>
    <row r="1174" s="2" customFormat="1" ht="33" customHeight="1">
      <c r="A1174" s="39"/>
      <c r="B1174" s="40"/>
      <c r="C1174" s="222" t="s">
        <v>1525</v>
      </c>
      <c r="D1174" s="222" t="s">
        <v>202</v>
      </c>
      <c r="E1174" s="223" t="s">
        <v>1526</v>
      </c>
      <c r="F1174" s="224" t="s">
        <v>1527</v>
      </c>
      <c r="G1174" s="225" t="s">
        <v>215</v>
      </c>
      <c r="H1174" s="226">
        <v>48.409999999999997</v>
      </c>
      <c r="I1174" s="227"/>
      <c r="J1174" s="228">
        <f>ROUND(I1174*H1174,2)</f>
        <v>0</v>
      </c>
      <c r="K1174" s="229"/>
      <c r="L1174" s="45"/>
      <c r="M1174" s="230" t="s">
        <v>1</v>
      </c>
      <c r="N1174" s="231" t="s">
        <v>41</v>
      </c>
      <c r="O1174" s="92"/>
      <c r="P1174" s="232">
        <f>O1174*H1174</f>
        <v>0</v>
      </c>
      <c r="Q1174" s="232">
        <v>0.0089999999999999993</v>
      </c>
      <c r="R1174" s="232">
        <f>Q1174*H1174</f>
        <v>0.43568999999999991</v>
      </c>
      <c r="S1174" s="232">
        <v>0</v>
      </c>
      <c r="T1174" s="233">
        <f>S1174*H1174</f>
        <v>0</v>
      </c>
      <c r="U1174" s="39"/>
      <c r="V1174" s="39"/>
      <c r="W1174" s="39"/>
      <c r="X1174" s="39"/>
      <c r="Y1174" s="39"/>
      <c r="Z1174" s="39"/>
      <c r="AA1174" s="39"/>
      <c r="AB1174" s="39"/>
      <c r="AC1174" s="39"/>
      <c r="AD1174" s="39"/>
      <c r="AE1174" s="39"/>
      <c r="AR1174" s="234" t="s">
        <v>323</v>
      </c>
      <c r="AT1174" s="234" t="s">
        <v>202</v>
      </c>
      <c r="AU1174" s="234" t="s">
        <v>83</v>
      </c>
      <c r="AY1174" s="18" t="s">
        <v>201</v>
      </c>
      <c r="BE1174" s="235">
        <f>IF(N1174="základní",J1174,0)</f>
        <v>0</v>
      </c>
      <c r="BF1174" s="235">
        <f>IF(N1174="snížená",J1174,0)</f>
        <v>0</v>
      </c>
      <c r="BG1174" s="235">
        <f>IF(N1174="zákl. přenesená",J1174,0)</f>
        <v>0</v>
      </c>
      <c r="BH1174" s="235">
        <f>IF(N1174="sníž. přenesená",J1174,0)</f>
        <v>0</v>
      </c>
      <c r="BI1174" s="235">
        <f>IF(N1174="nulová",J1174,0)</f>
        <v>0</v>
      </c>
      <c r="BJ1174" s="18" t="s">
        <v>83</v>
      </c>
      <c r="BK1174" s="235">
        <f>ROUND(I1174*H1174,2)</f>
        <v>0</v>
      </c>
      <c r="BL1174" s="18" t="s">
        <v>323</v>
      </c>
      <c r="BM1174" s="234" t="s">
        <v>1528</v>
      </c>
    </row>
    <row r="1175" s="13" customFormat="1">
      <c r="A1175" s="13"/>
      <c r="B1175" s="247"/>
      <c r="C1175" s="248"/>
      <c r="D1175" s="238" t="s">
        <v>208</v>
      </c>
      <c r="E1175" s="249" t="s">
        <v>1</v>
      </c>
      <c r="F1175" s="250" t="s">
        <v>409</v>
      </c>
      <c r="G1175" s="248"/>
      <c r="H1175" s="251">
        <v>21.809999999999999</v>
      </c>
      <c r="I1175" s="252"/>
      <c r="J1175" s="248"/>
      <c r="K1175" s="248"/>
      <c r="L1175" s="253"/>
      <c r="M1175" s="254"/>
      <c r="N1175" s="255"/>
      <c r="O1175" s="255"/>
      <c r="P1175" s="255"/>
      <c r="Q1175" s="255"/>
      <c r="R1175" s="255"/>
      <c r="S1175" s="255"/>
      <c r="T1175" s="256"/>
      <c r="U1175" s="13"/>
      <c r="V1175" s="13"/>
      <c r="W1175" s="13"/>
      <c r="X1175" s="13"/>
      <c r="Y1175" s="13"/>
      <c r="Z1175" s="13"/>
      <c r="AA1175" s="13"/>
      <c r="AB1175" s="13"/>
      <c r="AC1175" s="13"/>
      <c r="AD1175" s="13"/>
      <c r="AE1175" s="13"/>
      <c r="AT1175" s="257" t="s">
        <v>208</v>
      </c>
      <c r="AU1175" s="257" t="s">
        <v>83</v>
      </c>
      <c r="AV1175" s="13" t="s">
        <v>85</v>
      </c>
      <c r="AW1175" s="13" t="s">
        <v>32</v>
      </c>
      <c r="AX1175" s="13" t="s">
        <v>76</v>
      </c>
      <c r="AY1175" s="257" t="s">
        <v>201</v>
      </c>
    </row>
    <row r="1176" s="13" customFormat="1">
      <c r="A1176" s="13"/>
      <c r="B1176" s="247"/>
      <c r="C1176" s="248"/>
      <c r="D1176" s="238" t="s">
        <v>208</v>
      </c>
      <c r="E1176" s="249" t="s">
        <v>1</v>
      </c>
      <c r="F1176" s="250" t="s">
        <v>385</v>
      </c>
      <c r="G1176" s="248"/>
      <c r="H1176" s="251">
        <v>26.600000000000001</v>
      </c>
      <c r="I1176" s="252"/>
      <c r="J1176" s="248"/>
      <c r="K1176" s="248"/>
      <c r="L1176" s="253"/>
      <c r="M1176" s="254"/>
      <c r="N1176" s="255"/>
      <c r="O1176" s="255"/>
      <c r="P1176" s="255"/>
      <c r="Q1176" s="255"/>
      <c r="R1176" s="255"/>
      <c r="S1176" s="255"/>
      <c r="T1176" s="256"/>
      <c r="U1176" s="13"/>
      <c r="V1176" s="13"/>
      <c r="W1176" s="13"/>
      <c r="X1176" s="13"/>
      <c r="Y1176" s="13"/>
      <c r="Z1176" s="13"/>
      <c r="AA1176" s="13"/>
      <c r="AB1176" s="13"/>
      <c r="AC1176" s="13"/>
      <c r="AD1176" s="13"/>
      <c r="AE1176" s="13"/>
      <c r="AT1176" s="257" t="s">
        <v>208</v>
      </c>
      <c r="AU1176" s="257" t="s">
        <v>83</v>
      </c>
      <c r="AV1176" s="13" t="s">
        <v>85</v>
      </c>
      <c r="AW1176" s="13" t="s">
        <v>32</v>
      </c>
      <c r="AX1176" s="13" t="s">
        <v>76</v>
      </c>
      <c r="AY1176" s="257" t="s">
        <v>201</v>
      </c>
    </row>
    <row r="1177" s="14" customFormat="1">
      <c r="A1177" s="14"/>
      <c r="B1177" s="258"/>
      <c r="C1177" s="259"/>
      <c r="D1177" s="238" t="s">
        <v>208</v>
      </c>
      <c r="E1177" s="260" t="s">
        <v>1</v>
      </c>
      <c r="F1177" s="261" t="s">
        <v>212</v>
      </c>
      <c r="G1177" s="259"/>
      <c r="H1177" s="262">
        <v>48.409999999999997</v>
      </c>
      <c r="I1177" s="263"/>
      <c r="J1177" s="259"/>
      <c r="K1177" s="259"/>
      <c r="L1177" s="264"/>
      <c r="M1177" s="265"/>
      <c r="N1177" s="266"/>
      <c r="O1177" s="266"/>
      <c r="P1177" s="266"/>
      <c r="Q1177" s="266"/>
      <c r="R1177" s="266"/>
      <c r="S1177" s="266"/>
      <c r="T1177" s="267"/>
      <c r="U1177" s="14"/>
      <c r="V1177" s="14"/>
      <c r="W1177" s="14"/>
      <c r="X1177" s="14"/>
      <c r="Y1177" s="14"/>
      <c r="Z1177" s="14"/>
      <c r="AA1177" s="14"/>
      <c r="AB1177" s="14"/>
      <c r="AC1177" s="14"/>
      <c r="AD1177" s="14"/>
      <c r="AE1177" s="14"/>
      <c r="AT1177" s="268" t="s">
        <v>208</v>
      </c>
      <c r="AU1177" s="268" t="s">
        <v>83</v>
      </c>
      <c r="AV1177" s="14" t="s">
        <v>206</v>
      </c>
      <c r="AW1177" s="14" t="s">
        <v>32</v>
      </c>
      <c r="AX1177" s="14" t="s">
        <v>83</v>
      </c>
      <c r="AY1177" s="268" t="s">
        <v>201</v>
      </c>
    </row>
    <row r="1178" s="2" customFormat="1" ht="24.15" customHeight="1">
      <c r="A1178" s="39"/>
      <c r="B1178" s="40"/>
      <c r="C1178" s="222" t="s">
        <v>1529</v>
      </c>
      <c r="D1178" s="222" t="s">
        <v>202</v>
      </c>
      <c r="E1178" s="223" t="s">
        <v>1530</v>
      </c>
      <c r="F1178" s="224" t="s">
        <v>1531</v>
      </c>
      <c r="G1178" s="225" t="s">
        <v>215</v>
      </c>
      <c r="H1178" s="226">
        <v>74.379999999999995</v>
      </c>
      <c r="I1178" s="227"/>
      <c r="J1178" s="228">
        <f>ROUND(I1178*H1178,2)</f>
        <v>0</v>
      </c>
      <c r="K1178" s="229"/>
      <c r="L1178" s="45"/>
      <c r="M1178" s="230" t="s">
        <v>1</v>
      </c>
      <c r="N1178" s="231" t="s">
        <v>41</v>
      </c>
      <c r="O1178" s="92"/>
      <c r="P1178" s="232">
        <f>O1178*H1178</f>
        <v>0</v>
      </c>
      <c r="Q1178" s="232">
        <v>0.0054000000000000003</v>
      </c>
      <c r="R1178" s="232">
        <f>Q1178*H1178</f>
        <v>0.40165200000000001</v>
      </c>
      <c r="S1178" s="232">
        <v>0</v>
      </c>
      <c r="T1178" s="233">
        <f>S1178*H1178</f>
        <v>0</v>
      </c>
      <c r="U1178" s="39"/>
      <c r="V1178" s="39"/>
      <c r="W1178" s="39"/>
      <c r="X1178" s="39"/>
      <c r="Y1178" s="39"/>
      <c r="Z1178" s="39"/>
      <c r="AA1178" s="39"/>
      <c r="AB1178" s="39"/>
      <c r="AC1178" s="39"/>
      <c r="AD1178" s="39"/>
      <c r="AE1178" s="39"/>
      <c r="AR1178" s="234" t="s">
        <v>323</v>
      </c>
      <c r="AT1178" s="234" t="s">
        <v>202</v>
      </c>
      <c r="AU1178" s="234" t="s">
        <v>83</v>
      </c>
      <c r="AY1178" s="18" t="s">
        <v>201</v>
      </c>
      <c r="BE1178" s="235">
        <f>IF(N1178="základní",J1178,0)</f>
        <v>0</v>
      </c>
      <c r="BF1178" s="235">
        <f>IF(N1178="snížená",J1178,0)</f>
        <v>0</v>
      </c>
      <c r="BG1178" s="235">
        <f>IF(N1178="zákl. přenesená",J1178,0)</f>
        <v>0</v>
      </c>
      <c r="BH1178" s="235">
        <f>IF(N1178="sníž. přenesená",J1178,0)</f>
        <v>0</v>
      </c>
      <c r="BI1178" s="235">
        <f>IF(N1178="nulová",J1178,0)</f>
        <v>0</v>
      </c>
      <c r="BJ1178" s="18" t="s">
        <v>83</v>
      </c>
      <c r="BK1178" s="235">
        <f>ROUND(I1178*H1178,2)</f>
        <v>0</v>
      </c>
      <c r="BL1178" s="18" t="s">
        <v>323</v>
      </c>
      <c r="BM1178" s="234" t="s">
        <v>1532</v>
      </c>
    </row>
    <row r="1179" s="13" customFormat="1">
      <c r="A1179" s="13"/>
      <c r="B1179" s="247"/>
      <c r="C1179" s="248"/>
      <c r="D1179" s="238" t="s">
        <v>208</v>
      </c>
      <c r="E1179" s="249" t="s">
        <v>1</v>
      </c>
      <c r="F1179" s="250" t="s">
        <v>409</v>
      </c>
      <c r="G1179" s="248"/>
      <c r="H1179" s="251">
        <v>21.809999999999999</v>
      </c>
      <c r="I1179" s="252"/>
      <c r="J1179" s="248"/>
      <c r="K1179" s="248"/>
      <c r="L1179" s="253"/>
      <c r="M1179" s="254"/>
      <c r="N1179" s="255"/>
      <c r="O1179" s="255"/>
      <c r="P1179" s="255"/>
      <c r="Q1179" s="255"/>
      <c r="R1179" s="255"/>
      <c r="S1179" s="255"/>
      <c r="T1179" s="256"/>
      <c r="U1179" s="13"/>
      <c r="V1179" s="13"/>
      <c r="W1179" s="13"/>
      <c r="X1179" s="13"/>
      <c r="Y1179" s="13"/>
      <c r="Z1179" s="13"/>
      <c r="AA1179" s="13"/>
      <c r="AB1179" s="13"/>
      <c r="AC1179" s="13"/>
      <c r="AD1179" s="13"/>
      <c r="AE1179" s="13"/>
      <c r="AT1179" s="257" t="s">
        <v>208</v>
      </c>
      <c r="AU1179" s="257" t="s">
        <v>83</v>
      </c>
      <c r="AV1179" s="13" t="s">
        <v>85</v>
      </c>
      <c r="AW1179" s="13" t="s">
        <v>32</v>
      </c>
      <c r="AX1179" s="13" t="s">
        <v>76</v>
      </c>
      <c r="AY1179" s="257" t="s">
        <v>201</v>
      </c>
    </row>
    <row r="1180" s="13" customFormat="1">
      <c r="A1180" s="13"/>
      <c r="B1180" s="247"/>
      <c r="C1180" s="248"/>
      <c r="D1180" s="238" t="s">
        <v>208</v>
      </c>
      <c r="E1180" s="249" t="s">
        <v>1</v>
      </c>
      <c r="F1180" s="250" t="s">
        <v>382</v>
      </c>
      <c r="G1180" s="248"/>
      <c r="H1180" s="251">
        <v>24.300000000000001</v>
      </c>
      <c r="I1180" s="252"/>
      <c r="J1180" s="248"/>
      <c r="K1180" s="248"/>
      <c r="L1180" s="253"/>
      <c r="M1180" s="254"/>
      <c r="N1180" s="255"/>
      <c r="O1180" s="255"/>
      <c r="P1180" s="255"/>
      <c r="Q1180" s="255"/>
      <c r="R1180" s="255"/>
      <c r="S1180" s="255"/>
      <c r="T1180" s="256"/>
      <c r="U1180" s="13"/>
      <c r="V1180" s="13"/>
      <c r="W1180" s="13"/>
      <c r="X1180" s="13"/>
      <c r="Y1180" s="13"/>
      <c r="Z1180" s="13"/>
      <c r="AA1180" s="13"/>
      <c r="AB1180" s="13"/>
      <c r="AC1180" s="13"/>
      <c r="AD1180" s="13"/>
      <c r="AE1180" s="13"/>
      <c r="AT1180" s="257" t="s">
        <v>208</v>
      </c>
      <c r="AU1180" s="257" t="s">
        <v>83</v>
      </c>
      <c r="AV1180" s="13" t="s">
        <v>85</v>
      </c>
      <c r="AW1180" s="13" t="s">
        <v>32</v>
      </c>
      <c r="AX1180" s="13" t="s">
        <v>76</v>
      </c>
      <c r="AY1180" s="257" t="s">
        <v>201</v>
      </c>
    </row>
    <row r="1181" s="13" customFormat="1">
      <c r="A1181" s="13"/>
      <c r="B1181" s="247"/>
      <c r="C1181" s="248"/>
      <c r="D1181" s="238" t="s">
        <v>208</v>
      </c>
      <c r="E1181" s="249" t="s">
        <v>1</v>
      </c>
      <c r="F1181" s="250" t="s">
        <v>385</v>
      </c>
      <c r="G1181" s="248"/>
      <c r="H1181" s="251">
        <v>26.600000000000001</v>
      </c>
      <c r="I1181" s="252"/>
      <c r="J1181" s="248"/>
      <c r="K1181" s="248"/>
      <c r="L1181" s="253"/>
      <c r="M1181" s="254"/>
      <c r="N1181" s="255"/>
      <c r="O1181" s="255"/>
      <c r="P1181" s="255"/>
      <c r="Q1181" s="255"/>
      <c r="R1181" s="255"/>
      <c r="S1181" s="255"/>
      <c r="T1181" s="256"/>
      <c r="U1181" s="13"/>
      <c r="V1181" s="13"/>
      <c r="W1181" s="13"/>
      <c r="X1181" s="13"/>
      <c r="Y1181" s="13"/>
      <c r="Z1181" s="13"/>
      <c r="AA1181" s="13"/>
      <c r="AB1181" s="13"/>
      <c r="AC1181" s="13"/>
      <c r="AD1181" s="13"/>
      <c r="AE1181" s="13"/>
      <c r="AT1181" s="257" t="s">
        <v>208</v>
      </c>
      <c r="AU1181" s="257" t="s">
        <v>83</v>
      </c>
      <c r="AV1181" s="13" t="s">
        <v>85</v>
      </c>
      <c r="AW1181" s="13" t="s">
        <v>32</v>
      </c>
      <c r="AX1181" s="13" t="s">
        <v>76</v>
      </c>
      <c r="AY1181" s="257" t="s">
        <v>201</v>
      </c>
    </row>
    <row r="1182" s="13" customFormat="1">
      <c r="A1182" s="13"/>
      <c r="B1182" s="247"/>
      <c r="C1182" s="248"/>
      <c r="D1182" s="238" t="s">
        <v>208</v>
      </c>
      <c r="E1182" s="249" t="s">
        <v>1</v>
      </c>
      <c r="F1182" s="250" t="s">
        <v>388</v>
      </c>
      <c r="G1182" s="248"/>
      <c r="H1182" s="251">
        <v>1.6699999999999999</v>
      </c>
      <c r="I1182" s="252"/>
      <c r="J1182" s="248"/>
      <c r="K1182" s="248"/>
      <c r="L1182" s="253"/>
      <c r="M1182" s="254"/>
      <c r="N1182" s="255"/>
      <c r="O1182" s="255"/>
      <c r="P1182" s="255"/>
      <c r="Q1182" s="255"/>
      <c r="R1182" s="255"/>
      <c r="S1182" s="255"/>
      <c r="T1182" s="256"/>
      <c r="U1182" s="13"/>
      <c r="V1182" s="13"/>
      <c r="W1182" s="13"/>
      <c r="X1182" s="13"/>
      <c r="Y1182" s="13"/>
      <c r="Z1182" s="13"/>
      <c r="AA1182" s="13"/>
      <c r="AB1182" s="13"/>
      <c r="AC1182" s="13"/>
      <c r="AD1182" s="13"/>
      <c r="AE1182" s="13"/>
      <c r="AT1182" s="257" t="s">
        <v>208</v>
      </c>
      <c r="AU1182" s="257" t="s">
        <v>83</v>
      </c>
      <c r="AV1182" s="13" t="s">
        <v>85</v>
      </c>
      <c r="AW1182" s="13" t="s">
        <v>32</v>
      </c>
      <c r="AX1182" s="13" t="s">
        <v>76</v>
      </c>
      <c r="AY1182" s="257" t="s">
        <v>201</v>
      </c>
    </row>
    <row r="1183" s="14" customFormat="1">
      <c r="A1183" s="14"/>
      <c r="B1183" s="258"/>
      <c r="C1183" s="259"/>
      <c r="D1183" s="238" t="s">
        <v>208</v>
      </c>
      <c r="E1183" s="260" t="s">
        <v>1</v>
      </c>
      <c r="F1183" s="261" t="s">
        <v>212</v>
      </c>
      <c r="G1183" s="259"/>
      <c r="H1183" s="262">
        <v>74.379999999999995</v>
      </c>
      <c r="I1183" s="263"/>
      <c r="J1183" s="259"/>
      <c r="K1183" s="259"/>
      <c r="L1183" s="264"/>
      <c r="M1183" s="265"/>
      <c r="N1183" s="266"/>
      <c r="O1183" s="266"/>
      <c r="P1183" s="266"/>
      <c r="Q1183" s="266"/>
      <c r="R1183" s="266"/>
      <c r="S1183" s="266"/>
      <c r="T1183" s="267"/>
      <c r="U1183" s="14"/>
      <c r="V1183" s="14"/>
      <c r="W1183" s="14"/>
      <c r="X1183" s="14"/>
      <c r="Y1183" s="14"/>
      <c r="Z1183" s="14"/>
      <c r="AA1183" s="14"/>
      <c r="AB1183" s="14"/>
      <c r="AC1183" s="14"/>
      <c r="AD1183" s="14"/>
      <c r="AE1183" s="14"/>
      <c r="AT1183" s="268" t="s">
        <v>208</v>
      </c>
      <c r="AU1183" s="268" t="s">
        <v>83</v>
      </c>
      <c r="AV1183" s="14" t="s">
        <v>206</v>
      </c>
      <c r="AW1183" s="14" t="s">
        <v>32</v>
      </c>
      <c r="AX1183" s="14" t="s">
        <v>83</v>
      </c>
      <c r="AY1183" s="268" t="s">
        <v>201</v>
      </c>
    </row>
    <row r="1184" s="2" customFormat="1" ht="44.25" customHeight="1">
      <c r="A1184" s="39"/>
      <c r="B1184" s="40"/>
      <c r="C1184" s="222" t="s">
        <v>1533</v>
      </c>
      <c r="D1184" s="222" t="s">
        <v>202</v>
      </c>
      <c r="E1184" s="223" t="s">
        <v>1534</v>
      </c>
      <c r="F1184" s="224" t="s">
        <v>1535</v>
      </c>
      <c r="G1184" s="225" t="s">
        <v>1032</v>
      </c>
      <c r="H1184" s="302"/>
      <c r="I1184" s="227"/>
      <c r="J1184" s="228">
        <f>ROUND(I1184*H1184,2)</f>
        <v>0</v>
      </c>
      <c r="K1184" s="229"/>
      <c r="L1184" s="45"/>
      <c r="M1184" s="230" t="s">
        <v>1</v>
      </c>
      <c r="N1184" s="231" t="s">
        <v>41</v>
      </c>
      <c r="O1184" s="92"/>
      <c r="P1184" s="232">
        <f>O1184*H1184</f>
        <v>0</v>
      </c>
      <c r="Q1184" s="232">
        <v>0</v>
      </c>
      <c r="R1184" s="232">
        <f>Q1184*H1184</f>
        <v>0</v>
      </c>
      <c r="S1184" s="232">
        <v>0</v>
      </c>
      <c r="T1184" s="233">
        <f>S1184*H1184</f>
        <v>0</v>
      </c>
      <c r="U1184" s="39"/>
      <c r="V1184" s="39"/>
      <c r="W1184" s="39"/>
      <c r="X1184" s="39"/>
      <c r="Y1184" s="39"/>
      <c r="Z1184" s="39"/>
      <c r="AA1184" s="39"/>
      <c r="AB1184" s="39"/>
      <c r="AC1184" s="39"/>
      <c r="AD1184" s="39"/>
      <c r="AE1184" s="39"/>
      <c r="AR1184" s="234" t="s">
        <v>323</v>
      </c>
      <c r="AT1184" s="234" t="s">
        <v>202</v>
      </c>
      <c r="AU1184" s="234" t="s">
        <v>83</v>
      </c>
      <c r="AY1184" s="18" t="s">
        <v>201</v>
      </c>
      <c r="BE1184" s="235">
        <f>IF(N1184="základní",J1184,0)</f>
        <v>0</v>
      </c>
      <c r="BF1184" s="235">
        <f>IF(N1184="snížená",J1184,0)</f>
        <v>0</v>
      </c>
      <c r="BG1184" s="235">
        <f>IF(N1184="zákl. přenesená",J1184,0)</f>
        <v>0</v>
      </c>
      <c r="BH1184" s="235">
        <f>IF(N1184="sníž. přenesená",J1184,0)</f>
        <v>0</v>
      </c>
      <c r="BI1184" s="235">
        <f>IF(N1184="nulová",J1184,0)</f>
        <v>0</v>
      </c>
      <c r="BJ1184" s="18" t="s">
        <v>83</v>
      </c>
      <c r="BK1184" s="235">
        <f>ROUND(I1184*H1184,2)</f>
        <v>0</v>
      </c>
      <c r="BL1184" s="18" t="s">
        <v>323</v>
      </c>
      <c r="BM1184" s="234" t="s">
        <v>1536</v>
      </c>
    </row>
    <row r="1185" s="11" customFormat="1" ht="25.92" customHeight="1">
      <c r="A1185" s="11"/>
      <c r="B1185" s="208"/>
      <c r="C1185" s="209"/>
      <c r="D1185" s="210" t="s">
        <v>75</v>
      </c>
      <c r="E1185" s="211" t="s">
        <v>1537</v>
      </c>
      <c r="F1185" s="211" t="s">
        <v>1538</v>
      </c>
      <c r="G1185" s="209"/>
      <c r="H1185" s="209"/>
      <c r="I1185" s="212"/>
      <c r="J1185" s="213">
        <f>BK1185</f>
        <v>0</v>
      </c>
      <c r="K1185" s="209"/>
      <c r="L1185" s="214"/>
      <c r="M1185" s="215"/>
      <c r="N1185" s="216"/>
      <c r="O1185" s="216"/>
      <c r="P1185" s="217">
        <f>SUM(P1186:P1202)</f>
        <v>0</v>
      </c>
      <c r="Q1185" s="216"/>
      <c r="R1185" s="217">
        <f>SUM(R1186:R1202)</f>
        <v>7.5181873899999996</v>
      </c>
      <c r="S1185" s="216"/>
      <c r="T1185" s="218">
        <f>SUM(T1186:T1202)</f>
        <v>0</v>
      </c>
      <c r="U1185" s="11"/>
      <c r="V1185" s="11"/>
      <c r="W1185" s="11"/>
      <c r="X1185" s="11"/>
      <c r="Y1185" s="11"/>
      <c r="Z1185" s="11"/>
      <c r="AA1185" s="11"/>
      <c r="AB1185" s="11"/>
      <c r="AC1185" s="11"/>
      <c r="AD1185" s="11"/>
      <c r="AE1185" s="11"/>
      <c r="AR1185" s="219" t="s">
        <v>85</v>
      </c>
      <c r="AT1185" s="220" t="s">
        <v>75</v>
      </c>
      <c r="AU1185" s="220" t="s">
        <v>76</v>
      </c>
      <c r="AY1185" s="219" t="s">
        <v>201</v>
      </c>
      <c r="BK1185" s="221">
        <f>SUM(BK1186:BK1202)</f>
        <v>0</v>
      </c>
    </row>
    <row r="1186" s="2" customFormat="1" ht="24.15" customHeight="1">
      <c r="A1186" s="39"/>
      <c r="B1186" s="40"/>
      <c r="C1186" s="222" t="s">
        <v>1539</v>
      </c>
      <c r="D1186" s="222" t="s">
        <v>202</v>
      </c>
      <c r="E1186" s="223" t="s">
        <v>1540</v>
      </c>
      <c r="F1186" s="224" t="s">
        <v>1541</v>
      </c>
      <c r="G1186" s="225" t="s">
        <v>215</v>
      </c>
      <c r="H1186" s="226">
        <v>229.38999999999999</v>
      </c>
      <c r="I1186" s="227"/>
      <c r="J1186" s="228">
        <f>ROUND(I1186*H1186,2)</f>
        <v>0</v>
      </c>
      <c r="K1186" s="229"/>
      <c r="L1186" s="45"/>
      <c r="M1186" s="230" t="s">
        <v>1</v>
      </c>
      <c r="N1186" s="231" t="s">
        <v>41</v>
      </c>
      <c r="O1186" s="92"/>
      <c r="P1186" s="232">
        <f>O1186*H1186</f>
        <v>0</v>
      </c>
      <c r="Q1186" s="232">
        <v>0.0015</v>
      </c>
      <c r="R1186" s="232">
        <f>Q1186*H1186</f>
        <v>0.34408499999999997</v>
      </c>
      <c r="S1186" s="232">
        <v>0</v>
      </c>
      <c r="T1186" s="233">
        <f>S1186*H1186</f>
        <v>0</v>
      </c>
      <c r="U1186" s="39"/>
      <c r="V1186" s="39"/>
      <c r="W1186" s="39"/>
      <c r="X1186" s="39"/>
      <c r="Y1186" s="39"/>
      <c r="Z1186" s="39"/>
      <c r="AA1186" s="39"/>
      <c r="AB1186" s="39"/>
      <c r="AC1186" s="39"/>
      <c r="AD1186" s="39"/>
      <c r="AE1186" s="39"/>
      <c r="AR1186" s="234" t="s">
        <v>323</v>
      </c>
      <c r="AT1186" s="234" t="s">
        <v>202</v>
      </c>
      <c r="AU1186" s="234" t="s">
        <v>83</v>
      </c>
      <c r="AY1186" s="18" t="s">
        <v>201</v>
      </c>
      <c r="BE1186" s="235">
        <f>IF(N1186="základní",J1186,0)</f>
        <v>0</v>
      </c>
      <c r="BF1186" s="235">
        <f>IF(N1186="snížená",J1186,0)</f>
        <v>0</v>
      </c>
      <c r="BG1186" s="235">
        <f>IF(N1186="zákl. přenesená",J1186,0)</f>
        <v>0</v>
      </c>
      <c r="BH1186" s="235">
        <f>IF(N1186="sníž. přenesená",J1186,0)</f>
        <v>0</v>
      </c>
      <c r="BI1186" s="235">
        <f>IF(N1186="nulová",J1186,0)</f>
        <v>0</v>
      </c>
      <c r="BJ1186" s="18" t="s">
        <v>83</v>
      </c>
      <c r="BK1186" s="235">
        <f>ROUND(I1186*H1186,2)</f>
        <v>0</v>
      </c>
      <c r="BL1186" s="18" t="s">
        <v>323</v>
      </c>
      <c r="BM1186" s="234" t="s">
        <v>1542</v>
      </c>
    </row>
    <row r="1187" s="13" customFormat="1">
      <c r="A1187" s="13"/>
      <c r="B1187" s="247"/>
      <c r="C1187" s="248"/>
      <c r="D1187" s="238" t="s">
        <v>208</v>
      </c>
      <c r="E1187" s="249" t="s">
        <v>1</v>
      </c>
      <c r="F1187" s="250" t="s">
        <v>438</v>
      </c>
      <c r="G1187" s="248"/>
      <c r="H1187" s="251">
        <v>229.38999999999999</v>
      </c>
      <c r="I1187" s="252"/>
      <c r="J1187" s="248"/>
      <c r="K1187" s="248"/>
      <c r="L1187" s="253"/>
      <c r="M1187" s="254"/>
      <c r="N1187" s="255"/>
      <c r="O1187" s="255"/>
      <c r="P1187" s="255"/>
      <c r="Q1187" s="255"/>
      <c r="R1187" s="255"/>
      <c r="S1187" s="255"/>
      <c r="T1187" s="256"/>
      <c r="U1187" s="13"/>
      <c r="V1187" s="13"/>
      <c r="W1187" s="13"/>
      <c r="X1187" s="13"/>
      <c r="Y1187" s="13"/>
      <c r="Z1187" s="13"/>
      <c r="AA1187" s="13"/>
      <c r="AB1187" s="13"/>
      <c r="AC1187" s="13"/>
      <c r="AD1187" s="13"/>
      <c r="AE1187" s="13"/>
      <c r="AT1187" s="257" t="s">
        <v>208</v>
      </c>
      <c r="AU1187" s="257" t="s">
        <v>83</v>
      </c>
      <c r="AV1187" s="13" t="s">
        <v>85</v>
      </c>
      <c r="AW1187" s="13" t="s">
        <v>32</v>
      </c>
      <c r="AX1187" s="13" t="s">
        <v>83</v>
      </c>
      <c r="AY1187" s="257" t="s">
        <v>201</v>
      </c>
    </row>
    <row r="1188" s="2" customFormat="1" ht="37.8" customHeight="1">
      <c r="A1188" s="39"/>
      <c r="B1188" s="40"/>
      <c r="C1188" s="222" t="s">
        <v>1543</v>
      </c>
      <c r="D1188" s="222" t="s">
        <v>202</v>
      </c>
      <c r="E1188" s="223" t="s">
        <v>1544</v>
      </c>
      <c r="F1188" s="224" t="s">
        <v>1545</v>
      </c>
      <c r="G1188" s="225" t="s">
        <v>215</v>
      </c>
      <c r="H1188" s="226">
        <v>229.38999999999999</v>
      </c>
      <c r="I1188" s="227"/>
      <c r="J1188" s="228">
        <f>ROUND(I1188*H1188,2)</f>
        <v>0</v>
      </c>
      <c r="K1188" s="229"/>
      <c r="L1188" s="45"/>
      <c r="M1188" s="230" t="s">
        <v>1</v>
      </c>
      <c r="N1188" s="231" t="s">
        <v>41</v>
      </c>
      <c r="O1188" s="92"/>
      <c r="P1188" s="232">
        <f>O1188*H1188</f>
        <v>0</v>
      </c>
      <c r="Q1188" s="232">
        <v>0.0089700000000000005</v>
      </c>
      <c r="R1188" s="232">
        <f>Q1188*H1188</f>
        <v>2.0576283000000002</v>
      </c>
      <c r="S1188" s="232">
        <v>0</v>
      </c>
      <c r="T1188" s="233">
        <f>S1188*H1188</f>
        <v>0</v>
      </c>
      <c r="U1188" s="39"/>
      <c r="V1188" s="39"/>
      <c r="W1188" s="39"/>
      <c r="X1188" s="39"/>
      <c r="Y1188" s="39"/>
      <c r="Z1188" s="39"/>
      <c r="AA1188" s="39"/>
      <c r="AB1188" s="39"/>
      <c r="AC1188" s="39"/>
      <c r="AD1188" s="39"/>
      <c r="AE1188" s="39"/>
      <c r="AR1188" s="234" t="s">
        <v>323</v>
      </c>
      <c r="AT1188" s="234" t="s">
        <v>202</v>
      </c>
      <c r="AU1188" s="234" t="s">
        <v>83</v>
      </c>
      <c r="AY1188" s="18" t="s">
        <v>201</v>
      </c>
      <c r="BE1188" s="235">
        <f>IF(N1188="základní",J1188,0)</f>
        <v>0</v>
      </c>
      <c r="BF1188" s="235">
        <f>IF(N1188="snížená",J1188,0)</f>
        <v>0</v>
      </c>
      <c r="BG1188" s="235">
        <f>IF(N1188="zákl. přenesená",J1188,0)</f>
        <v>0</v>
      </c>
      <c r="BH1188" s="235">
        <f>IF(N1188="sníž. přenesená",J1188,0)</f>
        <v>0</v>
      </c>
      <c r="BI1188" s="235">
        <f>IF(N1188="nulová",J1188,0)</f>
        <v>0</v>
      </c>
      <c r="BJ1188" s="18" t="s">
        <v>83</v>
      </c>
      <c r="BK1188" s="235">
        <f>ROUND(I1188*H1188,2)</f>
        <v>0</v>
      </c>
      <c r="BL1188" s="18" t="s">
        <v>323</v>
      </c>
      <c r="BM1188" s="234" t="s">
        <v>1546</v>
      </c>
    </row>
    <row r="1189" s="13" customFormat="1">
      <c r="A1189" s="13"/>
      <c r="B1189" s="247"/>
      <c r="C1189" s="248"/>
      <c r="D1189" s="238" t="s">
        <v>208</v>
      </c>
      <c r="E1189" s="249" t="s">
        <v>1</v>
      </c>
      <c r="F1189" s="250" t="s">
        <v>438</v>
      </c>
      <c r="G1189" s="248"/>
      <c r="H1189" s="251">
        <v>229.38999999999999</v>
      </c>
      <c r="I1189" s="252"/>
      <c r="J1189" s="248"/>
      <c r="K1189" s="248"/>
      <c r="L1189" s="253"/>
      <c r="M1189" s="254"/>
      <c r="N1189" s="255"/>
      <c r="O1189" s="255"/>
      <c r="P1189" s="255"/>
      <c r="Q1189" s="255"/>
      <c r="R1189" s="255"/>
      <c r="S1189" s="255"/>
      <c r="T1189" s="256"/>
      <c r="U1189" s="13"/>
      <c r="V1189" s="13"/>
      <c r="W1189" s="13"/>
      <c r="X1189" s="13"/>
      <c r="Y1189" s="13"/>
      <c r="Z1189" s="13"/>
      <c r="AA1189" s="13"/>
      <c r="AB1189" s="13"/>
      <c r="AC1189" s="13"/>
      <c r="AD1189" s="13"/>
      <c r="AE1189" s="13"/>
      <c r="AT1189" s="257" t="s">
        <v>208</v>
      </c>
      <c r="AU1189" s="257" t="s">
        <v>83</v>
      </c>
      <c r="AV1189" s="13" t="s">
        <v>85</v>
      </c>
      <c r="AW1189" s="13" t="s">
        <v>32</v>
      </c>
      <c r="AX1189" s="13" t="s">
        <v>83</v>
      </c>
      <c r="AY1189" s="257" t="s">
        <v>201</v>
      </c>
    </row>
    <row r="1190" s="2" customFormat="1" ht="24.15" customHeight="1">
      <c r="A1190" s="39"/>
      <c r="B1190" s="40"/>
      <c r="C1190" s="291" t="s">
        <v>1547</v>
      </c>
      <c r="D1190" s="291" t="s">
        <v>615</v>
      </c>
      <c r="E1190" s="292" t="s">
        <v>1548</v>
      </c>
      <c r="F1190" s="293" t="s">
        <v>1549</v>
      </c>
      <c r="G1190" s="294" t="s">
        <v>215</v>
      </c>
      <c r="H1190" s="295">
        <v>263.79899999999998</v>
      </c>
      <c r="I1190" s="296"/>
      <c r="J1190" s="297">
        <f>ROUND(I1190*H1190,2)</f>
        <v>0</v>
      </c>
      <c r="K1190" s="298"/>
      <c r="L1190" s="299"/>
      <c r="M1190" s="300" t="s">
        <v>1</v>
      </c>
      <c r="N1190" s="301" t="s">
        <v>41</v>
      </c>
      <c r="O1190" s="92"/>
      <c r="P1190" s="232">
        <f>O1190*H1190</f>
        <v>0</v>
      </c>
      <c r="Q1190" s="232">
        <v>0.018409999999999999</v>
      </c>
      <c r="R1190" s="232">
        <f>Q1190*H1190</f>
        <v>4.8565395899999997</v>
      </c>
      <c r="S1190" s="232">
        <v>0</v>
      </c>
      <c r="T1190" s="233">
        <f>S1190*H1190</f>
        <v>0</v>
      </c>
      <c r="U1190" s="39"/>
      <c r="V1190" s="39"/>
      <c r="W1190" s="39"/>
      <c r="X1190" s="39"/>
      <c r="Y1190" s="39"/>
      <c r="Z1190" s="39"/>
      <c r="AA1190" s="39"/>
      <c r="AB1190" s="39"/>
      <c r="AC1190" s="39"/>
      <c r="AD1190" s="39"/>
      <c r="AE1190" s="39"/>
      <c r="AR1190" s="234" t="s">
        <v>683</v>
      </c>
      <c r="AT1190" s="234" t="s">
        <v>615</v>
      </c>
      <c r="AU1190" s="234" t="s">
        <v>83</v>
      </c>
      <c r="AY1190" s="18" t="s">
        <v>201</v>
      </c>
      <c r="BE1190" s="235">
        <f>IF(N1190="základní",J1190,0)</f>
        <v>0</v>
      </c>
      <c r="BF1190" s="235">
        <f>IF(N1190="snížená",J1190,0)</f>
        <v>0</v>
      </c>
      <c r="BG1190" s="235">
        <f>IF(N1190="zákl. přenesená",J1190,0)</f>
        <v>0</v>
      </c>
      <c r="BH1190" s="235">
        <f>IF(N1190="sníž. přenesená",J1190,0)</f>
        <v>0</v>
      </c>
      <c r="BI1190" s="235">
        <f>IF(N1190="nulová",J1190,0)</f>
        <v>0</v>
      </c>
      <c r="BJ1190" s="18" t="s">
        <v>83</v>
      </c>
      <c r="BK1190" s="235">
        <f>ROUND(I1190*H1190,2)</f>
        <v>0</v>
      </c>
      <c r="BL1190" s="18" t="s">
        <v>323</v>
      </c>
      <c r="BM1190" s="234" t="s">
        <v>1550</v>
      </c>
    </row>
    <row r="1191" s="13" customFormat="1">
      <c r="A1191" s="13"/>
      <c r="B1191" s="247"/>
      <c r="C1191" s="248"/>
      <c r="D1191" s="238" t="s">
        <v>208</v>
      </c>
      <c r="E1191" s="249" t="s">
        <v>1</v>
      </c>
      <c r="F1191" s="250" t="s">
        <v>438</v>
      </c>
      <c r="G1191" s="248"/>
      <c r="H1191" s="251">
        <v>229.38999999999999</v>
      </c>
      <c r="I1191" s="252"/>
      <c r="J1191" s="248"/>
      <c r="K1191" s="248"/>
      <c r="L1191" s="253"/>
      <c r="M1191" s="254"/>
      <c r="N1191" s="255"/>
      <c r="O1191" s="255"/>
      <c r="P1191" s="255"/>
      <c r="Q1191" s="255"/>
      <c r="R1191" s="255"/>
      <c r="S1191" s="255"/>
      <c r="T1191" s="256"/>
      <c r="U1191" s="13"/>
      <c r="V1191" s="13"/>
      <c r="W1191" s="13"/>
      <c r="X1191" s="13"/>
      <c r="Y1191" s="13"/>
      <c r="Z1191" s="13"/>
      <c r="AA1191" s="13"/>
      <c r="AB1191" s="13"/>
      <c r="AC1191" s="13"/>
      <c r="AD1191" s="13"/>
      <c r="AE1191" s="13"/>
      <c r="AT1191" s="257" t="s">
        <v>208</v>
      </c>
      <c r="AU1191" s="257" t="s">
        <v>83</v>
      </c>
      <c r="AV1191" s="13" t="s">
        <v>85</v>
      </c>
      <c r="AW1191" s="13" t="s">
        <v>32</v>
      </c>
      <c r="AX1191" s="13" t="s">
        <v>83</v>
      </c>
      <c r="AY1191" s="257" t="s">
        <v>201</v>
      </c>
    </row>
    <row r="1192" s="13" customFormat="1">
      <c r="A1192" s="13"/>
      <c r="B1192" s="247"/>
      <c r="C1192" s="248"/>
      <c r="D1192" s="238" t="s">
        <v>208</v>
      </c>
      <c r="E1192" s="248"/>
      <c r="F1192" s="250" t="s">
        <v>1551</v>
      </c>
      <c r="G1192" s="248"/>
      <c r="H1192" s="251">
        <v>263.79899999999998</v>
      </c>
      <c r="I1192" s="252"/>
      <c r="J1192" s="248"/>
      <c r="K1192" s="248"/>
      <c r="L1192" s="253"/>
      <c r="M1192" s="254"/>
      <c r="N1192" s="255"/>
      <c r="O1192" s="255"/>
      <c r="P1192" s="255"/>
      <c r="Q1192" s="255"/>
      <c r="R1192" s="255"/>
      <c r="S1192" s="255"/>
      <c r="T1192" s="256"/>
      <c r="U1192" s="13"/>
      <c r="V1192" s="13"/>
      <c r="W1192" s="13"/>
      <c r="X1192" s="13"/>
      <c r="Y1192" s="13"/>
      <c r="Z1192" s="13"/>
      <c r="AA1192" s="13"/>
      <c r="AB1192" s="13"/>
      <c r="AC1192" s="13"/>
      <c r="AD1192" s="13"/>
      <c r="AE1192" s="13"/>
      <c r="AT1192" s="257" t="s">
        <v>208</v>
      </c>
      <c r="AU1192" s="257" t="s">
        <v>83</v>
      </c>
      <c r="AV1192" s="13" t="s">
        <v>85</v>
      </c>
      <c r="AW1192" s="13" t="s">
        <v>4</v>
      </c>
      <c r="AX1192" s="13" t="s">
        <v>83</v>
      </c>
      <c r="AY1192" s="257" t="s">
        <v>201</v>
      </c>
    </row>
    <row r="1193" s="2" customFormat="1" ht="44.25" customHeight="1">
      <c r="A1193" s="39"/>
      <c r="B1193" s="40"/>
      <c r="C1193" s="222" t="s">
        <v>1552</v>
      </c>
      <c r="D1193" s="222" t="s">
        <v>202</v>
      </c>
      <c r="E1193" s="223" t="s">
        <v>1553</v>
      </c>
      <c r="F1193" s="224" t="s">
        <v>1554</v>
      </c>
      <c r="G1193" s="225" t="s">
        <v>215</v>
      </c>
      <c r="H1193" s="226">
        <v>8.8260000000000005</v>
      </c>
      <c r="I1193" s="227"/>
      <c r="J1193" s="228">
        <f>ROUND(I1193*H1193,2)</f>
        <v>0</v>
      </c>
      <c r="K1193" s="229"/>
      <c r="L1193" s="45"/>
      <c r="M1193" s="230" t="s">
        <v>1</v>
      </c>
      <c r="N1193" s="231" t="s">
        <v>41</v>
      </c>
      <c r="O1193" s="92"/>
      <c r="P1193" s="232">
        <f>O1193*H1193</f>
        <v>0</v>
      </c>
      <c r="Q1193" s="232">
        <v>0.0052500000000000003</v>
      </c>
      <c r="R1193" s="232">
        <f>Q1193*H1193</f>
        <v>0.046336500000000003</v>
      </c>
      <c r="S1193" s="232">
        <v>0</v>
      </c>
      <c r="T1193" s="233">
        <f>S1193*H1193</f>
        <v>0</v>
      </c>
      <c r="U1193" s="39"/>
      <c r="V1193" s="39"/>
      <c r="W1193" s="39"/>
      <c r="X1193" s="39"/>
      <c r="Y1193" s="39"/>
      <c r="Z1193" s="39"/>
      <c r="AA1193" s="39"/>
      <c r="AB1193" s="39"/>
      <c r="AC1193" s="39"/>
      <c r="AD1193" s="39"/>
      <c r="AE1193" s="39"/>
      <c r="AR1193" s="234" t="s">
        <v>323</v>
      </c>
      <c r="AT1193" s="234" t="s">
        <v>202</v>
      </c>
      <c r="AU1193" s="234" t="s">
        <v>83</v>
      </c>
      <c r="AY1193" s="18" t="s">
        <v>201</v>
      </c>
      <c r="BE1193" s="235">
        <f>IF(N1193="základní",J1193,0)</f>
        <v>0</v>
      </c>
      <c r="BF1193" s="235">
        <f>IF(N1193="snížená",J1193,0)</f>
        <v>0</v>
      </c>
      <c r="BG1193" s="235">
        <f>IF(N1193="zákl. přenesená",J1193,0)</f>
        <v>0</v>
      </c>
      <c r="BH1193" s="235">
        <f>IF(N1193="sníž. přenesená",J1193,0)</f>
        <v>0</v>
      </c>
      <c r="BI1193" s="235">
        <f>IF(N1193="nulová",J1193,0)</f>
        <v>0</v>
      </c>
      <c r="BJ1193" s="18" t="s">
        <v>83</v>
      </c>
      <c r="BK1193" s="235">
        <f>ROUND(I1193*H1193,2)</f>
        <v>0</v>
      </c>
      <c r="BL1193" s="18" t="s">
        <v>323</v>
      </c>
      <c r="BM1193" s="234" t="s">
        <v>1555</v>
      </c>
    </row>
    <row r="1194" s="13" customFormat="1">
      <c r="A1194" s="13"/>
      <c r="B1194" s="247"/>
      <c r="C1194" s="248"/>
      <c r="D1194" s="238" t="s">
        <v>208</v>
      </c>
      <c r="E1194" s="249" t="s">
        <v>1</v>
      </c>
      <c r="F1194" s="250" t="s">
        <v>471</v>
      </c>
      <c r="G1194" s="248"/>
      <c r="H1194" s="251">
        <v>8.8260000000000005</v>
      </c>
      <c r="I1194" s="252"/>
      <c r="J1194" s="248"/>
      <c r="K1194" s="248"/>
      <c r="L1194" s="253"/>
      <c r="M1194" s="254"/>
      <c r="N1194" s="255"/>
      <c r="O1194" s="255"/>
      <c r="P1194" s="255"/>
      <c r="Q1194" s="255"/>
      <c r="R1194" s="255"/>
      <c r="S1194" s="255"/>
      <c r="T1194" s="256"/>
      <c r="U1194" s="13"/>
      <c r="V1194" s="13"/>
      <c r="W1194" s="13"/>
      <c r="X1194" s="13"/>
      <c r="Y1194" s="13"/>
      <c r="Z1194" s="13"/>
      <c r="AA1194" s="13"/>
      <c r="AB1194" s="13"/>
      <c r="AC1194" s="13"/>
      <c r="AD1194" s="13"/>
      <c r="AE1194" s="13"/>
      <c r="AT1194" s="257" t="s">
        <v>208</v>
      </c>
      <c r="AU1194" s="257" t="s">
        <v>83</v>
      </c>
      <c r="AV1194" s="13" t="s">
        <v>85</v>
      </c>
      <c r="AW1194" s="13" t="s">
        <v>32</v>
      </c>
      <c r="AX1194" s="13" t="s">
        <v>83</v>
      </c>
      <c r="AY1194" s="257" t="s">
        <v>201</v>
      </c>
    </row>
    <row r="1195" s="2" customFormat="1" ht="37.8" customHeight="1">
      <c r="A1195" s="39"/>
      <c r="B1195" s="40"/>
      <c r="C1195" s="291" t="s">
        <v>1556</v>
      </c>
      <c r="D1195" s="291" t="s">
        <v>615</v>
      </c>
      <c r="E1195" s="292" t="s">
        <v>1511</v>
      </c>
      <c r="F1195" s="293" t="s">
        <v>1512</v>
      </c>
      <c r="G1195" s="294" t="s">
        <v>215</v>
      </c>
      <c r="H1195" s="295">
        <v>9.7089999999999996</v>
      </c>
      <c r="I1195" s="296"/>
      <c r="J1195" s="297">
        <f>ROUND(I1195*H1195,2)</f>
        <v>0</v>
      </c>
      <c r="K1195" s="298"/>
      <c r="L1195" s="299"/>
      <c r="M1195" s="300" t="s">
        <v>1</v>
      </c>
      <c r="N1195" s="301" t="s">
        <v>41</v>
      </c>
      <c r="O1195" s="92"/>
      <c r="P1195" s="232">
        <f>O1195*H1195</f>
        <v>0</v>
      </c>
      <c r="Q1195" s="232">
        <v>0.021999999999999999</v>
      </c>
      <c r="R1195" s="232">
        <f>Q1195*H1195</f>
        <v>0.21359799999999998</v>
      </c>
      <c r="S1195" s="232">
        <v>0</v>
      </c>
      <c r="T1195" s="233">
        <f>S1195*H1195</f>
        <v>0</v>
      </c>
      <c r="U1195" s="39"/>
      <c r="V1195" s="39"/>
      <c r="W1195" s="39"/>
      <c r="X1195" s="39"/>
      <c r="Y1195" s="39"/>
      <c r="Z1195" s="39"/>
      <c r="AA1195" s="39"/>
      <c r="AB1195" s="39"/>
      <c r="AC1195" s="39"/>
      <c r="AD1195" s="39"/>
      <c r="AE1195" s="39"/>
      <c r="AR1195" s="234" t="s">
        <v>683</v>
      </c>
      <c r="AT1195" s="234" t="s">
        <v>615</v>
      </c>
      <c r="AU1195" s="234" t="s">
        <v>83</v>
      </c>
      <c r="AY1195" s="18" t="s">
        <v>201</v>
      </c>
      <c r="BE1195" s="235">
        <f>IF(N1195="základní",J1195,0)</f>
        <v>0</v>
      </c>
      <c r="BF1195" s="235">
        <f>IF(N1195="snížená",J1195,0)</f>
        <v>0</v>
      </c>
      <c r="BG1195" s="235">
        <f>IF(N1195="zákl. přenesená",J1195,0)</f>
        <v>0</v>
      </c>
      <c r="BH1195" s="235">
        <f>IF(N1195="sníž. přenesená",J1195,0)</f>
        <v>0</v>
      </c>
      <c r="BI1195" s="235">
        <f>IF(N1195="nulová",J1195,0)</f>
        <v>0</v>
      </c>
      <c r="BJ1195" s="18" t="s">
        <v>83</v>
      </c>
      <c r="BK1195" s="235">
        <f>ROUND(I1195*H1195,2)</f>
        <v>0</v>
      </c>
      <c r="BL1195" s="18" t="s">
        <v>323</v>
      </c>
      <c r="BM1195" s="234" t="s">
        <v>1557</v>
      </c>
    </row>
    <row r="1196" s="13" customFormat="1">
      <c r="A1196" s="13"/>
      <c r="B1196" s="247"/>
      <c r="C1196" s="248"/>
      <c r="D1196" s="238" t="s">
        <v>208</v>
      </c>
      <c r="E1196" s="249" t="s">
        <v>1</v>
      </c>
      <c r="F1196" s="250" t="s">
        <v>471</v>
      </c>
      <c r="G1196" s="248"/>
      <c r="H1196" s="251">
        <v>8.8260000000000005</v>
      </c>
      <c r="I1196" s="252"/>
      <c r="J1196" s="248"/>
      <c r="K1196" s="248"/>
      <c r="L1196" s="253"/>
      <c r="M1196" s="254"/>
      <c r="N1196" s="255"/>
      <c r="O1196" s="255"/>
      <c r="P1196" s="255"/>
      <c r="Q1196" s="255"/>
      <c r="R1196" s="255"/>
      <c r="S1196" s="255"/>
      <c r="T1196" s="256"/>
      <c r="U1196" s="13"/>
      <c r="V1196" s="13"/>
      <c r="W1196" s="13"/>
      <c r="X1196" s="13"/>
      <c r="Y1196" s="13"/>
      <c r="Z1196" s="13"/>
      <c r="AA1196" s="13"/>
      <c r="AB1196" s="13"/>
      <c r="AC1196" s="13"/>
      <c r="AD1196" s="13"/>
      <c r="AE1196" s="13"/>
      <c r="AT1196" s="257" t="s">
        <v>208</v>
      </c>
      <c r="AU1196" s="257" t="s">
        <v>83</v>
      </c>
      <c r="AV1196" s="13" t="s">
        <v>85</v>
      </c>
      <c r="AW1196" s="13" t="s">
        <v>32</v>
      </c>
      <c r="AX1196" s="13" t="s">
        <v>83</v>
      </c>
      <c r="AY1196" s="257" t="s">
        <v>201</v>
      </c>
    </row>
    <row r="1197" s="13" customFormat="1">
      <c r="A1197" s="13"/>
      <c r="B1197" s="247"/>
      <c r="C1197" s="248"/>
      <c r="D1197" s="238" t="s">
        <v>208</v>
      </c>
      <c r="E1197" s="248"/>
      <c r="F1197" s="250" t="s">
        <v>1558</v>
      </c>
      <c r="G1197" s="248"/>
      <c r="H1197" s="251">
        <v>9.7089999999999996</v>
      </c>
      <c r="I1197" s="252"/>
      <c r="J1197" s="248"/>
      <c r="K1197" s="248"/>
      <c r="L1197" s="253"/>
      <c r="M1197" s="254"/>
      <c r="N1197" s="255"/>
      <c r="O1197" s="255"/>
      <c r="P1197" s="255"/>
      <c r="Q1197" s="255"/>
      <c r="R1197" s="255"/>
      <c r="S1197" s="255"/>
      <c r="T1197" s="256"/>
      <c r="U1197" s="13"/>
      <c r="V1197" s="13"/>
      <c r="W1197" s="13"/>
      <c r="X1197" s="13"/>
      <c r="Y1197" s="13"/>
      <c r="Z1197" s="13"/>
      <c r="AA1197" s="13"/>
      <c r="AB1197" s="13"/>
      <c r="AC1197" s="13"/>
      <c r="AD1197" s="13"/>
      <c r="AE1197" s="13"/>
      <c r="AT1197" s="257" t="s">
        <v>208</v>
      </c>
      <c r="AU1197" s="257" t="s">
        <v>83</v>
      </c>
      <c r="AV1197" s="13" t="s">
        <v>85</v>
      </c>
      <c r="AW1197" s="13" t="s">
        <v>4</v>
      </c>
      <c r="AX1197" s="13" t="s">
        <v>83</v>
      </c>
      <c r="AY1197" s="257" t="s">
        <v>201</v>
      </c>
    </row>
    <row r="1198" s="2" customFormat="1" ht="37.8" customHeight="1">
      <c r="A1198" s="39"/>
      <c r="B1198" s="40"/>
      <c r="C1198" s="222" t="s">
        <v>1559</v>
      </c>
      <c r="D1198" s="222" t="s">
        <v>202</v>
      </c>
      <c r="E1198" s="223" t="s">
        <v>1560</v>
      </c>
      <c r="F1198" s="224" t="s">
        <v>1561</v>
      </c>
      <c r="G1198" s="225" t="s">
        <v>215</v>
      </c>
      <c r="H1198" s="226">
        <v>8.8260000000000005</v>
      </c>
      <c r="I1198" s="227"/>
      <c r="J1198" s="228">
        <f>ROUND(I1198*H1198,2)</f>
        <v>0</v>
      </c>
      <c r="K1198" s="229"/>
      <c r="L1198" s="45"/>
      <c r="M1198" s="230" t="s">
        <v>1</v>
      </c>
      <c r="N1198" s="231" t="s">
        <v>41</v>
      </c>
      <c r="O1198" s="92"/>
      <c r="P1198" s="232">
        <f>O1198*H1198</f>
        <v>0</v>
      </c>
      <c r="Q1198" s="232">
        <v>0</v>
      </c>
      <c r="R1198" s="232">
        <f>Q1198*H1198</f>
        <v>0</v>
      </c>
      <c r="S1198" s="232">
        <v>0</v>
      </c>
      <c r="T1198" s="233">
        <f>S1198*H1198</f>
        <v>0</v>
      </c>
      <c r="U1198" s="39"/>
      <c r="V1198" s="39"/>
      <c r="W1198" s="39"/>
      <c r="X1198" s="39"/>
      <c r="Y1198" s="39"/>
      <c r="Z1198" s="39"/>
      <c r="AA1198" s="39"/>
      <c r="AB1198" s="39"/>
      <c r="AC1198" s="39"/>
      <c r="AD1198" s="39"/>
      <c r="AE1198" s="39"/>
      <c r="AR1198" s="234" t="s">
        <v>323</v>
      </c>
      <c r="AT1198" s="234" t="s">
        <v>202</v>
      </c>
      <c r="AU1198" s="234" t="s">
        <v>83</v>
      </c>
      <c r="AY1198" s="18" t="s">
        <v>201</v>
      </c>
      <c r="BE1198" s="235">
        <f>IF(N1198="základní",J1198,0)</f>
        <v>0</v>
      </c>
      <c r="BF1198" s="235">
        <f>IF(N1198="snížená",J1198,0)</f>
        <v>0</v>
      </c>
      <c r="BG1198" s="235">
        <f>IF(N1198="zákl. přenesená",J1198,0)</f>
        <v>0</v>
      </c>
      <c r="BH1198" s="235">
        <f>IF(N1198="sníž. přenesená",J1198,0)</f>
        <v>0</v>
      </c>
      <c r="BI1198" s="235">
        <f>IF(N1198="nulová",J1198,0)</f>
        <v>0</v>
      </c>
      <c r="BJ1198" s="18" t="s">
        <v>83</v>
      </c>
      <c r="BK1198" s="235">
        <f>ROUND(I1198*H1198,2)</f>
        <v>0</v>
      </c>
      <c r="BL1198" s="18" t="s">
        <v>323</v>
      </c>
      <c r="BM1198" s="234" t="s">
        <v>1562</v>
      </c>
    </row>
    <row r="1199" s="13" customFormat="1">
      <c r="A1199" s="13"/>
      <c r="B1199" s="247"/>
      <c r="C1199" s="248"/>
      <c r="D1199" s="238" t="s">
        <v>208</v>
      </c>
      <c r="E1199" s="249" t="s">
        <v>1</v>
      </c>
      <c r="F1199" s="250" t="s">
        <v>471</v>
      </c>
      <c r="G1199" s="248"/>
      <c r="H1199" s="251">
        <v>8.8260000000000005</v>
      </c>
      <c r="I1199" s="252"/>
      <c r="J1199" s="248"/>
      <c r="K1199" s="248"/>
      <c r="L1199" s="253"/>
      <c r="M1199" s="254"/>
      <c r="N1199" s="255"/>
      <c r="O1199" s="255"/>
      <c r="P1199" s="255"/>
      <c r="Q1199" s="255"/>
      <c r="R1199" s="255"/>
      <c r="S1199" s="255"/>
      <c r="T1199" s="256"/>
      <c r="U1199" s="13"/>
      <c r="V1199" s="13"/>
      <c r="W1199" s="13"/>
      <c r="X1199" s="13"/>
      <c r="Y1199" s="13"/>
      <c r="Z1199" s="13"/>
      <c r="AA1199" s="13"/>
      <c r="AB1199" s="13"/>
      <c r="AC1199" s="13"/>
      <c r="AD1199" s="13"/>
      <c r="AE1199" s="13"/>
      <c r="AT1199" s="257" t="s">
        <v>208</v>
      </c>
      <c r="AU1199" s="257" t="s">
        <v>83</v>
      </c>
      <c r="AV1199" s="13" t="s">
        <v>85</v>
      </c>
      <c r="AW1199" s="13" t="s">
        <v>32</v>
      </c>
      <c r="AX1199" s="13" t="s">
        <v>83</v>
      </c>
      <c r="AY1199" s="257" t="s">
        <v>201</v>
      </c>
    </row>
    <row r="1200" s="2" customFormat="1" ht="37.8" customHeight="1">
      <c r="A1200" s="39"/>
      <c r="B1200" s="40"/>
      <c r="C1200" s="222" t="s">
        <v>1563</v>
      </c>
      <c r="D1200" s="222" t="s">
        <v>202</v>
      </c>
      <c r="E1200" s="223" t="s">
        <v>1564</v>
      </c>
      <c r="F1200" s="224" t="s">
        <v>1565</v>
      </c>
      <c r="G1200" s="225" t="s">
        <v>215</v>
      </c>
      <c r="H1200" s="226">
        <v>8.8260000000000005</v>
      </c>
      <c r="I1200" s="227"/>
      <c r="J1200" s="228">
        <f>ROUND(I1200*H1200,2)</f>
        <v>0</v>
      </c>
      <c r="K1200" s="229"/>
      <c r="L1200" s="45"/>
      <c r="M1200" s="230" t="s">
        <v>1</v>
      </c>
      <c r="N1200" s="231" t="s">
        <v>41</v>
      </c>
      <c r="O1200" s="92"/>
      <c r="P1200" s="232">
        <f>O1200*H1200</f>
        <v>0</v>
      </c>
      <c r="Q1200" s="232">
        <v>0</v>
      </c>
      <c r="R1200" s="232">
        <f>Q1200*H1200</f>
        <v>0</v>
      </c>
      <c r="S1200" s="232">
        <v>0</v>
      </c>
      <c r="T1200" s="233">
        <f>S1200*H1200</f>
        <v>0</v>
      </c>
      <c r="U1200" s="39"/>
      <c r="V1200" s="39"/>
      <c r="W1200" s="39"/>
      <c r="X1200" s="39"/>
      <c r="Y1200" s="39"/>
      <c r="Z1200" s="39"/>
      <c r="AA1200" s="39"/>
      <c r="AB1200" s="39"/>
      <c r="AC1200" s="39"/>
      <c r="AD1200" s="39"/>
      <c r="AE1200" s="39"/>
      <c r="AR1200" s="234" t="s">
        <v>323</v>
      </c>
      <c r="AT1200" s="234" t="s">
        <v>202</v>
      </c>
      <c r="AU1200" s="234" t="s">
        <v>83</v>
      </c>
      <c r="AY1200" s="18" t="s">
        <v>201</v>
      </c>
      <c r="BE1200" s="235">
        <f>IF(N1200="základní",J1200,0)</f>
        <v>0</v>
      </c>
      <c r="BF1200" s="235">
        <f>IF(N1200="snížená",J1200,0)</f>
        <v>0</v>
      </c>
      <c r="BG1200" s="235">
        <f>IF(N1200="zákl. přenesená",J1200,0)</f>
        <v>0</v>
      </c>
      <c r="BH1200" s="235">
        <f>IF(N1200="sníž. přenesená",J1200,0)</f>
        <v>0</v>
      </c>
      <c r="BI1200" s="235">
        <f>IF(N1200="nulová",J1200,0)</f>
        <v>0</v>
      </c>
      <c r="BJ1200" s="18" t="s">
        <v>83</v>
      </c>
      <c r="BK1200" s="235">
        <f>ROUND(I1200*H1200,2)</f>
        <v>0</v>
      </c>
      <c r="BL1200" s="18" t="s">
        <v>323</v>
      </c>
      <c r="BM1200" s="234" t="s">
        <v>1566</v>
      </c>
    </row>
    <row r="1201" s="13" customFormat="1">
      <c r="A1201" s="13"/>
      <c r="B1201" s="247"/>
      <c r="C1201" s="248"/>
      <c r="D1201" s="238" t="s">
        <v>208</v>
      </c>
      <c r="E1201" s="249" t="s">
        <v>1</v>
      </c>
      <c r="F1201" s="250" t="s">
        <v>471</v>
      </c>
      <c r="G1201" s="248"/>
      <c r="H1201" s="251">
        <v>8.8260000000000005</v>
      </c>
      <c r="I1201" s="252"/>
      <c r="J1201" s="248"/>
      <c r="K1201" s="248"/>
      <c r="L1201" s="253"/>
      <c r="M1201" s="254"/>
      <c r="N1201" s="255"/>
      <c r="O1201" s="255"/>
      <c r="P1201" s="255"/>
      <c r="Q1201" s="255"/>
      <c r="R1201" s="255"/>
      <c r="S1201" s="255"/>
      <c r="T1201" s="256"/>
      <c r="U1201" s="13"/>
      <c r="V1201" s="13"/>
      <c r="W1201" s="13"/>
      <c r="X1201" s="13"/>
      <c r="Y1201" s="13"/>
      <c r="Z1201" s="13"/>
      <c r="AA1201" s="13"/>
      <c r="AB1201" s="13"/>
      <c r="AC1201" s="13"/>
      <c r="AD1201" s="13"/>
      <c r="AE1201" s="13"/>
      <c r="AT1201" s="257" t="s">
        <v>208</v>
      </c>
      <c r="AU1201" s="257" t="s">
        <v>83</v>
      </c>
      <c r="AV1201" s="13" t="s">
        <v>85</v>
      </c>
      <c r="AW1201" s="13" t="s">
        <v>32</v>
      </c>
      <c r="AX1201" s="13" t="s">
        <v>83</v>
      </c>
      <c r="AY1201" s="257" t="s">
        <v>201</v>
      </c>
    </row>
    <row r="1202" s="2" customFormat="1" ht="49.05" customHeight="1">
      <c r="A1202" s="39"/>
      <c r="B1202" s="40"/>
      <c r="C1202" s="222" t="s">
        <v>1567</v>
      </c>
      <c r="D1202" s="222" t="s">
        <v>202</v>
      </c>
      <c r="E1202" s="223" t="s">
        <v>1568</v>
      </c>
      <c r="F1202" s="224" t="s">
        <v>1569</v>
      </c>
      <c r="G1202" s="225" t="s">
        <v>1032</v>
      </c>
      <c r="H1202" s="302"/>
      <c r="I1202" s="227"/>
      <c r="J1202" s="228">
        <f>ROUND(I1202*H1202,2)</f>
        <v>0</v>
      </c>
      <c r="K1202" s="229"/>
      <c r="L1202" s="45"/>
      <c r="M1202" s="230" t="s">
        <v>1</v>
      </c>
      <c r="N1202" s="231" t="s">
        <v>41</v>
      </c>
      <c r="O1202" s="92"/>
      <c r="P1202" s="232">
        <f>O1202*H1202</f>
        <v>0</v>
      </c>
      <c r="Q1202" s="232">
        <v>0</v>
      </c>
      <c r="R1202" s="232">
        <f>Q1202*H1202</f>
        <v>0</v>
      </c>
      <c r="S1202" s="232">
        <v>0</v>
      </c>
      <c r="T1202" s="233">
        <f>S1202*H1202</f>
        <v>0</v>
      </c>
      <c r="U1202" s="39"/>
      <c r="V1202" s="39"/>
      <c r="W1202" s="39"/>
      <c r="X1202" s="39"/>
      <c r="Y1202" s="39"/>
      <c r="Z1202" s="39"/>
      <c r="AA1202" s="39"/>
      <c r="AB1202" s="39"/>
      <c r="AC1202" s="39"/>
      <c r="AD1202" s="39"/>
      <c r="AE1202" s="39"/>
      <c r="AR1202" s="234" t="s">
        <v>323</v>
      </c>
      <c r="AT1202" s="234" t="s">
        <v>202</v>
      </c>
      <c r="AU1202" s="234" t="s">
        <v>83</v>
      </c>
      <c r="AY1202" s="18" t="s">
        <v>201</v>
      </c>
      <c r="BE1202" s="235">
        <f>IF(N1202="základní",J1202,0)</f>
        <v>0</v>
      </c>
      <c r="BF1202" s="235">
        <f>IF(N1202="snížená",J1202,0)</f>
        <v>0</v>
      </c>
      <c r="BG1202" s="235">
        <f>IF(N1202="zákl. přenesená",J1202,0)</f>
        <v>0</v>
      </c>
      <c r="BH1202" s="235">
        <f>IF(N1202="sníž. přenesená",J1202,0)</f>
        <v>0</v>
      </c>
      <c r="BI1202" s="235">
        <f>IF(N1202="nulová",J1202,0)</f>
        <v>0</v>
      </c>
      <c r="BJ1202" s="18" t="s">
        <v>83</v>
      </c>
      <c r="BK1202" s="235">
        <f>ROUND(I1202*H1202,2)</f>
        <v>0</v>
      </c>
      <c r="BL1202" s="18" t="s">
        <v>323</v>
      </c>
      <c r="BM1202" s="234" t="s">
        <v>1570</v>
      </c>
    </row>
    <row r="1203" s="11" customFormat="1" ht="25.92" customHeight="1">
      <c r="A1203" s="11"/>
      <c r="B1203" s="208"/>
      <c r="C1203" s="209"/>
      <c r="D1203" s="210" t="s">
        <v>75</v>
      </c>
      <c r="E1203" s="211" t="s">
        <v>1571</v>
      </c>
      <c r="F1203" s="211" t="s">
        <v>1572</v>
      </c>
      <c r="G1203" s="209"/>
      <c r="H1203" s="209"/>
      <c r="I1203" s="212"/>
      <c r="J1203" s="213">
        <f>BK1203</f>
        <v>0</v>
      </c>
      <c r="K1203" s="209"/>
      <c r="L1203" s="214"/>
      <c r="M1203" s="215"/>
      <c r="N1203" s="216"/>
      <c r="O1203" s="216"/>
      <c r="P1203" s="217">
        <f>SUM(P1204:P1223)</f>
        <v>0</v>
      </c>
      <c r="Q1203" s="216"/>
      <c r="R1203" s="217">
        <f>SUM(R1204:R1223)</f>
        <v>0.2271038</v>
      </c>
      <c r="S1203" s="216"/>
      <c r="T1203" s="218">
        <f>SUM(T1204:T1223)</f>
        <v>0</v>
      </c>
      <c r="U1203" s="11"/>
      <c r="V1203" s="11"/>
      <c r="W1203" s="11"/>
      <c r="X1203" s="11"/>
      <c r="Y1203" s="11"/>
      <c r="Z1203" s="11"/>
      <c r="AA1203" s="11"/>
      <c r="AB1203" s="11"/>
      <c r="AC1203" s="11"/>
      <c r="AD1203" s="11"/>
      <c r="AE1203" s="11"/>
      <c r="AR1203" s="219" t="s">
        <v>85</v>
      </c>
      <c r="AT1203" s="220" t="s">
        <v>75</v>
      </c>
      <c r="AU1203" s="220" t="s">
        <v>76</v>
      </c>
      <c r="AY1203" s="219" t="s">
        <v>201</v>
      </c>
      <c r="BK1203" s="221">
        <f>SUM(BK1204:BK1223)</f>
        <v>0</v>
      </c>
    </row>
    <row r="1204" s="2" customFormat="1" ht="37.8" customHeight="1">
      <c r="A1204" s="39"/>
      <c r="B1204" s="40"/>
      <c r="C1204" s="222" t="s">
        <v>1573</v>
      </c>
      <c r="D1204" s="222" t="s">
        <v>202</v>
      </c>
      <c r="E1204" s="223" t="s">
        <v>1574</v>
      </c>
      <c r="F1204" s="224" t="s">
        <v>1575</v>
      </c>
      <c r="G1204" s="225" t="s">
        <v>215</v>
      </c>
      <c r="H1204" s="226">
        <v>31.919</v>
      </c>
      <c r="I1204" s="227"/>
      <c r="J1204" s="228">
        <f>ROUND(I1204*H1204,2)</f>
        <v>0</v>
      </c>
      <c r="K1204" s="229"/>
      <c r="L1204" s="45"/>
      <c r="M1204" s="230" t="s">
        <v>1</v>
      </c>
      <c r="N1204" s="231" t="s">
        <v>41</v>
      </c>
      <c r="O1204" s="92"/>
      <c r="P1204" s="232">
        <f>O1204*H1204</f>
        <v>0</v>
      </c>
      <c r="Q1204" s="232">
        <v>0.0047000000000000002</v>
      </c>
      <c r="R1204" s="232">
        <f>Q1204*H1204</f>
        <v>0.15001929999999999</v>
      </c>
      <c r="S1204" s="232">
        <v>0</v>
      </c>
      <c r="T1204" s="233">
        <f>S1204*H1204</f>
        <v>0</v>
      </c>
      <c r="U1204" s="39"/>
      <c r="V1204" s="39"/>
      <c r="W1204" s="39"/>
      <c r="X1204" s="39"/>
      <c r="Y1204" s="39"/>
      <c r="Z1204" s="39"/>
      <c r="AA1204" s="39"/>
      <c r="AB1204" s="39"/>
      <c r="AC1204" s="39"/>
      <c r="AD1204" s="39"/>
      <c r="AE1204" s="39"/>
      <c r="AR1204" s="234" t="s">
        <v>323</v>
      </c>
      <c r="AT1204" s="234" t="s">
        <v>202</v>
      </c>
      <c r="AU1204" s="234" t="s">
        <v>83</v>
      </c>
      <c r="AY1204" s="18" t="s">
        <v>201</v>
      </c>
      <c r="BE1204" s="235">
        <f>IF(N1204="základní",J1204,0)</f>
        <v>0</v>
      </c>
      <c r="BF1204" s="235">
        <f>IF(N1204="snížená",J1204,0)</f>
        <v>0</v>
      </c>
      <c r="BG1204" s="235">
        <f>IF(N1204="zákl. přenesená",J1204,0)</f>
        <v>0</v>
      </c>
      <c r="BH1204" s="235">
        <f>IF(N1204="sníž. přenesená",J1204,0)</f>
        <v>0</v>
      </c>
      <c r="BI1204" s="235">
        <f>IF(N1204="nulová",J1204,0)</f>
        <v>0</v>
      </c>
      <c r="BJ1204" s="18" t="s">
        <v>83</v>
      </c>
      <c r="BK1204" s="235">
        <f>ROUND(I1204*H1204,2)</f>
        <v>0</v>
      </c>
      <c r="BL1204" s="18" t="s">
        <v>323</v>
      </c>
      <c r="BM1204" s="234" t="s">
        <v>1576</v>
      </c>
    </row>
    <row r="1205" s="12" customFormat="1">
      <c r="A1205" s="12"/>
      <c r="B1205" s="236"/>
      <c r="C1205" s="237"/>
      <c r="D1205" s="238" t="s">
        <v>208</v>
      </c>
      <c r="E1205" s="239" t="s">
        <v>1</v>
      </c>
      <c r="F1205" s="240" t="s">
        <v>1577</v>
      </c>
      <c r="G1205" s="237"/>
      <c r="H1205" s="239" t="s">
        <v>1</v>
      </c>
      <c r="I1205" s="241"/>
      <c r="J1205" s="237"/>
      <c r="K1205" s="237"/>
      <c r="L1205" s="242"/>
      <c r="M1205" s="243"/>
      <c r="N1205" s="244"/>
      <c r="O1205" s="244"/>
      <c r="P1205" s="244"/>
      <c r="Q1205" s="244"/>
      <c r="R1205" s="244"/>
      <c r="S1205" s="244"/>
      <c r="T1205" s="245"/>
      <c r="U1205" s="12"/>
      <c r="V1205" s="12"/>
      <c r="W1205" s="12"/>
      <c r="X1205" s="12"/>
      <c r="Y1205" s="12"/>
      <c r="Z1205" s="12"/>
      <c r="AA1205" s="12"/>
      <c r="AB1205" s="12"/>
      <c r="AC1205" s="12"/>
      <c r="AD1205" s="12"/>
      <c r="AE1205" s="12"/>
      <c r="AT1205" s="246" t="s">
        <v>208</v>
      </c>
      <c r="AU1205" s="246" t="s">
        <v>83</v>
      </c>
      <c r="AV1205" s="12" t="s">
        <v>83</v>
      </c>
      <c r="AW1205" s="12" t="s">
        <v>32</v>
      </c>
      <c r="AX1205" s="12" t="s">
        <v>76</v>
      </c>
      <c r="AY1205" s="246" t="s">
        <v>201</v>
      </c>
    </row>
    <row r="1206" s="12" customFormat="1">
      <c r="A1206" s="12"/>
      <c r="B1206" s="236"/>
      <c r="C1206" s="237"/>
      <c r="D1206" s="238" t="s">
        <v>208</v>
      </c>
      <c r="E1206" s="239" t="s">
        <v>1</v>
      </c>
      <c r="F1206" s="240" t="s">
        <v>1578</v>
      </c>
      <c r="G1206" s="237"/>
      <c r="H1206" s="239" t="s">
        <v>1</v>
      </c>
      <c r="I1206" s="241"/>
      <c r="J1206" s="237"/>
      <c r="K1206" s="237"/>
      <c r="L1206" s="242"/>
      <c r="M1206" s="243"/>
      <c r="N1206" s="244"/>
      <c r="O1206" s="244"/>
      <c r="P1206" s="244"/>
      <c r="Q1206" s="244"/>
      <c r="R1206" s="244"/>
      <c r="S1206" s="244"/>
      <c r="T1206" s="245"/>
      <c r="U1206" s="12"/>
      <c r="V1206" s="12"/>
      <c r="W1206" s="12"/>
      <c r="X1206" s="12"/>
      <c r="Y1206" s="12"/>
      <c r="Z1206" s="12"/>
      <c r="AA1206" s="12"/>
      <c r="AB1206" s="12"/>
      <c r="AC1206" s="12"/>
      <c r="AD1206" s="12"/>
      <c r="AE1206" s="12"/>
      <c r="AT1206" s="246" t="s">
        <v>208</v>
      </c>
      <c r="AU1206" s="246" t="s">
        <v>83</v>
      </c>
      <c r="AV1206" s="12" t="s">
        <v>83</v>
      </c>
      <c r="AW1206" s="12" t="s">
        <v>32</v>
      </c>
      <c r="AX1206" s="12" t="s">
        <v>76</v>
      </c>
      <c r="AY1206" s="246" t="s">
        <v>201</v>
      </c>
    </row>
    <row r="1207" s="12" customFormat="1">
      <c r="A1207" s="12"/>
      <c r="B1207" s="236"/>
      <c r="C1207" s="237"/>
      <c r="D1207" s="238" t="s">
        <v>208</v>
      </c>
      <c r="E1207" s="239" t="s">
        <v>1</v>
      </c>
      <c r="F1207" s="240" t="s">
        <v>1579</v>
      </c>
      <c r="G1207" s="237"/>
      <c r="H1207" s="239" t="s">
        <v>1</v>
      </c>
      <c r="I1207" s="241"/>
      <c r="J1207" s="237"/>
      <c r="K1207" s="237"/>
      <c r="L1207" s="242"/>
      <c r="M1207" s="243"/>
      <c r="N1207" s="244"/>
      <c r="O1207" s="244"/>
      <c r="P1207" s="244"/>
      <c r="Q1207" s="244"/>
      <c r="R1207" s="244"/>
      <c r="S1207" s="244"/>
      <c r="T1207" s="245"/>
      <c r="U1207" s="12"/>
      <c r="V1207" s="12"/>
      <c r="W1207" s="12"/>
      <c r="X1207" s="12"/>
      <c r="Y1207" s="12"/>
      <c r="Z1207" s="12"/>
      <c r="AA1207" s="12"/>
      <c r="AB1207" s="12"/>
      <c r="AC1207" s="12"/>
      <c r="AD1207" s="12"/>
      <c r="AE1207" s="12"/>
      <c r="AT1207" s="246" t="s">
        <v>208</v>
      </c>
      <c r="AU1207" s="246" t="s">
        <v>83</v>
      </c>
      <c r="AV1207" s="12" t="s">
        <v>83</v>
      </c>
      <c r="AW1207" s="12" t="s">
        <v>32</v>
      </c>
      <c r="AX1207" s="12" t="s">
        <v>76</v>
      </c>
      <c r="AY1207" s="246" t="s">
        <v>201</v>
      </c>
    </row>
    <row r="1208" s="13" customFormat="1">
      <c r="A1208" s="13"/>
      <c r="B1208" s="247"/>
      <c r="C1208" s="248"/>
      <c r="D1208" s="238" t="s">
        <v>208</v>
      </c>
      <c r="E1208" s="249" t="s">
        <v>1</v>
      </c>
      <c r="F1208" s="250" t="s">
        <v>1580</v>
      </c>
      <c r="G1208" s="248"/>
      <c r="H1208" s="251">
        <v>21.039999999999999</v>
      </c>
      <c r="I1208" s="252"/>
      <c r="J1208" s="248"/>
      <c r="K1208" s="248"/>
      <c r="L1208" s="253"/>
      <c r="M1208" s="254"/>
      <c r="N1208" s="255"/>
      <c r="O1208" s="255"/>
      <c r="P1208" s="255"/>
      <c r="Q1208" s="255"/>
      <c r="R1208" s="255"/>
      <c r="S1208" s="255"/>
      <c r="T1208" s="256"/>
      <c r="U1208" s="13"/>
      <c r="V1208" s="13"/>
      <c r="W1208" s="13"/>
      <c r="X1208" s="13"/>
      <c r="Y1208" s="13"/>
      <c r="Z1208" s="13"/>
      <c r="AA1208" s="13"/>
      <c r="AB1208" s="13"/>
      <c r="AC1208" s="13"/>
      <c r="AD1208" s="13"/>
      <c r="AE1208" s="13"/>
      <c r="AT1208" s="257" t="s">
        <v>208</v>
      </c>
      <c r="AU1208" s="257" t="s">
        <v>83</v>
      </c>
      <c r="AV1208" s="13" t="s">
        <v>85</v>
      </c>
      <c r="AW1208" s="13" t="s">
        <v>32</v>
      </c>
      <c r="AX1208" s="13" t="s">
        <v>76</v>
      </c>
      <c r="AY1208" s="257" t="s">
        <v>201</v>
      </c>
    </row>
    <row r="1209" s="13" customFormat="1">
      <c r="A1209" s="13"/>
      <c r="B1209" s="247"/>
      <c r="C1209" s="248"/>
      <c r="D1209" s="238" t="s">
        <v>208</v>
      </c>
      <c r="E1209" s="249" t="s">
        <v>1</v>
      </c>
      <c r="F1209" s="250" t="s">
        <v>1581</v>
      </c>
      <c r="G1209" s="248"/>
      <c r="H1209" s="251">
        <v>-1.9039999999999999</v>
      </c>
      <c r="I1209" s="252"/>
      <c r="J1209" s="248"/>
      <c r="K1209" s="248"/>
      <c r="L1209" s="253"/>
      <c r="M1209" s="254"/>
      <c r="N1209" s="255"/>
      <c r="O1209" s="255"/>
      <c r="P1209" s="255"/>
      <c r="Q1209" s="255"/>
      <c r="R1209" s="255"/>
      <c r="S1209" s="255"/>
      <c r="T1209" s="256"/>
      <c r="U1209" s="13"/>
      <c r="V1209" s="13"/>
      <c r="W1209" s="13"/>
      <c r="X1209" s="13"/>
      <c r="Y1209" s="13"/>
      <c r="Z1209" s="13"/>
      <c r="AA1209" s="13"/>
      <c r="AB1209" s="13"/>
      <c r="AC1209" s="13"/>
      <c r="AD1209" s="13"/>
      <c r="AE1209" s="13"/>
      <c r="AT1209" s="257" t="s">
        <v>208</v>
      </c>
      <c r="AU1209" s="257" t="s">
        <v>83</v>
      </c>
      <c r="AV1209" s="13" t="s">
        <v>85</v>
      </c>
      <c r="AW1209" s="13" t="s">
        <v>32</v>
      </c>
      <c r="AX1209" s="13" t="s">
        <v>76</v>
      </c>
      <c r="AY1209" s="257" t="s">
        <v>201</v>
      </c>
    </row>
    <row r="1210" s="13" customFormat="1">
      <c r="A1210" s="13"/>
      <c r="B1210" s="247"/>
      <c r="C1210" s="248"/>
      <c r="D1210" s="238" t="s">
        <v>208</v>
      </c>
      <c r="E1210" s="249" t="s">
        <v>1</v>
      </c>
      <c r="F1210" s="250" t="s">
        <v>1582</v>
      </c>
      <c r="G1210" s="248"/>
      <c r="H1210" s="251">
        <v>-1.8999999999999999</v>
      </c>
      <c r="I1210" s="252"/>
      <c r="J1210" s="248"/>
      <c r="K1210" s="248"/>
      <c r="L1210" s="253"/>
      <c r="M1210" s="254"/>
      <c r="N1210" s="255"/>
      <c r="O1210" s="255"/>
      <c r="P1210" s="255"/>
      <c r="Q1210" s="255"/>
      <c r="R1210" s="255"/>
      <c r="S1210" s="255"/>
      <c r="T1210" s="256"/>
      <c r="U1210" s="13"/>
      <c r="V1210" s="13"/>
      <c r="W1210" s="13"/>
      <c r="X1210" s="13"/>
      <c r="Y1210" s="13"/>
      <c r="Z1210" s="13"/>
      <c r="AA1210" s="13"/>
      <c r="AB1210" s="13"/>
      <c r="AC1210" s="13"/>
      <c r="AD1210" s="13"/>
      <c r="AE1210" s="13"/>
      <c r="AT1210" s="257" t="s">
        <v>208</v>
      </c>
      <c r="AU1210" s="257" t="s">
        <v>83</v>
      </c>
      <c r="AV1210" s="13" t="s">
        <v>85</v>
      </c>
      <c r="AW1210" s="13" t="s">
        <v>32</v>
      </c>
      <c r="AX1210" s="13" t="s">
        <v>76</v>
      </c>
      <c r="AY1210" s="257" t="s">
        <v>201</v>
      </c>
    </row>
    <row r="1211" s="13" customFormat="1">
      <c r="A1211" s="13"/>
      <c r="B1211" s="247"/>
      <c r="C1211" s="248"/>
      <c r="D1211" s="238" t="s">
        <v>208</v>
      </c>
      <c r="E1211" s="249" t="s">
        <v>1</v>
      </c>
      <c r="F1211" s="250" t="s">
        <v>508</v>
      </c>
      <c r="G1211" s="248"/>
      <c r="H1211" s="251">
        <v>-1.7729999999999999</v>
      </c>
      <c r="I1211" s="252"/>
      <c r="J1211" s="248"/>
      <c r="K1211" s="248"/>
      <c r="L1211" s="253"/>
      <c r="M1211" s="254"/>
      <c r="N1211" s="255"/>
      <c r="O1211" s="255"/>
      <c r="P1211" s="255"/>
      <c r="Q1211" s="255"/>
      <c r="R1211" s="255"/>
      <c r="S1211" s="255"/>
      <c r="T1211" s="256"/>
      <c r="U1211" s="13"/>
      <c r="V1211" s="13"/>
      <c r="W1211" s="13"/>
      <c r="X1211" s="13"/>
      <c r="Y1211" s="13"/>
      <c r="Z1211" s="13"/>
      <c r="AA1211" s="13"/>
      <c r="AB1211" s="13"/>
      <c r="AC1211" s="13"/>
      <c r="AD1211" s="13"/>
      <c r="AE1211" s="13"/>
      <c r="AT1211" s="257" t="s">
        <v>208</v>
      </c>
      <c r="AU1211" s="257" t="s">
        <v>83</v>
      </c>
      <c r="AV1211" s="13" t="s">
        <v>85</v>
      </c>
      <c r="AW1211" s="13" t="s">
        <v>32</v>
      </c>
      <c r="AX1211" s="13" t="s">
        <v>76</v>
      </c>
      <c r="AY1211" s="257" t="s">
        <v>201</v>
      </c>
    </row>
    <row r="1212" s="13" customFormat="1">
      <c r="A1212" s="13"/>
      <c r="B1212" s="247"/>
      <c r="C1212" s="248"/>
      <c r="D1212" s="238" t="s">
        <v>208</v>
      </c>
      <c r="E1212" s="249" t="s">
        <v>1</v>
      </c>
      <c r="F1212" s="250" t="s">
        <v>1583</v>
      </c>
      <c r="G1212" s="248"/>
      <c r="H1212" s="251">
        <v>-2.3330000000000002</v>
      </c>
      <c r="I1212" s="252"/>
      <c r="J1212" s="248"/>
      <c r="K1212" s="248"/>
      <c r="L1212" s="253"/>
      <c r="M1212" s="254"/>
      <c r="N1212" s="255"/>
      <c r="O1212" s="255"/>
      <c r="P1212" s="255"/>
      <c r="Q1212" s="255"/>
      <c r="R1212" s="255"/>
      <c r="S1212" s="255"/>
      <c r="T1212" s="256"/>
      <c r="U1212" s="13"/>
      <c r="V1212" s="13"/>
      <c r="W1212" s="13"/>
      <c r="X1212" s="13"/>
      <c r="Y1212" s="13"/>
      <c r="Z1212" s="13"/>
      <c r="AA1212" s="13"/>
      <c r="AB1212" s="13"/>
      <c r="AC1212" s="13"/>
      <c r="AD1212" s="13"/>
      <c r="AE1212" s="13"/>
      <c r="AT1212" s="257" t="s">
        <v>208</v>
      </c>
      <c r="AU1212" s="257" t="s">
        <v>83</v>
      </c>
      <c r="AV1212" s="13" t="s">
        <v>85</v>
      </c>
      <c r="AW1212" s="13" t="s">
        <v>32</v>
      </c>
      <c r="AX1212" s="13" t="s">
        <v>76</v>
      </c>
      <c r="AY1212" s="257" t="s">
        <v>201</v>
      </c>
    </row>
    <row r="1213" s="15" customFormat="1">
      <c r="A1213" s="15"/>
      <c r="B1213" s="269"/>
      <c r="C1213" s="270"/>
      <c r="D1213" s="238" t="s">
        <v>208</v>
      </c>
      <c r="E1213" s="271" t="s">
        <v>1</v>
      </c>
      <c r="F1213" s="272" t="s">
        <v>274</v>
      </c>
      <c r="G1213" s="270"/>
      <c r="H1213" s="273">
        <v>13.130000000000001</v>
      </c>
      <c r="I1213" s="274"/>
      <c r="J1213" s="270"/>
      <c r="K1213" s="270"/>
      <c r="L1213" s="275"/>
      <c r="M1213" s="276"/>
      <c r="N1213" s="277"/>
      <c r="O1213" s="277"/>
      <c r="P1213" s="277"/>
      <c r="Q1213" s="277"/>
      <c r="R1213" s="277"/>
      <c r="S1213" s="277"/>
      <c r="T1213" s="278"/>
      <c r="U1213" s="15"/>
      <c r="V1213" s="15"/>
      <c r="W1213" s="15"/>
      <c r="X1213" s="15"/>
      <c r="Y1213" s="15"/>
      <c r="Z1213" s="15"/>
      <c r="AA1213" s="15"/>
      <c r="AB1213" s="15"/>
      <c r="AC1213" s="15"/>
      <c r="AD1213" s="15"/>
      <c r="AE1213" s="15"/>
      <c r="AT1213" s="279" t="s">
        <v>208</v>
      </c>
      <c r="AU1213" s="279" t="s">
        <v>83</v>
      </c>
      <c r="AV1213" s="15" t="s">
        <v>138</v>
      </c>
      <c r="AW1213" s="15" t="s">
        <v>32</v>
      </c>
      <c r="AX1213" s="15" t="s">
        <v>76</v>
      </c>
      <c r="AY1213" s="279" t="s">
        <v>201</v>
      </c>
    </row>
    <row r="1214" s="12" customFormat="1">
      <c r="A1214" s="12"/>
      <c r="B1214" s="236"/>
      <c r="C1214" s="237"/>
      <c r="D1214" s="238" t="s">
        <v>208</v>
      </c>
      <c r="E1214" s="239" t="s">
        <v>1</v>
      </c>
      <c r="F1214" s="240" t="s">
        <v>1584</v>
      </c>
      <c r="G1214" s="237"/>
      <c r="H1214" s="239" t="s">
        <v>1</v>
      </c>
      <c r="I1214" s="241"/>
      <c r="J1214" s="237"/>
      <c r="K1214" s="237"/>
      <c r="L1214" s="242"/>
      <c r="M1214" s="243"/>
      <c r="N1214" s="244"/>
      <c r="O1214" s="244"/>
      <c r="P1214" s="244"/>
      <c r="Q1214" s="244"/>
      <c r="R1214" s="244"/>
      <c r="S1214" s="244"/>
      <c r="T1214" s="245"/>
      <c r="U1214" s="12"/>
      <c r="V1214" s="12"/>
      <c r="W1214" s="12"/>
      <c r="X1214" s="12"/>
      <c r="Y1214" s="12"/>
      <c r="Z1214" s="12"/>
      <c r="AA1214" s="12"/>
      <c r="AB1214" s="12"/>
      <c r="AC1214" s="12"/>
      <c r="AD1214" s="12"/>
      <c r="AE1214" s="12"/>
      <c r="AT1214" s="246" t="s">
        <v>208</v>
      </c>
      <c r="AU1214" s="246" t="s">
        <v>83</v>
      </c>
      <c r="AV1214" s="12" t="s">
        <v>83</v>
      </c>
      <c r="AW1214" s="12" t="s">
        <v>32</v>
      </c>
      <c r="AX1214" s="12" t="s">
        <v>76</v>
      </c>
      <c r="AY1214" s="246" t="s">
        <v>201</v>
      </c>
    </row>
    <row r="1215" s="13" customFormat="1">
      <c r="A1215" s="13"/>
      <c r="B1215" s="247"/>
      <c r="C1215" s="248"/>
      <c r="D1215" s="238" t="s">
        <v>208</v>
      </c>
      <c r="E1215" s="249" t="s">
        <v>1</v>
      </c>
      <c r="F1215" s="250" t="s">
        <v>1585</v>
      </c>
      <c r="G1215" s="248"/>
      <c r="H1215" s="251">
        <v>27.82</v>
      </c>
      <c r="I1215" s="252"/>
      <c r="J1215" s="248"/>
      <c r="K1215" s="248"/>
      <c r="L1215" s="253"/>
      <c r="M1215" s="254"/>
      <c r="N1215" s="255"/>
      <c r="O1215" s="255"/>
      <c r="P1215" s="255"/>
      <c r="Q1215" s="255"/>
      <c r="R1215" s="255"/>
      <c r="S1215" s="255"/>
      <c r="T1215" s="256"/>
      <c r="U1215" s="13"/>
      <c r="V1215" s="13"/>
      <c r="W1215" s="13"/>
      <c r="X1215" s="13"/>
      <c r="Y1215" s="13"/>
      <c r="Z1215" s="13"/>
      <c r="AA1215" s="13"/>
      <c r="AB1215" s="13"/>
      <c r="AC1215" s="13"/>
      <c r="AD1215" s="13"/>
      <c r="AE1215" s="13"/>
      <c r="AT1215" s="257" t="s">
        <v>208</v>
      </c>
      <c r="AU1215" s="257" t="s">
        <v>83</v>
      </c>
      <c r="AV1215" s="13" t="s">
        <v>85</v>
      </c>
      <c r="AW1215" s="13" t="s">
        <v>32</v>
      </c>
      <c r="AX1215" s="13" t="s">
        <v>76</v>
      </c>
      <c r="AY1215" s="257" t="s">
        <v>201</v>
      </c>
    </row>
    <row r="1216" s="13" customFormat="1">
      <c r="A1216" s="13"/>
      <c r="B1216" s="247"/>
      <c r="C1216" s="248"/>
      <c r="D1216" s="238" t="s">
        <v>208</v>
      </c>
      <c r="E1216" s="249" t="s">
        <v>1</v>
      </c>
      <c r="F1216" s="250" t="s">
        <v>531</v>
      </c>
      <c r="G1216" s="248"/>
      <c r="H1216" s="251">
        <v>-3.1520000000000001</v>
      </c>
      <c r="I1216" s="252"/>
      <c r="J1216" s="248"/>
      <c r="K1216" s="248"/>
      <c r="L1216" s="253"/>
      <c r="M1216" s="254"/>
      <c r="N1216" s="255"/>
      <c r="O1216" s="255"/>
      <c r="P1216" s="255"/>
      <c r="Q1216" s="255"/>
      <c r="R1216" s="255"/>
      <c r="S1216" s="255"/>
      <c r="T1216" s="256"/>
      <c r="U1216" s="13"/>
      <c r="V1216" s="13"/>
      <c r="W1216" s="13"/>
      <c r="X1216" s="13"/>
      <c r="Y1216" s="13"/>
      <c r="Z1216" s="13"/>
      <c r="AA1216" s="13"/>
      <c r="AB1216" s="13"/>
      <c r="AC1216" s="13"/>
      <c r="AD1216" s="13"/>
      <c r="AE1216" s="13"/>
      <c r="AT1216" s="257" t="s">
        <v>208</v>
      </c>
      <c r="AU1216" s="257" t="s">
        <v>83</v>
      </c>
      <c r="AV1216" s="13" t="s">
        <v>85</v>
      </c>
      <c r="AW1216" s="13" t="s">
        <v>32</v>
      </c>
      <c r="AX1216" s="13" t="s">
        <v>76</v>
      </c>
      <c r="AY1216" s="257" t="s">
        <v>201</v>
      </c>
    </row>
    <row r="1217" s="13" customFormat="1">
      <c r="A1217" s="13"/>
      <c r="B1217" s="247"/>
      <c r="C1217" s="248"/>
      <c r="D1217" s="238" t="s">
        <v>208</v>
      </c>
      <c r="E1217" s="249" t="s">
        <v>1</v>
      </c>
      <c r="F1217" s="250" t="s">
        <v>1586</v>
      </c>
      <c r="G1217" s="248"/>
      <c r="H1217" s="251">
        <v>-3.5459999999999998</v>
      </c>
      <c r="I1217" s="252"/>
      <c r="J1217" s="248"/>
      <c r="K1217" s="248"/>
      <c r="L1217" s="253"/>
      <c r="M1217" s="254"/>
      <c r="N1217" s="255"/>
      <c r="O1217" s="255"/>
      <c r="P1217" s="255"/>
      <c r="Q1217" s="255"/>
      <c r="R1217" s="255"/>
      <c r="S1217" s="255"/>
      <c r="T1217" s="256"/>
      <c r="U1217" s="13"/>
      <c r="V1217" s="13"/>
      <c r="W1217" s="13"/>
      <c r="X1217" s="13"/>
      <c r="Y1217" s="13"/>
      <c r="Z1217" s="13"/>
      <c r="AA1217" s="13"/>
      <c r="AB1217" s="13"/>
      <c r="AC1217" s="13"/>
      <c r="AD1217" s="13"/>
      <c r="AE1217" s="13"/>
      <c r="AT1217" s="257" t="s">
        <v>208</v>
      </c>
      <c r="AU1217" s="257" t="s">
        <v>83</v>
      </c>
      <c r="AV1217" s="13" t="s">
        <v>85</v>
      </c>
      <c r="AW1217" s="13" t="s">
        <v>32</v>
      </c>
      <c r="AX1217" s="13" t="s">
        <v>76</v>
      </c>
      <c r="AY1217" s="257" t="s">
        <v>201</v>
      </c>
    </row>
    <row r="1218" s="13" customFormat="1">
      <c r="A1218" s="13"/>
      <c r="B1218" s="247"/>
      <c r="C1218" s="248"/>
      <c r="D1218" s="238" t="s">
        <v>208</v>
      </c>
      <c r="E1218" s="249" t="s">
        <v>1</v>
      </c>
      <c r="F1218" s="250" t="s">
        <v>1583</v>
      </c>
      <c r="G1218" s="248"/>
      <c r="H1218" s="251">
        <v>-2.3330000000000002</v>
      </c>
      <c r="I1218" s="252"/>
      <c r="J1218" s="248"/>
      <c r="K1218" s="248"/>
      <c r="L1218" s="253"/>
      <c r="M1218" s="254"/>
      <c r="N1218" s="255"/>
      <c r="O1218" s="255"/>
      <c r="P1218" s="255"/>
      <c r="Q1218" s="255"/>
      <c r="R1218" s="255"/>
      <c r="S1218" s="255"/>
      <c r="T1218" s="256"/>
      <c r="U1218" s="13"/>
      <c r="V1218" s="13"/>
      <c r="W1218" s="13"/>
      <c r="X1218" s="13"/>
      <c r="Y1218" s="13"/>
      <c r="Z1218" s="13"/>
      <c r="AA1218" s="13"/>
      <c r="AB1218" s="13"/>
      <c r="AC1218" s="13"/>
      <c r="AD1218" s="13"/>
      <c r="AE1218" s="13"/>
      <c r="AT1218" s="257" t="s">
        <v>208</v>
      </c>
      <c r="AU1218" s="257" t="s">
        <v>83</v>
      </c>
      <c r="AV1218" s="13" t="s">
        <v>85</v>
      </c>
      <c r="AW1218" s="13" t="s">
        <v>32</v>
      </c>
      <c r="AX1218" s="13" t="s">
        <v>76</v>
      </c>
      <c r="AY1218" s="257" t="s">
        <v>201</v>
      </c>
    </row>
    <row r="1219" s="15" customFormat="1">
      <c r="A1219" s="15"/>
      <c r="B1219" s="269"/>
      <c r="C1219" s="270"/>
      <c r="D1219" s="238" t="s">
        <v>208</v>
      </c>
      <c r="E1219" s="271" t="s">
        <v>1</v>
      </c>
      <c r="F1219" s="272" t="s">
        <v>274</v>
      </c>
      <c r="G1219" s="270"/>
      <c r="H1219" s="273">
        <v>18.789000000000001</v>
      </c>
      <c r="I1219" s="274"/>
      <c r="J1219" s="270"/>
      <c r="K1219" s="270"/>
      <c r="L1219" s="275"/>
      <c r="M1219" s="276"/>
      <c r="N1219" s="277"/>
      <c r="O1219" s="277"/>
      <c r="P1219" s="277"/>
      <c r="Q1219" s="277"/>
      <c r="R1219" s="277"/>
      <c r="S1219" s="277"/>
      <c r="T1219" s="278"/>
      <c r="U1219" s="15"/>
      <c r="V1219" s="15"/>
      <c r="W1219" s="15"/>
      <c r="X1219" s="15"/>
      <c r="Y1219" s="15"/>
      <c r="Z1219" s="15"/>
      <c r="AA1219" s="15"/>
      <c r="AB1219" s="15"/>
      <c r="AC1219" s="15"/>
      <c r="AD1219" s="15"/>
      <c r="AE1219" s="15"/>
      <c r="AT1219" s="279" t="s">
        <v>208</v>
      </c>
      <c r="AU1219" s="279" t="s">
        <v>83</v>
      </c>
      <c r="AV1219" s="15" t="s">
        <v>138</v>
      </c>
      <c r="AW1219" s="15" t="s">
        <v>32</v>
      </c>
      <c r="AX1219" s="15" t="s">
        <v>76</v>
      </c>
      <c r="AY1219" s="279" t="s">
        <v>201</v>
      </c>
    </row>
    <row r="1220" s="14" customFormat="1">
      <c r="A1220" s="14"/>
      <c r="B1220" s="258"/>
      <c r="C1220" s="259"/>
      <c r="D1220" s="238" t="s">
        <v>208</v>
      </c>
      <c r="E1220" s="260" t="s">
        <v>429</v>
      </c>
      <c r="F1220" s="261" t="s">
        <v>212</v>
      </c>
      <c r="G1220" s="259"/>
      <c r="H1220" s="262">
        <v>31.919</v>
      </c>
      <c r="I1220" s="263"/>
      <c r="J1220" s="259"/>
      <c r="K1220" s="259"/>
      <c r="L1220" s="264"/>
      <c r="M1220" s="265"/>
      <c r="N1220" s="266"/>
      <c r="O1220" s="266"/>
      <c r="P1220" s="266"/>
      <c r="Q1220" s="266"/>
      <c r="R1220" s="266"/>
      <c r="S1220" s="266"/>
      <c r="T1220" s="267"/>
      <c r="U1220" s="14"/>
      <c r="V1220" s="14"/>
      <c r="W1220" s="14"/>
      <c r="X1220" s="14"/>
      <c r="Y1220" s="14"/>
      <c r="Z1220" s="14"/>
      <c r="AA1220" s="14"/>
      <c r="AB1220" s="14"/>
      <c r="AC1220" s="14"/>
      <c r="AD1220" s="14"/>
      <c r="AE1220" s="14"/>
      <c r="AT1220" s="268" t="s">
        <v>208</v>
      </c>
      <c r="AU1220" s="268" t="s">
        <v>83</v>
      </c>
      <c r="AV1220" s="14" t="s">
        <v>206</v>
      </c>
      <c r="AW1220" s="14" t="s">
        <v>32</v>
      </c>
      <c r="AX1220" s="14" t="s">
        <v>83</v>
      </c>
      <c r="AY1220" s="268" t="s">
        <v>201</v>
      </c>
    </row>
    <row r="1221" s="2" customFormat="1" ht="21.75" customHeight="1">
      <c r="A1221" s="39"/>
      <c r="B1221" s="40"/>
      <c r="C1221" s="291" t="s">
        <v>1587</v>
      </c>
      <c r="D1221" s="291" t="s">
        <v>615</v>
      </c>
      <c r="E1221" s="292" t="s">
        <v>1588</v>
      </c>
      <c r="F1221" s="293" t="s">
        <v>1589</v>
      </c>
      <c r="G1221" s="294" t="s">
        <v>215</v>
      </c>
      <c r="H1221" s="295">
        <v>33.515000000000001</v>
      </c>
      <c r="I1221" s="296"/>
      <c r="J1221" s="297">
        <f>ROUND(I1221*H1221,2)</f>
        <v>0</v>
      </c>
      <c r="K1221" s="298"/>
      <c r="L1221" s="299"/>
      <c r="M1221" s="300" t="s">
        <v>1</v>
      </c>
      <c r="N1221" s="301" t="s">
        <v>41</v>
      </c>
      <c r="O1221" s="92"/>
      <c r="P1221" s="232">
        <f>O1221*H1221</f>
        <v>0</v>
      </c>
      <c r="Q1221" s="232">
        <v>0.0023</v>
      </c>
      <c r="R1221" s="232">
        <f>Q1221*H1221</f>
        <v>0.0770845</v>
      </c>
      <c r="S1221" s="232">
        <v>0</v>
      </c>
      <c r="T1221" s="233">
        <f>S1221*H1221</f>
        <v>0</v>
      </c>
      <c r="U1221" s="39"/>
      <c r="V1221" s="39"/>
      <c r="W1221" s="39"/>
      <c r="X1221" s="39"/>
      <c r="Y1221" s="39"/>
      <c r="Z1221" s="39"/>
      <c r="AA1221" s="39"/>
      <c r="AB1221" s="39"/>
      <c r="AC1221" s="39"/>
      <c r="AD1221" s="39"/>
      <c r="AE1221" s="39"/>
      <c r="AR1221" s="234" t="s">
        <v>683</v>
      </c>
      <c r="AT1221" s="234" t="s">
        <v>615</v>
      </c>
      <c r="AU1221" s="234" t="s">
        <v>83</v>
      </c>
      <c r="AY1221" s="18" t="s">
        <v>201</v>
      </c>
      <c r="BE1221" s="235">
        <f>IF(N1221="základní",J1221,0)</f>
        <v>0</v>
      </c>
      <c r="BF1221" s="235">
        <f>IF(N1221="snížená",J1221,0)</f>
        <v>0</v>
      </c>
      <c r="BG1221" s="235">
        <f>IF(N1221="zákl. přenesená",J1221,0)</f>
        <v>0</v>
      </c>
      <c r="BH1221" s="235">
        <f>IF(N1221="sníž. přenesená",J1221,0)</f>
        <v>0</v>
      </c>
      <c r="BI1221" s="235">
        <f>IF(N1221="nulová",J1221,0)</f>
        <v>0</v>
      </c>
      <c r="BJ1221" s="18" t="s">
        <v>83</v>
      </c>
      <c r="BK1221" s="235">
        <f>ROUND(I1221*H1221,2)</f>
        <v>0</v>
      </c>
      <c r="BL1221" s="18" t="s">
        <v>323</v>
      </c>
      <c r="BM1221" s="234" t="s">
        <v>1590</v>
      </c>
    </row>
    <row r="1222" s="13" customFormat="1">
      <c r="A1222" s="13"/>
      <c r="B1222" s="247"/>
      <c r="C1222" s="248"/>
      <c r="D1222" s="238" t="s">
        <v>208</v>
      </c>
      <c r="E1222" s="249" t="s">
        <v>1</v>
      </c>
      <c r="F1222" s="250" t="s">
        <v>429</v>
      </c>
      <c r="G1222" s="248"/>
      <c r="H1222" s="251">
        <v>31.919</v>
      </c>
      <c r="I1222" s="252"/>
      <c r="J1222" s="248"/>
      <c r="K1222" s="248"/>
      <c r="L1222" s="253"/>
      <c r="M1222" s="254"/>
      <c r="N1222" s="255"/>
      <c r="O1222" s="255"/>
      <c r="P1222" s="255"/>
      <c r="Q1222" s="255"/>
      <c r="R1222" s="255"/>
      <c r="S1222" s="255"/>
      <c r="T1222" s="256"/>
      <c r="U1222" s="13"/>
      <c r="V1222" s="13"/>
      <c r="W1222" s="13"/>
      <c r="X1222" s="13"/>
      <c r="Y1222" s="13"/>
      <c r="Z1222" s="13"/>
      <c r="AA1222" s="13"/>
      <c r="AB1222" s="13"/>
      <c r="AC1222" s="13"/>
      <c r="AD1222" s="13"/>
      <c r="AE1222" s="13"/>
      <c r="AT1222" s="257" t="s">
        <v>208</v>
      </c>
      <c r="AU1222" s="257" t="s">
        <v>83</v>
      </c>
      <c r="AV1222" s="13" t="s">
        <v>85</v>
      </c>
      <c r="AW1222" s="13" t="s">
        <v>32</v>
      </c>
      <c r="AX1222" s="13" t="s">
        <v>83</v>
      </c>
      <c r="AY1222" s="257" t="s">
        <v>201</v>
      </c>
    </row>
    <row r="1223" s="13" customFormat="1">
      <c r="A1223" s="13"/>
      <c r="B1223" s="247"/>
      <c r="C1223" s="248"/>
      <c r="D1223" s="238" t="s">
        <v>208</v>
      </c>
      <c r="E1223" s="248"/>
      <c r="F1223" s="250" t="s">
        <v>1591</v>
      </c>
      <c r="G1223" s="248"/>
      <c r="H1223" s="251">
        <v>33.515000000000001</v>
      </c>
      <c r="I1223" s="252"/>
      <c r="J1223" s="248"/>
      <c r="K1223" s="248"/>
      <c r="L1223" s="253"/>
      <c r="M1223" s="254"/>
      <c r="N1223" s="255"/>
      <c r="O1223" s="255"/>
      <c r="P1223" s="255"/>
      <c r="Q1223" s="255"/>
      <c r="R1223" s="255"/>
      <c r="S1223" s="255"/>
      <c r="T1223" s="256"/>
      <c r="U1223" s="13"/>
      <c r="V1223" s="13"/>
      <c r="W1223" s="13"/>
      <c r="X1223" s="13"/>
      <c r="Y1223" s="13"/>
      <c r="Z1223" s="13"/>
      <c r="AA1223" s="13"/>
      <c r="AB1223" s="13"/>
      <c r="AC1223" s="13"/>
      <c r="AD1223" s="13"/>
      <c r="AE1223" s="13"/>
      <c r="AT1223" s="257" t="s">
        <v>208</v>
      </c>
      <c r="AU1223" s="257" t="s">
        <v>83</v>
      </c>
      <c r="AV1223" s="13" t="s">
        <v>85</v>
      </c>
      <c r="AW1223" s="13" t="s">
        <v>4</v>
      </c>
      <c r="AX1223" s="13" t="s">
        <v>83</v>
      </c>
      <c r="AY1223" s="257" t="s">
        <v>201</v>
      </c>
    </row>
    <row r="1224" s="11" customFormat="1" ht="25.92" customHeight="1">
      <c r="A1224" s="11"/>
      <c r="B1224" s="208"/>
      <c r="C1224" s="209"/>
      <c r="D1224" s="210" t="s">
        <v>75</v>
      </c>
      <c r="E1224" s="211" t="s">
        <v>1592</v>
      </c>
      <c r="F1224" s="211" t="s">
        <v>1593</v>
      </c>
      <c r="G1224" s="209"/>
      <c r="H1224" s="209"/>
      <c r="I1224" s="212"/>
      <c r="J1224" s="213">
        <f>BK1224</f>
        <v>0</v>
      </c>
      <c r="K1224" s="209"/>
      <c r="L1224" s="214"/>
      <c r="M1224" s="215"/>
      <c r="N1224" s="216"/>
      <c r="O1224" s="216"/>
      <c r="P1224" s="217">
        <f>SUM(P1225:P1228)</f>
        <v>0</v>
      </c>
      <c r="Q1224" s="216"/>
      <c r="R1224" s="217">
        <f>SUM(R1225:R1228)</f>
        <v>0.11603366</v>
      </c>
      <c r="S1224" s="216"/>
      <c r="T1224" s="218">
        <f>SUM(T1225:T1228)</f>
        <v>0</v>
      </c>
      <c r="U1224" s="11"/>
      <c r="V1224" s="11"/>
      <c r="W1224" s="11"/>
      <c r="X1224" s="11"/>
      <c r="Y1224" s="11"/>
      <c r="Z1224" s="11"/>
      <c r="AA1224" s="11"/>
      <c r="AB1224" s="11"/>
      <c r="AC1224" s="11"/>
      <c r="AD1224" s="11"/>
      <c r="AE1224" s="11"/>
      <c r="AR1224" s="219" t="s">
        <v>85</v>
      </c>
      <c r="AT1224" s="220" t="s">
        <v>75</v>
      </c>
      <c r="AU1224" s="220" t="s">
        <v>76</v>
      </c>
      <c r="AY1224" s="219" t="s">
        <v>201</v>
      </c>
      <c r="BK1224" s="221">
        <f>SUM(BK1225:BK1228)</f>
        <v>0</v>
      </c>
    </row>
    <row r="1225" s="2" customFormat="1" ht="37.8" customHeight="1">
      <c r="A1225" s="39"/>
      <c r="B1225" s="40"/>
      <c r="C1225" s="222" t="s">
        <v>1594</v>
      </c>
      <c r="D1225" s="222" t="s">
        <v>202</v>
      </c>
      <c r="E1225" s="223" t="s">
        <v>1595</v>
      </c>
      <c r="F1225" s="224" t="s">
        <v>1596</v>
      </c>
      <c r="G1225" s="225" t="s">
        <v>215</v>
      </c>
      <c r="H1225" s="226">
        <v>139.63499999999999</v>
      </c>
      <c r="I1225" s="227"/>
      <c r="J1225" s="228">
        <f>ROUND(I1225*H1225,2)</f>
        <v>0</v>
      </c>
      <c r="K1225" s="229"/>
      <c r="L1225" s="45"/>
      <c r="M1225" s="230" t="s">
        <v>1</v>
      </c>
      <c r="N1225" s="231" t="s">
        <v>41</v>
      </c>
      <c r="O1225" s="92"/>
      <c r="P1225" s="232">
        <f>O1225*H1225</f>
        <v>0</v>
      </c>
      <c r="Q1225" s="232">
        <v>0.00025999999999999998</v>
      </c>
      <c r="R1225" s="232">
        <f>Q1225*H1225</f>
        <v>0.036305099999999993</v>
      </c>
      <c r="S1225" s="232">
        <v>0</v>
      </c>
      <c r="T1225" s="233">
        <f>S1225*H1225</f>
        <v>0</v>
      </c>
      <c r="U1225" s="39"/>
      <c r="V1225" s="39"/>
      <c r="W1225" s="39"/>
      <c r="X1225" s="39"/>
      <c r="Y1225" s="39"/>
      <c r="Z1225" s="39"/>
      <c r="AA1225" s="39"/>
      <c r="AB1225" s="39"/>
      <c r="AC1225" s="39"/>
      <c r="AD1225" s="39"/>
      <c r="AE1225" s="39"/>
      <c r="AR1225" s="234" t="s">
        <v>323</v>
      </c>
      <c r="AT1225" s="234" t="s">
        <v>202</v>
      </c>
      <c r="AU1225" s="234" t="s">
        <v>83</v>
      </c>
      <c r="AY1225" s="18" t="s">
        <v>201</v>
      </c>
      <c r="BE1225" s="235">
        <f>IF(N1225="základní",J1225,0)</f>
        <v>0</v>
      </c>
      <c r="BF1225" s="235">
        <f>IF(N1225="snížená",J1225,0)</f>
        <v>0</v>
      </c>
      <c r="BG1225" s="235">
        <f>IF(N1225="zákl. přenesená",J1225,0)</f>
        <v>0</v>
      </c>
      <c r="BH1225" s="235">
        <f>IF(N1225="sníž. přenesená",J1225,0)</f>
        <v>0</v>
      </c>
      <c r="BI1225" s="235">
        <f>IF(N1225="nulová",J1225,0)</f>
        <v>0</v>
      </c>
      <c r="BJ1225" s="18" t="s">
        <v>83</v>
      </c>
      <c r="BK1225" s="235">
        <f>ROUND(I1225*H1225,2)</f>
        <v>0</v>
      </c>
      <c r="BL1225" s="18" t="s">
        <v>323</v>
      </c>
      <c r="BM1225" s="234" t="s">
        <v>1597</v>
      </c>
    </row>
    <row r="1226" s="13" customFormat="1">
      <c r="A1226" s="13"/>
      <c r="B1226" s="247"/>
      <c r="C1226" s="248"/>
      <c r="D1226" s="238" t="s">
        <v>208</v>
      </c>
      <c r="E1226" s="249" t="s">
        <v>1</v>
      </c>
      <c r="F1226" s="250" t="s">
        <v>447</v>
      </c>
      <c r="G1226" s="248"/>
      <c r="H1226" s="251">
        <v>139.63499999999999</v>
      </c>
      <c r="I1226" s="252"/>
      <c r="J1226" s="248"/>
      <c r="K1226" s="248"/>
      <c r="L1226" s="253"/>
      <c r="M1226" s="254"/>
      <c r="N1226" s="255"/>
      <c r="O1226" s="255"/>
      <c r="P1226" s="255"/>
      <c r="Q1226" s="255"/>
      <c r="R1226" s="255"/>
      <c r="S1226" s="255"/>
      <c r="T1226" s="256"/>
      <c r="U1226" s="13"/>
      <c r="V1226" s="13"/>
      <c r="W1226" s="13"/>
      <c r="X1226" s="13"/>
      <c r="Y1226" s="13"/>
      <c r="Z1226" s="13"/>
      <c r="AA1226" s="13"/>
      <c r="AB1226" s="13"/>
      <c r="AC1226" s="13"/>
      <c r="AD1226" s="13"/>
      <c r="AE1226" s="13"/>
      <c r="AT1226" s="257" t="s">
        <v>208</v>
      </c>
      <c r="AU1226" s="257" t="s">
        <v>83</v>
      </c>
      <c r="AV1226" s="13" t="s">
        <v>85</v>
      </c>
      <c r="AW1226" s="13" t="s">
        <v>32</v>
      </c>
      <c r="AX1226" s="13" t="s">
        <v>83</v>
      </c>
      <c r="AY1226" s="257" t="s">
        <v>201</v>
      </c>
    </row>
    <row r="1227" s="2" customFormat="1" ht="24.15" customHeight="1">
      <c r="A1227" s="39"/>
      <c r="B1227" s="40"/>
      <c r="C1227" s="222" t="s">
        <v>1598</v>
      </c>
      <c r="D1227" s="222" t="s">
        <v>202</v>
      </c>
      <c r="E1227" s="223" t="s">
        <v>1599</v>
      </c>
      <c r="F1227" s="224" t="s">
        <v>1600</v>
      </c>
      <c r="G1227" s="225" t="s">
        <v>215</v>
      </c>
      <c r="H1227" s="226">
        <v>52.453000000000003</v>
      </c>
      <c r="I1227" s="227"/>
      <c r="J1227" s="228">
        <f>ROUND(I1227*H1227,2)</f>
        <v>0</v>
      </c>
      <c r="K1227" s="229"/>
      <c r="L1227" s="45"/>
      <c r="M1227" s="230" t="s">
        <v>1</v>
      </c>
      <c r="N1227" s="231" t="s">
        <v>41</v>
      </c>
      <c r="O1227" s="92"/>
      <c r="P1227" s="232">
        <f>O1227*H1227</f>
        <v>0</v>
      </c>
      <c r="Q1227" s="232">
        <v>0.0015200000000000001</v>
      </c>
      <c r="R1227" s="232">
        <f>Q1227*H1227</f>
        <v>0.079728560000000004</v>
      </c>
      <c r="S1227" s="232">
        <v>0</v>
      </c>
      <c r="T1227" s="233">
        <f>S1227*H1227</f>
        <v>0</v>
      </c>
      <c r="U1227" s="39"/>
      <c r="V1227" s="39"/>
      <c r="W1227" s="39"/>
      <c r="X1227" s="39"/>
      <c r="Y1227" s="39"/>
      <c r="Z1227" s="39"/>
      <c r="AA1227" s="39"/>
      <c r="AB1227" s="39"/>
      <c r="AC1227" s="39"/>
      <c r="AD1227" s="39"/>
      <c r="AE1227" s="39"/>
      <c r="AR1227" s="234" t="s">
        <v>323</v>
      </c>
      <c r="AT1227" s="234" t="s">
        <v>202</v>
      </c>
      <c r="AU1227" s="234" t="s">
        <v>83</v>
      </c>
      <c r="AY1227" s="18" t="s">
        <v>201</v>
      </c>
      <c r="BE1227" s="235">
        <f>IF(N1227="základní",J1227,0)</f>
        <v>0</v>
      </c>
      <c r="BF1227" s="235">
        <f>IF(N1227="snížená",J1227,0)</f>
        <v>0</v>
      </c>
      <c r="BG1227" s="235">
        <f>IF(N1227="zákl. přenesená",J1227,0)</f>
        <v>0</v>
      </c>
      <c r="BH1227" s="235">
        <f>IF(N1227="sníž. přenesená",J1227,0)</f>
        <v>0</v>
      </c>
      <c r="BI1227" s="235">
        <f>IF(N1227="nulová",J1227,0)</f>
        <v>0</v>
      </c>
      <c r="BJ1227" s="18" t="s">
        <v>83</v>
      </c>
      <c r="BK1227" s="235">
        <f>ROUND(I1227*H1227,2)</f>
        <v>0</v>
      </c>
      <c r="BL1227" s="18" t="s">
        <v>323</v>
      </c>
      <c r="BM1227" s="234" t="s">
        <v>1601</v>
      </c>
    </row>
    <row r="1228" s="13" customFormat="1">
      <c r="A1228" s="13"/>
      <c r="B1228" s="247"/>
      <c r="C1228" s="248"/>
      <c r="D1228" s="238" t="s">
        <v>208</v>
      </c>
      <c r="E1228" s="249" t="s">
        <v>1</v>
      </c>
      <c r="F1228" s="250" t="s">
        <v>435</v>
      </c>
      <c r="G1228" s="248"/>
      <c r="H1228" s="251">
        <v>52.453000000000003</v>
      </c>
      <c r="I1228" s="252"/>
      <c r="J1228" s="248"/>
      <c r="K1228" s="248"/>
      <c r="L1228" s="253"/>
      <c r="M1228" s="254"/>
      <c r="N1228" s="255"/>
      <c r="O1228" s="255"/>
      <c r="P1228" s="255"/>
      <c r="Q1228" s="255"/>
      <c r="R1228" s="255"/>
      <c r="S1228" s="255"/>
      <c r="T1228" s="256"/>
      <c r="U1228" s="13"/>
      <c r="V1228" s="13"/>
      <c r="W1228" s="13"/>
      <c r="X1228" s="13"/>
      <c r="Y1228" s="13"/>
      <c r="Z1228" s="13"/>
      <c r="AA1228" s="13"/>
      <c r="AB1228" s="13"/>
      <c r="AC1228" s="13"/>
      <c r="AD1228" s="13"/>
      <c r="AE1228" s="13"/>
      <c r="AT1228" s="257" t="s">
        <v>208</v>
      </c>
      <c r="AU1228" s="257" t="s">
        <v>83</v>
      </c>
      <c r="AV1228" s="13" t="s">
        <v>85</v>
      </c>
      <c r="AW1228" s="13" t="s">
        <v>32</v>
      </c>
      <c r="AX1228" s="13" t="s">
        <v>83</v>
      </c>
      <c r="AY1228" s="257" t="s">
        <v>201</v>
      </c>
    </row>
    <row r="1229" s="11" customFormat="1" ht="25.92" customHeight="1">
      <c r="A1229" s="11"/>
      <c r="B1229" s="208"/>
      <c r="C1229" s="209"/>
      <c r="D1229" s="210" t="s">
        <v>75</v>
      </c>
      <c r="E1229" s="211" t="s">
        <v>1602</v>
      </c>
      <c r="F1229" s="211" t="s">
        <v>1603</v>
      </c>
      <c r="G1229" s="209"/>
      <c r="H1229" s="209"/>
      <c r="I1229" s="212"/>
      <c r="J1229" s="213">
        <f>BK1229</f>
        <v>0</v>
      </c>
      <c r="K1229" s="209"/>
      <c r="L1229" s="214"/>
      <c r="M1229" s="215"/>
      <c r="N1229" s="216"/>
      <c r="O1229" s="216"/>
      <c r="P1229" s="217">
        <f>SUM(P1230:P1241)</f>
        <v>0</v>
      </c>
      <c r="Q1229" s="216"/>
      <c r="R1229" s="217">
        <f>SUM(R1230:R1241)</f>
        <v>0.4393842</v>
      </c>
      <c r="S1229" s="216"/>
      <c r="T1229" s="218">
        <f>SUM(T1230:T1241)</f>
        <v>0</v>
      </c>
      <c r="U1229" s="11"/>
      <c r="V1229" s="11"/>
      <c r="W1229" s="11"/>
      <c r="X1229" s="11"/>
      <c r="Y1229" s="11"/>
      <c r="Z1229" s="11"/>
      <c r="AA1229" s="11"/>
      <c r="AB1229" s="11"/>
      <c r="AC1229" s="11"/>
      <c r="AD1229" s="11"/>
      <c r="AE1229" s="11"/>
      <c r="AR1229" s="219" t="s">
        <v>85</v>
      </c>
      <c r="AT1229" s="220" t="s">
        <v>75</v>
      </c>
      <c r="AU1229" s="220" t="s">
        <v>76</v>
      </c>
      <c r="AY1229" s="219" t="s">
        <v>201</v>
      </c>
      <c r="BK1229" s="221">
        <f>SUM(BK1230:BK1241)</f>
        <v>0</v>
      </c>
    </row>
    <row r="1230" s="2" customFormat="1" ht="16.5" customHeight="1">
      <c r="A1230" s="39"/>
      <c r="B1230" s="40"/>
      <c r="C1230" s="222" t="s">
        <v>1604</v>
      </c>
      <c r="D1230" s="222" t="s">
        <v>202</v>
      </c>
      <c r="E1230" s="223" t="s">
        <v>1605</v>
      </c>
      <c r="F1230" s="224" t="s">
        <v>445</v>
      </c>
      <c r="G1230" s="225" t="s">
        <v>215</v>
      </c>
      <c r="H1230" s="226">
        <v>1.23</v>
      </c>
      <c r="I1230" s="227"/>
      <c r="J1230" s="228">
        <f>ROUND(I1230*H1230,2)</f>
        <v>0</v>
      </c>
      <c r="K1230" s="229"/>
      <c r="L1230" s="45"/>
      <c r="M1230" s="230" t="s">
        <v>1</v>
      </c>
      <c r="N1230" s="231" t="s">
        <v>41</v>
      </c>
      <c r="O1230" s="92"/>
      <c r="P1230" s="232">
        <f>O1230*H1230</f>
        <v>0</v>
      </c>
      <c r="Q1230" s="232">
        <v>0</v>
      </c>
      <c r="R1230" s="232">
        <f>Q1230*H1230</f>
        <v>0</v>
      </c>
      <c r="S1230" s="232">
        <v>0</v>
      </c>
      <c r="T1230" s="233">
        <f>S1230*H1230</f>
        <v>0</v>
      </c>
      <c r="U1230" s="39"/>
      <c r="V1230" s="39"/>
      <c r="W1230" s="39"/>
      <c r="X1230" s="39"/>
      <c r="Y1230" s="39"/>
      <c r="Z1230" s="39"/>
      <c r="AA1230" s="39"/>
      <c r="AB1230" s="39"/>
      <c r="AC1230" s="39"/>
      <c r="AD1230" s="39"/>
      <c r="AE1230" s="39"/>
      <c r="AR1230" s="234" t="s">
        <v>323</v>
      </c>
      <c r="AT1230" s="234" t="s">
        <v>202</v>
      </c>
      <c r="AU1230" s="234" t="s">
        <v>83</v>
      </c>
      <c r="AY1230" s="18" t="s">
        <v>201</v>
      </c>
      <c r="BE1230" s="235">
        <f>IF(N1230="základní",J1230,0)</f>
        <v>0</v>
      </c>
      <c r="BF1230" s="235">
        <f>IF(N1230="snížená",J1230,0)</f>
        <v>0</v>
      </c>
      <c r="BG1230" s="235">
        <f>IF(N1230="zákl. přenesená",J1230,0)</f>
        <v>0</v>
      </c>
      <c r="BH1230" s="235">
        <f>IF(N1230="sníž. přenesená",J1230,0)</f>
        <v>0</v>
      </c>
      <c r="BI1230" s="235">
        <f>IF(N1230="nulová",J1230,0)</f>
        <v>0</v>
      </c>
      <c r="BJ1230" s="18" t="s">
        <v>83</v>
      </c>
      <c r="BK1230" s="235">
        <f>ROUND(I1230*H1230,2)</f>
        <v>0</v>
      </c>
      <c r="BL1230" s="18" t="s">
        <v>323</v>
      </c>
      <c r="BM1230" s="234" t="s">
        <v>1606</v>
      </c>
    </row>
    <row r="1231" s="13" customFormat="1">
      <c r="A1231" s="13"/>
      <c r="B1231" s="247"/>
      <c r="C1231" s="248"/>
      <c r="D1231" s="238" t="s">
        <v>208</v>
      </c>
      <c r="E1231" s="249" t="s">
        <v>1</v>
      </c>
      <c r="F1231" s="250" t="s">
        <v>444</v>
      </c>
      <c r="G1231" s="248"/>
      <c r="H1231" s="251">
        <v>1.23</v>
      </c>
      <c r="I1231" s="252"/>
      <c r="J1231" s="248"/>
      <c r="K1231" s="248"/>
      <c r="L1231" s="253"/>
      <c r="M1231" s="254"/>
      <c r="N1231" s="255"/>
      <c r="O1231" s="255"/>
      <c r="P1231" s="255"/>
      <c r="Q1231" s="255"/>
      <c r="R1231" s="255"/>
      <c r="S1231" s="255"/>
      <c r="T1231" s="256"/>
      <c r="U1231" s="13"/>
      <c r="V1231" s="13"/>
      <c r="W1231" s="13"/>
      <c r="X1231" s="13"/>
      <c r="Y1231" s="13"/>
      <c r="Z1231" s="13"/>
      <c r="AA1231" s="13"/>
      <c r="AB1231" s="13"/>
      <c r="AC1231" s="13"/>
      <c r="AD1231" s="13"/>
      <c r="AE1231" s="13"/>
      <c r="AT1231" s="257" t="s">
        <v>208</v>
      </c>
      <c r="AU1231" s="257" t="s">
        <v>83</v>
      </c>
      <c r="AV1231" s="13" t="s">
        <v>85</v>
      </c>
      <c r="AW1231" s="13" t="s">
        <v>32</v>
      </c>
      <c r="AX1231" s="13" t="s">
        <v>83</v>
      </c>
      <c r="AY1231" s="257" t="s">
        <v>201</v>
      </c>
    </row>
    <row r="1232" s="2" customFormat="1" ht="49.05" customHeight="1">
      <c r="A1232" s="39"/>
      <c r="B1232" s="40"/>
      <c r="C1232" s="222" t="s">
        <v>1607</v>
      </c>
      <c r="D1232" s="222" t="s">
        <v>202</v>
      </c>
      <c r="E1232" s="223" t="s">
        <v>1608</v>
      </c>
      <c r="F1232" s="224" t="s">
        <v>1609</v>
      </c>
      <c r="G1232" s="225" t="s">
        <v>535</v>
      </c>
      <c r="H1232" s="226">
        <v>8</v>
      </c>
      <c r="I1232" s="227"/>
      <c r="J1232" s="228">
        <f>ROUND(I1232*H1232,2)</f>
        <v>0</v>
      </c>
      <c r="K1232" s="229"/>
      <c r="L1232" s="45"/>
      <c r="M1232" s="230" t="s">
        <v>1</v>
      </c>
      <c r="N1232" s="231" t="s">
        <v>41</v>
      </c>
      <c r="O1232" s="92"/>
      <c r="P1232" s="232">
        <f>O1232*H1232</f>
        <v>0</v>
      </c>
      <c r="Q1232" s="232">
        <v>0</v>
      </c>
      <c r="R1232" s="232">
        <f>Q1232*H1232</f>
        <v>0</v>
      </c>
      <c r="S1232" s="232">
        <v>0</v>
      </c>
      <c r="T1232" s="233">
        <f>S1232*H1232</f>
        <v>0</v>
      </c>
      <c r="U1232" s="39"/>
      <c r="V1232" s="39"/>
      <c r="W1232" s="39"/>
      <c r="X1232" s="39"/>
      <c r="Y1232" s="39"/>
      <c r="Z1232" s="39"/>
      <c r="AA1232" s="39"/>
      <c r="AB1232" s="39"/>
      <c r="AC1232" s="39"/>
      <c r="AD1232" s="39"/>
      <c r="AE1232" s="39"/>
      <c r="AR1232" s="234" t="s">
        <v>206</v>
      </c>
      <c r="AT1232" s="234" t="s">
        <v>202</v>
      </c>
      <c r="AU1232" s="234" t="s">
        <v>83</v>
      </c>
      <c r="AY1232" s="18" t="s">
        <v>201</v>
      </c>
      <c r="BE1232" s="235">
        <f>IF(N1232="základní",J1232,0)</f>
        <v>0</v>
      </c>
      <c r="BF1232" s="235">
        <f>IF(N1232="snížená",J1232,0)</f>
        <v>0</v>
      </c>
      <c r="BG1232" s="235">
        <f>IF(N1232="zákl. přenesená",J1232,0)</f>
        <v>0</v>
      </c>
      <c r="BH1232" s="235">
        <f>IF(N1232="sníž. přenesená",J1232,0)</f>
        <v>0</v>
      </c>
      <c r="BI1232" s="235">
        <f>IF(N1232="nulová",J1232,0)</f>
        <v>0</v>
      </c>
      <c r="BJ1232" s="18" t="s">
        <v>83</v>
      </c>
      <c r="BK1232" s="235">
        <f>ROUND(I1232*H1232,2)</f>
        <v>0</v>
      </c>
      <c r="BL1232" s="18" t="s">
        <v>206</v>
      </c>
      <c r="BM1232" s="234" t="s">
        <v>1610</v>
      </c>
    </row>
    <row r="1233" s="12" customFormat="1">
      <c r="A1233" s="12"/>
      <c r="B1233" s="236"/>
      <c r="C1233" s="237"/>
      <c r="D1233" s="238" t="s">
        <v>208</v>
      </c>
      <c r="E1233" s="239" t="s">
        <v>1</v>
      </c>
      <c r="F1233" s="240" t="s">
        <v>1611</v>
      </c>
      <c r="G1233" s="237"/>
      <c r="H1233" s="239" t="s">
        <v>1</v>
      </c>
      <c r="I1233" s="241"/>
      <c r="J1233" s="237"/>
      <c r="K1233" s="237"/>
      <c r="L1233" s="242"/>
      <c r="M1233" s="243"/>
      <c r="N1233" s="244"/>
      <c r="O1233" s="244"/>
      <c r="P1233" s="244"/>
      <c r="Q1233" s="244"/>
      <c r="R1233" s="244"/>
      <c r="S1233" s="244"/>
      <c r="T1233" s="245"/>
      <c r="U1233" s="12"/>
      <c r="V1233" s="12"/>
      <c r="W1233" s="12"/>
      <c r="X1233" s="12"/>
      <c r="Y1233" s="12"/>
      <c r="Z1233" s="12"/>
      <c r="AA1233" s="12"/>
      <c r="AB1233" s="12"/>
      <c r="AC1233" s="12"/>
      <c r="AD1233" s="12"/>
      <c r="AE1233" s="12"/>
      <c r="AT1233" s="246" t="s">
        <v>208</v>
      </c>
      <c r="AU1233" s="246" t="s">
        <v>83</v>
      </c>
      <c r="AV1233" s="12" t="s">
        <v>83</v>
      </c>
      <c r="AW1233" s="12" t="s">
        <v>32</v>
      </c>
      <c r="AX1233" s="12" t="s">
        <v>76</v>
      </c>
      <c r="AY1233" s="246" t="s">
        <v>201</v>
      </c>
    </row>
    <row r="1234" s="13" customFormat="1">
      <c r="A1234" s="13"/>
      <c r="B1234" s="247"/>
      <c r="C1234" s="248"/>
      <c r="D1234" s="238" t="s">
        <v>208</v>
      </c>
      <c r="E1234" s="249" t="s">
        <v>1</v>
      </c>
      <c r="F1234" s="250" t="s">
        <v>260</v>
      </c>
      <c r="G1234" s="248"/>
      <c r="H1234" s="251">
        <v>8</v>
      </c>
      <c r="I1234" s="252"/>
      <c r="J1234" s="248"/>
      <c r="K1234" s="248"/>
      <c r="L1234" s="253"/>
      <c r="M1234" s="254"/>
      <c r="N1234" s="255"/>
      <c r="O1234" s="255"/>
      <c r="P1234" s="255"/>
      <c r="Q1234" s="255"/>
      <c r="R1234" s="255"/>
      <c r="S1234" s="255"/>
      <c r="T1234" s="256"/>
      <c r="U1234" s="13"/>
      <c r="V1234" s="13"/>
      <c r="W1234" s="13"/>
      <c r="X1234" s="13"/>
      <c r="Y1234" s="13"/>
      <c r="Z1234" s="13"/>
      <c r="AA1234" s="13"/>
      <c r="AB1234" s="13"/>
      <c r="AC1234" s="13"/>
      <c r="AD1234" s="13"/>
      <c r="AE1234" s="13"/>
      <c r="AT1234" s="257" t="s">
        <v>208</v>
      </c>
      <c r="AU1234" s="257" t="s">
        <v>83</v>
      </c>
      <c r="AV1234" s="13" t="s">
        <v>85</v>
      </c>
      <c r="AW1234" s="13" t="s">
        <v>32</v>
      </c>
      <c r="AX1234" s="13" t="s">
        <v>83</v>
      </c>
      <c r="AY1234" s="257" t="s">
        <v>201</v>
      </c>
    </row>
    <row r="1235" s="2" customFormat="1" ht="37.8" customHeight="1">
      <c r="A1235" s="39"/>
      <c r="B1235" s="40"/>
      <c r="C1235" s="291" t="s">
        <v>1612</v>
      </c>
      <c r="D1235" s="291" t="s">
        <v>615</v>
      </c>
      <c r="E1235" s="292" t="s">
        <v>1613</v>
      </c>
      <c r="F1235" s="293" t="s">
        <v>1614</v>
      </c>
      <c r="G1235" s="294" t="s">
        <v>215</v>
      </c>
      <c r="H1235" s="295">
        <v>93.060000000000002</v>
      </c>
      <c r="I1235" s="296"/>
      <c r="J1235" s="297">
        <f>ROUND(I1235*H1235,2)</f>
        <v>0</v>
      </c>
      <c r="K1235" s="298"/>
      <c r="L1235" s="299"/>
      <c r="M1235" s="300" t="s">
        <v>1</v>
      </c>
      <c r="N1235" s="301" t="s">
        <v>41</v>
      </c>
      <c r="O1235" s="92"/>
      <c r="P1235" s="232">
        <f>O1235*H1235</f>
        <v>0</v>
      </c>
      <c r="Q1235" s="232">
        <v>0.0041700000000000001</v>
      </c>
      <c r="R1235" s="232">
        <f>Q1235*H1235</f>
        <v>0.38806020000000002</v>
      </c>
      <c r="S1235" s="232">
        <v>0</v>
      </c>
      <c r="T1235" s="233">
        <f>S1235*H1235</f>
        <v>0</v>
      </c>
      <c r="U1235" s="39"/>
      <c r="V1235" s="39"/>
      <c r="W1235" s="39"/>
      <c r="X1235" s="39"/>
      <c r="Y1235" s="39"/>
      <c r="Z1235" s="39"/>
      <c r="AA1235" s="39"/>
      <c r="AB1235" s="39"/>
      <c r="AC1235" s="39"/>
      <c r="AD1235" s="39"/>
      <c r="AE1235" s="39"/>
      <c r="AR1235" s="234" t="s">
        <v>260</v>
      </c>
      <c r="AT1235" s="234" t="s">
        <v>615</v>
      </c>
      <c r="AU1235" s="234" t="s">
        <v>83</v>
      </c>
      <c r="AY1235" s="18" t="s">
        <v>201</v>
      </c>
      <c r="BE1235" s="235">
        <f>IF(N1235="základní",J1235,0)</f>
        <v>0</v>
      </c>
      <c r="BF1235" s="235">
        <f>IF(N1235="snížená",J1235,0)</f>
        <v>0</v>
      </c>
      <c r="BG1235" s="235">
        <f>IF(N1235="zákl. přenesená",J1235,0)</f>
        <v>0</v>
      </c>
      <c r="BH1235" s="235">
        <f>IF(N1235="sníž. přenesená",J1235,0)</f>
        <v>0</v>
      </c>
      <c r="BI1235" s="235">
        <f>IF(N1235="nulová",J1235,0)</f>
        <v>0</v>
      </c>
      <c r="BJ1235" s="18" t="s">
        <v>83</v>
      </c>
      <c r="BK1235" s="235">
        <f>ROUND(I1235*H1235,2)</f>
        <v>0</v>
      </c>
      <c r="BL1235" s="18" t="s">
        <v>206</v>
      </c>
      <c r="BM1235" s="234" t="s">
        <v>1615</v>
      </c>
    </row>
    <row r="1236" s="2" customFormat="1">
      <c r="A1236" s="39"/>
      <c r="B1236" s="40"/>
      <c r="C1236" s="41"/>
      <c r="D1236" s="238" t="s">
        <v>343</v>
      </c>
      <c r="E1236" s="41"/>
      <c r="F1236" s="285" t="s">
        <v>1616</v>
      </c>
      <c r="G1236" s="41"/>
      <c r="H1236" s="41"/>
      <c r="I1236" s="286"/>
      <c r="J1236" s="41"/>
      <c r="K1236" s="41"/>
      <c r="L1236" s="45"/>
      <c r="M1236" s="287"/>
      <c r="N1236" s="288"/>
      <c r="O1236" s="92"/>
      <c r="P1236" s="92"/>
      <c r="Q1236" s="92"/>
      <c r="R1236" s="92"/>
      <c r="S1236" s="92"/>
      <c r="T1236" s="93"/>
      <c r="U1236" s="39"/>
      <c r="V1236" s="39"/>
      <c r="W1236" s="39"/>
      <c r="X1236" s="39"/>
      <c r="Y1236" s="39"/>
      <c r="Z1236" s="39"/>
      <c r="AA1236" s="39"/>
      <c r="AB1236" s="39"/>
      <c r="AC1236" s="39"/>
      <c r="AD1236" s="39"/>
      <c r="AE1236" s="39"/>
      <c r="AT1236" s="18" t="s">
        <v>343</v>
      </c>
      <c r="AU1236" s="18" t="s">
        <v>83</v>
      </c>
    </row>
    <row r="1237" s="12" customFormat="1">
      <c r="A1237" s="12"/>
      <c r="B1237" s="236"/>
      <c r="C1237" s="237"/>
      <c r="D1237" s="238" t="s">
        <v>208</v>
      </c>
      <c r="E1237" s="239" t="s">
        <v>1</v>
      </c>
      <c r="F1237" s="240" t="s">
        <v>1611</v>
      </c>
      <c r="G1237" s="237"/>
      <c r="H1237" s="239" t="s">
        <v>1</v>
      </c>
      <c r="I1237" s="241"/>
      <c r="J1237" s="237"/>
      <c r="K1237" s="237"/>
      <c r="L1237" s="242"/>
      <c r="M1237" s="243"/>
      <c r="N1237" s="244"/>
      <c r="O1237" s="244"/>
      <c r="P1237" s="244"/>
      <c r="Q1237" s="244"/>
      <c r="R1237" s="244"/>
      <c r="S1237" s="244"/>
      <c r="T1237" s="245"/>
      <c r="U1237" s="12"/>
      <c r="V1237" s="12"/>
      <c r="W1237" s="12"/>
      <c r="X1237" s="12"/>
      <c r="Y1237" s="12"/>
      <c r="Z1237" s="12"/>
      <c r="AA1237" s="12"/>
      <c r="AB1237" s="12"/>
      <c r="AC1237" s="12"/>
      <c r="AD1237" s="12"/>
      <c r="AE1237" s="12"/>
      <c r="AT1237" s="246" t="s">
        <v>208</v>
      </c>
      <c r="AU1237" s="246" t="s">
        <v>83</v>
      </c>
      <c r="AV1237" s="12" t="s">
        <v>83</v>
      </c>
      <c r="AW1237" s="12" t="s">
        <v>32</v>
      </c>
      <c r="AX1237" s="12" t="s">
        <v>76</v>
      </c>
      <c r="AY1237" s="246" t="s">
        <v>201</v>
      </c>
    </row>
    <row r="1238" s="13" customFormat="1">
      <c r="A1238" s="13"/>
      <c r="B1238" s="247"/>
      <c r="C1238" s="248"/>
      <c r="D1238" s="238" t="s">
        <v>208</v>
      </c>
      <c r="E1238" s="249" t="s">
        <v>1</v>
      </c>
      <c r="F1238" s="250" t="s">
        <v>1617</v>
      </c>
      <c r="G1238" s="248"/>
      <c r="H1238" s="251">
        <v>93.060000000000002</v>
      </c>
      <c r="I1238" s="252"/>
      <c r="J1238" s="248"/>
      <c r="K1238" s="248"/>
      <c r="L1238" s="253"/>
      <c r="M1238" s="254"/>
      <c r="N1238" s="255"/>
      <c r="O1238" s="255"/>
      <c r="P1238" s="255"/>
      <c r="Q1238" s="255"/>
      <c r="R1238" s="255"/>
      <c r="S1238" s="255"/>
      <c r="T1238" s="256"/>
      <c r="U1238" s="13"/>
      <c r="V1238" s="13"/>
      <c r="W1238" s="13"/>
      <c r="X1238" s="13"/>
      <c r="Y1238" s="13"/>
      <c r="Z1238" s="13"/>
      <c r="AA1238" s="13"/>
      <c r="AB1238" s="13"/>
      <c r="AC1238" s="13"/>
      <c r="AD1238" s="13"/>
      <c r="AE1238" s="13"/>
      <c r="AT1238" s="257" t="s">
        <v>208</v>
      </c>
      <c r="AU1238" s="257" t="s">
        <v>83</v>
      </c>
      <c r="AV1238" s="13" t="s">
        <v>85</v>
      </c>
      <c r="AW1238" s="13" t="s">
        <v>32</v>
      </c>
      <c r="AX1238" s="13" t="s">
        <v>83</v>
      </c>
      <c r="AY1238" s="257" t="s">
        <v>201</v>
      </c>
    </row>
    <row r="1239" s="2" customFormat="1" ht="24.15" customHeight="1">
      <c r="A1239" s="39"/>
      <c r="B1239" s="40"/>
      <c r="C1239" s="222" t="s">
        <v>1618</v>
      </c>
      <c r="D1239" s="222" t="s">
        <v>202</v>
      </c>
      <c r="E1239" s="223" t="s">
        <v>1619</v>
      </c>
      <c r="F1239" s="224" t="s">
        <v>1620</v>
      </c>
      <c r="G1239" s="225" t="s">
        <v>215</v>
      </c>
      <c r="H1239" s="226">
        <v>39.479999999999997</v>
      </c>
      <c r="I1239" s="227"/>
      <c r="J1239" s="228">
        <f>ROUND(I1239*H1239,2)</f>
        <v>0</v>
      </c>
      <c r="K1239" s="229"/>
      <c r="L1239" s="45"/>
      <c r="M1239" s="230" t="s">
        <v>1</v>
      </c>
      <c r="N1239" s="231" t="s">
        <v>41</v>
      </c>
      <c r="O1239" s="92"/>
      <c r="P1239" s="232">
        <f>O1239*H1239</f>
        <v>0</v>
      </c>
      <c r="Q1239" s="232">
        <v>0</v>
      </c>
      <c r="R1239" s="232">
        <f>Q1239*H1239</f>
        <v>0</v>
      </c>
      <c r="S1239" s="232">
        <v>0</v>
      </c>
      <c r="T1239" s="233">
        <f>S1239*H1239</f>
        <v>0</v>
      </c>
      <c r="U1239" s="39"/>
      <c r="V1239" s="39"/>
      <c r="W1239" s="39"/>
      <c r="X1239" s="39"/>
      <c r="Y1239" s="39"/>
      <c r="Z1239" s="39"/>
      <c r="AA1239" s="39"/>
      <c r="AB1239" s="39"/>
      <c r="AC1239" s="39"/>
      <c r="AD1239" s="39"/>
      <c r="AE1239" s="39"/>
      <c r="AR1239" s="234" t="s">
        <v>323</v>
      </c>
      <c r="AT1239" s="234" t="s">
        <v>202</v>
      </c>
      <c r="AU1239" s="234" t="s">
        <v>83</v>
      </c>
      <c r="AY1239" s="18" t="s">
        <v>201</v>
      </c>
      <c r="BE1239" s="235">
        <f>IF(N1239="základní",J1239,0)</f>
        <v>0</v>
      </c>
      <c r="BF1239" s="235">
        <f>IF(N1239="snížená",J1239,0)</f>
        <v>0</v>
      </c>
      <c r="BG1239" s="235">
        <f>IF(N1239="zákl. přenesená",J1239,0)</f>
        <v>0</v>
      </c>
      <c r="BH1239" s="235">
        <f>IF(N1239="sníž. přenesená",J1239,0)</f>
        <v>0</v>
      </c>
      <c r="BI1239" s="235">
        <f>IF(N1239="nulová",J1239,0)</f>
        <v>0</v>
      </c>
      <c r="BJ1239" s="18" t="s">
        <v>83</v>
      </c>
      <c r="BK1239" s="235">
        <f>ROUND(I1239*H1239,2)</f>
        <v>0</v>
      </c>
      <c r="BL1239" s="18" t="s">
        <v>323</v>
      </c>
      <c r="BM1239" s="234" t="s">
        <v>1621</v>
      </c>
    </row>
    <row r="1240" s="13" customFormat="1">
      <c r="A1240" s="13"/>
      <c r="B1240" s="247"/>
      <c r="C1240" s="248"/>
      <c r="D1240" s="238" t="s">
        <v>208</v>
      </c>
      <c r="E1240" s="249" t="s">
        <v>1</v>
      </c>
      <c r="F1240" s="250" t="s">
        <v>1622</v>
      </c>
      <c r="G1240" s="248"/>
      <c r="H1240" s="251">
        <v>39.479999999999997</v>
      </c>
      <c r="I1240" s="252"/>
      <c r="J1240" s="248"/>
      <c r="K1240" s="248"/>
      <c r="L1240" s="253"/>
      <c r="M1240" s="254"/>
      <c r="N1240" s="255"/>
      <c r="O1240" s="255"/>
      <c r="P1240" s="255"/>
      <c r="Q1240" s="255"/>
      <c r="R1240" s="255"/>
      <c r="S1240" s="255"/>
      <c r="T1240" s="256"/>
      <c r="U1240" s="13"/>
      <c r="V1240" s="13"/>
      <c r="W1240" s="13"/>
      <c r="X1240" s="13"/>
      <c r="Y1240" s="13"/>
      <c r="Z1240" s="13"/>
      <c r="AA1240" s="13"/>
      <c r="AB1240" s="13"/>
      <c r="AC1240" s="13"/>
      <c r="AD1240" s="13"/>
      <c r="AE1240" s="13"/>
      <c r="AT1240" s="257" t="s">
        <v>208</v>
      </c>
      <c r="AU1240" s="257" t="s">
        <v>83</v>
      </c>
      <c r="AV1240" s="13" t="s">
        <v>85</v>
      </c>
      <c r="AW1240" s="13" t="s">
        <v>32</v>
      </c>
      <c r="AX1240" s="13" t="s">
        <v>83</v>
      </c>
      <c r="AY1240" s="257" t="s">
        <v>201</v>
      </c>
    </row>
    <row r="1241" s="2" customFormat="1" ht="16.5" customHeight="1">
      <c r="A1241" s="39"/>
      <c r="B1241" s="40"/>
      <c r="C1241" s="291" t="s">
        <v>1623</v>
      </c>
      <c r="D1241" s="291" t="s">
        <v>615</v>
      </c>
      <c r="E1241" s="292" t="s">
        <v>1624</v>
      </c>
      <c r="F1241" s="293" t="s">
        <v>1625</v>
      </c>
      <c r="G1241" s="294" t="s">
        <v>215</v>
      </c>
      <c r="H1241" s="295">
        <v>39.479999999999997</v>
      </c>
      <c r="I1241" s="296"/>
      <c r="J1241" s="297">
        <f>ROUND(I1241*H1241,2)</f>
        <v>0</v>
      </c>
      <c r="K1241" s="298"/>
      <c r="L1241" s="299"/>
      <c r="M1241" s="303" t="s">
        <v>1</v>
      </c>
      <c r="N1241" s="304" t="s">
        <v>41</v>
      </c>
      <c r="O1241" s="282"/>
      <c r="P1241" s="283">
        <f>O1241*H1241</f>
        <v>0</v>
      </c>
      <c r="Q1241" s="283">
        <v>0.0012999999999999999</v>
      </c>
      <c r="R1241" s="283">
        <f>Q1241*H1241</f>
        <v>0.051323999999999995</v>
      </c>
      <c r="S1241" s="283">
        <v>0</v>
      </c>
      <c r="T1241" s="284">
        <f>S1241*H1241</f>
        <v>0</v>
      </c>
      <c r="U1241" s="39"/>
      <c r="V1241" s="39"/>
      <c r="W1241" s="39"/>
      <c r="X1241" s="39"/>
      <c r="Y1241" s="39"/>
      <c r="Z1241" s="39"/>
      <c r="AA1241" s="39"/>
      <c r="AB1241" s="39"/>
      <c r="AC1241" s="39"/>
      <c r="AD1241" s="39"/>
      <c r="AE1241" s="39"/>
      <c r="AR1241" s="234" t="s">
        <v>683</v>
      </c>
      <c r="AT1241" s="234" t="s">
        <v>615</v>
      </c>
      <c r="AU1241" s="234" t="s">
        <v>83</v>
      </c>
      <c r="AY1241" s="18" t="s">
        <v>201</v>
      </c>
      <c r="BE1241" s="235">
        <f>IF(N1241="základní",J1241,0)</f>
        <v>0</v>
      </c>
      <c r="BF1241" s="235">
        <f>IF(N1241="snížená",J1241,0)</f>
        <v>0</v>
      </c>
      <c r="BG1241" s="235">
        <f>IF(N1241="zákl. přenesená",J1241,0)</f>
        <v>0</v>
      </c>
      <c r="BH1241" s="235">
        <f>IF(N1241="sníž. přenesená",J1241,0)</f>
        <v>0</v>
      </c>
      <c r="BI1241" s="235">
        <f>IF(N1241="nulová",J1241,0)</f>
        <v>0</v>
      </c>
      <c r="BJ1241" s="18" t="s">
        <v>83</v>
      </c>
      <c r="BK1241" s="235">
        <f>ROUND(I1241*H1241,2)</f>
        <v>0</v>
      </c>
      <c r="BL1241" s="18" t="s">
        <v>323</v>
      </c>
      <c r="BM1241" s="234" t="s">
        <v>1626</v>
      </c>
    </row>
    <row r="1242" s="2" customFormat="1" ht="6.96" customHeight="1">
      <c r="A1242" s="39"/>
      <c r="B1242" s="67"/>
      <c r="C1242" s="68"/>
      <c r="D1242" s="68"/>
      <c r="E1242" s="68"/>
      <c r="F1242" s="68"/>
      <c r="G1242" s="68"/>
      <c r="H1242" s="68"/>
      <c r="I1242" s="68"/>
      <c r="J1242" s="68"/>
      <c r="K1242" s="68"/>
      <c r="L1242" s="45"/>
      <c r="M1242" s="39"/>
      <c r="O1242" s="39"/>
      <c r="P1242" s="39"/>
      <c r="Q1242" s="39"/>
      <c r="R1242" s="39"/>
      <c r="S1242" s="39"/>
      <c r="T1242" s="39"/>
      <c r="U1242" s="39"/>
      <c r="V1242" s="39"/>
      <c r="W1242" s="39"/>
      <c r="X1242" s="39"/>
      <c r="Y1242" s="39"/>
      <c r="Z1242" s="39"/>
      <c r="AA1242" s="39"/>
      <c r="AB1242" s="39"/>
      <c r="AC1242" s="39"/>
      <c r="AD1242" s="39"/>
      <c r="AE1242" s="39"/>
    </row>
  </sheetData>
  <sheetProtection sheet="1" autoFilter="0" formatColumns="0" formatRows="0" objects="1" scenarios="1" spinCount="100000" saltValue="lhh6nqSSJt2w1kYnQ7JITOwdpi+XYw63a8GWLMd1okHcgPUkaKIvCPkWLJEMj5IFtZOIaYbsnp9uQw2xTxx35w==" hashValue="m5MdmJ8BG6lax06OfzSI9pUxAiXzDeA9i6gTPN/suvTWSRKtd0ma6MdidMtsKw+NCHYEkzf0jbrqLzJnVFkATg==" algorithmName="SHA-512" password="CC35"/>
  <autoFilter ref="C141:K1241"/>
  <mergeCells count="12">
    <mergeCell ref="E7:H7"/>
    <mergeCell ref="E9:H9"/>
    <mergeCell ref="E11:H11"/>
    <mergeCell ref="E20:H20"/>
    <mergeCell ref="E29:H29"/>
    <mergeCell ref="E85:H85"/>
    <mergeCell ref="E87:H87"/>
    <mergeCell ref="E89:H89"/>
    <mergeCell ref="E130:H130"/>
    <mergeCell ref="E132:H132"/>
    <mergeCell ref="E134:H13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c r="AZ2" s="289" t="s">
        <v>409</v>
      </c>
      <c r="BA2" s="289" t="s">
        <v>410</v>
      </c>
      <c r="BB2" s="289" t="s">
        <v>215</v>
      </c>
      <c r="BC2" s="289" t="s">
        <v>411</v>
      </c>
      <c r="BD2" s="289" t="s">
        <v>138</v>
      </c>
    </row>
    <row r="3" s="1" customFormat="1" ht="6.96" customHeight="1">
      <c r="B3" s="148"/>
      <c r="C3" s="149"/>
      <c r="D3" s="149"/>
      <c r="E3" s="149"/>
      <c r="F3" s="149"/>
      <c r="G3" s="149"/>
      <c r="H3" s="149"/>
      <c r="I3" s="149"/>
      <c r="J3" s="149"/>
      <c r="K3" s="149"/>
      <c r="L3" s="21"/>
      <c r="AT3" s="18" t="s">
        <v>85</v>
      </c>
      <c r="AZ3" s="289" t="s">
        <v>348</v>
      </c>
      <c r="BA3" s="289" t="s">
        <v>349</v>
      </c>
      <c r="BB3" s="289" t="s">
        <v>215</v>
      </c>
      <c r="BC3" s="289" t="s">
        <v>350</v>
      </c>
      <c r="BD3" s="289" t="s">
        <v>138</v>
      </c>
    </row>
    <row r="4" s="1" customFormat="1" ht="24.96" customHeight="1">
      <c r="B4" s="21"/>
      <c r="D4" s="150" t="s">
        <v>173</v>
      </c>
      <c r="L4" s="21"/>
      <c r="M4" s="151" t="s">
        <v>10</v>
      </c>
      <c r="AT4" s="18" t="s">
        <v>4</v>
      </c>
      <c r="AZ4" s="289" t="s">
        <v>351</v>
      </c>
      <c r="BA4" s="289" t="s">
        <v>352</v>
      </c>
      <c r="BB4" s="289" t="s">
        <v>215</v>
      </c>
      <c r="BC4" s="289" t="s">
        <v>353</v>
      </c>
      <c r="BD4" s="289" t="s">
        <v>138</v>
      </c>
    </row>
    <row r="5" s="1" customFormat="1" ht="6.96" customHeight="1">
      <c r="B5" s="21"/>
      <c r="L5" s="21"/>
      <c r="AZ5" s="289" t="s">
        <v>382</v>
      </c>
      <c r="BA5" s="289" t="s">
        <v>383</v>
      </c>
      <c r="BB5" s="289" t="s">
        <v>215</v>
      </c>
      <c r="BC5" s="289" t="s">
        <v>384</v>
      </c>
      <c r="BD5" s="289" t="s">
        <v>138</v>
      </c>
    </row>
    <row r="6" s="1" customFormat="1" ht="12" customHeight="1">
      <c r="B6" s="21"/>
      <c r="D6" s="152" t="s">
        <v>16</v>
      </c>
      <c r="L6" s="21"/>
      <c r="AZ6" s="289" t="s">
        <v>385</v>
      </c>
      <c r="BA6" s="289" t="s">
        <v>386</v>
      </c>
      <c r="BB6" s="289" t="s">
        <v>215</v>
      </c>
      <c r="BC6" s="289" t="s">
        <v>387</v>
      </c>
      <c r="BD6" s="289" t="s">
        <v>138</v>
      </c>
    </row>
    <row r="7" s="1" customFormat="1" ht="26.25" customHeight="1">
      <c r="B7" s="21"/>
      <c r="E7" s="153" t="str">
        <f>'Rekapitulace stavby'!K6</f>
        <v>Konverze Vodárenské věže - výstavba větrné elektrárny Bohumín - Pudlov</v>
      </c>
      <c r="F7" s="152"/>
      <c r="G7" s="152"/>
      <c r="H7" s="152"/>
      <c r="L7" s="21"/>
      <c r="AZ7" s="289" t="s">
        <v>388</v>
      </c>
      <c r="BA7" s="289" t="s">
        <v>386</v>
      </c>
      <c r="BB7" s="289" t="s">
        <v>215</v>
      </c>
      <c r="BC7" s="289" t="s">
        <v>389</v>
      </c>
      <c r="BD7" s="289" t="s">
        <v>138</v>
      </c>
    </row>
    <row r="8" s="1" customFormat="1" ht="12" customHeight="1">
      <c r="B8" s="21"/>
      <c r="D8" s="152" t="s">
        <v>174</v>
      </c>
      <c r="L8" s="21"/>
      <c r="AZ8" s="289" t="s">
        <v>362</v>
      </c>
      <c r="BA8" s="289" t="s">
        <v>363</v>
      </c>
      <c r="BB8" s="289" t="s">
        <v>215</v>
      </c>
      <c r="BC8" s="289" t="s">
        <v>364</v>
      </c>
      <c r="BD8" s="289" t="s">
        <v>138</v>
      </c>
    </row>
    <row r="9" s="2" customFormat="1" ht="16.5" customHeight="1">
      <c r="A9" s="39"/>
      <c r="B9" s="45"/>
      <c r="C9" s="39"/>
      <c r="D9" s="39"/>
      <c r="E9" s="153" t="s">
        <v>368</v>
      </c>
      <c r="F9" s="39"/>
      <c r="G9" s="39"/>
      <c r="H9" s="39"/>
      <c r="I9" s="39"/>
      <c r="J9" s="39"/>
      <c r="K9" s="39"/>
      <c r="L9" s="64"/>
      <c r="S9" s="39"/>
      <c r="T9" s="39"/>
      <c r="U9" s="39"/>
      <c r="V9" s="39"/>
      <c r="W9" s="39"/>
      <c r="X9" s="39"/>
      <c r="Y9" s="39"/>
      <c r="Z9" s="39"/>
      <c r="AA9" s="39"/>
      <c r="AB9" s="39"/>
      <c r="AC9" s="39"/>
      <c r="AD9" s="39"/>
      <c r="AE9" s="39"/>
      <c r="AZ9" s="289" t="s">
        <v>365</v>
      </c>
      <c r="BA9" s="289" t="s">
        <v>366</v>
      </c>
      <c r="BB9" s="289" t="s">
        <v>215</v>
      </c>
      <c r="BC9" s="289" t="s">
        <v>367</v>
      </c>
      <c r="BD9" s="289" t="s">
        <v>138</v>
      </c>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c r="AZ10" s="289" t="s">
        <v>369</v>
      </c>
      <c r="BA10" s="289" t="s">
        <v>363</v>
      </c>
      <c r="BB10" s="289" t="s">
        <v>215</v>
      </c>
      <c r="BC10" s="289" t="s">
        <v>370</v>
      </c>
      <c r="BD10" s="289" t="s">
        <v>138</v>
      </c>
    </row>
    <row r="11" s="2" customFormat="1" ht="30" customHeight="1">
      <c r="A11" s="39"/>
      <c r="B11" s="45"/>
      <c r="C11" s="39"/>
      <c r="D11" s="39"/>
      <c r="E11" s="154" t="s">
        <v>1627</v>
      </c>
      <c r="F11" s="39"/>
      <c r="G11" s="39"/>
      <c r="H11" s="39"/>
      <c r="I11" s="39"/>
      <c r="J11" s="39"/>
      <c r="K11" s="39"/>
      <c r="L11" s="64"/>
      <c r="S11" s="39"/>
      <c r="T11" s="39"/>
      <c r="U11" s="39"/>
      <c r="V11" s="39"/>
      <c r="W11" s="39"/>
      <c r="X11" s="39"/>
      <c r="Y11" s="39"/>
      <c r="Z11" s="39"/>
      <c r="AA11" s="39"/>
      <c r="AB11" s="39"/>
      <c r="AC11" s="39"/>
      <c r="AD11" s="39"/>
      <c r="AE11" s="39"/>
      <c r="AZ11" s="289" t="s">
        <v>371</v>
      </c>
      <c r="BA11" s="289" t="s">
        <v>366</v>
      </c>
      <c r="BB11" s="289" t="s">
        <v>215</v>
      </c>
      <c r="BC11" s="289" t="s">
        <v>372</v>
      </c>
      <c r="BD11" s="289" t="s">
        <v>138</v>
      </c>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c r="AZ12" s="289" t="s">
        <v>374</v>
      </c>
      <c r="BA12" s="289" t="s">
        <v>375</v>
      </c>
      <c r="BB12" s="289" t="s">
        <v>215</v>
      </c>
      <c r="BC12" s="289" t="s">
        <v>376</v>
      </c>
      <c r="BD12" s="289" t="s">
        <v>138</v>
      </c>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c r="AZ13" s="289" t="s">
        <v>377</v>
      </c>
      <c r="BA13" s="289" t="s">
        <v>378</v>
      </c>
      <c r="BB13" s="289" t="s">
        <v>215</v>
      </c>
      <c r="BC13" s="289" t="s">
        <v>376</v>
      </c>
      <c r="BD13" s="289" t="s">
        <v>138</v>
      </c>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c r="AZ14" s="289" t="s">
        <v>379</v>
      </c>
      <c r="BA14" s="289" t="s">
        <v>380</v>
      </c>
      <c r="BB14" s="289" t="s">
        <v>215</v>
      </c>
      <c r="BC14" s="289" t="s">
        <v>381</v>
      </c>
      <c r="BD14" s="289" t="s">
        <v>138</v>
      </c>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c r="AZ15" s="289" t="s">
        <v>393</v>
      </c>
      <c r="BA15" s="289" t="s">
        <v>394</v>
      </c>
      <c r="BB15" s="289" t="s">
        <v>215</v>
      </c>
      <c r="BC15" s="289" t="s">
        <v>395</v>
      </c>
      <c r="BD15" s="289" t="s">
        <v>138</v>
      </c>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c r="AZ16" s="289" t="s">
        <v>396</v>
      </c>
      <c r="BA16" s="289" t="s">
        <v>397</v>
      </c>
      <c r="BB16" s="289" t="s">
        <v>215</v>
      </c>
      <c r="BC16" s="289" t="s">
        <v>398</v>
      </c>
      <c r="BD16" s="289" t="s">
        <v>138</v>
      </c>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ROUND((SUM(BE126:BE384)),  2)</f>
        <v>0</v>
      </c>
      <c r="G35" s="39"/>
      <c r="H35" s="39"/>
      <c r="I35" s="166">
        <v>0.20999999999999999</v>
      </c>
      <c r="J35" s="165">
        <f>ROUND(((SUM(BE126:BE384))*I35),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ROUND((SUM(BF126:BF384)),  2)</f>
        <v>0</v>
      </c>
      <c r="G36" s="39"/>
      <c r="H36" s="39"/>
      <c r="I36" s="166">
        <v>0.12</v>
      </c>
      <c r="J36" s="165">
        <f>ROUND(((SUM(BF126:BF384))*I36),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ROUND((SUM(BG126:BG384)),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ROUND((SUM(BH126:BH384)),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ROUND((SUM(BI126:BI384)),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368</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30" customHeight="1">
      <c r="A89" s="39"/>
      <c r="B89" s="40"/>
      <c r="C89" s="41"/>
      <c r="D89" s="41"/>
      <c r="E89" s="77" t="str">
        <f>E11</f>
        <v>02-02 - Stavebně konstrukční část založení, betonové a ocelové konstrukce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J126</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184</v>
      </c>
      <c r="E99" s="193"/>
      <c r="F99" s="193"/>
      <c r="G99" s="193"/>
      <c r="H99" s="193"/>
      <c r="I99" s="193"/>
      <c r="J99" s="194">
        <f>J127</f>
        <v>0</v>
      </c>
      <c r="K99" s="191"/>
      <c r="L99" s="195"/>
      <c r="S99" s="9"/>
      <c r="T99" s="9"/>
      <c r="U99" s="9"/>
      <c r="V99" s="9"/>
      <c r="W99" s="9"/>
      <c r="X99" s="9"/>
      <c r="Y99" s="9"/>
      <c r="Z99" s="9"/>
      <c r="AA99" s="9"/>
      <c r="AB99" s="9"/>
      <c r="AC99" s="9"/>
      <c r="AD99" s="9"/>
      <c r="AE99" s="9"/>
    </row>
    <row r="100" s="9" customFormat="1" ht="24.96" customHeight="1">
      <c r="A100" s="9"/>
      <c r="B100" s="190"/>
      <c r="C100" s="191"/>
      <c r="D100" s="192" t="s">
        <v>185</v>
      </c>
      <c r="E100" s="193"/>
      <c r="F100" s="193"/>
      <c r="G100" s="193"/>
      <c r="H100" s="193"/>
      <c r="I100" s="193"/>
      <c r="J100" s="194">
        <f>J168</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476</v>
      </c>
      <c r="E101" s="193"/>
      <c r="F101" s="193"/>
      <c r="G101" s="193"/>
      <c r="H101" s="193"/>
      <c r="I101" s="193"/>
      <c r="J101" s="194">
        <f>J248</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186</v>
      </c>
      <c r="E102" s="193"/>
      <c r="F102" s="193"/>
      <c r="G102" s="193"/>
      <c r="H102" s="193"/>
      <c r="I102" s="193"/>
      <c r="J102" s="194">
        <f>J358</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486</v>
      </c>
      <c r="E103" s="193"/>
      <c r="F103" s="193"/>
      <c r="G103" s="193"/>
      <c r="H103" s="193"/>
      <c r="I103" s="193"/>
      <c r="J103" s="194">
        <f>J360</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1628</v>
      </c>
      <c r="E104" s="193"/>
      <c r="F104" s="193"/>
      <c r="G104" s="193"/>
      <c r="H104" s="193"/>
      <c r="I104" s="193"/>
      <c r="J104" s="194">
        <f>J382</f>
        <v>0</v>
      </c>
      <c r="K104" s="191"/>
      <c r="L104" s="195"/>
      <c r="S104" s="9"/>
      <c r="T104" s="9"/>
      <c r="U104" s="9"/>
      <c r="V104" s="9"/>
      <c r="W104" s="9"/>
      <c r="X104" s="9"/>
      <c r="Y104" s="9"/>
      <c r="Z104" s="9"/>
      <c r="AA104" s="9"/>
      <c r="AB104" s="9"/>
      <c r="AC104" s="9"/>
      <c r="AD104" s="9"/>
      <c r="AE104" s="9"/>
    </row>
    <row r="105" s="2" customFormat="1" ht="21.84"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67"/>
      <c r="C106" s="68"/>
      <c r="D106" s="68"/>
      <c r="E106" s="68"/>
      <c r="F106" s="68"/>
      <c r="G106" s="68"/>
      <c r="H106" s="68"/>
      <c r="I106" s="68"/>
      <c r="J106" s="68"/>
      <c r="K106" s="68"/>
      <c r="L106" s="64"/>
      <c r="S106" s="39"/>
      <c r="T106" s="39"/>
      <c r="U106" s="39"/>
      <c r="V106" s="39"/>
      <c r="W106" s="39"/>
      <c r="X106" s="39"/>
      <c r="Y106" s="39"/>
      <c r="Z106" s="39"/>
      <c r="AA106" s="39"/>
      <c r="AB106" s="39"/>
      <c r="AC106" s="39"/>
      <c r="AD106" s="39"/>
      <c r="AE106" s="39"/>
    </row>
    <row r="110" s="2" customFormat="1" ht="6.96" customHeight="1">
      <c r="A110" s="39"/>
      <c r="B110" s="69"/>
      <c r="C110" s="70"/>
      <c r="D110" s="70"/>
      <c r="E110" s="70"/>
      <c r="F110" s="70"/>
      <c r="G110" s="70"/>
      <c r="H110" s="70"/>
      <c r="I110" s="70"/>
      <c r="J110" s="70"/>
      <c r="K110" s="70"/>
      <c r="L110" s="64"/>
      <c r="S110" s="39"/>
      <c r="T110" s="39"/>
      <c r="U110" s="39"/>
      <c r="V110" s="39"/>
      <c r="W110" s="39"/>
      <c r="X110" s="39"/>
      <c r="Y110" s="39"/>
      <c r="Z110" s="39"/>
      <c r="AA110" s="39"/>
      <c r="AB110" s="39"/>
      <c r="AC110" s="39"/>
      <c r="AD110" s="39"/>
      <c r="AE110" s="39"/>
    </row>
    <row r="111" s="2" customFormat="1" ht="24.96" customHeight="1">
      <c r="A111" s="39"/>
      <c r="B111" s="40"/>
      <c r="C111" s="24" t="s">
        <v>187</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6.25" customHeight="1">
      <c r="A114" s="39"/>
      <c r="B114" s="40"/>
      <c r="C114" s="41"/>
      <c r="D114" s="41"/>
      <c r="E114" s="185" t="str">
        <f>E7</f>
        <v>Konverze Vodárenské věže - výstavba větrné elektrárny Bohumín - Pudlov</v>
      </c>
      <c r="F114" s="33"/>
      <c r="G114" s="33"/>
      <c r="H114" s="33"/>
      <c r="I114" s="41"/>
      <c r="J114" s="41"/>
      <c r="K114" s="41"/>
      <c r="L114" s="64"/>
      <c r="S114" s="39"/>
      <c r="T114" s="39"/>
      <c r="U114" s="39"/>
      <c r="V114" s="39"/>
      <c r="W114" s="39"/>
      <c r="X114" s="39"/>
      <c r="Y114" s="39"/>
      <c r="Z114" s="39"/>
      <c r="AA114" s="39"/>
      <c r="AB114" s="39"/>
      <c r="AC114" s="39"/>
      <c r="AD114" s="39"/>
      <c r="AE114" s="39"/>
    </row>
    <row r="115" s="1" customFormat="1" ht="12" customHeight="1">
      <c r="B115" s="22"/>
      <c r="C115" s="33" t="s">
        <v>174</v>
      </c>
      <c r="D115" s="23"/>
      <c r="E115" s="23"/>
      <c r="F115" s="23"/>
      <c r="G115" s="23"/>
      <c r="H115" s="23"/>
      <c r="I115" s="23"/>
      <c r="J115" s="23"/>
      <c r="K115" s="23"/>
      <c r="L115" s="21"/>
    </row>
    <row r="116" s="2" customFormat="1" ht="16.5" customHeight="1">
      <c r="A116" s="39"/>
      <c r="B116" s="40"/>
      <c r="C116" s="41"/>
      <c r="D116" s="41"/>
      <c r="E116" s="185" t="s">
        <v>368</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176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30" customHeight="1">
      <c r="A118" s="39"/>
      <c r="B118" s="40"/>
      <c r="C118" s="41"/>
      <c r="D118" s="41"/>
      <c r="E118" s="77" t="str">
        <f>E11</f>
        <v>02-02 - Stavebně konstrukční část založení, betonové a ocelové konstrukce</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F14</f>
        <v xml:space="preserve"> </v>
      </c>
      <c r="G120" s="41"/>
      <c r="H120" s="41"/>
      <c r="I120" s="33" t="s">
        <v>22</v>
      </c>
      <c r="J120" s="80" t="str">
        <f>IF(J14="","",J14)</f>
        <v>6. 6. 2024</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E17</f>
        <v>Ing. Vladimír Cigánek</v>
      </c>
      <c r="G122" s="41"/>
      <c r="H122" s="41"/>
      <c r="I122" s="33" t="s">
        <v>30</v>
      </c>
      <c r="J122" s="37" t="str">
        <f>E23</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IF(E20="","",E20)</f>
        <v>Vyplň údaj</v>
      </c>
      <c r="G123" s="41"/>
      <c r="H123" s="41"/>
      <c r="I123" s="33" t="s">
        <v>33</v>
      </c>
      <c r="J123" s="37" t="str">
        <f>E26</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188</v>
      </c>
      <c r="D125" s="199" t="s">
        <v>61</v>
      </c>
      <c r="E125" s="199" t="s">
        <v>57</v>
      </c>
      <c r="F125" s="199" t="s">
        <v>58</v>
      </c>
      <c r="G125" s="199" t="s">
        <v>189</v>
      </c>
      <c r="H125" s="199" t="s">
        <v>190</v>
      </c>
      <c r="I125" s="199" t="s">
        <v>191</v>
      </c>
      <c r="J125" s="200" t="s">
        <v>180</v>
      </c>
      <c r="K125" s="201" t="s">
        <v>192</v>
      </c>
      <c r="L125" s="202"/>
      <c r="M125" s="101" t="s">
        <v>1</v>
      </c>
      <c r="N125" s="102" t="s">
        <v>40</v>
      </c>
      <c r="O125" s="102" t="s">
        <v>193</v>
      </c>
      <c r="P125" s="102" t="s">
        <v>194</v>
      </c>
      <c r="Q125" s="102" t="s">
        <v>195</v>
      </c>
      <c r="R125" s="102" t="s">
        <v>196</v>
      </c>
      <c r="S125" s="102" t="s">
        <v>197</v>
      </c>
      <c r="T125" s="103" t="s">
        <v>198</v>
      </c>
      <c r="U125" s="196"/>
      <c r="V125" s="196"/>
      <c r="W125" s="196"/>
      <c r="X125" s="196"/>
      <c r="Y125" s="196"/>
      <c r="Z125" s="196"/>
      <c r="AA125" s="196"/>
      <c r="AB125" s="196"/>
      <c r="AC125" s="196"/>
      <c r="AD125" s="196"/>
      <c r="AE125" s="196"/>
    </row>
    <row r="126" s="2" customFormat="1" ht="22.8" customHeight="1">
      <c r="A126" s="39"/>
      <c r="B126" s="40"/>
      <c r="C126" s="108" t="s">
        <v>199</v>
      </c>
      <c r="D126" s="41"/>
      <c r="E126" s="41"/>
      <c r="F126" s="41"/>
      <c r="G126" s="41"/>
      <c r="H126" s="41"/>
      <c r="I126" s="41"/>
      <c r="J126" s="203">
        <f>BK126</f>
        <v>0</v>
      </c>
      <c r="K126" s="41"/>
      <c r="L126" s="45"/>
      <c r="M126" s="104"/>
      <c r="N126" s="204"/>
      <c r="O126" s="105"/>
      <c r="P126" s="205">
        <f>P127+P168+P248+P358+P360+P382</f>
        <v>0</v>
      </c>
      <c r="Q126" s="105"/>
      <c r="R126" s="205">
        <f>R127+R168+R248+R358+R360+R382</f>
        <v>977.10399507</v>
      </c>
      <c r="S126" s="105"/>
      <c r="T126" s="206">
        <f>T127+T168+T248+T358+T360+T382</f>
        <v>689.16609210000001</v>
      </c>
      <c r="U126" s="39"/>
      <c r="V126" s="39"/>
      <c r="W126" s="39"/>
      <c r="X126" s="39"/>
      <c r="Y126" s="39"/>
      <c r="Z126" s="39"/>
      <c r="AA126" s="39"/>
      <c r="AB126" s="39"/>
      <c r="AC126" s="39"/>
      <c r="AD126" s="39"/>
      <c r="AE126" s="39"/>
      <c r="AT126" s="18" t="s">
        <v>75</v>
      </c>
      <c r="AU126" s="18" t="s">
        <v>182</v>
      </c>
      <c r="BK126" s="207">
        <f>BK127+BK168+BK248+BK358+BK360+BK382</f>
        <v>0</v>
      </c>
    </row>
    <row r="127" s="11" customFormat="1" ht="25.92" customHeight="1">
      <c r="A127" s="11"/>
      <c r="B127" s="208"/>
      <c r="C127" s="209"/>
      <c r="D127" s="210" t="s">
        <v>75</v>
      </c>
      <c r="E127" s="211" t="s">
        <v>138</v>
      </c>
      <c r="F127" s="211" t="s">
        <v>234</v>
      </c>
      <c r="G127" s="209"/>
      <c r="H127" s="209"/>
      <c r="I127" s="212"/>
      <c r="J127" s="213">
        <f>BK127</f>
        <v>0</v>
      </c>
      <c r="K127" s="209"/>
      <c r="L127" s="214"/>
      <c r="M127" s="215"/>
      <c r="N127" s="216"/>
      <c r="O127" s="216"/>
      <c r="P127" s="217">
        <f>SUM(P128:P167)</f>
        <v>0</v>
      </c>
      <c r="Q127" s="216"/>
      <c r="R127" s="217">
        <f>SUM(R128:R167)</f>
        <v>58.71225527</v>
      </c>
      <c r="S127" s="216"/>
      <c r="T127" s="218">
        <f>SUM(T128:T167)</f>
        <v>0</v>
      </c>
      <c r="U127" s="11"/>
      <c r="V127" s="11"/>
      <c r="W127" s="11"/>
      <c r="X127" s="11"/>
      <c r="Y127" s="11"/>
      <c r="Z127" s="11"/>
      <c r="AA127" s="11"/>
      <c r="AB127" s="11"/>
      <c r="AC127" s="11"/>
      <c r="AD127" s="11"/>
      <c r="AE127" s="11"/>
      <c r="AR127" s="219" t="s">
        <v>83</v>
      </c>
      <c r="AT127" s="220" t="s">
        <v>75</v>
      </c>
      <c r="AU127" s="220" t="s">
        <v>76</v>
      </c>
      <c r="AY127" s="219" t="s">
        <v>201</v>
      </c>
      <c r="BK127" s="221">
        <f>SUM(BK128:BK167)</f>
        <v>0</v>
      </c>
    </row>
    <row r="128" s="2" customFormat="1" ht="24.15" customHeight="1">
      <c r="A128" s="39"/>
      <c r="B128" s="40"/>
      <c r="C128" s="222" t="s">
        <v>83</v>
      </c>
      <c r="D128" s="222" t="s">
        <v>202</v>
      </c>
      <c r="E128" s="223" t="s">
        <v>236</v>
      </c>
      <c r="F128" s="224" t="s">
        <v>237</v>
      </c>
      <c r="G128" s="225" t="s">
        <v>205</v>
      </c>
      <c r="H128" s="226">
        <v>21.053999999999998</v>
      </c>
      <c r="I128" s="227"/>
      <c r="J128" s="228">
        <f>ROUND(I128*H128,2)</f>
        <v>0</v>
      </c>
      <c r="K128" s="229"/>
      <c r="L128" s="45"/>
      <c r="M128" s="230" t="s">
        <v>1</v>
      </c>
      <c r="N128" s="231" t="s">
        <v>41</v>
      </c>
      <c r="O128" s="92"/>
      <c r="P128" s="232">
        <f>O128*H128</f>
        <v>0</v>
      </c>
      <c r="Q128" s="232">
        <v>2.5018799999999999</v>
      </c>
      <c r="R128" s="232">
        <f>Q128*H128</f>
        <v>52.674581519999997</v>
      </c>
      <c r="S128" s="232">
        <v>0</v>
      </c>
      <c r="T128" s="233">
        <f>S128*H128</f>
        <v>0</v>
      </c>
      <c r="U128" s="39"/>
      <c r="V128" s="39"/>
      <c r="W128" s="39"/>
      <c r="X128" s="39"/>
      <c r="Y128" s="39"/>
      <c r="Z128" s="39"/>
      <c r="AA128" s="39"/>
      <c r="AB128" s="39"/>
      <c r="AC128" s="39"/>
      <c r="AD128" s="39"/>
      <c r="AE128" s="39"/>
      <c r="AR128" s="234" t="s">
        <v>206</v>
      </c>
      <c r="AT128" s="234" t="s">
        <v>202</v>
      </c>
      <c r="AU128" s="234" t="s">
        <v>83</v>
      </c>
      <c r="AY128" s="18" t="s">
        <v>201</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206</v>
      </c>
      <c r="BM128" s="234" t="s">
        <v>1629</v>
      </c>
    </row>
    <row r="129" s="12" customFormat="1">
      <c r="A129" s="12"/>
      <c r="B129" s="236"/>
      <c r="C129" s="237"/>
      <c r="D129" s="238" t="s">
        <v>208</v>
      </c>
      <c r="E129" s="239" t="s">
        <v>1</v>
      </c>
      <c r="F129" s="240" t="s">
        <v>1630</v>
      </c>
      <c r="G129" s="237"/>
      <c r="H129" s="239" t="s">
        <v>1</v>
      </c>
      <c r="I129" s="241"/>
      <c r="J129" s="237"/>
      <c r="K129" s="237"/>
      <c r="L129" s="242"/>
      <c r="M129" s="243"/>
      <c r="N129" s="244"/>
      <c r="O129" s="244"/>
      <c r="P129" s="244"/>
      <c r="Q129" s="244"/>
      <c r="R129" s="244"/>
      <c r="S129" s="244"/>
      <c r="T129" s="245"/>
      <c r="U129" s="12"/>
      <c r="V129" s="12"/>
      <c r="W129" s="12"/>
      <c r="X129" s="12"/>
      <c r="Y129" s="12"/>
      <c r="Z129" s="12"/>
      <c r="AA129" s="12"/>
      <c r="AB129" s="12"/>
      <c r="AC129" s="12"/>
      <c r="AD129" s="12"/>
      <c r="AE129" s="12"/>
      <c r="AT129" s="246" t="s">
        <v>208</v>
      </c>
      <c r="AU129" s="246" t="s">
        <v>83</v>
      </c>
      <c r="AV129" s="12" t="s">
        <v>83</v>
      </c>
      <c r="AW129" s="12" t="s">
        <v>32</v>
      </c>
      <c r="AX129" s="12" t="s">
        <v>76</v>
      </c>
      <c r="AY129" s="246" t="s">
        <v>201</v>
      </c>
    </row>
    <row r="130" s="13" customFormat="1">
      <c r="A130" s="13"/>
      <c r="B130" s="247"/>
      <c r="C130" s="248"/>
      <c r="D130" s="238" t="s">
        <v>208</v>
      </c>
      <c r="E130" s="249" t="s">
        <v>1</v>
      </c>
      <c r="F130" s="250" t="s">
        <v>1631</v>
      </c>
      <c r="G130" s="248"/>
      <c r="H130" s="251">
        <v>10.579000000000001</v>
      </c>
      <c r="I130" s="252"/>
      <c r="J130" s="248"/>
      <c r="K130" s="248"/>
      <c r="L130" s="253"/>
      <c r="M130" s="254"/>
      <c r="N130" s="255"/>
      <c r="O130" s="255"/>
      <c r="P130" s="255"/>
      <c r="Q130" s="255"/>
      <c r="R130" s="255"/>
      <c r="S130" s="255"/>
      <c r="T130" s="256"/>
      <c r="U130" s="13"/>
      <c r="V130" s="13"/>
      <c r="W130" s="13"/>
      <c r="X130" s="13"/>
      <c r="Y130" s="13"/>
      <c r="Z130" s="13"/>
      <c r="AA130" s="13"/>
      <c r="AB130" s="13"/>
      <c r="AC130" s="13"/>
      <c r="AD130" s="13"/>
      <c r="AE130" s="13"/>
      <c r="AT130" s="257" t="s">
        <v>208</v>
      </c>
      <c r="AU130" s="257" t="s">
        <v>83</v>
      </c>
      <c r="AV130" s="13" t="s">
        <v>85</v>
      </c>
      <c r="AW130" s="13" t="s">
        <v>32</v>
      </c>
      <c r="AX130" s="13" t="s">
        <v>76</v>
      </c>
      <c r="AY130" s="257" t="s">
        <v>201</v>
      </c>
    </row>
    <row r="131" s="13" customFormat="1">
      <c r="A131" s="13"/>
      <c r="B131" s="247"/>
      <c r="C131" s="248"/>
      <c r="D131" s="238" t="s">
        <v>208</v>
      </c>
      <c r="E131" s="249" t="s">
        <v>1</v>
      </c>
      <c r="F131" s="250" t="s">
        <v>1632</v>
      </c>
      <c r="G131" s="248"/>
      <c r="H131" s="251">
        <v>6.6820000000000004</v>
      </c>
      <c r="I131" s="252"/>
      <c r="J131" s="248"/>
      <c r="K131" s="248"/>
      <c r="L131" s="253"/>
      <c r="M131" s="254"/>
      <c r="N131" s="255"/>
      <c r="O131" s="255"/>
      <c r="P131" s="255"/>
      <c r="Q131" s="255"/>
      <c r="R131" s="255"/>
      <c r="S131" s="255"/>
      <c r="T131" s="256"/>
      <c r="U131" s="13"/>
      <c r="V131" s="13"/>
      <c r="W131" s="13"/>
      <c r="X131" s="13"/>
      <c r="Y131" s="13"/>
      <c r="Z131" s="13"/>
      <c r="AA131" s="13"/>
      <c r="AB131" s="13"/>
      <c r="AC131" s="13"/>
      <c r="AD131" s="13"/>
      <c r="AE131" s="13"/>
      <c r="AT131" s="257" t="s">
        <v>208</v>
      </c>
      <c r="AU131" s="257" t="s">
        <v>83</v>
      </c>
      <c r="AV131" s="13" t="s">
        <v>85</v>
      </c>
      <c r="AW131" s="13" t="s">
        <v>32</v>
      </c>
      <c r="AX131" s="13" t="s">
        <v>76</v>
      </c>
      <c r="AY131" s="257" t="s">
        <v>201</v>
      </c>
    </row>
    <row r="132" s="13" customFormat="1">
      <c r="A132" s="13"/>
      <c r="B132" s="247"/>
      <c r="C132" s="248"/>
      <c r="D132" s="238" t="s">
        <v>208</v>
      </c>
      <c r="E132" s="249" t="s">
        <v>1</v>
      </c>
      <c r="F132" s="250" t="s">
        <v>1633</v>
      </c>
      <c r="G132" s="248"/>
      <c r="H132" s="251">
        <v>0.52400000000000002</v>
      </c>
      <c r="I132" s="252"/>
      <c r="J132" s="248"/>
      <c r="K132" s="248"/>
      <c r="L132" s="253"/>
      <c r="M132" s="254"/>
      <c r="N132" s="255"/>
      <c r="O132" s="255"/>
      <c r="P132" s="255"/>
      <c r="Q132" s="255"/>
      <c r="R132" s="255"/>
      <c r="S132" s="255"/>
      <c r="T132" s="256"/>
      <c r="U132" s="13"/>
      <c r="V132" s="13"/>
      <c r="W132" s="13"/>
      <c r="X132" s="13"/>
      <c r="Y132" s="13"/>
      <c r="Z132" s="13"/>
      <c r="AA132" s="13"/>
      <c r="AB132" s="13"/>
      <c r="AC132" s="13"/>
      <c r="AD132" s="13"/>
      <c r="AE132" s="13"/>
      <c r="AT132" s="257" t="s">
        <v>208</v>
      </c>
      <c r="AU132" s="257" t="s">
        <v>83</v>
      </c>
      <c r="AV132" s="13" t="s">
        <v>85</v>
      </c>
      <c r="AW132" s="13" t="s">
        <v>32</v>
      </c>
      <c r="AX132" s="13" t="s">
        <v>76</v>
      </c>
      <c r="AY132" s="257" t="s">
        <v>201</v>
      </c>
    </row>
    <row r="133" s="13" customFormat="1">
      <c r="A133" s="13"/>
      <c r="B133" s="247"/>
      <c r="C133" s="248"/>
      <c r="D133" s="238" t="s">
        <v>208</v>
      </c>
      <c r="E133" s="249" t="s">
        <v>1</v>
      </c>
      <c r="F133" s="250" t="s">
        <v>1634</v>
      </c>
      <c r="G133" s="248"/>
      <c r="H133" s="251">
        <v>0.82799999999999996</v>
      </c>
      <c r="I133" s="252"/>
      <c r="J133" s="248"/>
      <c r="K133" s="248"/>
      <c r="L133" s="253"/>
      <c r="M133" s="254"/>
      <c r="N133" s="255"/>
      <c r="O133" s="255"/>
      <c r="P133" s="255"/>
      <c r="Q133" s="255"/>
      <c r="R133" s="255"/>
      <c r="S133" s="255"/>
      <c r="T133" s="256"/>
      <c r="U133" s="13"/>
      <c r="V133" s="13"/>
      <c r="W133" s="13"/>
      <c r="X133" s="13"/>
      <c r="Y133" s="13"/>
      <c r="Z133" s="13"/>
      <c r="AA133" s="13"/>
      <c r="AB133" s="13"/>
      <c r="AC133" s="13"/>
      <c r="AD133" s="13"/>
      <c r="AE133" s="13"/>
      <c r="AT133" s="257" t="s">
        <v>208</v>
      </c>
      <c r="AU133" s="257" t="s">
        <v>83</v>
      </c>
      <c r="AV133" s="13" t="s">
        <v>85</v>
      </c>
      <c r="AW133" s="13" t="s">
        <v>32</v>
      </c>
      <c r="AX133" s="13" t="s">
        <v>76</v>
      </c>
      <c r="AY133" s="257" t="s">
        <v>201</v>
      </c>
    </row>
    <row r="134" s="12" customFormat="1">
      <c r="A134" s="12"/>
      <c r="B134" s="236"/>
      <c r="C134" s="237"/>
      <c r="D134" s="238" t="s">
        <v>208</v>
      </c>
      <c r="E134" s="239" t="s">
        <v>1</v>
      </c>
      <c r="F134" s="240" t="s">
        <v>251</v>
      </c>
      <c r="G134" s="237"/>
      <c r="H134" s="239" t="s">
        <v>1</v>
      </c>
      <c r="I134" s="241"/>
      <c r="J134" s="237"/>
      <c r="K134" s="237"/>
      <c r="L134" s="242"/>
      <c r="M134" s="243"/>
      <c r="N134" s="244"/>
      <c r="O134" s="244"/>
      <c r="P134" s="244"/>
      <c r="Q134" s="244"/>
      <c r="R134" s="244"/>
      <c r="S134" s="244"/>
      <c r="T134" s="245"/>
      <c r="U134" s="12"/>
      <c r="V134" s="12"/>
      <c r="W134" s="12"/>
      <c r="X134" s="12"/>
      <c r="Y134" s="12"/>
      <c r="Z134" s="12"/>
      <c r="AA134" s="12"/>
      <c r="AB134" s="12"/>
      <c r="AC134" s="12"/>
      <c r="AD134" s="12"/>
      <c r="AE134" s="12"/>
      <c r="AT134" s="246" t="s">
        <v>208</v>
      </c>
      <c r="AU134" s="246" t="s">
        <v>83</v>
      </c>
      <c r="AV134" s="12" t="s">
        <v>83</v>
      </c>
      <c r="AW134" s="12" t="s">
        <v>32</v>
      </c>
      <c r="AX134" s="12" t="s">
        <v>76</v>
      </c>
      <c r="AY134" s="246" t="s">
        <v>201</v>
      </c>
    </row>
    <row r="135" s="13" customFormat="1">
      <c r="A135" s="13"/>
      <c r="B135" s="247"/>
      <c r="C135" s="248"/>
      <c r="D135" s="238" t="s">
        <v>208</v>
      </c>
      <c r="E135" s="249" t="s">
        <v>1</v>
      </c>
      <c r="F135" s="250" t="s">
        <v>1635</v>
      </c>
      <c r="G135" s="248"/>
      <c r="H135" s="251">
        <v>-0.38</v>
      </c>
      <c r="I135" s="252"/>
      <c r="J135" s="248"/>
      <c r="K135" s="248"/>
      <c r="L135" s="253"/>
      <c r="M135" s="254"/>
      <c r="N135" s="255"/>
      <c r="O135" s="255"/>
      <c r="P135" s="255"/>
      <c r="Q135" s="255"/>
      <c r="R135" s="255"/>
      <c r="S135" s="255"/>
      <c r="T135" s="256"/>
      <c r="U135" s="13"/>
      <c r="V135" s="13"/>
      <c r="W135" s="13"/>
      <c r="X135" s="13"/>
      <c r="Y135" s="13"/>
      <c r="Z135" s="13"/>
      <c r="AA135" s="13"/>
      <c r="AB135" s="13"/>
      <c r="AC135" s="13"/>
      <c r="AD135" s="13"/>
      <c r="AE135" s="13"/>
      <c r="AT135" s="257" t="s">
        <v>208</v>
      </c>
      <c r="AU135" s="257" t="s">
        <v>83</v>
      </c>
      <c r="AV135" s="13" t="s">
        <v>85</v>
      </c>
      <c r="AW135" s="13" t="s">
        <v>32</v>
      </c>
      <c r="AX135" s="13" t="s">
        <v>76</v>
      </c>
      <c r="AY135" s="257" t="s">
        <v>201</v>
      </c>
    </row>
    <row r="136" s="13" customFormat="1">
      <c r="A136" s="13"/>
      <c r="B136" s="247"/>
      <c r="C136" s="248"/>
      <c r="D136" s="238" t="s">
        <v>208</v>
      </c>
      <c r="E136" s="249" t="s">
        <v>1</v>
      </c>
      <c r="F136" s="250" t="s">
        <v>1636</v>
      </c>
      <c r="G136" s="248"/>
      <c r="H136" s="251">
        <v>-1.4290000000000001</v>
      </c>
      <c r="I136" s="252"/>
      <c r="J136" s="248"/>
      <c r="K136" s="248"/>
      <c r="L136" s="253"/>
      <c r="M136" s="254"/>
      <c r="N136" s="255"/>
      <c r="O136" s="255"/>
      <c r="P136" s="255"/>
      <c r="Q136" s="255"/>
      <c r="R136" s="255"/>
      <c r="S136" s="255"/>
      <c r="T136" s="256"/>
      <c r="U136" s="13"/>
      <c r="V136" s="13"/>
      <c r="W136" s="13"/>
      <c r="X136" s="13"/>
      <c r="Y136" s="13"/>
      <c r="Z136" s="13"/>
      <c r="AA136" s="13"/>
      <c r="AB136" s="13"/>
      <c r="AC136" s="13"/>
      <c r="AD136" s="13"/>
      <c r="AE136" s="13"/>
      <c r="AT136" s="257" t="s">
        <v>208</v>
      </c>
      <c r="AU136" s="257" t="s">
        <v>83</v>
      </c>
      <c r="AV136" s="13" t="s">
        <v>85</v>
      </c>
      <c r="AW136" s="13" t="s">
        <v>32</v>
      </c>
      <c r="AX136" s="13" t="s">
        <v>76</v>
      </c>
      <c r="AY136" s="257" t="s">
        <v>201</v>
      </c>
    </row>
    <row r="137" s="12" customFormat="1">
      <c r="A137" s="12"/>
      <c r="B137" s="236"/>
      <c r="C137" s="237"/>
      <c r="D137" s="238" t="s">
        <v>208</v>
      </c>
      <c r="E137" s="239" t="s">
        <v>1</v>
      </c>
      <c r="F137" s="240" t="s">
        <v>1637</v>
      </c>
      <c r="G137" s="237"/>
      <c r="H137" s="239" t="s">
        <v>1</v>
      </c>
      <c r="I137" s="241"/>
      <c r="J137" s="237"/>
      <c r="K137" s="237"/>
      <c r="L137" s="242"/>
      <c r="M137" s="243"/>
      <c r="N137" s="244"/>
      <c r="O137" s="244"/>
      <c r="P137" s="244"/>
      <c r="Q137" s="244"/>
      <c r="R137" s="244"/>
      <c r="S137" s="244"/>
      <c r="T137" s="245"/>
      <c r="U137" s="12"/>
      <c r="V137" s="12"/>
      <c r="W137" s="12"/>
      <c r="X137" s="12"/>
      <c r="Y137" s="12"/>
      <c r="Z137" s="12"/>
      <c r="AA137" s="12"/>
      <c r="AB137" s="12"/>
      <c r="AC137" s="12"/>
      <c r="AD137" s="12"/>
      <c r="AE137" s="12"/>
      <c r="AT137" s="246" t="s">
        <v>208</v>
      </c>
      <c r="AU137" s="246" t="s">
        <v>83</v>
      </c>
      <c r="AV137" s="12" t="s">
        <v>83</v>
      </c>
      <c r="AW137" s="12" t="s">
        <v>32</v>
      </c>
      <c r="AX137" s="12" t="s">
        <v>76</v>
      </c>
      <c r="AY137" s="246" t="s">
        <v>201</v>
      </c>
    </row>
    <row r="138" s="12" customFormat="1">
      <c r="A138" s="12"/>
      <c r="B138" s="236"/>
      <c r="C138" s="237"/>
      <c r="D138" s="238" t="s">
        <v>208</v>
      </c>
      <c r="E138" s="239" t="s">
        <v>1</v>
      </c>
      <c r="F138" s="240" t="s">
        <v>1638</v>
      </c>
      <c r="G138" s="237"/>
      <c r="H138" s="239" t="s">
        <v>1</v>
      </c>
      <c r="I138" s="241"/>
      <c r="J138" s="237"/>
      <c r="K138" s="237"/>
      <c r="L138" s="242"/>
      <c r="M138" s="243"/>
      <c r="N138" s="244"/>
      <c r="O138" s="244"/>
      <c r="P138" s="244"/>
      <c r="Q138" s="244"/>
      <c r="R138" s="244"/>
      <c r="S138" s="244"/>
      <c r="T138" s="245"/>
      <c r="U138" s="12"/>
      <c r="V138" s="12"/>
      <c r="W138" s="12"/>
      <c r="X138" s="12"/>
      <c r="Y138" s="12"/>
      <c r="Z138" s="12"/>
      <c r="AA138" s="12"/>
      <c r="AB138" s="12"/>
      <c r="AC138" s="12"/>
      <c r="AD138" s="12"/>
      <c r="AE138" s="12"/>
      <c r="AT138" s="246" t="s">
        <v>208</v>
      </c>
      <c r="AU138" s="246" t="s">
        <v>83</v>
      </c>
      <c r="AV138" s="12" t="s">
        <v>83</v>
      </c>
      <c r="AW138" s="12" t="s">
        <v>32</v>
      </c>
      <c r="AX138" s="12" t="s">
        <v>76</v>
      </c>
      <c r="AY138" s="246" t="s">
        <v>201</v>
      </c>
    </row>
    <row r="139" s="13" customFormat="1">
      <c r="A139" s="13"/>
      <c r="B139" s="247"/>
      <c r="C139" s="248"/>
      <c r="D139" s="238" t="s">
        <v>208</v>
      </c>
      <c r="E139" s="249" t="s">
        <v>1</v>
      </c>
      <c r="F139" s="250" t="s">
        <v>1639</v>
      </c>
      <c r="G139" s="248"/>
      <c r="H139" s="251">
        <v>4.25</v>
      </c>
      <c r="I139" s="252"/>
      <c r="J139" s="248"/>
      <c r="K139" s="248"/>
      <c r="L139" s="253"/>
      <c r="M139" s="254"/>
      <c r="N139" s="255"/>
      <c r="O139" s="255"/>
      <c r="P139" s="255"/>
      <c r="Q139" s="255"/>
      <c r="R139" s="255"/>
      <c r="S139" s="255"/>
      <c r="T139" s="256"/>
      <c r="U139" s="13"/>
      <c r="V139" s="13"/>
      <c r="W139" s="13"/>
      <c r="X139" s="13"/>
      <c r="Y139" s="13"/>
      <c r="Z139" s="13"/>
      <c r="AA139" s="13"/>
      <c r="AB139" s="13"/>
      <c r="AC139" s="13"/>
      <c r="AD139" s="13"/>
      <c r="AE139" s="13"/>
      <c r="AT139" s="257" t="s">
        <v>208</v>
      </c>
      <c r="AU139" s="257" t="s">
        <v>83</v>
      </c>
      <c r="AV139" s="13" t="s">
        <v>85</v>
      </c>
      <c r="AW139" s="13" t="s">
        <v>32</v>
      </c>
      <c r="AX139" s="13" t="s">
        <v>76</v>
      </c>
      <c r="AY139" s="257" t="s">
        <v>201</v>
      </c>
    </row>
    <row r="140" s="14" customFormat="1">
      <c r="A140" s="14"/>
      <c r="B140" s="258"/>
      <c r="C140" s="259"/>
      <c r="D140" s="238" t="s">
        <v>208</v>
      </c>
      <c r="E140" s="260" t="s">
        <v>1</v>
      </c>
      <c r="F140" s="261" t="s">
        <v>212</v>
      </c>
      <c r="G140" s="259"/>
      <c r="H140" s="262">
        <v>21.053999999999998</v>
      </c>
      <c r="I140" s="263"/>
      <c r="J140" s="259"/>
      <c r="K140" s="259"/>
      <c r="L140" s="264"/>
      <c r="M140" s="265"/>
      <c r="N140" s="266"/>
      <c r="O140" s="266"/>
      <c r="P140" s="266"/>
      <c r="Q140" s="266"/>
      <c r="R140" s="266"/>
      <c r="S140" s="266"/>
      <c r="T140" s="267"/>
      <c r="U140" s="14"/>
      <c r="V140" s="14"/>
      <c r="W140" s="14"/>
      <c r="X140" s="14"/>
      <c r="Y140" s="14"/>
      <c r="Z140" s="14"/>
      <c r="AA140" s="14"/>
      <c r="AB140" s="14"/>
      <c r="AC140" s="14"/>
      <c r="AD140" s="14"/>
      <c r="AE140" s="14"/>
      <c r="AT140" s="268" t="s">
        <v>208</v>
      </c>
      <c r="AU140" s="268" t="s">
        <v>83</v>
      </c>
      <c r="AV140" s="14" t="s">
        <v>206</v>
      </c>
      <c r="AW140" s="14" t="s">
        <v>32</v>
      </c>
      <c r="AX140" s="14" t="s">
        <v>83</v>
      </c>
      <c r="AY140" s="268" t="s">
        <v>201</v>
      </c>
    </row>
    <row r="141" s="2" customFormat="1" ht="24.15" customHeight="1">
      <c r="A141" s="39"/>
      <c r="B141" s="40"/>
      <c r="C141" s="222" t="s">
        <v>85</v>
      </c>
      <c r="D141" s="222" t="s">
        <v>202</v>
      </c>
      <c r="E141" s="223" t="s">
        <v>244</v>
      </c>
      <c r="F141" s="224" t="s">
        <v>245</v>
      </c>
      <c r="G141" s="225" t="s">
        <v>215</v>
      </c>
      <c r="H141" s="226">
        <v>225.428</v>
      </c>
      <c r="I141" s="227"/>
      <c r="J141" s="228">
        <f>ROUND(I141*H141,2)</f>
        <v>0</v>
      </c>
      <c r="K141" s="229"/>
      <c r="L141" s="45"/>
      <c r="M141" s="230" t="s">
        <v>1</v>
      </c>
      <c r="N141" s="231" t="s">
        <v>41</v>
      </c>
      <c r="O141" s="92"/>
      <c r="P141" s="232">
        <f>O141*H141</f>
        <v>0</v>
      </c>
      <c r="Q141" s="232">
        <v>0.0027499999999999998</v>
      </c>
      <c r="R141" s="232">
        <f>Q141*H141</f>
        <v>0.61992700000000001</v>
      </c>
      <c r="S141" s="232">
        <v>0</v>
      </c>
      <c r="T141" s="233">
        <f>S141*H141</f>
        <v>0</v>
      </c>
      <c r="U141" s="39"/>
      <c r="V141" s="39"/>
      <c r="W141" s="39"/>
      <c r="X141" s="39"/>
      <c r="Y141" s="39"/>
      <c r="Z141" s="39"/>
      <c r="AA141" s="39"/>
      <c r="AB141" s="39"/>
      <c r="AC141" s="39"/>
      <c r="AD141" s="39"/>
      <c r="AE141" s="39"/>
      <c r="AR141" s="234" t="s">
        <v>206</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206</v>
      </c>
      <c r="BM141" s="234" t="s">
        <v>1640</v>
      </c>
    </row>
    <row r="142" s="12" customFormat="1">
      <c r="A142" s="12"/>
      <c r="B142" s="236"/>
      <c r="C142" s="237"/>
      <c r="D142" s="238" t="s">
        <v>208</v>
      </c>
      <c r="E142" s="239" t="s">
        <v>1</v>
      </c>
      <c r="F142" s="240" t="s">
        <v>249</v>
      </c>
      <c r="G142" s="237"/>
      <c r="H142" s="239" t="s">
        <v>1</v>
      </c>
      <c r="I142" s="241"/>
      <c r="J142" s="237"/>
      <c r="K142" s="237"/>
      <c r="L142" s="242"/>
      <c r="M142" s="243"/>
      <c r="N142" s="244"/>
      <c r="O142" s="244"/>
      <c r="P142" s="244"/>
      <c r="Q142" s="244"/>
      <c r="R142" s="244"/>
      <c r="S142" s="244"/>
      <c r="T142" s="245"/>
      <c r="U142" s="12"/>
      <c r="V142" s="12"/>
      <c r="W142" s="12"/>
      <c r="X142" s="12"/>
      <c r="Y142" s="12"/>
      <c r="Z142" s="12"/>
      <c r="AA142" s="12"/>
      <c r="AB142" s="12"/>
      <c r="AC142" s="12"/>
      <c r="AD142" s="12"/>
      <c r="AE142" s="12"/>
      <c r="AT142" s="246" t="s">
        <v>208</v>
      </c>
      <c r="AU142" s="246" t="s">
        <v>83</v>
      </c>
      <c r="AV142" s="12" t="s">
        <v>83</v>
      </c>
      <c r="AW142" s="12" t="s">
        <v>32</v>
      </c>
      <c r="AX142" s="12" t="s">
        <v>76</v>
      </c>
      <c r="AY142" s="246" t="s">
        <v>201</v>
      </c>
    </row>
    <row r="143" s="13" customFormat="1">
      <c r="A143" s="13"/>
      <c r="B143" s="247"/>
      <c r="C143" s="248"/>
      <c r="D143" s="238" t="s">
        <v>208</v>
      </c>
      <c r="E143" s="249" t="s">
        <v>1</v>
      </c>
      <c r="F143" s="250" t="s">
        <v>1641</v>
      </c>
      <c r="G143" s="248"/>
      <c r="H143" s="251">
        <v>97.439999999999998</v>
      </c>
      <c r="I143" s="252"/>
      <c r="J143" s="248"/>
      <c r="K143" s="248"/>
      <c r="L143" s="253"/>
      <c r="M143" s="254"/>
      <c r="N143" s="255"/>
      <c r="O143" s="255"/>
      <c r="P143" s="255"/>
      <c r="Q143" s="255"/>
      <c r="R143" s="255"/>
      <c r="S143" s="255"/>
      <c r="T143" s="256"/>
      <c r="U143" s="13"/>
      <c r="V143" s="13"/>
      <c r="W143" s="13"/>
      <c r="X143" s="13"/>
      <c r="Y143" s="13"/>
      <c r="Z143" s="13"/>
      <c r="AA143" s="13"/>
      <c r="AB143" s="13"/>
      <c r="AC143" s="13"/>
      <c r="AD143" s="13"/>
      <c r="AE143" s="13"/>
      <c r="AT143" s="257" t="s">
        <v>208</v>
      </c>
      <c r="AU143" s="257" t="s">
        <v>83</v>
      </c>
      <c r="AV143" s="13" t="s">
        <v>85</v>
      </c>
      <c r="AW143" s="13" t="s">
        <v>32</v>
      </c>
      <c r="AX143" s="13" t="s">
        <v>76</v>
      </c>
      <c r="AY143" s="257" t="s">
        <v>201</v>
      </c>
    </row>
    <row r="144" s="13" customFormat="1">
      <c r="A144" s="13"/>
      <c r="B144" s="247"/>
      <c r="C144" s="248"/>
      <c r="D144" s="238" t="s">
        <v>208</v>
      </c>
      <c r="E144" s="249" t="s">
        <v>1</v>
      </c>
      <c r="F144" s="250" t="s">
        <v>1642</v>
      </c>
      <c r="G144" s="248"/>
      <c r="H144" s="251">
        <v>5.7960000000000003</v>
      </c>
      <c r="I144" s="252"/>
      <c r="J144" s="248"/>
      <c r="K144" s="248"/>
      <c r="L144" s="253"/>
      <c r="M144" s="254"/>
      <c r="N144" s="255"/>
      <c r="O144" s="255"/>
      <c r="P144" s="255"/>
      <c r="Q144" s="255"/>
      <c r="R144" s="255"/>
      <c r="S144" s="255"/>
      <c r="T144" s="256"/>
      <c r="U144" s="13"/>
      <c r="V144" s="13"/>
      <c r="W144" s="13"/>
      <c r="X144" s="13"/>
      <c r="Y144" s="13"/>
      <c r="Z144" s="13"/>
      <c r="AA144" s="13"/>
      <c r="AB144" s="13"/>
      <c r="AC144" s="13"/>
      <c r="AD144" s="13"/>
      <c r="AE144" s="13"/>
      <c r="AT144" s="257" t="s">
        <v>208</v>
      </c>
      <c r="AU144" s="257" t="s">
        <v>83</v>
      </c>
      <c r="AV144" s="13" t="s">
        <v>85</v>
      </c>
      <c r="AW144" s="13" t="s">
        <v>32</v>
      </c>
      <c r="AX144" s="13" t="s">
        <v>76</v>
      </c>
      <c r="AY144" s="257" t="s">
        <v>201</v>
      </c>
    </row>
    <row r="145" s="13" customFormat="1">
      <c r="A145" s="13"/>
      <c r="B145" s="247"/>
      <c r="C145" s="248"/>
      <c r="D145" s="238" t="s">
        <v>208</v>
      </c>
      <c r="E145" s="249" t="s">
        <v>1</v>
      </c>
      <c r="F145" s="250" t="s">
        <v>1643</v>
      </c>
      <c r="G145" s="248"/>
      <c r="H145" s="251">
        <v>8.8320000000000007</v>
      </c>
      <c r="I145" s="252"/>
      <c r="J145" s="248"/>
      <c r="K145" s="248"/>
      <c r="L145" s="253"/>
      <c r="M145" s="254"/>
      <c r="N145" s="255"/>
      <c r="O145" s="255"/>
      <c r="P145" s="255"/>
      <c r="Q145" s="255"/>
      <c r="R145" s="255"/>
      <c r="S145" s="255"/>
      <c r="T145" s="256"/>
      <c r="U145" s="13"/>
      <c r="V145" s="13"/>
      <c r="W145" s="13"/>
      <c r="X145" s="13"/>
      <c r="Y145" s="13"/>
      <c r="Z145" s="13"/>
      <c r="AA145" s="13"/>
      <c r="AB145" s="13"/>
      <c r="AC145" s="13"/>
      <c r="AD145" s="13"/>
      <c r="AE145" s="13"/>
      <c r="AT145" s="257" t="s">
        <v>208</v>
      </c>
      <c r="AU145" s="257" t="s">
        <v>83</v>
      </c>
      <c r="AV145" s="13" t="s">
        <v>85</v>
      </c>
      <c r="AW145" s="13" t="s">
        <v>32</v>
      </c>
      <c r="AX145" s="13" t="s">
        <v>76</v>
      </c>
      <c r="AY145" s="257" t="s">
        <v>201</v>
      </c>
    </row>
    <row r="146" s="12" customFormat="1">
      <c r="A146" s="12"/>
      <c r="B146" s="236"/>
      <c r="C146" s="237"/>
      <c r="D146" s="238" t="s">
        <v>208</v>
      </c>
      <c r="E146" s="239" t="s">
        <v>1</v>
      </c>
      <c r="F146" s="240" t="s">
        <v>247</v>
      </c>
      <c r="G146" s="237"/>
      <c r="H146" s="239" t="s">
        <v>1</v>
      </c>
      <c r="I146" s="241"/>
      <c r="J146" s="237"/>
      <c r="K146" s="237"/>
      <c r="L146" s="242"/>
      <c r="M146" s="243"/>
      <c r="N146" s="244"/>
      <c r="O146" s="244"/>
      <c r="P146" s="244"/>
      <c r="Q146" s="244"/>
      <c r="R146" s="244"/>
      <c r="S146" s="244"/>
      <c r="T146" s="245"/>
      <c r="U146" s="12"/>
      <c r="V146" s="12"/>
      <c r="W146" s="12"/>
      <c r="X146" s="12"/>
      <c r="Y146" s="12"/>
      <c r="Z146" s="12"/>
      <c r="AA146" s="12"/>
      <c r="AB146" s="12"/>
      <c r="AC146" s="12"/>
      <c r="AD146" s="12"/>
      <c r="AE146" s="12"/>
      <c r="AT146" s="246" t="s">
        <v>208</v>
      </c>
      <c r="AU146" s="246" t="s">
        <v>83</v>
      </c>
      <c r="AV146" s="12" t="s">
        <v>83</v>
      </c>
      <c r="AW146" s="12" t="s">
        <v>32</v>
      </c>
      <c r="AX146" s="12" t="s">
        <v>76</v>
      </c>
      <c r="AY146" s="246" t="s">
        <v>201</v>
      </c>
    </row>
    <row r="147" s="13" customFormat="1">
      <c r="A147" s="13"/>
      <c r="B147" s="247"/>
      <c r="C147" s="248"/>
      <c r="D147" s="238" t="s">
        <v>208</v>
      </c>
      <c r="E147" s="249" t="s">
        <v>1</v>
      </c>
      <c r="F147" s="250" t="s">
        <v>1644</v>
      </c>
      <c r="G147" s="248"/>
      <c r="H147" s="251">
        <v>75.168000000000006</v>
      </c>
      <c r="I147" s="252"/>
      <c r="J147" s="248"/>
      <c r="K147" s="248"/>
      <c r="L147" s="253"/>
      <c r="M147" s="254"/>
      <c r="N147" s="255"/>
      <c r="O147" s="255"/>
      <c r="P147" s="255"/>
      <c r="Q147" s="255"/>
      <c r="R147" s="255"/>
      <c r="S147" s="255"/>
      <c r="T147" s="256"/>
      <c r="U147" s="13"/>
      <c r="V147" s="13"/>
      <c r="W147" s="13"/>
      <c r="X147" s="13"/>
      <c r="Y147" s="13"/>
      <c r="Z147" s="13"/>
      <c r="AA147" s="13"/>
      <c r="AB147" s="13"/>
      <c r="AC147" s="13"/>
      <c r="AD147" s="13"/>
      <c r="AE147" s="13"/>
      <c r="AT147" s="257" t="s">
        <v>208</v>
      </c>
      <c r="AU147" s="257" t="s">
        <v>83</v>
      </c>
      <c r="AV147" s="13" t="s">
        <v>85</v>
      </c>
      <c r="AW147" s="13" t="s">
        <v>32</v>
      </c>
      <c r="AX147" s="13" t="s">
        <v>76</v>
      </c>
      <c r="AY147" s="257" t="s">
        <v>201</v>
      </c>
    </row>
    <row r="148" s="12" customFormat="1">
      <c r="A148" s="12"/>
      <c r="B148" s="236"/>
      <c r="C148" s="237"/>
      <c r="D148" s="238" t="s">
        <v>208</v>
      </c>
      <c r="E148" s="239" t="s">
        <v>1</v>
      </c>
      <c r="F148" s="240" t="s">
        <v>1645</v>
      </c>
      <c r="G148" s="237"/>
      <c r="H148" s="239" t="s">
        <v>1</v>
      </c>
      <c r="I148" s="241"/>
      <c r="J148" s="237"/>
      <c r="K148" s="237"/>
      <c r="L148" s="242"/>
      <c r="M148" s="243"/>
      <c r="N148" s="244"/>
      <c r="O148" s="244"/>
      <c r="P148" s="244"/>
      <c r="Q148" s="244"/>
      <c r="R148" s="244"/>
      <c r="S148" s="244"/>
      <c r="T148" s="245"/>
      <c r="U148" s="12"/>
      <c r="V148" s="12"/>
      <c r="W148" s="12"/>
      <c r="X148" s="12"/>
      <c r="Y148" s="12"/>
      <c r="Z148" s="12"/>
      <c r="AA148" s="12"/>
      <c r="AB148" s="12"/>
      <c r="AC148" s="12"/>
      <c r="AD148" s="12"/>
      <c r="AE148" s="12"/>
      <c r="AT148" s="246" t="s">
        <v>208</v>
      </c>
      <c r="AU148" s="246" t="s">
        <v>83</v>
      </c>
      <c r="AV148" s="12" t="s">
        <v>83</v>
      </c>
      <c r="AW148" s="12" t="s">
        <v>32</v>
      </c>
      <c r="AX148" s="12" t="s">
        <v>76</v>
      </c>
      <c r="AY148" s="246" t="s">
        <v>201</v>
      </c>
    </row>
    <row r="149" s="13" customFormat="1">
      <c r="A149" s="13"/>
      <c r="B149" s="247"/>
      <c r="C149" s="248"/>
      <c r="D149" s="238" t="s">
        <v>208</v>
      </c>
      <c r="E149" s="249" t="s">
        <v>1</v>
      </c>
      <c r="F149" s="250" t="s">
        <v>1646</v>
      </c>
      <c r="G149" s="248"/>
      <c r="H149" s="251">
        <v>0.91600000000000004</v>
      </c>
      <c r="I149" s="252"/>
      <c r="J149" s="248"/>
      <c r="K149" s="248"/>
      <c r="L149" s="253"/>
      <c r="M149" s="254"/>
      <c r="N149" s="255"/>
      <c r="O149" s="255"/>
      <c r="P149" s="255"/>
      <c r="Q149" s="255"/>
      <c r="R149" s="255"/>
      <c r="S149" s="255"/>
      <c r="T149" s="256"/>
      <c r="U149" s="13"/>
      <c r="V149" s="13"/>
      <c r="W149" s="13"/>
      <c r="X149" s="13"/>
      <c r="Y149" s="13"/>
      <c r="Z149" s="13"/>
      <c r="AA149" s="13"/>
      <c r="AB149" s="13"/>
      <c r="AC149" s="13"/>
      <c r="AD149" s="13"/>
      <c r="AE149" s="13"/>
      <c r="AT149" s="257" t="s">
        <v>208</v>
      </c>
      <c r="AU149" s="257" t="s">
        <v>83</v>
      </c>
      <c r="AV149" s="13" t="s">
        <v>85</v>
      </c>
      <c r="AW149" s="13" t="s">
        <v>32</v>
      </c>
      <c r="AX149" s="13" t="s">
        <v>76</v>
      </c>
      <c r="AY149" s="257" t="s">
        <v>201</v>
      </c>
    </row>
    <row r="150" s="13" customFormat="1">
      <c r="A150" s="13"/>
      <c r="B150" s="247"/>
      <c r="C150" s="248"/>
      <c r="D150" s="238" t="s">
        <v>208</v>
      </c>
      <c r="E150" s="249" t="s">
        <v>1</v>
      </c>
      <c r="F150" s="250" t="s">
        <v>1647</v>
      </c>
      <c r="G150" s="248"/>
      <c r="H150" s="251">
        <v>3.2759999999999998</v>
      </c>
      <c r="I150" s="252"/>
      <c r="J150" s="248"/>
      <c r="K150" s="248"/>
      <c r="L150" s="253"/>
      <c r="M150" s="254"/>
      <c r="N150" s="255"/>
      <c r="O150" s="255"/>
      <c r="P150" s="255"/>
      <c r="Q150" s="255"/>
      <c r="R150" s="255"/>
      <c r="S150" s="255"/>
      <c r="T150" s="256"/>
      <c r="U150" s="13"/>
      <c r="V150" s="13"/>
      <c r="W150" s="13"/>
      <c r="X150" s="13"/>
      <c r="Y150" s="13"/>
      <c r="Z150" s="13"/>
      <c r="AA150" s="13"/>
      <c r="AB150" s="13"/>
      <c r="AC150" s="13"/>
      <c r="AD150" s="13"/>
      <c r="AE150" s="13"/>
      <c r="AT150" s="257" t="s">
        <v>208</v>
      </c>
      <c r="AU150" s="257" t="s">
        <v>83</v>
      </c>
      <c r="AV150" s="13" t="s">
        <v>85</v>
      </c>
      <c r="AW150" s="13" t="s">
        <v>32</v>
      </c>
      <c r="AX150" s="13" t="s">
        <v>76</v>
      </c>
      <c r="AY150" s="257" t="s">
        <v>201</v>
      </c>
    </row>
    <row r="151" s="12" customFormat="1">
      <c r="A151" s="12"/>
      <c r="B151" s="236"/>
      <c r="C151" s="237"/>
      <c r="D151" s="238" t="s">
        <v>208</v>
      </c>
      <c r="E151" s="239" t="s">
        <v>1</v>
      </c>
      <c r="F151" s="240" t="s">
        <v>1648</v>
      </c>
      <c r="G151" s="237"/>
      <c r="H151" s="239" t="s">
        <v>1</v>
      </c>
      <c r="I151" s="241"/>
      <c r="J151" s="237"/>
      <c r="K151" s="237"/>
      <c r="L151" s="242"/>
      <c r="M151" s="243"/>
      <c r="N151" s="244"/>
      <c r="O151" s="244"/>
      <c r="P151" s="244"/>
      <c r="Q151" s="244"/>
      <c r="R151" s="244"/>
      <c r="S151" s="244"/>
      <c r="T151" s="245"/>
      <c r="U151" s="12"/>
      <c r="V151" s="12"/>
      <c r="W151" s="12"/>
      <c r="X151" s="12"/>
      <c r="Y151" s="12"/>
      <c r="Z151" s="12"/>
      <c r="AA151" s="12"/>
      <c r="AB151" s="12"/>
      <c r="AC151" s="12"/>
      <c r="AD151" s="12"/>
      <c r="AE151" s="12"/>
      <c r="AT151" s="246" t="s">
        <v>208</v>
      </c>
      <c r="AU151" s="246" t="s">
        <v>83</v>
      </c>
      <c r="AV151" s="12" t="s">
        <v>83</v>
      </c>
      <c r="AW151" s="12" t="s">
        <v>32</v>
      </c>
      <c r="AX151" s="12" t="s">
        <v>76</v>
      </c>
      <c r="AY151" s="246" t="s">
        <v>201</v>
      </c>
    </row>
    <row r="152" s="12" customFormat="1">
      <c r="A152" s="12"/>
      <c r="B152" s="236"/>
      <c r="C152" s="237"/>
      <c r="D152" s="238" t="s">
        <v>208</v>
      </c>
      <c r="E152" s="239" t="s">
        <v>1</v>
      </c>
      <c r="F152" s="240" t="s">
        <v>1649</v>
      </c>
      <c r="G152" s="237"/>
      <c r="H152" s="239" t="s">
        <v>1</v>
      </c>
      <c r="I152" s="241"/>
      <c r="J152" s="237"/>
      <c r="K152" s="237"/>
      <c r="L152" s="242"/>
      <c r="M152" s="243"/>
      <c r="N152" s="244"/>
      <c r="O152" s="244"/>
      <c r="P152" s="244"/>
      <c r="Q152" s="244"/>
      <c r="R152" s="244"/>
      <c r="S152" s="244"/>
      <c r="T152" s="245"/>
      <c r="U152" s="12"/>
      <c r="V152" s="12"/>
      <c r="W152" s="12"/>
      <c r="X152" s="12"/>
      <c r="Y152" s="12"/>
      <c r="Z152" s="12"/>
      <c r="AA152" s="12"/>
      <c r="AB152" s="12"/>
      <c r="AC152" s="12"/>
      <c r="AD152" s="12"/>
      <c r="AE152" s="12"/>
      <c r="AT152" s="246" t="s">
        <v>208</v>
      </c>
      <c r="AU152" s="246" t="s">
        <v>83</v>
      </c>
      <c r="AV152" s="12" t="s">
        <v>83</v>
      </c>
      <c r="AW152" s="12" t="s">
        <v>32</v>
      </c>
      <c r="AX152" s="12" t="s">
        <v>76</v>
      </c>
      <c r="AY152" s="246" t="s">
        <v>201</v>
      </c>
    </row>
    <row r="153" s="13" customFormat="1">
      <c r="A153" s="13"/>
      <c r="B153" s="247"/>
      <c r="C153" s="248"/>
      <c r="D153" s="238" t="s">
        <v>208</v>
      </c>
      <c r="E153" s="249" t="s">
        <v>1</v>
      </c>
      <c r="F153" s="250" t="s">
        <v>1650</v>
      </c>
      <c r="G153" s="248"/>
      <c r="H153" s="251">
        <v>34</v>
      </c>
      <c r="I153" s="252"/>
      <c r="J153" s="248"/>
      <c r="K153" s="248"/>
      <c r="L153" s="253"/>
      <c r="M153" s="254"/>
      <c r="N153" s="255"/>
      <c r="O153" s="255"/>
      <c r="P153" s="255"/>
      <c r="Q153" s="255"/>
      <c r="R153" s="255"/>
      <c r="S153" s="255"/>
      <c r="T153" s="256"/>
      <c r="U153" s="13"/>
      <c r="V153" s="13"/>
      <c r="W153" s="13"/>
      <c r="X153" s="13"/>
      <c r="Y153" s="13"/>
      <c r="Z153" s="13"/>
      <c r="AA153" s="13"/>
      <c r="AB153" s="13"/>
      <c r="AC153" s="13"/>
      <c r="AD153" s="13"/>
      <c r="AE153" s="13"/>
      <c r="AT153" s="257" t="s">
        <v>208</v>
      </c>
      <c r="AU153" s="257" t="s">
        <v>83</v>
      </c>
      <c r="AV153" s="13" t="s">
        <v>85</v>
      </c>
      <c r="AW153" s="13" t="s">
        <v>32</v>
      </c>
      <c r="AX153" s="13" t="s">
        <v>76</v>
      </c>
      <c r="AY153" s="257" t="s">
        <v>201</v>
      </c>
    </row>
    <row r="154" s="14" customFormat="1">
      <c r="A154" s="14"/>
      <c r="B154" s="258"/>
      <c r="C154" s="259"/>
      <c r="D154" s="238" t="s">
        <v>208</v>
      </c>
      <c r="E154" s="260" t="s">
        <v>1</v>
      </c>
      <c r="F154" s="261" t="s">
        <v>212</v>
      </c>
      <c r="G154" s="259"/>
      <c r="H154" s="262">
        <v>225.428</v>
      </c>
      <c r="I154" s="263"/>
      <c r="J154" s="259"/>
      <c r="K154" s="259"/>
      <c r="L154" s="264"/>
      <c r="M154" s="265"/>
      <c r="N154" s="266"/>
      <c r="O154" s="266"/>
      <c r="P154" s="266"/>
      <c r="Q154" s="266"/>
      <c r="R154" s="266"/>
      <c r="S154" s="266"/>
      <c r="T154" s="267"/>
      <c r="U154" s="14"/>
      <c r="V154" s="14"/>
      <c r="W154" s="14"/>
      <c r="X154" s="14"/>
      <c r="Y154" s="14"/>
      <c r="Z154" s="14"/>
      <c r="AA154" s="14"/>
      <c r="AB154" s="14"/>
      <c r="AC154" s="14"/>
      <c r="AD154" s="14"/>
      <c r="AE154" s="14"/>
      <c r="AT154" s="268" t="s">
        <v>208</v>
      </c>
      <c r="AU154" s="268" t="s">
        <v>83</v>
      </c>
      <c r="AV154" s="14" t="s">
        <v>206</v>
      </c>
      <c r="AW154" s="14" t="s">
        <v>32</v>
      </c>
      <c r="AX154" s="14" t="s">
        <v>83</v>
      </c>
      <c r="AY154" s="268" t="s">
        <v>201</v>
      </c>
    </row>
    <row r="155" s="2" customFormat="1" ht="24.15" customHeight="1">
      <c r="A155" s="39"/>
      <c r="B155" s="40"/>
      <c r="C155" s="222" t="s">
        <v>138</v>
      </c>
      <c r="D155" s="222" t="s">
        <v>202</v>
      </c>
      <c r="E155" s="223" t="s">
        <v>257</v>
      </c>
      <c r="F155" s="224" t="s">
        <v>258</v>
      </c>
      <c r="G155" s="225" t="s">
        <v>215</v>
      </c>
      <c r="H155" s="226">
        <v>225.428</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206</v>
      </c>
      <c r="AT155" s="234" t="s">
        <v>202</v>
      </c>
      <c r="AU155" s="234" t="s">
        <v>83</v>
      </c>
      <c r="AY155" s="18" t="s">
        <v>201</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206</v>
      </c>
      <c r="BM155" s="234" t="s">
        <v>1651</v>
      </c>
    </row>
    <row r="156" s="2" customFormat="1" ht="37.8" customHeight="1">
      <c r="A156" s="39"/>
      <c r="B156" s="40"/>
      <c r="C156" s="222" t="s">
        <v>206</v>
      </c>
      <c r="D156" s="222" t="s">
        <v>202</v>
      </c>
      <c r="E156" s="223" t="s">
        <v>261</v>
      </c>
      <c r="F156" s="224" t="s">
        <v>262</v>
      </c>
      <c r="G156" s="225" t="s">
        <v>223</v>
      </c>
      <c r="H156" s="226">
        <v>3.375</v>
      </c>
      <c r="I156" s="227"/>
      <c r="J156" s="228">
        <f>ROUND(I156*H156,2)</f>
        <v>0</v>
      </c>
      <c r="K156" s="229"/>
      <c r="L156" s="45"/>
      <c r="M156" s="230" t="s">
        <v>1</v>
      </c>
      <c r="N156" s="231" t="s">
        <v>41</v>
      </c>
      <c r="O156" s="92"/>
      <c r="P156" s="232">
        <f>O156*H156</f>
        <v>0</v>
      </c>
      <c r="Q156" s="232">
        <v>1.0463199999999999</v>
      </c>
      <c r="R156" s="232">
        <f>Q156*H156</f>
        <v>3.5313299999999996</v>
      </c>
      <c r="S156" s="232">
        <v>0</v>
      </c>
      <c r="T156" s="233">
        <f>S156*H156</f>
        <v>0</v>
      </c>
      <c r="U156" s="39"/>
      <c r="V156" s="39"/>
      <c r="W156" s="39"/>
      <c r="X156" s="39"/>
      <c r="Y156" s="39"/>
      <c r="Z156" s="39"/>
      <c r="AA156" s="39"/>
      <c r="AB156" s="39"/>
      <c r="AC156" s="39"/>
      <c r="AD156" s="39"/>
      <c r="AE156" s="39"/>
      <c r="AR156" s="234" t="s">
        <v>206</v>
      </c>
      <c r="AT156" s="234" t="s">
        <v>202</v>
      </c>
      <c r="AU156" s="234" t="s">
        <v>83</v>
      </c>
      <c r="AY156" s="18" t="s">
        <v>201</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206</v>
      </c>
      <c r="BM156" s="234" t="s">
        <v>1652</v>
      </c>
    </row>
    <row r="157" s="12" customFormat="1">
      <c r="A157" s="12"/>
      <c r="B157" s="236"/>
      <c r="C157" s="237"/>
      <c r="D157" s="238" t="s">
        <v>208</v>
      </c>
      <c r="E157" s="239" t="s">
        <v>1</v>
      </c>
      <c r="F157" s="240" t="s">
        <v>1653</v>
      </c>
      <c r="G157" s="237"/>
      <c r="H157" s="239" t="s">
        <v>1</v>
      </c>
      <c r="I157" s="241"/>
      <c r="J157" s="237"/>
      <c r="K157" s="237"/>
      <c r="L157" s="242"/>
      <c r="M157" s="243"/>
      <c r="N157" s="244"/>
      <c r="O157" s="244"/>
      <c r="P157" s="244"/>
      <c r="Q157" s="244"/>
      <c r="R157" s="244"/>
      <c r="S157" s="244"/>
      <c r="T157" s="245"/>
      <c r="U157" s="12"/>
      <c r="V157" s="12"/>
      <c r="W157" s="12"/>
      <c r="X157" s="12"/>
      <c r="Y157" s="12"/>
      <c r="Z157" s="12"/>
      <c r="AA157" s="12"/>
      <c r="AB157" s="12"/>
      <c r="AC157" s="12"/>
      <c r="AD157" s="12"/>
      <c r="AE157" s="12"/>
      <c r="AT157" s="246" t="s">
        <v>208</v>
      </c>
      <c r="AU157" s="246" t="s">
        <v>83</v>
      </c>
      <c r="AV157" s="12" t="s">
        <v>83</v>
      </c>
      <c r="AW157" s="12" t="s">
        <v>32</v>
      </c>
      <c r="AX157" s="12" t="s">
        <v>76</v>
      </c>
      <c r="AY157" s="246" t="s">
        <v>201</v>
      </c>
    </row>
    <row r="158" s="13" customFormat="1">
      <c r="A158" s="13"/>
      <c r="B158" s="247"/>
      <c r="C158" s="248"/>
      <c r="D158" s="238" t="s">
        <v>208</v>
      </c>
      <c r="E158" s="249" t="s">
        <v>1</v>
      </c>
      <c r="F158" s="250" t="s">
        <v>1654</v>
      </c>
      <c r="G158" s="248"/>
      <c r="H158" s="251">
        <v>0.96999999999999997</v>
      </c>
      <c r="I158" s="252"/>
      <c r="J158" s="248"/>
      <c r="K158" s="248"/>
      <c r="L158" s="253"/>
      <c r="M158" s="254"/>
      <c r="N158" s="255"/>
      <c r="O158" s="255"/>
      <c r="P158" s="255"/>
      <c r="Q158" s="255"/>
      <c r="R158" s="255"/>
      <c r="S158" s="255"/>
      <c r="T158" s="256"/>
      <c r="U158" s="13"/>
      <c r="V158" s="13"/>
      <c r="W158" s="13"/>
      <c r="X158" s="13"/>
      <c r="Y158" s="13"/>
      <c r="Z158" s="13"/>
      <c r="AA158" s="13"/>
      <c r="AB158" s="13"/>
      <c r="AC158" s="13"/>
      <c r="AD158" s="13"/>
      <c r="AE158" s="13"/>
      <c r="AT158" s="257" t="s">
        <v>208</v>
      </c>
      <c r="AU158" s="257" t="s">
        <v>83</v>
      </c>
      <c r="AV158" s="13" t="s">
        <v>85</v>
      </c>
      <c r="AW158" s="13" t="s">
        <v>32</v>
      </c>
      <c r="AX158" s="13" t="s">
        <v>76</v>
      </c>
      <c r="AY158" s="257" t="s">
        <v>201</v>
      </c>
    </row>
    <row r="159" s="12" customFormat="1">
      <c r="A159" s="12"/>
      <c r="B159" s="236"/>
      <c r="C159" s="237"/>
      <c r="D159" s="238" t="s">
        <v>208</v>
      </c>
      <c r="E159" s="239" t="s">
        <v>1</v>
      </c>
      <c r="F159" s="240" t="s">
        <v>1655</v>
      </c>
      <c r="G159" s="237"/>
      <c r="H159" s="239" t="s">
        <v>1</v>
      </c>
      <c r="I159" s="241"/>
      <c r="J159" s="237"/>
      <c r="K159" s="237"/>
      <c r="L159" s="242"/>
      <c r="M159" s="243"/>
      <c r="N159" s="244"/>
      <c r="O159" s="244"/>
      <c r="P159" s="244"/>
      <c r="Q159" s="244"/>
      <c r="R159" s="244"/>
      <c r="S159" s="244"/>
      <c r="T159" s="245"/>
      <c r="U159" s="12"/>
      <c r="V159" s="12"/>
      <c r="W159" s="12"/>
      <c r="X159" s="12"/>
      <c r="Y159" s="12"/>
      <c r="Z159" s="12"/>
      <c r="AA159" s="12"/>
      <c r="AB159" s="12"/>
      <c r="AC159" s="12"/>
      <c r="AD159" s="12"/>
      <c r="AE159" s="12"/>
      <c r="AT159" s="246" t="s">
        <v>208</v>
      </c>
      <c r="AU159" s="246" t="s">
        <v>83</v>
      </c>
      <c r="AV159" s="12" t="s">
        <v>83</v>
      </c>
      <c r="AW159" s="12" t="s">
        <v>32</v>
      </c>
      <c r="AX159" s="12" t="s">
        <v>76</v>
      </c>
      <c r="AY159" s="246" t="s">
        <v>201</v>
      </c>
    </row>
    <row r="160" s="13" customFormat="1">
      <c r="A160" s="13"/>
      <c r="B160" s="247"/>
      <c r="C160" s="248"/>
      <c r="D160" s="238" t="s">
        <v>208</v>
      </c>
      <c r="E160" s="249" t="s">
        <v>1</v>
      </c>
      <c r="F160" s="250" t="s">
        <v>1656</v>
      </c>
      <c r="G160" s="248"/>
      <c r="H160" s="251">
        <v>2.4049999999999998</v>
      </c>
      <c r="I160" s="252"/>
      <c r="J160" s="248"/>
      <c r="K160" s="248"/>
      <c r="L160" s="253"/>
      <c r="M160" s="254"/>
      <c r="N160" s="255"/>
      <c r="O160" s="255"/>
      <c r="P160" s="255"/>
      <c r="Q160" s="255"/>
      <c r="R160" s="255"/>
      <c r="S160" s="255"/>
      <c r="T160" s="256"/>
      <c r="U160" s="13"/>
      <c r="V160" s="13"/>
      <c r="W160" s="13"/>
      <c r="X160" s="13"/>
      <c r="Y160" s="13"/>
      <c r="Z160" s="13"/>
      <c r="AA160" s="13"/>
      <c r="AB160" s="13"/>
      <c r="AC160" s="13"/>
      <c r="AD160" s="13"/>
      <c r="AE160" s="13"/>
      <c r="AT160" s="257" t="s">
        <v>208</v>
      </c>
      <c r="AU160" s="257" t="s">
        <v>83</v>
      </c>
      <c r="AV160" s="13" t="s">
        <v>85</v>
      </c>
      <c r="AW160" s="13" t="s">
        <v>32</v>
      </c>
      <c r="AX160" s="13" t="s">
        <v>76</v>
      </c>
      <c r="AY160" s="257" t="s">
        <v>201</v>
      </c>
    </row>
    <row r="161" s="14" customFormat="1">
      <c r="A161" s="14"/>
      <c r="B161" s="258"/>
      <c r="C161" s="259"/>
      <c r="D161" s="238" t="s">
        <v>208</v>
      </c>
      <c r="E161" s="260" t="s">
        <v>1</v>
      </c>
      <c r="F161" s="261" t="s">
        <v>212</v>
      </c>
      <c r="G161" s="259"/>
      <c r="H161" s="262">
        <v>3.375</v>
      </c>
      <c r="I161" s="263"/>
      <c r="J161" s="259"/>
      <c r="K161" s="259"/>
      <c r="L161" s="264"/>
      <c r="M161" s="265"/>
      <c r="N161" s="266"/>
      <c r="O161" s="266"/>
      <c r="P161" s="266"/>
      <c r="Q161" s="266"/>
      <c r="R161" s="266"/>
      <c r="S161" s="266"/>
      <c r="T161" s="267"/>
      <c r="U161" s="14"/>
      <c r="V161" s="14"/>
      <c r="W161" s="14"/>
      <c r="X161" s="14"/>
      <c r="Y161" s="14"/>
      <c r="Z161" s="14"/>
      <c r="AA161" s="14"/>
      <c r="AB161" s="14"/>
      <c r="AC161" s="14"/>
      <c r="AD161" s="14"/>
      <c r="AE161" s="14"/>
      <c r="AT161" s="268" t="s">
        <v>208</v>
      </c>
      <c r="AU161" s="268" t="s">
        <v>83</v>
      </c>
      <c r="AV161" s="14" t="s">
        <v>206</v>
      </c>
      <c r="AW161" s="14" t="s">
        <v>32</v>
      </c>
      <c r="AX161" s="14" t="s">
        <v>83</v>
      </c>
      <c r="AY161" s="268" t="s">
        <v>201</v>
      </c>
    </row>
    <row r="162" s="2" customFormat="1" ht="37.8" customHeight="1">
      <c r="A162" s="39"/>
      <c r="B162" s="40"/>
      <c r="C162" s="222" t="s">
        <v>235</v>
      </c>
      <c r="D162" s="222" t="s">
        <v>202</v>
      </c>
      <c r="E162" s="223" t="s">
        <v>278</v>
      </c>
      <c r="F162" s="224" t="s">
        <v>279</v>
      </c>
      <c r="G162" s="225" t="s">
        <v>223</v>
      </c>
      <c r="H162" s="226">
        <v>1.7749999999999999</v>
      </c>
      <c r="I162" s="227"/>
      <c r="J162" s="228">
        <f>ROUND(I162*H162,2)</f>
        <v>0</v>
      </c>
      <c r="K162" s="229"/>
      <c r="L162" s="45"/>
      <c r="M162" s="230" t="s">
        <v>1</v>
      </c>
      <c r="N162" s="231" t="s">
        <v>41</v>
      </c>
      <c r="O162" s="92"/>
      <c r="P162" s="232">
        <f>O162*H162</f>
        <v>0</v>
      </c>
      <c r="Q162" s="232">
        <v>1.06277</v>
      </c>
      <c r="R162" s="232">
        <f>Q162*H162</f>
        <v>1.88641675</v>
      </c>
      <c r="S162" s="232">
        <v>0</v>
      </c>
      <c r="T162" s="233">
        <f>S162*H162</f>
        <v>0</v>
      </c>
      <c r="U162" s="39"/>
      <c r="V162" s="39"/>
      <c r="W162" s="39"/>
      <c r="X162" s="39"/>
      <c r="Y162" s="39"/>
      <c r="Z162" s="39"/>
      <c r="AA162" s="39"/>
      <c r="AB162" s="39"/>
      <c r="AC162" s="39"/>
      <c r="AD162" s="39"/>
      <c r="AE162" s="39"/>
      <c r="AR162" s="234" t="s">
        <v>206</v>
      </c>
      <c r="AT162" s="234" t="s">
        <v>202</v>
      </c>
      <c r="AU162" s="234" t="s">
        <v>83</v>
      </c>
      <c r="AY162" s="18" t="s">
        <v>201</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206</v>
      </c>
      <c r="BM162" s="234" t="s">
        <v>1657</v>
      </c>
    </row>
    <row r="163" s="12" customFormat="1">
      <c r="A163" s="12"/>
      <c r="B163" s="236"/>
      <c r="C163" s="237"/>
      <c r="D163" s="238" t="s">
        <v>208</v>
      </c>
      <c r="E163" s="239" t="s">
        <v>1</v>
      </c>
      <c r="F163" s="240" t="s">
        <v>1653</v>
      </c>
      <c r="G163" s="237"/>
      <c r="H163" s="239" t="s">
        <v>1</v>
      </c>
      <c r="I163" s="241"/>
      <c r="J163" s="237"/>
      <c r="K163" s="237"/>
      <c r="L163" s="242"/>
      <c r="M163" s="243"/>
      <c r="N163" s="244"/>
      <c r="O163" s="244"/>
      <c r="P163" s="244"/>
      <c r="Q163" s="244"/>
      <c r="R163" s="244"/>
      <c r="S163" s="244"/>
      <c r="T163" s="245"/>
      <c r="U163" s="12"/>
      <c r="V163" s="12"/>
      <c r="W163" s="12"/>
      <c r="X163" s="12"/>
      <c r="Y163" s="12"/>
      <c r="Z163" s="12"/>
      <c r="AA163" s="12"/>
      <c r="AB163" s="12"/>
      <c r="AC163" s="12"/>
      <c r="AD163" s="12"/>
      <c r="AE163" s="12"/>
      <c r="AT163" s="246" t="s">
        <v>208</v>
      </c>
      <c r="AU163" s="246" t="s">
        <v>83</v>
      </c>
      <c r="AV163" s="12" t="s">
        <v>83</v>
      </c>
      <c r="AW163" s="12" t="s">
        <v>32</v>
      </c>
      <c r="AX163" s="12" t="s">
        <v>76</v>
      </c>
      <c r="AY163" s="246" t="s">
        <v>201</v>
      </c>
    </row>
    <row r="164" s="13" customFormat="1">
      <c r="A164" s="13"/>
      <c r="B164" s="247"/>
      <c r="C164" s="248"/>
      <c r="D164" s="238" t="s">
        <v>208</v>
      </c>
      <c r="E164" s="249" t="s">
        <v>1</v>
      </c>
      <c r="F164" s="250" t="s">
        <v>1658</v>
      </c>
      <c r="G164" s="248"/>
      <c r="H164" s="251">
        <v>0.749</v>
      </c>
      <c r="I164" s="252"/>
      <c r="J164" s="248"/>
      <c r="K164" s="248"/>
      <c r="L164" s="253"/>
      <c r="M164" s="254"/>
      <c r="N164" s="255"/>
      <c r="O164" s="255"/>
      <c r="P164" s="255"/>
      <c r="Q164" s="255"/>
      <c r="R164" s="255"/>
      <c r="S164" s="255"/>
      <c r="T164" s="256"/>
      <c r="U164" s="13"/>
      <c r="V164" s="13"/>
      <c r="W164" s="13"/>
      <c r="X164" s="13"/>
      <c r="Y164" s="13"/>
      <c r="Z164" s="13"/>
      <c r="AA164" s="13"/>
      <c r="AB164" s="13"/>
      <c r="AC164" s="13"/>
      <c r="AD164" s="13"/>
      <c r="AE164" s="13"/>
      <c r="AT164" s="257" t="s">
        <v>208</v>
      </c>
      <c r="AU164" s="257" t="s">
        <v>83</v>
      </c>
      <c r="AV164" s="13" t="s">
        <v>85</v>
      </c>
      <c r="AW164" s="13" t="s">
        <v>32</v>
      </c>
      <c r="AX164" s="13" t="s">
        <v>76</v>
      </c>
      <c r="AY164" s="257" t="s">
        <v>201</v>
      </c>
    </row>
    <row r="165" s="12" customFormat="1">
      <c r="A165" s="12"/>
      <c r="B165" s="236"/>
      <c r="C165" s="237"/>
      <c r="D165" s="238" t="s">
        <v>208</v>
      </c>
      <c r="E165" s="239" t="s">
        <v>1</v>
      </c>
      <c r="F165" s="240" t="s">
        <v>1655</v>
      </c>
      <c r="G165" s="237"/>
      <c r="H165" s="239" t="s">
        <v>1</v>
      </c>
      <c r="I165" s="241"/>
      <c r="J165" s="237"/>
      <c r="K165" s="237"/>
      <c r="L165" s="242"/>
      <c r="M165" s="243"/>
      <c r="N165" s="244"/>
      <c r="O165" s="244"/>
      <c r="P165" s="244"/>
      <c r="Q165" s="244"/>
      <c r="R165" s="244"/>
      <c r="S165" s="244"/>
      <c r="T165" s="245"/>
      <c r="U165" s="12"/>
      <c r="V165" s="12"/>
      <c r="W165" s="12"/>
      <c r="X165" s="12"/>
      <c r="Y165" s="12"/>
      <c r="Z165" s="12"/>
      <c r="AA165" s="12"/>
      <c r="AB165" s="12"/>
      <c r="AC165" s="12"/>
      <c r="AD165" s="12"/>
      <c r="AE165" s="12"/>
      <c r="AT165" s="246" t="s">
        <v>208</v>
      </c>
      <c r="AU165" s="246" t="s">
        <v>83</v>
      </c>
      <c r="AV165" s="12" t="s">
        <v>83</v>
      </c>
      <c r="AW165" s="12" t="s">
        <v>32</v>
      </c>
      <c r="AX165" s="12" t="s">
        <v>76</v>
      </c>
      <c r="AY165" s="246" t="s">
        <v>201</v>
      </c>
    </row>
    <row r="166" s="13" customFormat="1">
      <c r="A166" s="13"/>
      <c r="B166" s="247"/>
      <c r="C166" s="248"/>
      <c r="D166" s="238" t="s">
        <v>208</v>
      </c>
      <c r="E166" s="249" t="s">
        <v>1</v>
      </c>
      <c r="F166" s="250" t="s">
        <v>1659</v>
      </c>
      <c r="G166" s="248"/>
      <c r="H166" s="251">
        <v>1.026</v>
      </c>
      <c r="I166" s="252"/>
      <c r="J166" s="248"/>
      <c r="K166" s="248"/>
      <c r="L166" s="253"/>
      <c r="M166" s="254"/>
      <c r="N166" s="255"/>
      <c r="O166" s="255"/>
      <c r="P166" s="255"/>
      <c r="Q166" s="255"/>
      <c r="R166" s="255"/>
      <c r="S166" s="255"/>
      <c r="T166" s="256"/>
      <c r="U166" s="13"/>
      <c r="V166" s="13"/>
      <c r="W166" s="13"/>
      <c r="X166" s="13"/>
      <c r="Y166" s="13"/>
      <c r="Z166" s="13"/>
      <c r="AA166" s="13"/>
      <c r="AB166" s="13"/>
      <c r="AC166" s="13"/>
      <c r="AD166" s="13"/>
      <c r="AE166" s="13"/>
      <c r="AT166" s="257" t="s">
        <v>208</v>
      </c>
      <c r="AU166" s="257" t="s">
        <v>83</v>
      </c>
      <c r="AV166" s="13" t="s">
        <v>85</v>
      </c>
      <c r="AW166" s="13" t="s">
        <v>32</v>
      </c>
      <c r="AX166" s="13" t="s">
        <v>76</v>
      </c>
      <c r="AY166" s="257" t="s">
        <v>201</v>
      </c>
    </row>
    <row r="167" s="14" customFormat="1">
      <c r="A167" s="14"/>
      <c r="B167" s="258"/>
      <c r="C167" s="259"/>
      <c r="D167" s="238" t="s">
        <v>208</v>
      </c>
      <c r="E167" s="260" t="s">
        <v>1</v>
      </c>
      <c r="F167" s="261" t="s">
        <v>212</v>
      </c>
      <c r="G167" s="259"/>
      <c r="H167" s="262">
        <v>1.7749999999999999</v>
      </c>
      <c r="I167" s="263"/>
      <c r="J167" s="259"/>
      <c r="K167" s="259"/>
      <c r="L167" s="264"/>
      <c r="M167" s="265"/>
      <c r="N167" s="266"/>
      <c r="O167" s="266"/>
      <c r="P167" s="266"/>
      <c r="Q167" s="266"/>
      <c r="R167" s="266"/>
      <c r="S167" s="266"/>
      <c r="T167" s="267"/>
      <c r="U167" s="14"/>
      <c r="V167" s="14"/>
      <c r="W167" s="14"/>
      <c r="X167" s="14"/>
      <c r="Y167" s="14"/>
      <c r="Z167" s="14"/>
      <c r="AA167" s="14"/>
      <c r="AB167" s="14"/>
      <c r="AC167" s="14"/>
      <c r="AD167" s="14"/>
      <c r="AE167" s="14"/>
      <c r="AT167" s="268" t="s">
        <v>208</v>
      </c>
      <c r="AU167" s="268" t="s">
        <v>83</v>
      </c>
      <c r="AV167" s="14" t="s">
        <v>206</v>
      </c>
      <c r="AW167" s="14" t="s">
        <v>32</v>
      </c>
      <c r="AX167" s="14" t="s">
        <v>83</v>
      </c>
      <c r="AY167" s="268" t="s">
        <v>201</v>
      </c>
    </row>
    <row r="168" s="11" customFormat="1" ht="25.92" customHeight="1">
      <c r="A168" s="11"/>
      <c r="B168" s="208"/>
      <c r="C168" s="209"/>
      <c r="D168" s="210" t="s">
        <v>75</v>
      </c>
      <c r="E168" s="211" t="s">
        <v>206</v>
      </c>
      <c r="F168" s="211" t="s">
        <v>283</v>
      </c>
      <c r="G168" s="209"/>
      <c r="H168" s="209"/>
      <c r="I168" s="212"/>
      <c r="J168" s="213">
        <f>BK168</f>
        <v>0</v>
      </c>
      <c r="K168" s="209"/>
      <c r="L168" s="214"/>
      <c r="M168" s="215"/>
      <c r="N168" s="216"/>
      <c r="O168" s="216"/>
      <c r="P168" s="217">
        <f>SUM(P169:P247)</f>
        <v>0</v>
      </c>
      <c r="Q168" s="216"/>
      <c r="R168" s="217">
        <f>SUM(R169:R247)</f>
        <v>222.49539379999999</v>
      </c>
      <c r="S168" s="216"/>
      <c r="T168" s="218">
        <f>SUM(T169:T247)</f>
        <v>0</v>
      </c>
      <c r="U168" s="11"/>
      <c r="V168" s="11"/>
      <c r="W168" s="11"/>
      <c r="X168" s="11"/>
      <c r="Y168" s="11"/>
      <c r="Z168" s="11"/>
      <c r="AA168" s="11"/>
      <c r="AB168" s="11"/>
      <c r="AC168" s="11"/>
      <c r="AD168" s="11"/>
      <c r="AE168" s="11"/>
      <c r="AR168" s="219" t="s">
        <v>83</v>
      </c>
      <c r="AT168" s="220" t="s">
        <v>75</v>
      </c>
      <c r="AU168" s="220" t="s">
        <v>76</v>
      </c>
      <c r="AY168" s="219" t="s">
        <v>201</v>
      </c>
      <c r="BK168" s="221">
        <f>SUM(BK169:BK247)</f>
        <v>0</v>
      </c>
    </row>
    <row r="169" s="2" customFormat="1" ht="49.05" customHeight="1">
      <c r="A169" s="39"/>
      <c r="B169" s="40"/>
      <c r="C169" s="222" t="s">
        <v>243</v>
      </c>
      <c r="D169" s="222" t="s">
        <v>202</v>
      </c>
      <c r="E169" s="223" t="s">
        <v>284</v>
      </c>
      <c r="F169" s="224" t="s">
        <v>285</v>
      </c>
      <c r="G169" s="225" t="s">
        <v>205</v>
      </c>
      <c r="H169" s="226">
        <v>83.111999999999995</v>
      </c>
      <c r="I169" s="227"/>
      <c r="J169" s="228">
        <f>ROUND(I169*H169,2)</f>
        <v>0</v>
      </c>
      <c r="K169" s="229"/>
      <c r="L169" s="45"/>
      <c r="M169" s="230" t="s">
        <v>1</v>
      </c>
      <c r="N169" s="231" t="s">
        <v>41</v>
      </c>
      <c r="O169" s="92"/>
      <c r="P169" s="232">
        <f>O169*H169</f>
        <v>0</v>
      </c>
      <c r="Q169" s="232">
        <v>2.5020099999999998</v>
      </c>
      <c r="R169" s="232">
        <f>Q169*H169</f>
        <v>207.94705511999999</v>
      </c>
      <c r="S169" s="232">
        <v>0</v>
      </c>
      <c r="T169" s="233">
        <f>S169*H169</f>
        <v>0</v>
      </c>
      <c r="U169" s="39"/>
      <c r="V169" s="39"/>
      <c r="W169" s="39"/>
      <c r="X169" s="39"/>
      <c r="Y169" s="39"/>
      <c r="Z169" s="39"/>
      <c r="AA169" s="39"/>
      <c r="AB169" s="39"/>
      <c r="AC169" s="39"/>
      <c r="AD169" s="39"/>
      <c r="AE169" s="39"/>
      <c r="AR169" s="234" t="s">
        <v>206</v>
      </c>
      <c r="AT169" s="234" t="s">
        <v>202</v>
      </c>
      <c r="AU169" s="234" t="s">
        <v>83</v>
      </c>
      <c r="AY169" s="18" t="s">
        <v>201</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206</v>
      </c>
      <c r="BM169" s="234" t="s">
        <v>1660</v>
      </c>
    </row>
    <row r="170" s="12" customFormat="1">
      <c r="A170" s="12"/>
      <c r="B170" s="236"/>
      <c r="C170" s="237"/>
      <c r="D170" s="238" t="s">
        <v>208</v>
      </c>
      <c r="E170" s="239" t="s">
        <v>1</v>
      </c>
      <c r="F170" s="240" t="s">
        <v>1661</v>
      </c>
      <c r="G170" s="237"/>
      <c r="H170" s="239" t="s">
        <v>1</v>
      </c>
      <c r="I170" s="241"/>
      <c r="J170" s="237"/>
      <c r="K170" s="237"/>
      <c r="L170" s="242"/>
      <c r="M170" s="243"/>
      <c r="N170" s="244"/>
      <c r="O170" s="244"/>
      <c r="P170" s="244"/>
      <c r="Q170" s="244"/>
      <c r="R170" s="244"/>
      <c r="S170" s="244"/>
      <c r="T170" s="245"/>
      <c r="U170" s="12"/>
      <c r="V170" s="12"/>
      <c r="W170" s="12"/>
      <c r="X170" s="12"/>
      <c r="Y170" s="12"/>
      <c r="Z170" s="12"/>
      <c r="AA170" s="12"/>
      <c r="AB170" s="12"/>
      <c r="AC170" s="12"/>
      <c r="AD170" s="12"/>
      <c r="AE170" s="12"/>
      <c r="AT170" s="246" t="s">
        <v>208</v>
      </c>
      <c r="AU170" s="246" t="s">
        <v>83</v>
      </c>
      <c r="AV170" s="12" t="s">
        <v>83</v>
      </c>
      <c r="AW170" s="12" t="s">
        <v>32</v>
      </c>
      <c r="AX170" s="12" t="s">
        <v>76</v>
      </c>
      <c r="AY170" s="246" t="s">
        <v>201</v>
      </c>
    </row>
    <row r="171" s="13" customFormat="1">
      <c r="A171" s="13"/>
      <c r="B171" s="247"/>
      <c r="C171" s="248"/>
      <c r="D171" s="238" t="s">
        <v>208</v>
      </c>
      <c r="E171" s="249" t="s">
        <v>1</v>
      </c>
      <c r="F171" s="250" t="s">
        <v>1662</v>
      </c>
      <c r="G171" s="248"/>
      <c r="H171" s="251">
        <v>0.46100000000000002</v>
      </c>
      <c r="I171" s="252"/>
      <c r="J171" s="248"/>
      <c r="K171" s="248"/>
      <c r="L171" s="253"/>
      <c r="M171" s="254"/>
      <c r="N171" s="255"/>
      <c r="O171" s="255"/>
      <c r="P171" s="255"/>
      <c r="Q171" s="255"/>
      <c r="R171" s="255"/>
      <c r="S171" s="255"/>
      <c r="T171" s="256"/>
      <c r="U171" s="13"/>
      <c r="V171" s="13"/>
      <c r="W171" s="13"/>
      <c r="X171" s="13"/>
      <c r="Y171" s="13"/>
      <c r="Z171" s="13"/>
      <c r="AA171" s="13"/>
      <c r="AB171" s="13"/>
      <c r="AC171" s="13"/>
      <c r="AD171" s="13"/>
      <c r="AE171" s="13"/>
      <c r="AT171" s="257" t="s">
        <v>208</v>
      </c>
      <c r="AU171" s="257" t="s">
        <v>83</v>
      </c>
      <c r="AV171" s="13" t="s">
        <v>85</v>
      </c>
      <c r="AW171" s="13" t="s">
        <v>32</v>
      </c>
      <c r="AX171" s="13" t="s">
        <v>76</v>
      </c>
      <c r="AY171" s="257" t="s">
        <v>201</v>
      </c>
    </row>
    <row r="172" s="12" customFormat="1">
      <c r="A172" s="12"/>
      <c r="B172" s="236"/>
      <c r="C172" s="237"/>
      <c r="D172" s="238" t="s">
        <v>208</v>
      </c>
      <c r="E172" s="239" t="s">
        <v>1</v>
      </c>
      <c r="F172" s="240" t="s">
        <v>571</v>
      </c>
      <c r="G172" s="237"/>
      <c r="H172" s="239" t="s">
        <v>1</v>
      </c>
      <c r="I172" s="241"/>
      <c r="J172" s="237"/>
      <c r="K172" s="237"/>
      <c r="L172" s="242"/>
      <c r="M172" s="243"/>
      <c r="N172" s="244"/>
      <c r="O172" s="244"/>
      <c r="P172" s="244"/>
      <c r="Q172" s="244"/>
      <c r="R172" s="244"/>
      <c r="S172" s="244"/>
      <c r="T172" s="245"/>
      <c r="U172" s="12"/>
      <c r="V172" s="12"/>
      <c r="W172" s="12"/>
      <c r="X172" s="12"/>
      <c r="Y172" s="12"/>
      <c r="Z172" s="12"/>
      <c r="AA172" s="12"/>
      <c r="AB172" s="12"/>
      <c r="AC172" s="12"/>
      <c r="AD172" s="12"/>
      <c r="AE172" s="12"/>
      <c r="AT172" s="246" t="s">
        <v>208</v>
      </c>
      <c r="AU172" s="246" t="s">
        <v>83</v>
      </c>
      <c r="AV172" s="12" t="s">
        <v>83</v>
      </c>
      <c r="AW172" s="12" t="s">
        <v>32</v>
      </c>
      <c r="AX172" s="12" t="s">
        <v>76</v>
      </c>
      <c r="AY172" s="246" t="s">
        <v>201</v>
      </c>
    </row>
    <row r="173" s="13" customFormat="1">
      <c r="A173" s="13"/>
      <c r="B173" s="247"/>
      <c r="C173" s="248"/>
      <c r="D173" s="238" t="s">
        <v>208</v>
      </c>
      <c r="E173" s="249" t="s">
        <v>1</v>
      </c>
      <c r="F173" s="250" t="s">
        <v>1663</v>
      </c>
      <c r="G173" s="248"/>
      <c r="H173" s="251">
        <v>35.473999999999997</v>
      </c>
      <c r="I173" s="252"/>
      <c r="J173" s="248"/>
      <c r="K173" s="248"/>
      <c r="L173" s="253"/>
      <c r="M173" s="254"/>
      <c r="N173" s="255"/>
      <c r="O173" s="255"/>
      <c r="P173" s="255"/>
      <c r="Q173" s="255"/>
      <c r="R173" s="255"/>
      <c r="S173" s="255"/>
      <c r="T173" s="256"/>
      <c r="U173" s="13"/>
      <c r="V173" s="13"/>
      <c r="W173" s="13"/>
      <c r="X173" s="13"/>
      <c r="Y173" s="13"/>
      <c r="Z173" s="13"/>
      <c r="AA173" s="13"/>
      <c r="AB173" s="13"/>
      <c r="AC173" s="13"/>
      <c r="AD173" s="13"/>
      <c r="AE173" s="13"/>
      <c r="AT173" s="257" t="s">
        <v>208</v>
      </c>
      <c r="AU173" s="257" t="s">
        <v>83</v>
      </c>
      <c r="AV173" s="13" t="s">
        <v>85</v>
      </c>
      <c r="AW173" s="13" t="s">
        <v>32</v>
      </c>
      <c r="AX173" s="13" t="s">
        <v>76</v>
      </c>
      <c r="AY173" s="257" t="s">
        <v>201</v>
      </c>
    </row>
    <row r="174" s="12" customFormat="1">
      <c r="A174" s="12"/>
      <c r="B174" s="236"/>
      <c r="C174" s="237"/>
      <c r="D174" s="238" t="s">
        <v>208</v>
      </c>
      <c r="E174" s="239" t="s">
        <v>1</v>
      </c>
      <c r="F174" s="240" t="s">
        <v>1664</v>
      </c>
      <c r="G174" s="237"/>
      <c r="H174" s="239" t="s">
        <v>1</v>
      </c>
      <c r="I174" s="241"/>
      <c r="J174" s="237"/>
      <c r="K174" s="237"/>
      <c r="L174" s="242"/>
      <c r="M174" s="243"/>
      <c r="N174" s="244"/>
      <c r="O174" s="244"/>
      <c r="P174" s="244"/>
      <c r="Q174" s="244"/>
      <c r="R174" s="244"/>
      <c r="S174" s="244"/>
      <c r="T174" s="245"/>
      <c r="U174" s="12"/>
      <c r="V174" s="12"/>
      <c r="W174" s="12"/>
      <c r="X174" s="12"/>
      <c r="Y174" s="12"/>
      <c r="Z174" s="12"/>
      <c r="AA174" s="12"/>
      <c r="AB174" s="12"/>
      <c r="AC174" s="12"/>
      <c r="AD174" s="12"/>
      <c r="AE174" s="12"/>
      <c r="AT174" s="246" t="s">
        <v>208</v>
      </c>
      <c r="AU174" s="246" t="s">
        <v>83</v>
      </c>
      <c r="AV174" s="12" t="s">
        <v>83</v>
      </c>
      <c r="AW174" s="12" t="s">
        <v>32</v>
      </c>
      <c r="AX174" s="12" t="s">
        <v>76</v>
      </c>
      <c r="AY174" s="246" t="s">
        <v>201</v>
      </c>
    </row>
    <row r="175" s="12" customFormat="1">
      <c r="A175" s="12"/>
      <c r="B175" s="236"/>
      <c r="C175" s="237"/>
      <c r="D175" s="238" t="s">
        <v>208</v>
      </c>
      <c r="E175" s="239" t="s">
        <v>1</v>
      </c>
      <c r="F175" s="240" t="s">
        <v>1665</v>
      </c>
      <c r="G175" s="237"/>
      <c r="H175" s="239" t="s">
        <v>1</v>
      </c>
      <c r="I175" s="241"/>
      <c r="J175" s="237"/>
      <c r="K175" s="237"/>
      <c r="L175" s="242"/>
      <c r="M175" s="243"/>
      <c r="N175" s="244"/>
      <c r="O175" s="244"/>
      <c r="P175" s="244"/>
      <c r="Q175" s="244"/>
      <c r="R175" s="244"/>
      <c r="S175" s="244"/>
      <c r="T175" s="245"/>
      <c r="U175" s="12"/>
      <c r="V175" s="12"/>
      <c r="W175" s="12"/>
      <c r="X175" s="12"/>
      <c r="Y175" s="12"/>
      <c r="Z175" s="12"/>
      <c r="AA175" s="12"/>
      <c r="AB175" s="12"/>
      <c r="AC175" s="12"/>
      <c r="AD175" s="12"/>
      <c r="AE175" s="12"/>
      <c r="AT175" s="246" t="s">
        <v>208</v>
      </c>
      <c r="AU175" s="246" t="s">
        <v>83</v>
      </c>
      <c r="AV175" s="12" t="s">
        <v>83</v>
      </c>
      <c r="AW175" s="12" t="s">
        <v>32</v>
      </c>
      <c r="AX175" s="12" t="s">
        <v>76</v>
      </c>
      <c r="AY175" s="246" t="s">
        <v>201</v>
      </c>
    </row>
    <row r="176" s="13" customFormat="1">
      <c r="A176" s="13"/>
      <c r="B176" s="247"/>
      <c r="C176" s="248"/>
      <c r="D176" s="238" t="s">
        <v>208</v>
      </c>
      <c r="E176" s="249" t="s">
        <v>1</v>
      </c>
      <c r="F176" s="250" t="s">
        <v>1666</v>
      </c>
      <c r="G176" s="248"/>
      <c r="H176" s="251">
        <v>-0.51700000000000002</v>
      </c>
      <c r="I176" s="252"/>
      <c r="J176" s="248"/>
      <c r="K176" s="248"/>
      <c r="L176" s="253"/>
      <c r="M176" s="254"/>
      <c r="N176" s="255"/>
      <c r="O176" s="255"/>
      <c r="P176" s="255"/>
      <c r="Q176" s="255"/>
      <c r="R176" s="255"/>
      <c r="S176" s="255"/>
      <c r="T176" s="256"/>
      <c r="U176" s="13"/>
      <c r="V176" s="13"/>
      <c r="W176" s="13"/>
      <c r="X176" s="13"/>
      <c r="Y176" s="13"/>
      <c r="Z176" s="13"/>
      <c r="AA176" s="13"/>
      <c r="AB176" s="13"/>
      <c r="AC176" s="13"/>
      <c r="AD176" s="13"/>
      <c r="AE176" s="13"/>
      <c r="AT176" s="257" t="s">
        <v>208</v>
      </c>
      <c r="AU176" s="257" t="s">
        <v>83</v>
      </c>
      <c r="AV176" s="13" t="s">
        <v>85</v>
      </c>
      <c r="AW176" s="13" t="s">
        <v>32</v>
      </c>
      <c r="AX176" s="13" t="s">
        <v>76</v>
      </c>
      <c r="AY176" s="257" t="s">
        <v>201</v>
      </c>
    </row>
    <row r="177" s="12" customFormat="1">
      <c r="A177" s="12"/>
      <c r="B177" s="236"/>
      <c r="C177" s="237"/>
      <c r="D177" s="238" t="s">
        <v>208</v>
      </c>
      <c r="E177" s="239" t="s">
        <v>1</v>
      </c>
      <c r="F177" s="240" t="s">
        <v>1667</v>
      </c>
      <c r="G177" s="237"/>
      <c r="H177" s="239" t="s">
        <v>1</v>
      </c>
      <c r="I177" s="241"/>
      <c r="J177" s="237"/>
      <c r="K177" s="237"/>
      <c r="L177" s="242"/>
      <c r="M177" s="243"/>
      <c r="N177" s="244"/>
      <c r="O177" s="244"/>
      <c r="P177" s="244"/>
      <c r="Q177" s="244"/>
      <c r="R177" s="244"/>
      <c r="S177" s="244"/>
      <c r="T177" s="245"/>
      <c r="U177" s="12"/>
      <c r="V177" s="12"/>
      <c r="W177" s="12"/>
      <c r="X177" s="12"/>
      <c r="Y177" s="12"/>
      <c r="Z177" s="12"/>
      <c r="AA177" s="12"/>
      <c r="AB177" s="12"/>
      <c r="AC177" s="12"/>
      <c r="AD177" s="12"/>
      <c r="AE177" s="12"/>
      <c r="AT177" s="246" t="s">
        <v>208</v>
      </c>
      <c r="AU177" s="246" t="s">
        <v>83</v>
      </c>
      <c r="AV177" s="12" t="s">
        <v>83</v>
      </c>
      <c r="AW177" s="12" t="s">
        <v>32</v>
      </c>
      <c r="AX177" s="12" t="s">
        <v>76</v>
      </c>
      <c r="AY177" s="246" t="s">
        <v>201</v>
      </c>
    </row>
    <row r="178" s="13" customFormat="1">
      <c r="A178" s="13"/>
      <c r="B178" s="247"/>
      <c r="C178" s="248"/>
      <c r="D178" s="238" t="s">
        <v>208</v>
      </c>
      <c r="E178" s="249" t="s">
        <v>1</v>
      </c>
      <c r="F178" s="250" t="s">
        <v>1668</v>
      </c>
      <c r="G178" s="248"/>
      <c r="H178" s="251">
        <v>-1.0289999999999999</v>
      </c>
      <c r="I178" s="252"/>
      <c r="J178" s="248"/>
      <c r="K178" s="248"/>
      <c r="L178" s="253"/>
      <c r="M178" s="254"/>
      <c r="N178" s="255"/>
      <c r="O178" s="255"/>
      <c r="P178" s="255"/>
      <c r="Q178" s="255"/>
      <c r="R178" s="255"/>
      <c r="S178" s="255"/>
      <c r="T178" s="256"/>
      <c r="U178" s="13"/>
      <c r="V178" s="13"/>
      <c r="W178" s="13"/>
      <c r="X178" s="13"/>
      <c r="Y178" s="13"/>
      <c r="Z178" s="13"/>
      <c r="AA178" s="13"/>
      <c r="AB178" s="13"/>
      <c r="AC178" s="13"/>
      <c r="AD178" s="13"/>
      <c r="AE178" s="13"/>
      <c r="AT178" s="257" t="s">
        <v>208</v>
      </c>
      <c r="AU178" s="257" t="s">
        <v>83</v>
      </c>
      <c r="AV178" s="13" t="s">
        <v>85</v>
      </c>
      <c r="AW178" s="13" t="s">
        <v>32</v>
      </c>
      <c r="AX178" s="13" t="s">
        <v>76</v>
      </c>
      <c r="AY178" s="257" t="s">
        <v>201</v>
      </c>
    </row>
    <row r="179" s="12" customFormat="1">
      <c r="A179" s="12"/>
      <c r="B179" s="236"/>
      <c r="C179" s="237"/>
      <c r="D179" s="238" t="s">
        <v>208</v>
      </c>
      <c r="E179" s="239" t="s">
        <v>1</v>
      </c>
      <c r="F179" s="240" t="s">
        <v>1669</v>
      </c>
      <c r="G179" s="237"/>
      <c r="H179" s="239" t="s">
        <v>1</v>
      </c>
      <c r="I179" s="241"/>
      <c r="J179" s="237"/>
      <c r="K179" s="237"/>
      <c r="L179" s="242"/>
      <c r="M179" s="243"/>
      <c r="N179" s="244"/>
      <c r="O179" s="244"/>
      <c r="P179" s="244"/>
      <c r="Q179" s="244"/>
      <c r="R179" s="244"/>
      <c r="S179" s="244"/>
      <c r="T179" s="245"/>
      <c r="U179" s="12"/>
      <c r="V179" s="12"/>
      <c r="W179" s="12"/>
      <c r="X179" s="12"/>
      <c r="Y179" s="12"/>
      <c r="Z179" s="12"/>
      <c r="AA179" s="12"/>
      <c r="AB179" s="12"/>
      <c r="AC179" s="12"/>
      <c r="AD179" s="12"/>
      <c r="AE179" s="12"/>
      <c r="AT179" s="246" t="s">
        <v>208</v>
      </c>
      <c r="AU179" s="246" t="s">
        <v>83</v>
      </c>
      <c r="AV179" s="12" t="s">
        <v>83</v>
      </c>
      <c r="AW179" s="12" t="s">
        <v>32</v>
      </c>
      <c r="AX179" s="12" t="s">
        <v>76</v>
      </c>
      <c r="AY179" s="246" t="s">
        <v>201</v>
      </c>
    </row>
    <row r="180" s="13" customFormat="1">
      <c r="A180" s="13"/>
      <c r="B180" s="247"/>
      <c r="C180" s="248"/>
      <c r="D180" s="238" t="s">
        <v>208</v>
      </c>
      <c r="E180" s="249" t="s">
        <v>1</v>
      </c>
      <c r="F180" s="250" t="s">
        <v>1670</v>
      </c>
      <c r="G180" s="248"/>
      <c r="H180" s="251">
        <v>-0.17399999999999999</v>
      </c>
      <c r="I180" s="252"/>
      <c r="J180" s="248"/>
      <c r="K180" s="248"/>
      <c r="L180" s="253"/>
      <c r="M180" s="254"/>
      <c r="N180" s="255"/>
      <c r="O180" s="255"/>
      <c r="P180" s="255"/>
      <c r="Q180" s="255"/>
      <c r="R180" s="255"/>
      <c r="S180" s="255"/>
      <c r="T180" s="256"/>
      <c r="U180" s="13"/>
      <c r="V180" s="13"/>
      <c r="W180" s="13"/>
      <c r="X180" s="13"/>
      <c r="Y180" s="13"/>
      <c r="Z180" s="13"/>
      <c r="AA180" s="13"/>
      <c r="AB180" s="13"/>
      <c r="AC180" s="13"/>
      <c r="AD180" s="13"/>
      <c r="AE180" s="13"/>
      <c r="AT180" s="257" t="s">
        <v>208</v>
      </c>
      <c r="AU180" s="257" t="s">
        <v>83</v>
      </c>
      <c r="AV180" s="13" t="s">
        <v>85</v>
      </c>
      <c r="AW180" s="13" t="s">
        <v>32</v>
      </c>
      <c r="AX180" s="13" t="s">
        <v>76</v>
      </c>
      <c r="AY180" s="257" t="s">
        <v>201</v>
      </c>
    </row>
    <row r="181" s="12" customFormat="1">
      <c r="A181" s="12"/>
      <c r="B181" s="236"/>
      <c r="C181" s="237"/>
      <c r="D181" s="238" t="s">
        <v>208</v>
      </c>
      <c r="E181" s="239" t="s">
        <v>1</v>
      </c>
      <c r="F181" s="240" t="s">
        <v>525</v>
      </c>
      <c r="G181" s="237"/>
      <c r="H181" s="239" t="s">
        <v>1</v>
      </c>
      <c r="I181" s="241"/>
      <c r="J181" s="237"/>
      <c r="K181" s="237"/>
      <c r="L181" s="242"/>
      <c r="M181" s="243"/>
      <c r="N181" s="244"/>
      <c r="O181" s="244"/>
      <c r="P181" s="244"/>
      <c r="Q181" s="244"/>
      <c r="R181" s="244"/>
      <c r="S181" s="244"/>
      <c r="T181" s="245"/>
      <c r="U181" s="12"/>
      <c r="V181" s="12"/>
      <c r="W181" s="12"/>
      <c r="X181" s="12"/>
      <c r="Y181" s="12"/>
      <c r="Z181" s="12"/>
      <c r="AA181" s="12"/>
      <c r="AB181" s="12"/>
      <c r="AC181" s="12"/>
      <c r="AD181" s="12"/>
      <c r="AE181" s="12"/>
      <c r="AT181" s="246" t="s">
        <v>208</v>
      </c>
      <c r="AU181" s="246" t="s">
        <v>83</v>
      </c>
      <c r="AV181" s="12" t="s">
        <v>83</v>
      </c>
      <c r="AW181" s="12" t="s">
        <v>32</v>
      </c>
      <c r="AX181" s="12" t="s">
        <v>76</v>
      </c>
      <c r="AY181" s="246" t="s">
        <v>201</v>
      </c>
    </row>
    <row r="182" s="13" customFormat="1">
      <c r="A182" s="13"/>
      <c r="B182" s="247"/>
      <c r="C182" s="248"/>
      <c r="D182" s="238" t="s">
        <v>208</v>
      </c>
      <c r="E182" s="249" t="s">
        <v>1</v>
      </c>
      <c r="F182" s="250" t="s">
        <v>1671</v>
      </c>
      <c r="G182" s="248"/>
      <c r="H182" s="251">
        <v>41.734000000000002</v>
      </c>
      <c r="I182" s="252"/>
      <c r="J182" s="248"/>
      <c r="K182" s="248"/>
      <c r="L182" s="253"/>
      <c r="M182" s="254"/>
      <c r="N182" s="255"/>
      <c r="O182" s="255"/>
      <c r="P182" s="255"/>
      <c r="Q182" s="255"/>
      <c r="R182" s="255"/>
      <c r="S182" s="255"/>
      <c r="T182" s="256"/>
      <c r="U182" s="13"/>
      <c r="V182" s="13"/>
      <c r="W182" s="13"/>
      <c r="X182" s="13"/>
      <c r="Y182" s="13"/>
      <c r="Z182" s="13"/>
      <c r="AA182" s="13"/>
      <c r="AB182" s="13"/>
      <c r="AC182" s="13"/>
      <c r="AD182" s="13"/>
      <c r="AE182" s="13"/>
      <c r="AT182" s="257" t="s">
        <v>208</v>
      </c>
      <c r="AU182" s="257" t="s">
        <v>83</v>
      </c>
      <c r="AV182" s="13" t="s">
        <v>85</v>
      </c>
      <c r="AW182" s="13" t="s">
        <v>32</v>
      </c>
      <c r="AX182" s="13" t="s">
        <v>76</v>
      </c>
      <c r="AY182" s="257" t="s">
        <v>201</v>
      </c>
    </row>
    <row r="183" s="12" customFormat="1">
      <c r="A183" s="12"/>
      <c r="B183" s="236"/>
      <c r="C183" s="237"/>
      <c r="D183" s="238" t="s">
        <v>208</v>
      </c>
      <c r="E183" s="239" t="s">
        <v>1</v>
      </c>
      <c r="F183" s="240" t="s">
        <v>1664</v>
      </c>
      <c r="G183" s="237"/>
      <c r="H183" s="239" t="s">
        <v>1</v>
      </c>
      <c r="I183" s="241"/>
      <c r="J183" s="237"/>
      <c r="K183" s="237"/>
      <c r="L183" s="242"/>
      <c r="M183" s="243"/>
      <c r="N183" s="244"/>
      <c r="O183" s="244"/>
      <c r="P183" s="244"/>
      <c r="Q183" s="244"/>
      <c r="R183" s="244"/>
      <c r="S183" s="244"/>
      <c r="T183" s="245"/>
      <c r="U183" s="12"/>
      <c r="V183" s="12"/>
      <c r="W183" s="12"/>
      <c r="X183" s="12"/>
      <c r="Y183" s="12"/>
      <c r="Z183" s="12"/>
      <c r="AA183" s="12"/>
      <c r="AB183" s="12"/>
      <c r="AC183" s="12"/>
      <c r="AD183" s="12"/>
      <c r="AE183" s="12"/>
      <c r="AT183" s="246" t="s">
        <v>208</v>
      </c>
      <c r="AU183" s="246" t="s">
        <v>83</v>
      </c>
      <c r="AV183" s="12" t="s">
        <v>83</v>
      </c>
      <c r="AW183" s="12" t="s">
        <v>32</v>
      </c>
      <c r="AX183" s="12" t="s">
        <v>76</v>
      </c>
      <c r="AY183" s="246" t="s">
        <v>201</v>
      </c>
    </row>
    <row r="184" s="12" customFormat="1">
      <c r="A184" s="12"/>
      <c r="B184" s="236"/>
      <c r="C184" s="237"/>
      <c r="D184" s="238" t="s">
        <v>208</v>
      </c>
      <c r="E184" s="239" t="s">
        <v>1</v>
      </c>
      <c r="F184" s="240" t="s">
        <v>1665</v>
      </c>
      <c r="G184" s="237"/>
      <c r="H184" s="239" t="s">
        <v>1</v>
      </c>
      <c r="I184" s="241"/>
      <c r="J184" s="237"/>
      <c r="K184" s="237"/>
      <c r="L184" s="242"/>
      <c r="M184" s="243"/>
      <c r="N184" s="244"/>
      <c r="O184" s="244"/>
      <c r="P184" s="244"/>
      <c r="Q184" s="244"/>
      <c r="R184" s="244"/>
      <c r="S184" s="244"/>
      <c r="T184" s="245"/>
      <c r="U184" s="12"/>
      <c r="V184" s="12"/>
      <c r="W184" s="12"/>
      <c r="X184" s="12"/>
      <c r="Y184" s="12"/>
      <c r="Z184" s="12"/>
      <c r="AA184" s="12"/>
      <c r="AB184" s="12"/>
      <c r="AC184" s="12"/>
      <c r="AD184" s="12"/>
      <c r="AE184" s="12"/>
      <c r="AT184" s="246" t="s">
        <v>208</v>
      </c>
      <c r="AU184" s="246" t="s">
        <v>83</v>
      </c>
      <c r="AV184" s="12" t="s">
        <v>83</v>
      </c>
      <c r="AW184" s="12" t="s">
        <v>32</v>
      </c>
      <c r="AX184" s="12" t="s">
        <v>76</v>
      </c>
      <c r="AY184" s="246" t="s">
        <v>201</v>
      </c>
    </row>
    <row r="185" s="13" customFormat="1">
      <c r="A185" s="13"/>
      <c r="B185" s="247"/>
      <c r="C185" s="248"/>
      <c r="D185" s="238" t="s">
        <v>208</v>
      </c>
      <c r="E185" s="249" t="s">
        <v>1</v>
      </c>
      <c r="F185" s="250" t="s">
        <v>1672</v>
      </c>
      <c r="G185" s="248"/>
      <c r="H185" s="251">
        <v>-0.60799999999999998</v>
      </c>
      <c r="I185" s="252"/>
      <c r="J185" s="248"/>
      <c r="K185" s="248"/>
      <c r="L185" s="253"/>
      <c r="M185" s="254"/>
      <c r="N185" s="255"/>
      <c r="O185" s="255"/>
      <c r="P185" s="255"/>
      <c r="Q185" s="255"/>
      <c r="R185" s="255"/>
      <c r="S185" s="255"/>
      <c r="T185" s="256"/>
      <c r="U185" s="13"/>
      <c r="V185" s="13"/>
      <c r="W185" s="13"/>
      <c r="X185" s="13"/>
      <c r="Y185" s="13"/>
      <c r="Z185" s="13"/>
      <c r="AA185" s="13"/>
      <c r="AB185" s="13"/>
      <c r="AC185" s="13"/>
      <c r="AD185" s="13"/>
      <c r="AE185" s="13"/>
      <c r="AT185" s="257" t="s">
        <v>208</v>
      </c>
      <c r="AU185" s="257" t="s">
        <v>83</v>
      </c>
      <c r="AV185" s="13" t="s">
        <v>85</v>
      </c>
      <c r="AW185" s="13" t="s">
        <v>32</v>
      </c>
      <c r="AX185" s="13" t="s">
        <v>76</v>
      </c>
      <c r="AY185" s="257" t="s">
        <v>201</v>
      </c>
    </row>
    <row r="186" s="12" customFormat="1">
      <c r="A186" s="12"/>
      <c r="B186" s="236"/>
      <c r="C186" s="237"/>
      <c r="D186" s="238" t="s">
        <v>208</v>
      </c>
      <c r="E186" s="239" t="s">
        <v>1</v>
      </c>
      <c r="F186" s="240" t="s">
        <v>1673</v>
      </c>
      <c r="G186" s="237"/>
      <c r="H186" s="239" t="s">
        <v>1</v>
      </c>
      <c r="I186" s="241"/>
      <c r="J186" s="237"/>
      <c r="K186" s="237"/>
      <c r="L186" s="242"/>
      <c r="M186" s="243"/>
      <c r="N186" s="244"/>
      <c r="O186" s="244"/>
      <c r="P186" s="244"/>
      <c r="Q186" s="244"/>
      <c r="R186" s="244"/>
      <c r="S186" s="244"/>
      <c r="T186" s="245"/>
      <c r="U186" s="12"/>
      <c r="V186" s="12"/>
      <c r="W186" s="12"/>
      <c r="X186" s="12"/>
      <c r="Y186" s="12"/>
      <c r="Z186" s="12"/>
      <c r="AA186" s="12"/>
      <c r="AB186" s="12"/>
      <c r="AC186" s="12"/>
      <c r="AD186" s="12"/>
      <c r="AE186" s="12"/>
      <c r="AT186" s="246" t="s">
        <v>208</v>
      </c>
      <c r="AU186" s="246" t="s">
        <v>83</v>
      </c>
      <c r="AV186" s="12" t="s">
        <v>83</v>
      </c>
      <c r="AW186" s="12" t="s">
        <v>32</v>
      </c>
      <c r="AX186" s="12" t="s">
        <v>76</v>
      </c>
      <c r="AY186" s="246" t="s">
        <v>201</v>
      </c>
    </row>
    <row r="187" s="13" customFormat="1">
      <c r="A187" s="13"/>
      <c r="B187" s="247"/>
      <c r="C187" s="248"/>
      <c r="D187" s="238" t="s">
        <v>208</v>
      </c>
      <c r="E187" s="249" t="s">
        <v>1</v>
      </c>
      <c r="F187" s="250" t="s">
        <v>1674</v>
      </c>
      <c r="G187" s="248"/>
      <c r="H187" s="251">
        <v>-0.25700000000000001</v>
      </c>
      <c r="I187" s="252"/>
      <c r="J187" s="248"/>
      <c r="K187" s="248"/>
      <c r="L187" s="253"/>
      <c r="M187" s="254"/>
      <c r="N187" s="255"/>
      <c r="O187" s="255"/>
      <c r="P187" s="255"/>
      <c r="Q187" s="255"/>
      <c r="R187" s="255"/>
      <c r="S187" s="255"/>
      <c r="T187" s="256"/>
      <c r="U187" s="13"/>
      <c r="V187" s="13"/>
      <c r="W187" s="13"/>
      <c r="X187" s="13"/>
      <c r="Y187" s="13"/>
      <c r="Z187" s="13"/>
      <c r="AA187" s="13"/>
      <c r="AB187" s="13"/>
      <c r="AC187" s="13"/>
      <c r="AD187" s="13"/>
      <c r="AE187" s="13"/>
      <c r="AT187" s="257" t="s">
        <v>208</v>
      </c>
      <c r="AU187" s="257" t="s">
        <v>83</v>
      </c>
      <c r="AV187" s="13" t="s">
        <v>85</v>
      </c>
      <c r="AW187" s="13" t="s">
        <v>32</v>
      </c>
      <c r="AX187" s="13" t="s">
        <v>76</v>
      </c>
      <c r="AY187" s="257" t="s">
        <v>201</v>
      </c>
    </row>
    <row r="188" s="13" customFormat="1">
      <c r="A188" s="13"/>
      <c r="B188" s="247"/>
      <c r="C188" s="248"/>
      <c r="D188" s="238" t="s">
        <v>208</v>
      </c>
      <c r="E188" s="249" t="s">
        <v>1</v>
      </c>
      <c r="F188" s="250" t="s">
        <v>1675</v>
      </c>
      <c r="G188" s="248"/>
      <c r="H188" s="251">
        <v>-0.40200000000000002</v>
      </c>
      <c r="I188" s="252"/>
      <c r="J188" s="248"/>
      <c r="K188" s="248"/>
      <c r="L188" s="253"/>
      <c r="M188" s="254"/>
      <c r="N188" s="255"/>
      <c r="O188" s="255"/>
      <c r="P188" s="255"/>
      <c r="Q188" s="255"/>
      <c r="R188" s="255"/>
      <c r="S188" s="255"/>
      <c r="T188" s="256"/>
      <c r="U188" s="13"/>
      <c r="V188" s="13"/>
      <c r="W188" s="13"/>
      <c r="X188" s="13"/>
      <c r="Y188" s="13"/>
      <c r="Z188" s="13"/>
      <c r="AA188" s="13"/>
      <c r="AB188" s="13"/>
      <c r="AC188" s="13"/>
      <c r="AD188" s="13"/>
      <c r="AE188" s="13"/>
      <c r="AT188" s="257" t="s">
        <v>208</v>
      </c>
      <c r="AU188" s="257" t="s">
        <v>83</v>
      </c>
      <c r="AV188" s="13" t="s">
        <v>85</v>
      </c>
      <c r="AW188" s="13" t="s">
        <v>32</v>
      </c>
      <c r="AX188" s="13" t="s">
        <v>76</v>
      </c>
      <c r="AY188" s="257" t="s">
        <v>201</v>
      </c>
    </row>
    <row r="189" s="12" customFormat="1">
      <c r="A189" s="12"/>
      <c r="B189" s="236"/>
      <c r="C189" s="237"/>
      <c r="D189" s="238" t="s">
        <v>208</v>
      </c>
      <c r="E189" s="239" t="s">
        <v>1</v>
      </c>
      <c r="F189" s="240" t="s">
        <v>1676</v>
      </c>
      <c r="G189" s="237"/>
      <c r="H189" s="239" t="s">
        <v>1</v>
      </c>
      <c r="I189" s="241"/>
      <c r="J189" s="237"/>
      <c r="K189" s="237"/>
      <c r="L189" s="242"/>
      <c r="M189" s="243"/>
      <c r="N189" s="244"/>
      <c r="O189" s="244"/>
      <c r="P189" s="244"/>
      <c r="Q189" s="244"/>
      <c r="R189" s="244"/>
      <c r="S189" s="244"/>
      <c r="T189" s="245"/>
      <c r="U189" s="12"/>
      <c r="V189" s="12"/>
      <c r="W189" s="12"/>
      <c r="X189" s="12"/>
      <c r="Y189" s="12"/>
      <c r="Z189" s="12"/>
      <c r="AA189" s="12"/>
      <c r="AB189" s="12"/>
      <c r="AC189" s="12"/>
      <c r="AD189" s="12"/>
      <c r="AE189" s="12"/>
      <c r="AT189" s="246" t="s">
        <v>208</v>
      </c>
      <c r="AU189" s="246" t="s">
        <v>83</v>
      </c>
      <c r="AV189" s="12" t="s">
        <v>83</v>
      </c>
      <c r="AW189" s="12" t="s">
        <v>32</v>
      </c>
      <c r="AX189" s="12" t="s">
        <v>76</v>
      </c>
      <c r="AY189" s="246" t="s">
        <v>201</v>
      </c>
    </row>
    <row r="190" s="13" customFormat="1">
      <c r="A190" s="13"/>
      <c r="B190" s="247"/>
      <c r="C190" s="248"/>
      <c r="D190" s="238" t="s">
        <v>208</v>
      </c>
      <c r="E190" s="249" t="s">
        <v>1</v>
      </c>
      <c r="F190" s="250" t="s">
        <v>1677</v>
      </c>
      <c r="G190" s="248"/>
      <c r="H190" s="251">
        <v>8.4819999999999993</v>
      </c>
      <c r="I190" s="252"/>
      <c r="J190" s="248"/>
      <c r="K190" s="248"/>
      <c r="L190" s="253"/>
      <c r="M190" s="254"/>
      <c r="N190" s="255"/>
      <c r="O190" s="255"/>
      <c r="P190" s="255"/>
      <c r="Q190" s="255"/>
      <c r="R190" s="255"/>
      <c r="S190" s="255"/>
      <c r="T190" s="256"/>
      <c r="U190" s="13"/>
      <c r="V190" s="13"/>
      <c r="W190" s="13"/>
      <c r="X190" s="13"/>
      <c r="Y190" s="13"/>
      <c r="Z190" s="13"/>
      <c r="AA190" s="13"/>
      <c r="AB190" s="13"/>
      <c r="AC190" s="13"/>
      <c r="AD190" s="13"/>
      <c r="AE190" s="13"/>
      <c r="AT190" s="257" t="s">
        <v>208</v>
      </c>
      <c r="AU190" s="257" t="s">
        <v>83</v>
      </c>
      <c r="AV190" s="13" t="s">
        <v>85</v>
      </c>
      <c r="AW190" s="13" t="s">
        <v>32</v>
      </c>
      <c r="AX190" s="13" t="s">
        <v>76</v>
      </c>
      <c r="AY190" s="257" t="s">
        <v>201</v>
      </c>
    </row>
    <row r="191" s="13" customFormat="1">
      <c r="A191" s="13"/>
      <c r="B191" s="247"/>
      <c r="C191" s="248"/>
      <c r="D191" s="238" t="s">
        <v>208</v>
      </c>
      <c r="E191" s="249" t="s">
        <v>1</v>
      </c>
      <c r="F191" s="250" t="s">
        <v>1678</v>
      </c>
      <c r="G191" s="248"/>
      <c r="H191" s="251">
        <v>0.45000000000000001</v>
      </c>
      <c r="I191" s="252"/>
      <c r="J191" s="248"/>
      <c r="K191" s="248"/>
      <c r="L191" s="253"/>
      <c r="M191" s="254"/>
      <c r="N191" s="255"/>
      <c r="O191" s="255"/>
      <c r="P191" s="255"/>
      <c r="Q191" s="255"/>
      <c r="R191" s="255"/>
      <c r="S191" s="255"/>
      <c r="T191" s="256"/>
      <c r="U191" s="13"/>
      <c r="V191" s="13"/>
      <c r="W191" s="13"/>
      <c r="X191" s="13"/>
      <c r="Y191" s="13"/>
      <c r="Z191" s="13"/>
      <c r="AA191" s="13"/>
      <c r="AB191" s="13"/>
      <c r="AC191" s="13"/>
      <c r="AD191" s="13"/>
      <c r="AE191" s="13"/>
      <c r="AT191" s="257" t="s">
        <v>208</v>
      </c>
      <c r="AU191" s="257" t="s">
        <v>83</v>
      </c>
      <c r="AV191" s="13" t="s">
        <v>85</v>
      </c>
      <c r="AW191" s="13" t="s">
        <v>32</v>
      </c>
      <c r="AX191" s="13" t="s">
        <v>76</v>
      </c>
      <c r="AY191" s="257" t="s">
        <v>201</v>
      </c>
    </row>
    <row r="192" s="13" customFormat="1">
      <c r="A192" s="13"/>
      <c r="B192" s="247"/>
      <c r="C192" s="248"/>
      <c r="D192" s="238" t="s">
        <v>208</v>
      </c>
      <c r="E192" s="249" t="s">
        <v>1</v>
      </c>
      <c r="F192" s="250" t="s">
        <v>1679</v>
      </c>
      <c r="G192" s="248"/>
      <c r="H192" s="251">
        <v>0.106</v>
      </c>
      <c r="I192" s="252"/>
      <c r="J192" s="248"/>
      <c r="K192" s="248"/>
      <c r="L192" s="253"/>
      <c r="M192" s="254"/>
      <c r="N192" s="255"/>
      <c r="O192" s="255"/>
      <c r="P192" s="255"/>
      <c r="Q192" s="255"/>
      <c r="R192" s="255"/>
      <c r="S192" s="255"/>
      <c r="T192" s="256"/>
      <c r="U192" s="13"/>
      <c r="V192" s="13"/>
      <c r="W192" s="13"/>
      <c r="X192" s="13"/>
      <c r="Y192" s="13"/>
      <c r="Z192" s="13"/>
      <c r="AA192" s="13"/>
      <c r="AB192" s="13"/>
      <c r="AC192" s="13"/>
      <c r="AD192" s="13"/>
      <c r="AE192" s="13"/>
      <c r="AT192" s="257" t="s">
        <v>208</v>
      </c>
      <c r="AU192" s="257" t="s">
        <v>83</v>
      </c>
      <c r="AV192" s="13" t="s">
        <v>85</v>
      </c>
      <c r="AW192" s="13" t="s">
        <v>32</v>
      </c>
      <c r="AX192" s="13" t="s">
        <v>76</v>
      </c>
      <c r="AY192" s="257" t="s">
        <v>201</v>
      </c>
    </row>
    <row r="193" s="12" customFormat="1">
      <c r="A193" s="12"/>
      <c r="B193" s="236"/>
      <c r="C193" s="237"/>
      <c r="D193" s="238" t="s">
        <v>208</v>
      </c>
      <c r="E193" s="239" t="s">
        <v>1</v>
      </c>
      <c r="F193" s="240" t="s">
        <v>1664</v>
      </c>
      <c r="G193" s="237"/>
      <c r="H193" s="239" t="s">
        <v>1</v>
      </c>
      <c r="I193" s="241"/>
      <c r="J193" s="237"/>
      <c r="K193" s="237"/>
      <c r="L193" s="242"/>
      <c r="M193" s="243"/>
      <c r="N193" s="244"/>
      <c r="O193" s="244"/>
      <c r="P193" s="244"/>
      <c r="Q193" s="244"/>
      <c r="R193" s="244"/>
      <c r="S193" s="244"/>
      <c r="T193" s="245"/>
      <c r="U193" s="12"/>
      <c r="V193" s="12"/>
      <c r="W193" s="12"/>
      <c r="X193" s="12"/>
      <c r="Y193" s="12"/>
      <c r="Z193" s="12"/>
      <c r="AA193" s="12"/>
      <c r="AB193" s="12"/>
      <c r="AC193" s="12"/>
      <c r="AD193" s="12"/>
      <c r="AE193" s="12"/>
      <c r="AT193" s="246" t="s">
        <v>208</v>
      </c>
      <c r="AU193" s="246" t="s">
        <v>83</v>
      </c>
      <c r="AV193" s="12" t="s">
        <v>83</v>
      </c>
      <c r="AW193" s="12" t="s">
        <v>32</v>
      </c>
      <c r="AX193" s="12" t="s">
        <v>76</v>
      </c>
      <c r="AY193" s="246" t="s">
        <v>201</v>
      </c>
    </row>
    <row r="194" s="12" customFormat="1">
      <c r="A194" s="12"/>
      <c r="B194" s="236"/>
      <c r="C194" s="237"/>
      <c r="D194" s="238" t="s">
        <v>208</v>
      </c>
      <c r="E194" s="239" t="s">
        <v>1</v>
      </c>
      <c r="F194" s="240" t="s">
        <v>1665</v>
      </c>
      <c r="G194" s="237"/>
      <c r="H194" s="239" t="s">
        <v>1</v>
      </c>
      <c r="I194" s="241"/>
      <c r="J194" s="237"/>
      <c r="K194" s="237"/>
      <c r="L194" s="242"/>
      <c r="M194" s="243"/>
      <c r="N194" s="244"/>
      <c r="O194" s="244"/>
      <c r="P194" s="244"/>
      <c r="Q194" s="244"/>
      <c r="R194" s="244"/>
      <c r="S194" s="244"/>
      <c r="T194" s="245"/>
      <c r="U194" s="12"/>
      <c r="V194" s="12"/>
      <c r="W194" s="12"/>
      <c r="X194" s="12"/>
      <c r="Y194" s="12"/>
      <c r="Z194" s="12"/>
      <c r="AA194" s="12"/>
      <c r="AB194" s="12"/>
      <c r="AC194" s="12"/>
      <c r="AD194" s="12"/>
      <c r="AE194" s="12"/>
      <c r="AT194" s="246" t="s">
        <v>208</v>
      </c>
      <c r="AU194" s="246" t="s">
        <v>83</v>
      </c>
      <c r="AV194" s="12" t="s">
        <v>83</v>
      </c>
      <c r="AW194" s="12" t="s">
        <v>32</v>
      </c>
      <c r="AX194" s="12" t="s">
        <v>76</v>
      </c>
      <c r="AY194" s="246" t="s">
        <v>201</v>
      </c>
    </row>
    <row r="195" s="13" customFormat="1">
      <c r="A195" s="13"/>
      <c r="B195" s="247"/>
      <c r="C195" s="248"/>
      <c r="D195" s="238" t="s">
        <v>208</v>
      </c>
      <c r="E195" s="249" t="s">
        <v>1</v>
      </c>
      <c r="F195" s="250" t="s">
        <v>1672</v>
      </c>
      <c r="G195" s="248"/>
      <c r="H195" s="251">
        <v>-0.60799999999999998</v>
      </c>
      <c r="I195" s="252"/>
      <c r="J195" s="248"/>
      <c r="K195" s="248"/>
      <c r="L195" s="253"/>
      <c r="M195" s="254"/>
      <c r="N195" s="255"/>
      <c r="O195" s="255"/>
      <c r="P195" s="255"/>
      <c r="Q195" s="255"/>
      <c r="R195" s="255"/>
      <c r="S195" s="255"/>
      <c r="T195" s="256"/>
      <c r="U195" s="13"/>
      <c r="V195" s="13"/>
      <c r="W195" s="13"/>
      <c r="X195" s="13"/>
      <c r="Y195" s="13"/>
      <c r="Z195" s="13"/>
      <c r="AA195" s="13"/>
      <c r="AB195" s="13"/>
      <c r="AC195" s="13"/>
      <c r="AD195" s="13"/>
      <c r="AE195" s="13"/>
      <c r="AT195" s="257" t="s">
        <v>208</v>
      </c>
      <c r="AU195" s="257" t="s">
        <v>83</v>
      </c>
      <c r="AV195" s="13" t="s">
        <v>85</v>
      </c>
      <c r="AW195" s="13" t="s">
        <v>32</v>
      </c>
      <c r="AX195" s="13" t="s">
        <v>76</v>
      </c>
      <c r="AY195" s="257" t="s">
        <v>201</v>
      </c>
    </row>
    <row r="196" s="14" customFormat="1">
      <c r="A196" s="14"/>
      <c r="B196" s="258"/>
      <c r="C196" s="259"/>
      <c r="D196" s="238" t="s">
        <v>208</v>
      </c>
      <c r="E196" s="260" t="s">
        <v>1</v>
      </c>
      <c r="F196" s="261" t="s">
        <v>212</v>
      </c>
      <c r="G196" s="259"/>
      <c r="H196" s="262">
        <v>83.111999999999995</v>
      </c>
      <c r="I196" s="263"/>
      <c r="J196" s="259"/>
      <c r="K196" s="259"/>
      <c r="L196" s="264"/>
      <c r="M196" s="265"/>
      <c r="N196" s="266"/>
      <c r="O196" s="266"/>
      <c r="P196" s="266"/>
      <c r="Q196" s="266"/>
      <c r="R196" s="266"/>
      <c r="S196" s="266"/>
      <c r="T196" s="267"/>
      <c r="U196" s="14"/>
      <c r="V196" s="14"/>
      <c r="W196" s="14"/>
      <c r="X196" s="14"/>
      <c r="Y196" s="14"/>
      <c r="Z196" s="14"/>
      <c r="AA196" s="14"/>
      <c r="AB196" s="14"/>
      <c r="AC196" s="14"/>
      <c r="AD196" s="14"/>
      <c r="AE196" s="14"/>
      <c r="AT196" s="268" t="s">
        <v>208</v>
      </c>
      <c r="AU196" s="268" t="s">
        <v>83</v>
      </c>
      <c r="AV196" s="14" t="s">
        <v>206</v>
      </c>
      <c r="AW196" s="14" t="s">
        <v>32</v>
      </c>
      <c r="AX196" s="14" t="s">
        <v>83</v>
      </c>
      <c r="AY196" s="268" t="s">
        <v>201</v>
      </c>
    </row>
    <row r="197" s="2" customFormat="1" ht="37.8" customHeight="1">
      <c r="A197" s="39"/>
      <c r="B197" s="40"/>
      <c r="C197" s="222" t="s">
        <v>256</v>
      </c>
      <c r="D197" s="222" t="s">
        <v>202</v>
      </c>
      <c r="E197" s="223" t="s">
        <v>1680</v>
      </c>
      <c r="F197" s="224" t="s">
        <v>1681</v>
      </c>
      <c r="G197" s="225" t="s">
        <v>215</v>
      </c>
      <c r="H197" s="226">
        <v>460.61900000000003</v>
      </c>
      <c r="I197" s="227"/>
      <c r="J197" s="228">
        <f>ROUND(I197*H197,2)</f>
        <v>0</v>
      </c>
      <c r="K197" s="229"/>
      <c r="L197" s="45"/>
      <c r="M197" s="230" t="s">
        <v>1</v>
      </c>
      <c r="N197" s="231" t="s">
        <v>41</v>
      </c>
      <c r="O197" s="92"/>
      <c r="P197" s="232">
        <f>O197*H197</f>
        <v>0</v>
      </c>
      <c r="Q197" s="232">
        <v>0.0053299999999999997</v>
      </c>
      <c r="R197" s="232">
        <f>Q197*H197</f>
        <v>2.4550992699999998</v>
      </c>
      <c r="S197" s="232">
        <v>0</v>
      </c>
      <c r="T197" s="233">
        <f>S197*H197</f>
        <v>0</v>
      </c>
      <c r="U197" s="39"/>
      <c r="V197" s="39"/>
      <c r="W197" s="39"/>
      <c r="X197" s="39"/>
      <c r="Y197" s="39"/>
      <c r="Z197" s="39"/>
      <c r="AA197" s="39"/>
      <c r="AB197" s="39"/>
      <c r="AC197" s="39"/>
      <c r="AD197" s="39"/>
      <c r="AE197" s="39"/>
      <c r="AR197" s="234" t="s">
        <v>206</v>
      </c>
      <c r="AT197" s="234" t="s">
        <v>202</v>
      </c>
      <c r="AU197" s="234" t="s">
        <v>83</v>
      </c>
      <c r="AY197" s="18" t="s">
        <v>201</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206</v>
      </c>
      <c r="BM197" s="234" t="s">
        <v>1682</v>
      </c>
    </row>
    <row r="198" s="12" customFormat="1">
      <c r="A198" s="12"/>
      <c r="B198" s="236"/>
      <c r="C198" s="237"/>
      <c r="D198" s="238" t="s">
        <v>208</v>
      </c>
      <c r="E198" s="239" t="s">
        <v>1</v>
      </c>
      <c r="F198" s="240" t="s">
        <v>1661</v>
      </c>
      <c r="G198" s="237"/>
      <c r="H198" s="239" t="s">
        <v>1</v>
      </c>
      <c r="I198" s="241"/>
      <c r="J198" s="237"/>
      <c r="K198" s="237"/>
      <c r="L198" s="242"/>
      <c r="M198" s="243"/>
      <c r="N198" s="244"/>
      <c r="O198" s="244"/>
      <c r="P198" s="244"/>
      <c r="Q198" s="244"/>
      <c r="R198" s="244"/>
      <c r="S198" s="244"/>
      <c r="T198" s="245"/>
      <c r="U198" s="12"/>
      <c r="V198" s="12"/>
      <c r="W198" s="12"/>
      <c r="X198" s="12"/>
      <c r="Y198" s="12"/>
      <c r="Z198" s="12"/>
      <c r="AA198" s="12"/>
      <c r="AB198" s="12"/>
      <c r="AC198" s="12"/>
      <c r="AD198" s="12"/>
      <c r="AE198" s="12"/>
      <c r="AT198" s="246" t="s">
        <v>208</v>
      </c>
      <c r="AU198" s="246" t="s">
        <v>83</v>
      </c>
      <c r="AV198" s="12" t="s">
        <v>83</v>
      </c>
      <c r="AW198" s="12" t="s">
        <v>32</v>
      </c>
      <c r="AX198" s="12" t="s">
        <v>76</v>
      </c>
      <c r="AY198" s="246" t="s">
        <v>201</v>
      </c>
    </row>
    <row r="199" s="13" customFormat="1">
      <c r="A199" s="13"/>
      <c r="B199" s="247"/>
      <c r="C199" s="248"/>
      <c r="D199" s="238" t="s">
        <v>208</v>
      </c>
      <c r="E199" s="249" t="s">
        <v>1</v>
      </c>
      <c r="F199" s="250" t="s">
        <v>1683</v>
      </c>
      <c r="G199" s="248"/>
      <c r="H199" s="251">
        <v>1.488</v>
      </c>
      <c r="I199" s="252"/>
      <c r="J199" s="248"/>
      <c r="K199" s="248"/>
      <c r="L199" s="253"/>
      <c r="M199" s="254"/>
      <c r="N199" s="255"/>
      <c r="O199" s="255"/>
      <c r="P199" s="255"/>
      <c r="Q199" s="255"/>
      <c r="R199" s="255"/>
      <c r="S199" s="255"/>
      <c r="T199" s="256"/>
      <c r="U199" s="13"/>
      <c r="V199" s="13"/>
      <c r="W199" s="13"/>
      <c r="X199" s="13"/>
      <c r="Y199" s="13"/>
      <c r="Z199" s="13"/>
      <c r="AA199" s="13"/>
      <c r="AB199" s="13"/>
      <c r="AC199" s="13"/>
      <c r="AD199" s="13"/>
      <c r="AE199" s="13"/>
      <c r="AT199" s="257" t="s">
        <v>208</v>
      </c>
      <c r="AU199" s="257" t="s">
        <v>83</v>
      </c>
      <c r="AV199" s="13" t="s">
        <v>85</v>
      </c>
      <c r="AW199" s="13" t="s">
        <v>32</v>
      </c>
      <c r="AX199" s="13" t="s">
        <v>76</v>
      </c>
      <c r="AY199" s="257" t="s">
        <v>201</v>
      </c>
    </row>
    <row r="200" s="12" customFormat="1">
      <c r="A200" s="12"/>
      <c r="B200" s="236"/>
      <c r="C200" s="237"/>
      <c r="D200" s="238" t="s">
        <v>208</v>
      </c>
      <c r="E200" s="239" t="s">
        <v>1</v>
      </c>
      <c r="F200" s="240" t="s">
        <v>571</v>
      </c>
      <c r="G200" s="237"/>
      <c r="H200" s="239" t="s">
        <v>1</v>
      </c>
      <c r="I200" s="241"/>
      <c r="J200" s="237"/>
      <c r="K200" s="237"/>
      <c r="L200" s="242"/>
      <c r="M200" s="243"/>
      <c r="N200" s="244"/>
      <c r="O200" s="244"/>
      <c r="P200" s="244"/>
      <c r="Q200" s="244"/>
      <c r="R200" s="244"/>
      <c r="S200" s="244"/>
      <c r="T200" s="245"/>
      <c r="U200" s="12"/>
      <c r="V200" s="12"/>
      <c r="W200" s="12"/>
      <c r="X200" s="12"/>
      <c r="Y200" s="12"/>
      <c r="Z200" s="12"/>
      <c r="AA200" s="12"/>
      <c r="AB200" s="12"/>
      <c r="AC200" s="12"/>
      <c r="AD200" s="12"/>
      <c r="AE200" s="12"/>
      <c r="AT200" s="246" t="s">
        <v>208</v>
      </c>
      <c r="AU200" s="246" t="s">
        <v>83</v>
      </c>
      <c r="AV200" s="12" t="s">
        <v>83</v>
      </c>
      <c r="AW200" s="12" t="s">
        <v>32</v>
      </c>
      <c r="AX200" s="12" t="s">
        <v>76</v>
      </c>
      <c r="AY200" s="246" t="s">
        <v>201</v>
      </c>
    </row>
    <row r="201" s="13" customFormat="1">
      <c r="A201" s="13"/>
      <c r="B201" s="247"/>
      <c r="C201" s="248"/>
      <c r="D201" s="238" t="s">
        <v>208</v>
      </c>
      <c r="E201" s="249" t="s">
        <v>1</v>
      </c>
      <c r="F201" s="250" t="s">
        <v>1684</v>
      </c>
      <c r="G201" s="248"/>
      <c r="H201" s="251">
        <v>208.672</v>
      </c>
      <c r="I201" s="252"/>
      <c r="J201" s="248"/>
      <c r="K201" s="248"/>
      <c r="L201" s="253"/>
      <c r="M201" s="254"/>
      <c r="N201" s="255"/>
      <c r="O201" s="255"/>
      <c r="P201" s="255"/>
      <c r="Q201" s="255"/>
      <c r="R201" s="255"/>
      <c r="S201" s="255"/>
      <c r="T201" s="256"/>
      <c r="U201" s="13"/>
      <c r="V201" s="13"/>
      <c r="W201" s="13"/>
      <c r="X201" s="13"/>
      <c r="Y201" s="13"/>
      <c r="Z201" s="13"/>
      <c r="AA201" s="13"/>
      <c r="AB201" s="13"/>
      <c r="AC201" s="13"/>
      <c r="AD201" s="13"/>
      <c r="AE201" s="13"/>
      <c r="AT201" s="257" t="s">
        <v>208</v>
      </c>
      <c r="AU201" s="257" t="s">
        <v>83</v>
      </c>
      <c r="AV201" s="13" t="s">
        <v>85</v>
      </c>
      <c r="AW201" s="13" t="s">
        <v>32</v>
      </c>
      <c r="AX201" s="13" t="s">
        <v>76</v>
      </c>
      <c r="AY201" s="257" t="s">
        <v>201</v>
      </c>
    </row>
    <row r="202" s="12" customFormat="1">
      <c r="A202" s="12"/>
      <c r="B202" s="236"/>
      <c r="C202" s="237"/>
      <c r="D202" s="238" t="s">
        <v>208</v>
      </c>
      <c r="E202" s="239" t="s">
        <v>1</v>
      </c>
      <c r="F202" s="240" t="s">
        <v>1664</v>
      </c>
      <c r="G202" s="237"/>
      <c r="H202" s="239" t="s">
        <v>1</v>
      </c>
      <c r="I202" s="241"/>
      <c r="J202" s="237"/>
      <c r="K202" s="237"/>
      <c r="L202" s="242"/>
      <c r="M202" s="243"/>
      <c r="N202" s="244"/>
      <c r="O202" s="244"/>
      <c r="P202" s="244"/>
      <c r="Q202" s="244"/>
      <c r="R202" s="244"/>
      <c r="S202" s="244"/>
      <c r="T202" s="245"/>
      <c r="U202" s="12"/>
      <c r="V202" s="12"/>
      <c r="W202" s="12"/>
      <c r="X202" s="12"/>
      <c r="Y202" s="12"/>
      <c r="Z202" s="12"/>
      <c r="AA202" s="12"/>
      <c r="AB202" s="12"/>
      <c r="AC202" s="12"/>
      <c r="AD202" s="12"/>
      <c r="AE202" s="12"/>
      <c r="AT202" s="246" t="s">
        <v>208</v>
      </c>
      <c r="AU202" s="246" t="s">
        <v>83</v>
      </c>
      <c r="AV202" s="12" t="s">
        <v>83</v>
      </c>
      <c r="AW202" s="12" t="s">
        <v>32</v>
      </c>
      <c r="AX202" s="12" t="s">
        <v>76</v>
      </c>
      <c r="AY202" s="246" t="s">
        <v>201</v>
      </c>
    </row>
    <row r="203" s="12" customFormat="1">
      <c r="A203" s="12"/>
      <c r="B203" s="236"/>
      <c r="C203" s="237"/>
      <c r="D203" s="238" t="s">
        <v>208</v>
      </c>
      <c r="E203" s="239" t="s">
        <v>1</v>
      </c>
      <c r="F203" s="240" t="s">
        <v>1665</v>
      </c>
      <c r="G203" s="237"/>
      <c r="H203" s="239" t="s">
        <v>1</v>
      </c>
      <c r="I203" s="241"/>
      <c r="J203" s="237"/>
      <c r="K203" s="237"/>
      <c r="L203" s="242"/>
      <c r="M203" s="243"/>
      <c r="N203" s="244"/>
      <c r="O203" s="244"/>
      <c r="P203" s="244"/>
      <c r="Q203" s="244"/>
      <c r="R203" s="244"/>
      <c r="S203" s="244"/>
      <c r="T203" s="245"/>
      <c r="U203" s="12"/>
      <c r="V203" s="12"/>
      <c r="W203" s="12"/>
      <c r="X203" s="12"/>
      <c r="Y203" s="12"/>
      <c r="Z203" s="12"/>
      <c r="AA203" s="12"/>
      <c r="AB203" s="12"/>
      <c r="AC203" s="12"/>
      <c r="AD203" s="12"/>
      <c r="AE203" s="12"/>
      <c r="AT203" s="246" t="s">
        <v>208</v>
      </c>
      <c r="AU203" s="246" t="s">
        <v>83</v>
      </c>
      <c r="AV203" s="12" t="s">
        <v>83</v>
      </c>
      <c r="AW203" s="12" t="s">
        <v>32</v>
      </c>
      <c r="AX203" s="12" t="s">
        <v>76</v>
      </c>
      <c r="AY203" s="246" t="s">
        <v>201</v>
      </c>
    </row>
    <row r="204" s="13" customFormat="1">
      <c r="A204" s="13"/>
      <c r="B204" s="247"/>
      <c r="C204" s="248"/>
      <c r="D204" s="238" t="s">
        <v>208</v>
      </c>
      <c r="E204" s="249" t="s">
        <v>1</v>
      </c>
      <c r="F204" s="250" t="s">
        <v>1685</v>
      </c>
      <c r="G204" s="248"/>
      <c r="H204" s="251">
        <v>-3.04</v>
      </c>
      <c r="I204" s="252"/>
      <c r="J204" s="248"/>
      <c r="K204" s="248"/>
      <c r="L204" s="253"/>
      <c r="M204" s="254"/>
      <c r="N204" s="255"/>
      <c r="O204" s="255"/>
      <c r="P204" s="255"/>
      <c r="Q204" s="255"/>
      <c r="R204" s="255"/>
      <c r="S204" s="255"/>
      <c r="T204" s="256"/>
      <c r="U204" s="13"/>
      <c r="V204" s="13"/>
      <c r="W204" s="13"/>
      <c r="X204" s="13"/>
      <c r="Y204" s="13"/>
      <c r="Z204" s="13"/>
      <c r="AA204" s="13"/>
      <c r="AB204" s="13"/>
      <c r="AC204" s="13"/>
      <c r="AD204" s="13"/>
      <c r="AE204" s="13"/>
      <c r="AT204" s="257" t="s">
        <v>208</v>
      </c>
      <c r="AU204" s="257" t="s">
        <v>83</v>
      </c>
      <c r="AV204" s="13" t="s">
        <v>85</v>
      </c>
      <c r="AW204" s="13" t="s">
        <v>32</v>
      </c>
      <c r="AX204" s="13" t="s">
        <v>76</v>
      </c>
      <c r="AY204" s="257" t="s">
        <v>201</v>
      </c>
    </row>
    <row r="205" s="12" customFormat="1">
      <c r="A205" s="12"/>
      <c r="B205" s="236"/>
      <c r="C205" s="237"/>
      <c r="D205" s="238" t="s">
        <v>208</v>
      </c>
      <c r="E205" s="239" t="s">
        <v>1</v>
      </c>
      <c r="F205" s="240" t="s">
        <v>1667</v>
      </c>
      <c r="G205" s="237"/>
      <c r="H205" s="239" t="s">
        <v>1</v>
      </c>
      <c r="I205" s="241"/>
      <c r="J205" s="237"/>
      <c r="K205" s="237"/>
      <c r="L205" s="242"/>
      <c r="M205" s="243"/>
      <c r="N205" s="244"/>
      <c r="O205" s="244"/>
      <c r="P205" s="244"/>
      <c r="Q205" s="244"/>
      <c r="R205" s="244"/>
      <c r="S205" s="244"/>
      <c r="T205" s="245"/>
      <c r="U205" s="12"/>
      <c r="V205" s="12"/>
      <c r="W205" s="12"/>
      <c r="X205" s="12"/>
      <c r="Y205" s="12"/>
      <c r="Z205" s="12"/>
      <c r="AA205" s="12"/>
      <c r="AB205" s="12"/>
      <c r="AC205" s="12"/>
      <c r="AD205" s="12"/>
      <c r="AE205" s="12"/>
      <c r="AT205" s="246" t="s">
        <v>208</v>
      </c>
      <c r="AU205" s="246" t="s">
        <v>83</v>
      </c>
      <c r="AV205" s="12" t="s">
        <v>83</v>
      </c>
      <c r="AW205" s="12" t="s">
        <v>32</v>
      </c>
      <c r="AX205" s="12" t="s">
        <v>76</v>
      </c>
      <c r="AY205" s="246" t="s">
        <v>201</v>
      </c>
    </row>
    <row r="206" s="13" customFormat="1">
      <c r="A206" s="13"/>
      <c r="B206" s="247"/>
      <c r="C206" s="248"/>
      <c r="D206" s="238" t="s">
        <v>208</v>
      </c>
      <c r="E206" s="249" t="s">
        <v>1</v>
      </c>
      <c r="F206" s="250" t="s">
        <v>1686</v>
      </c>
      <c r="G206" s="248"/>
      <c r="H206" s="251">
        <v>-6.0499999999999998</v>
      </c>
      <c r="I206" s="252"/>
      <c r="J206" s="248"/>
      <c r="K206" s="248"/>
      <c r="L206" s="253"/>
      <c r="M206" s="254"/>
      <c r="N206" s="255"/>
      <c r="O206" s="255"/>
      <c r="P206" s="255"/>
      <c r="Q206" s="255"/>
      <c r="R206" s="255"/>
      <c r="S206" s="255"/>
      <c r="T206" s="256"/>
      <c r="U206" s="13"/>
      <c r="V206" s="13"/>
      <c r="W206" s="13"/>
      <c r="X206" s="13"/>
      <c r="Y206" s="13"/>
      <c r="Z206" s="13"/>
      <c r="AA206" s="13"/>
      <c r="AB206" s="13"/>
      <c r="AC206" s="13"/>
      <c r="AD206" s="13"/>
      <c r="AE206" s="13"/>
      <c r="AT206" s="257" t="s">
        <v>208</v>
      </c>
      <c r="AU206" s="257" t="s">
        <v>83</v>
      </c>
      <c r="AV206" s="13" t="s">
        <v>85</v>
      </c>
      <c r="AW206" s="13" t="s">
        <v>32</v>
      </c>
      <c r="AX206" s="13" t="s">
        <v>76</v>
      </c>
      <c r="AY206" s="257" t="s">
        <v>201</v>
      </c>
    </row>
    <row r="207" s="12" customFormat="1">
      <c r="A207" s="12"/>
      <c r="B207" s="236"/>
      <c r="C207" s="237"/>
      <c r="D207" s="238" t="s">
        <v>208</v>
      </c>
      <c r="E207" s="239" t="s">
        <v>1</v>
      </c>
      <c r="F207" s="240" t="s">
        <v>525</v>
      </c>
      <c r="G207" s="237"/>
      <c r="H207" s="239" t="s">
        <v>1</v>
      </c>
      <c r="I207" s="241"/>
      <c r="J207" s="237"/>
      <c r="K207" s="237"/>
      <c r="L207" s="242"/>
      <c r="M207" s="243"/>
      <c r="N207" s="244"/>
      <c r="O207" s="244"/>
      <c r="P207" s="244"/>
      <c r="Q207" s="244"/>
      <c r="R207" s="244"/>
      <c r="S207" s="244"/>
      <c r="T207" s="245"/>
      <c r="U207" s="12"/>
      <c r="V207" s="12"/>
      <c r="W207" s="12"/>
      <c r="X207" s="12"/>
      <c r="Y207" s="12"/>
      <c r="Z207" s="12"/>
      <c r="AA207" s="12"/>
      <c r="AB207" s="12"/>
      <c r="AC207" s="12"/>
      <c r="AD207" s="12"/>
      <c r="AE207" s="12"/>
      <c r="AT207" s="246" t="s">
        <v>208</v>
      </c>
      <c r="AU207" s="246" t="s">
        <v>83</v>
      </c>
      <c r="AV207" s="12" t="s">
        <v>83</v>
      </c>
      <c r="AW207" s="12" t="s">
        <v>32</v>
      </c>
      <c r="AX207" s="12" t="s">
        <v>76</v>
      </c>
      <c r="AY207" s="246" t="s">
        <v>201</v>
      </c>
    </row>
    <row r="208" s="13" customFormat="1">
      <c r="A208" s="13"/>
      <c r="B208" s="247"/>
      <c r="C208" s="248"/>
      <c r="D208" s="238" t="s">
        <v>208</v>
      </c>
      <c r="E208" s="249" t="s">
        <v>1</v>
      </c>
      <c r="F208" s="250" t="s">
        <v>1684</v>
      </c>
      <c r="G208" s="248"/>
      <c r="H208" s="251">
        <v>208.672</v>
      </c>
      <c r="I208" s="252"/>
      <c r="J208" s="248"/>
      <c r="K208" s="248"/>
      <c r="L208" s="253"/>
      <c r="M208" s="254"/>
      <c r="N208" s="255"/>
      <c r="O208" s="255"/>
      <c r="P208" s="255"/>
      <c r="Q208" s="255"/>
      <c r="R208" s="255"/>
      <c r="S208" s="255"/>
      <c r="T208" s="256"/>
      <c r="U208" s="13"/>
      <c r="V208" s="13"/>
      <c r="W208" s="13"/>
      <c r="X208" s="13"/>
      <c r="Y208" s="13"/>
      <c r="Z208" s="13"/>
      <c r="AA208" s="13"/>
      <c r="AB208" s="13"/>
      <c r="AC208" s="13"/>
      <c r="AD208" s="13"/>
      <c r="AE208" s="13"/>
      <c r="AT208" s="257" t="s">
        <v>208</v>
      </c>
      <c r="AU208" s="257" t="s">
        <v>83</v>
      </c>
      <c r="AV208" s="13" t="s">
        <v>85</v>
      </c>
      <c r="AW208" s="13" t="s">
        <v>32</v>
      </c>
      <c r="AX208" s="13" t="s">
        <v>76</v>
      </c>
      <c r="AY208" s="257" t="s">
        <v>201</v>
      </c>
    </row>
    <row r="209" s="12" customFormat="1">
      <c r="A209" s="12"/>
      <c r="B209" s="236"/>
      <c r="C209" s="237"/>
      <c r="D209" s="238" t="s">
        <v>208</v>
      </c>
      <c r="E209" s="239" t="s">
        <v>1</v>
      </c>
      <c r="F209" s="240" t="s">
        <v>1664</v>
      </c>
      <c r="G209" s="237"/>
      <c r="H209" s="239" t="s">
        <v>1</v>
      </c>
      <c r="I209" s="241"/>
      <c r="J209" s="237"/>
      <c r="K209" s="237"/>
      <c r="L209" s="242"/>
      <c r="M209" s="243"/>
      <c r="N209" s="244"/>
      <c r="O209" s="244"/>
      <c r="P209" s="244"/>
      <c r="Q209" s="244"/>
      <c r="R209" s="244"/>
      <c r="S209" s="244"/>
      <c r="T209" s="245"/>
      <c r="U209" s="12"/>
      <c r="V209" s="12"/>
      <c r="W209" s="12"/>
      <c r="X209" s="12"/>
      <c r="Y209" s="12"/>
      <c r="Z209" s="12"/>
      <c r="AA209" s="12"/>
      <c r="AB209" s="12"/>
      <c r="AC209" s="12"/>
      <c r="AD209" s="12"/>
      <c r="AE209" s="12"/>
      <c r="AT209" s="246" t="s">
        <v>208</v>
      </c>
      <c r="AU209" s="246" t="s">
        <v>83</v>
      </c>
      <c r="AV209" s="12" t="s">
        <v>83</v>
      </c>
      <c r="AW209" s="12" t="s">
        <v>32</v>
      </c>
      <c r="AX209" s="12" t="s">
        <v>76</v>
      </c>
      <c r="AY209" s="246" t="s">
        <v>201</v>
      </c>
    </row>
    <row r="210" s="12" customFormat="1">
      <c r="A210" s="12"/>
      <c r="B210" s="236"/>
      <c r="C210" s="237"/>
      <c r="D210" s="238" t="s">
        <v>208</v>
      </c>
      <c r="E210" s="239" t="s">
        <v>1</v>
      </c>
      <c r="F210" s="240" t="s">
        <v>1665</v>
      </c>
      <c r="G210" s="237"/>
      <c r="H210" s="239" t="s">
        <v>1</v>
      </c>
      <c r="I210" s="241"/>
      <c r="J210" s="237"/>
      <c r="K210" s="237"/>
      <c r="L210" s="242"/>
      <c r="M210" s="243"/>
      <c r="N210" s="244"/>
      <c r="O210" s="244"/>
      <c r="P210" s="244"/>
      <c r="Q210" s="244"/>
      <c r="R210" s="244"/>
      <c r="S210" s="244"/>
      <c r="T210" s="245"/>
      <c r="U210" s="12"/>
      <c r="V210" s="12"/>
      <c r="W210" s="12"/>
      <c r="X210" s="12"/>
      <c r="Y210" s="12"/>
      <c r="Z210" s="12"/>
      <c r="AA210" s="12"/>
      <c r="AB210" s="12"/>
      <c r="AC210" s="12"/>
      <c r="AD210" s="12"/>
      <c r="AE210" s="12"/>
      <c r="AT210" s="246" t="s">
        <v>208</v>
      </c>
      <c r="AU210" s="246" t="s">
        <v>83</v>
      </c>
      <c r="AV210" s="12" t="s">
        <v>83</v>
      </c>
      <c r="AW210" s="12" t="s">
        <v>32</v>
      </c>
      <c r="AX210" s="12" t="s">
        <v>76</v>
      </c>
      <c r="AY210" s="246" t="s">
        <v>201</v>
      </c>
    </row>
    <row r="211" s="13" customFormat="1">
      <c r="A211" s="13"/>
      <c r="B211" s="247"/>
      <c r="C211" s="248"/>
      <c r="D211" s="238" t="s">
        <v>208</v>
      </c>
      <c r="E211" s="249" t="s">
        <v>1</v>
      </c>
      <c r="F211" s="250" t="s">
        <v>1685</v>
      </c>
      <c r="G211" s="248"/>
      <c r="H211" s="251">
        <v>-3.04</v>
      </c>
      <c r="I211" s="252"/>
      <c r="J211" s="248"/>
      <c r="K211" s="248"/>
      <c r="L211" s="253"/>
      <c r="M211" s="254"/>
      <c r="N211" s="255"/>
      <c r="O211" s="255"/>
      <c r="P211" s="255"/>
      <c r="Q211" s="255"/>
      <c r="R211" s="255"/>
      <c r="S211" s="255"/>
      <c r="T211" s="256"/>
      <c r="U211" s="13"/>
      <c r="V211" s="13"/>
      <c r="W211" s="13"/>
      <c r="X211" s="13"/>
      <c r="Y211" s="13"/>
      <c r="Z211" s="13"/>
      <c r="AA211" s="13"/>
      <c r="AB211" s="13"/>
      <c r="AC211" s="13"/>
      <c r="AD211" s="13"/>
      <c r="AE211" s="13"/>
      <c r="AT211" s="257" t="s">
        <v>208</v>
      </c>
      <c r="AU211" s="257" t="s">
        <v>83</v>
      </c>
      <c r="AV211" s="13" t="s">
        <v>85</v>
      </c>
      <c r="AW211" s="13" t="s">
        <v>32</v>
      </c>
      <c r="AX211" s="13" t="s">
        <v>76</v>
      </c>
      <c r="AY211" s="257" t="s">
        <v>201</v>
      </c>
    </row>
    <row r="212" s="12" customFormat="1">
      <c r="A212" s="12"/>
      <c r="B212" s="236"/>
      <c r="C212" s="237"/>
      <c r="D212" s="238" t="s">
        <v>208</v>
      </c>
      <c r="E212" s="239" t="s">
        <v>1</v>
      </c>
      <c r="F212" s="240" t="s">
        <v>1673</v>
      </c>
      <c r="G212" s="237"/>
      <c r="H212" s="239" t="s">
        <v>1</v>
      </c>
      <c r="I212" s="241"/>
      <c r="J212" s="237"/>
      <c r="K212" s="237"/>
      <c r="L212" s="242"/>
      <c r="M212" s="243"/>
      <c r="N212" s="244"/>
      <c r="O212" s="244"/>
      <c r="P212" s="244"/>
      <c r="Q212" s="244"/>
      <c r="R212" s="244"/>
      <c r="S212" s="244"/>
      <c r="T212" s="245"/>
      <c r="U212" s="12"/>
      <c r="V212" s="12"/>
      <c r="W212" s="12"/>
      <c r="X212" s="12"/>
      <c r="Y212" s="12"/>
      <c r="Z212" s="12"/>
      <c r="AA212" s="12"/>
      <c r="AB212" s="12"/>
      <c r="AC212" s="12"/>
      <c r="AD212" s="12"/>
      <c r="AE212" s="12"/>
      <c r="AT212" s="246" t="s">
        <v>208</v>
      </c>
      <c r="AU212" s="246" t="s">
        <v>83</v>
      </c>
      <c r="AV212" s="12" t="s">
        <v>83</v>
      </c>
      <c r="AW212" s="12" t="s">
        <v>32</v>
      </c>
      <c r="AX212" s="12" t="s">
        <v>76</v>
      </c>
      <c r="AY212" s="246" t="s">
        <v>201</v>
      </c>
    </row>
    <row r="213" s="13" customFormat="1">
      <c r="A213" s="13"/>
      <c r="B213" s="247"/>
      <c r="C213" s="248"/>
      <c r="D213" s="238" t="s">
        <v>208</v>
      </c>
      <c r="E213" s="249" t="s">
        <v>1</v>
      </c>
      <c r="F213" s="250" t="s">
        <v>1687</v>
      </c>
      <c r="G213" s="248"/>
      <c r="H213" s="251">
        <v>-1.2869999999999999</v>
      </c>
      <c r="I213" s="252"/>
      <c r="J213" s="248"/>
      <c r="K213" s="248"/>
      <c r="L213" s="253"/>
      <c r="M213" s="254"/>
      <c r="N213" s="255"/>
      <c r="O213" s="255"/>
      <c r="P213" s="255"/>
      <c r="Q213" s="255"/>
      <c r="R213" s="255"/>
      <c r="S213" s="255"/>
      <c r="T213" s="256"/>
      <c r="U213" s="13"/>
      <c r="V213" s="13"/>
      <c r="W213" s="13"/>
      <c r="X213" s="13"/>
      <c r="Y213" s="13"/>
      <c r="Z213" s="13"/>
      <c r="AA213" s="13"/>
      <c r="AB213" s="13"/>
      <c r="AC213" s="13"/>
      <c r="AD213" s="13"/>
      <c r="AE213" s="13"/>
      <c r="AT213" s="257" t="s">
        <v>208</v>
      </c>
      <c r="AU213" s="257" t="s">
        <v>83</v>
      </c>
      <c r="AV213" s="13" t="s">
        <v>85</v>
      </c>
      <c r="AW213" s="13" t="s">
        <v>32</v>
      </c>
      <c r="AX213" s="13" t="s">
        <v>76</v>
      </c>
      <c r="AY213" s="257" t="s">
        <v>201</v>
      </c>
    </row>
    <row r="214" s="13" customFormat="1">
      <c r="A214" s="13"/>
      <c r="B214" s="247"/>
      <c r="C214" s="248"/>
      <c r="D214" s="238" t="s">
        <v>208</v>
      </c>
      <c r="E214" s="249" t="s">
        <v>1</v>
      </c>
      <c r="F214" s="250" t="s">
        <v>1688</v>
      </c>
      <c r="G214" s="248"/>
      <c r="H214" s="251">
        <v>-2.0110000000000001</v>
      </c>
      <c r="I214" s="252"/>
      <c r="J214" s="248"/>
      <c r="K214" s="248"/>
      <c r="L214" s="253"/>
      <c r="M214" s="254"/>
      <c r="N214" s="255"/>
      <c r="O214" s="255"/>
      <c r="P214" s="255"/>
      <c r="Q214" s="255"/>
      <c r="R214" s="255"/>
      <c r="S214" s="255"/>
      <c r="T214" s="256"/>
      <c r="U214" s="13"/>
      <c r="V214" s="13"/>
      <c r="W214" s="13"/>
      <c r="X214" s="13"/>
      <c r="Y214" s="13"/>
      <c r="Z214" s="13"/>
      <c r="AA214" s="13"/>
      <c r="AB214" s="13"/>
      <c r="AC214" s="13"/>
      <c r="AD214" s="13"/>
      <c r="AE214" s="13"/>
      <c r="AT214" s="257" t="s">
        <v>208</v>
      </c>
      <c r="AU214" s="257" t="s">
        <v>83</v>
      </c>
      <c r="AV214" s="13" t="s">
        <v>85</v>
      </c>
      <c r="AW214" s="13" t="s">
        <v>32</v>
      </c>
      <c r="AX214" s="13" t="s">
        <v>76</v>
      </c>
      <c r="AY214" s="257" t="s">
        <v>201</v>
      </c>
    </row>
    <row r="215" s="12" customFormat="1">
      <c r="A215" s="12"/>
      <c r="B215" s="236"/>
      <c r="C215" s="237"/>
      <c r="D215" s="238" t="s">
        <v>208</v>
      </c>
      <c r="E215" s="239" t="s">
        <v>1</v>
      </c>
      <c r="F215" s="240" t="s">
        <v>1676</v>
      </c>
      <c r="G215" s="237"/>
      <c r="H215" s="239" t="s">
        <v>1</v>
      </c>
      <c r="I215" s="241"/>
      <c r="J215" s="237"/>
      <c r="K215" s="237"/>
      <c r="L215" s="242"/>
      <c r="M215" s="243"/>
      <c r="N215" s="244"/>
      <c r="O215" s="244"/>
      <c r="P215" s="244"/>
      <c r="Q215" s="244"/>
      <c r="R215" s="244"/>
      <c r="S215" s="244"/>
      <c r="T215" s="245"/>
      <c r="U215" s="12"/>
      <c r="V215" s="12"/>
      <c r="W215" s="12"/>
      <c r="X215" s="12"/>
      <c r="Y215" s="12"/>
      <c r="Z215" s="12"/>
      <c r="AA215" s="12"/>
      <c r="AB215" s="12"/>
      <c r="AC215" s="12"/>
      <c r="AD215" s="12"/>
      <c r="AE215" s="12"/>
      <c r="AT215" s="246" t="s">
        <v>208</v>
      </c>
      <c r="AU215" s="246" t="s">
        <v>83</v>
      </c>
      <c r="AV215" s="12" t="s">
        <v>83</v>
      </c>
      <c r="AW215" s="12" t="s">
        <v>32</v>
      </c>
      <c r="AX215" s="12" t="s">
        <v>76</v>
      </c>
      <c r="AY215" s="246" t="s">
        <v>201</v>
      </c>
    </row>
    <row r="216" s="13" customFormat="1">
      <c r="A216" s="13"/>
      <c r="B216" s="247"/>
      <c r="C216" s="248"/>
      <c r="D216" s="238" t="s">
        <v>208</v>
      </c>
      <c r="E216" s="249" t="s">
        <v>1</v>
      </c>
      <c r="F216" s="250" t="s">
        <v>1689</v>
      </c>
      <c r="G216" s="248"/>
      <c r="H216" s="251">
        <v>56.548999999999999</v>
      </c>
      <c r="I216" s="252"/>
      <c r="J216" s="248"/>
      <c r="K216" s="248"/>
      <c r="L216" s="253"/>
      <c r="M216" s="254"/>
      <c r="N216" s="255"/>
      <c r="O216" s="255"/>
      <c r="P216" s="255"/>
      <c r="Q216" s="255"/>
      <c r="R216" s="255"/>
      <c r="S216" s="255"/>
      <c r="T216" s="256"/>
      <c r="U216" s="13"/>
      <c r="V216" s="13"/>
      <c r="W216" s="13"/>
      <c r="X216" s="13"/>
      <c r="Y216" s="13"/>
      <c r="Z216" s="13"/>
      <c r="AA216" s="13"/>
      <c r="AB216" s="13"/>
      <c r="AC216" s="13"/>
      <c r="AD216" s="13"/>
      <c r="AE216" s="13"/>
      <c r="AT216" s="257" t="s">
        <v>208</v>
      </c>
      <c r="AU216" s="257" t="s">
        <v>83</v>
      </c>
      <c r="AV216" s="13" t="s">
        <v>85</v>
      </c>
      <c r="AW216" s="13" t="s">
        <v>32</v>
      </c>
      <c r="AX216" s="13" t="s">
        <v>76</v>
      </c>
      <c r="AY216" s="257" t="s">
        <v>201</v>
      </c>
    </row>
    <row r="217" s="13" customFormat="1">
      <c r="A217" s="13"/>
      <c r="B217" s="247"/>
      <c r="C217" s="248"/>
      <c r="D217" s="238" t="s">
        <v>208</v>
      </c>
      <c r="E217" s="249" t="s">
        <v>1</v>
      </c>
      <c r="F217" s="250" t="s">
        <v>1690</v>
      </c>
      <c r="G217" s="248"/>
      <c r="H217" s="251">
        <v>2.9969999999999999</v>
      </c>
      <c r="I217" s="252"/>
      <c r="J217" s="248"/>
      <c r="K217" s="248"/>
      <c r="L217" s="253"/>
      <c r="M217" s="254"/>
      <c r="N217" s="255"/>
      <c r="O217" s="255"/>
      <c r="P217" s="255"/>
      <c r="Q217" s="255"/>
      <c r="R217" s="255"/>
      <c r="S217" s="255"/>
      <c r="T217" s="256"/>
      <c r="U217" s="13"/>
      <c r="V217" s="13"/>
      <c r="W217" s="13"/>
      <c r="X217" s="13"/>
      <c r="Y217" s="13"/>
      <c r="Z217" s="13"/>
      <c r="AA217" s="13"/>
      <c r="AB217" s="13"/>
      <c r="AC217" s="13"/>
      <c r="AD217" s="13"/>
      <c r="AE217" s="13"/>
      <c r="AT217" s="257" t="s">
        <v>208</v>
      </c>
      <c r="AU217" s="257" t="s">
        <v>83</v>
      </c>
      <c r="AV217" s="13" t="s">
        <v>85</v>
      </c>
      <c r="AW217" s="13" t="s">
        <v>32</v>
      </c>
      <c r="AX217" s="13" t="s">
        <v>76</v>
      </c>
      <c r="AY217" s="257" t="s">
        <v>201</v>
      </c>
    </row>
    <row r="218" s="13" customFormat="1">
      <c r="A218" s="13"/>
      <c r="B218" s="247"/>
      <c r="C218" s="248"/>
      <c r="D218" s="238" t="s">
        <v>208</v>
      </c>
      <c r="E218" s="249" t="s">
        <v>1</v>
      </c>
      <c r="F218" s="250" t="s">
        <v>1691</v>
      </c>
      <c r="G218" s="248"/>
      <c r="H218" s="251">
        <v>0.70899999999999996</v>
      </c>
      <c r="I218" s="252"/>
      <c r="J218" s="248"/>
      <c r="K218" s="248"/>
      <c r="L218" s="253"/>
      <c r="M218" s="254"/>
      <c r="N218" s="255"/>
      <c r="O218" s="255"/>
      <c r="P218" s="255"/>
      <c r="Q218" s="255"/>
      <c r="R218" s="255"/>
      <c r="S218" s="255"/>
      <c r="T218" s="256"/>
      <c r="U218" s="13"/>
      <c r="V218" s="13"/>
      <c r="W218" s="13"/>
      <c r="X218" s="13"/>
      <c r="Y218" s="13"/>
      <c r="Z218" s="13"/>
      <c r="AA218" s="13"/>
      <c r="AB218" s="13"/>
      <c r="AC218" s="13"/>
      <c r="AD218" s="13"/>
      <c r="AE218" s="13"/>
      <c r="AT218" s="257" t="s">
        <v>208</v>
      </c>
      <c r="AU218" s="257" t="s">
        <v>83</v>
      </c>
      <c r="AV218" s="13" t="s">
        <v>85</v>
      </c>
      <c r="AW218" s="13" t="s">
        <v>32</v>
      </c>
      <c r="AX218" s="13" t="s">
        <v>76</v>
      </c>
      <c r="AY218" s="257" t="s">
        <v>201</v>
      </c>
    </row>
    <row r="219" s="12" customFormat="1">
      <c r="A219" s="12"/>
      <c r="B219" s="236"/>
      <c r="C219" s="237"/>
      <c r="D219" s="238" t="s">
        <v>208</v>
      </c>
      <c r="E219" s="239" t="s">
        <v>1</v>
      </c>
      <c r="F219" s="240" t="s">
        <v>1664</v>
      </c>
      <c r="G219" s="237"/>
      <c r="H219" s="239" t="s">
        <v>1</v>
      </c>
      <c r="I219" s="241"/>
      <c r="J219" s="237"/>
      <c r="K219" s="237"/>
      <c r="L219" s="242"/>
      <c r="M219" s="243"/>
      <c r="N219" s="244"/>
      <c r="O219" s="244"/>
      <c r="P219" s="244"/>
      <c r="Q219" s="244"/>
      <c r="R219" s="244"/>
      <c r="S219" s="244"/>
      <c r="T219" s="245"/>
      <c r="U219" s="12"/>
      <c r="V219" s="12"/>
      <c r="W219" s="12"/>
      <c r="X219" s="12"/>
      <c r="Y219" s="12"/>
      <c r="Z219" s="12"/>
      <c r="AA219" s="12"/>
      <c r="AB219" s="12"/>
      <c r="AC219" s="12"/>
      <c r="AD219" s="12"/>
      <c r="AE219" s="12"/>
      <c r="AT219" s="246" t="s">
        <v>208</v>
      </c>
      <c r="AU219" s="246" t="s">
        <v>83</v>
      </c>
      <c r="AV219" s="12" t="s">
        <v>83</v>
      </c>
      <c r="AW219" s="12" t="s">
        <v>32</v>
      </c>
      <c r="AX219" s="12" t="s">
        <v>76</v>
      </c>
      <c r="AY219" s="246" t="s">
        <v>201</v>
      </c>
    </row>
    <row r="220" s="12" customFormat="1">
      <c r="A220" s="12"/>
      <c r="B220" s="236"/>
      <c r="C220" s="237"/>
      <c r="D220" s="238" t="s">
        <v>208</v>
      </c>
      <c r="E220" s="239" t="s">
        <v>1</v>
      </c>
      <c r="F220" s="240" t="s">
        <v>1665</v>
      </c>
      <c r="G220" s="237"/>
      <c r="H220" s="239" t="s">
        <v>1</v>
      </c>
      <c r="I220" s="241"/>
      <c r="J220" s="237"/>
      <c r="K220" s="237"/>
      <c r="L220" s="242"/>
      <c r="M220" s="243"/>
      <c r="N220" s="244"/>
      <c r="O220" s="244"/>
      <c r="P220" s="244"/>
      <c r="Q220" s="244"/>
      <c r="R220" s="244"/>
      <c r="S220" s="244"/>
      <c r="T220" s="245"/>
      <c r="U220" s="12"/>
      <c r="V220" s="12"/>
      <c r="W220" s="12"/>
      <c r="X220" s="12"/>
      <c r="Y220" s="12"/>
      <c r="Z220" s="12"/>
      <c r="AA220" s="12"/>
      <c r="AB220" s="12"/>
      <c r="AC220" s="12"/>
      <c r="AD220" s="12"/>
      <c r="AE220" s="12"/>
      <c r="AT220" s="246" t="s">
        <v>208</v>
      </c>
      <c r="AU220" s="246" t="s">
        <v>83</v>
      </c>
      <c r="AV220" s="12" t="s">
        <v>83</v>
      </c>
      <c r="AW220" s="12" t="s">
        <v>32</v>
      </c>
      <c r="AX220" s="12" t="s">
        <v>76</v>
      </c>
      <c r="AY220" s="246" t="s">
        <v>201</v>
      </c>
    </row>
    <row r="221" s="13" customFormat="1">
      <c r="A221" s="13"/>
      <c r="B221" s="247"/>
      <c r="C221" s="248"/>
      <c r="D221" s="238" t="s">
        <v>208</v>
      </c>
      <c r="E221" s="249" t="s">
        <v>1</v>
      </c>
      <c r="F221" s="250" t="s">
        <v>1685</v>
      </c>
      <c r="G221" s="248"/>
      <c r="H221" s="251">
        <v>-3.04</v>
      </c>
      <c r="I221" s="252"/>
      <c r="J221" s="248"/>
      <c r="K221" s="248"/>
      <c r="L221" s="253"/>
      <c r="M221" s="254"/>
      <c r="N221" s="255"/>
      <c r="O221" s="255"/>
      <c r="P221" s="255"/>
      <c r="Q221" s="255"/>
      <c r="R221" s="255"/>
      <c r="S221" s="255"/>
      <c r="T221" s="256"/>
      <c r="U221" s="13"/>
      <c r="V221" s="13"/>
      <c r="W221" s="13"/>
      <c r="X221" s="13"/>
      <c r="Y221" s="13"/>
      <c r="Z221" s="13"/>
      <c r="AA221" s="13"/>
      <c r="AB221" s="13"/>
      <c r="AC221" s="13"/>
      <c r="AD221" s="13"/>
      <c r="AE221" s="13"/>
      <c r="AT221" s="257" t="s">
        <v>208</v>
      </c>
      <c r="AU221" s="257" t="s">
        <v>83</v>
      </c>
      <c r="AV221" s="13" t="s">
        <v>85</v>
      </c>
      <c r="AW221" s="13" t="s">
        <v>32</v>
      </c>
      <c r="AX221" s="13" t="s">
        <v>76</v>
      </c>
      <c r="AY221" s="257" t="s">
        <v>201</v>
      </c>
    </row>
    <row r="222" s="14" customFormat="1">
      <c r="A222" s="14"/>
      <c r="B222" s="258"/>
      <c r="C222" s="259"/>
      <c r="D222" s="238" t="s">
        <v>208</v>
      </c>
      <c r="E222" s="260" t="s">
        <v>1</v>
      </c>
      <c r="F222" s="261" t="s">
        <v>212</v>
      </c>
      <c r="G222" s="259"/>
      <c r="H222" s="262">
        <v>460.61900000000003</v>
      </c>
      <c r="I222" s="263"/>
      <c r="J222" s="259"/>
      <c r="K222" s="259"/>
      <c r="L222" s="264"/>
      <c r="M222" s="265"/>
      <c r="N222" s="266"/>
      <c r="O222" s="266"/>
      <c r="P222" s="266"/>
      <c r="Q222" s="266"/>
      <c r="R222" s="266"/>
      <c r="S222" s="266"/>
      <c r="T222" s="267"/>
      <c r="U222" s="14"/>
      <c r="V222" s="14"/>
      <c r="W222" s="14"/>
      <c r="X222" s="14"/>
      <c r="Y222" s="14"/>
      <c r="Z222" s="14"/>
      <c r="AA222" s="14"/>
      <c r="AB222" s="14"/>
      <c r="AC222" s="14"/>
      <c r="AD222" s="14"/>
      <c r="AE222" s="14"/>
      <c r="AT222" s="268" t="s">
        <v>208</v>
      </c>
      <c r="AU222" s="268" t="s">
        <v>83</v>
      </c>
      <c r="AV222" s="14" t="s">
        <v>206</v>
      </c>
      <c r="AW222" s="14" t="s">
        <v>32</v>
      </c>
      <c r="AX222" s="14" t="s">
        <v>83</v>
      </c>
      <c r="AY222" s="268" t="s">
        <v>201</v>
      </c>
    </row>
    <row r="223" s="2" customFormat="1" ht="37.8" customHeight="1">
      <c r="A223" s="39"/>
      <c r="B223" s="40"/>
      <c r="C223" s="222" t="s">
        <v>260</v>
      </c>
      <c r="D223" s="222" t="s">
        <v>202</v>
      </c>
      <c r="E223" s="223" t="s">
        <v>1692</v>
      </c>
      <c r="F223" s="224" t="s">
        <v>1693</v>
      </c>
      <c r="G223" s="225" t="s">
        <v>215</v>
      </c>
      <c r="H223" s="226">
        <v>460.61900000000003</v>
      </c>
      <c r="I223" s="227"/>
      <c r="J223" s="228">
        <f>ROUND(I223*H223,2)</f>
        <v>0</v>
      </c>
      <c r="K223" s="229"/>
      <c r="L223" s="45"/>
      <c r="M223" s="230" t="s">
        <v>1</v>
      </c>
      <c r="N223" s="231" t="s">
        <v>41</v>
      </c>
      <c r="O223" s="92"/>
      <c r="P223" s="232">
        <f>O223*H223</f>
        <v>0</v>
      </c>
      <c r="Q223" s="232">
        <v>0</v>
      </c>
      <c r="R223" s="232">
        <f>Q223*H223</f>
        <v>0</v>
      </c>
      <c r="S223" s="232">
        <v>0</v>
      </c>
      <c r="T223" s="233">
        <f>S223*H223</f>
        <v>0</v>
      </c>
      <c r="U223" s="39"/>
      <c r="V223" s="39"/>
      <c r="W223" s="39"/>
      <c r="X223" s="39"/>
      <c r="Y223" s="39"/>
      <c r="Z223" s="39"/>
      <c r="AA223" s="39"/>
      <c r="AB223" s="39"/>
      <c r="AC223" s="39"/>
      <c r="AD223" s="39"/>
      <c r="AE223" s="39"/>
      <c r="AR223" s="234" t="s">
        <v>206</v>
      </c>
      <c r="AT223" s="234" t="s">
        <v>202</v>
      </c>
      <c r="AU223" s="234" t="s">
        <v>83</v>
      </c>
      <c r="AY223" s="18" t="s">
        <v>201</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206</v>
      </c>
      <c r="BM223" s="234" t="s">
        <v>1694</v>
      </c>
    </row>
    <row r="224" s="2" customFormat="1" ht="37.8" customHeight="1">
      <c r="A224" s="39"/>
      <c r="B224" s="40"/>
      <c r="C224" s="222" t="s">
        <v>277</v>
      </c>
      <c r="D224" s="222" t="s">
        <v>202</v>
      </c>
      <c r="E224" s="223" t="s">
        <v>1695</v>
      </c>
      <c r="F224" s="224" t="s">
        <v>1696</v>
      </c>
      <c r="G224" s="225" t="s">
        <v>215</v>
      </c>
      <c r="H224" s="226">
        <v>460.61900000000003</v>
      </c>
      <c r="I224" s="227"/>
      <c r="J224" s="228">
        <f>ROUND(I224*H224,2)</f>
        <v>0</v>
      </c>
      <c r="K224" s="229"/>
      <c r="L224" s="45"/>
      <c r="M224" s="230" t="s">
        <v>1</v>
      </c>
      <c r="N224" s="231" t="s">
        <v>41</v>
      </c>
      <c r="O224" s="92"/>
      <c r="P224" s="232">
        <f>O224*H224</f>
        <v>0</v>
      </c>
      <c r="Q224" s="232">
        <v>0.00088000000000000003</v>
      </c>
      <c r="R224" s="232">
        <f>Q224*H224</f>
        <v>0.40534472000000005</v>
      </c>
      <c r="S224" s="232">
        <v>0</v>
      </c>
      <c r="T224" s="233">
        <f>S224*H224</f>
        <v>0</v>
      </c>
      <c r="U224" s="39"/>
      <c r="V224" s="39"/>
      <c r="W224" s="39"/>
      <c r="X224" s="39"/>
      <c r="Y224" s="39"/>
      <c r="Z224" s="39"/>
      <c r="AA224" s="39"/>
      <c r="AB224" s="39"/>
      <c r="AC224" s="39"/>
      <c r="AD224" s="39"/>
      <c r="AE224" s="39"/>
      <c r="AR224" s="234" t="s">
        <v>206</v>
      </c>
      <c r="AT224" s="234" t="s">
        <v>202</v>
      </c>
      <c r="AU224" s="234" t="s">
        <v>83</v>
      </c>
      <c r="AY224" s="18" t="s">
        <v>201</v>
      </c>
      <c r="BE224" s="235">
        <f>IF(N224="základní",J224,0)</f>
        <v>0</v>
      </c>
      <c r="BF224" s="235">
        <f>IF(N224="snížená",J224,0)</f>
        <v>0</v>
      </c>
      <c r="BG224" s="235">
        <f>IF(N224="zákl. přenesená",J224,0)</f>
        <v>0</v>
      </c>
      <c r="BH224" s="235">
        <f>IF(N224="sníž. přenesená",J224,0)</f>
        <v>0</v>
      </c>
      <c r="BI224" s="235">
        <f>IF(N224="nulová",J224,0)</f>
        <v>0</v>
      </c>
      <c r="BJ224" s="18" t="s">
        <v>83</v>
      </c>
      <c r="BK224" s="235">
        <f>ROUND(I224*H224,2)</f>
        <v>0</v>
      </c>
      <c r="BL224" s="18" t="s">
        <v>206</v>
      </c>
      <c r="BM224" s="234" t="s">
        <v>1697</v>
      </c>
    </row>
    <row r="225" s="2" customFormat="1" ht="37.8" customHeight="1">
      <c r="A225" s="39"/>
      <c r="B225" s="40"/>
      <c r="C225" s="222" t="s">
        <v>167</v>
      </c>
      <c r="D225" s="222" t="s">
        <v>202</v>
      </c>
      <c r="E225" s="223" t="s">
        <v>1698</v>
      </c>
      <c r="F225" s="224" t="s">
        <v>1699</v>
      </c>
      <c r="G225" s="225" t="s">
        <v>215</v>
      </c>
      <c r="H225" s="226">
        <v>460.61900000000003</v>
      </c>
      <c r="I225" s="227"/>
      <c r="J225" s="228">
        <f>ROUND(I225*H225,2)</f>
        <v>0</v>
      </c>
      <c r="K225" s="229"/>
      <c r="L225" s="45"/>
      <c r="M225" s="230" t="s">
        <v>1</v>
      </c>
      <c r="N225" s="231" t="s">
        <v>41</v>
      </c>
      <c r="O225" s="92"/>
      <c r="P225" s="232">
        <f>O225*H225</f>
        <v>0</v>
      </c>
      <c r="Q225" s="232">
        <v>0</v>
      </c>
      <c r="R225" s="232">
        <f>Q225*H225</f>
        <v>0</v>
      </c>
      <c r="S225" s="232">
        <v>0</v>
      </c>
      <c r="T225" s="233">
        <f>S225*H225</f>
        <v>0</v>
      </c>
      <c r="U225" s="39"/>
      <c r="V225" s="39"/>
      <c r="W225" s="39"/>
      <c r="X225" s="39"/>
      <c r="Y225" s="39"/>
      <c r="Z225" s="39"/>
      <c r="AA225" s="39"/>
      <c r="AB225" s="39"/>
      <c r="AC225" s="39"/>
      <c r="AD225" s="39"/>
      <c r="AE225" s="39"/>
      <c r="AR225" s="234" t="s">
        <v>206</v>
      </c>
      <c r="AT225" s="234" t="s">
        <v>202</v>
      </c>
      <c r="AU225" s="234" t="s">
        <v>83</v>
      </c>
      <c r="AY225" s="18" t="s">
        <v>201</v>
      </c>
      <c r="BE225" s="235">
        <f>IF(N225="základní",J225,0)</f>
        <v>0</v>
      </c>
      <c r="BF225" s="235">
        <f>IF(N225="snížená",J225,0)</f>
        <v>0</v>
      </c>
      <c r="BG225" s="235">
        <f>IF(N225="zákl. přenesená",J225,0)</f>
        <v>0</v>
      </c>
      <c r="BH225" s="235">
        <f>IF(N225="sníž. přenesená",J225,0)</f>
        <v>0</v>
      </c>
      <c r="BI225" s="235">
        <f>IF(N225="nulová",J225,0)</f>
        <v>0</v>
      </c>
      <c r="BJ225" s="18" t="s">
        <v>83</v>
      </c>
      <c r="BK225" s="235">
        <f>ROUND(I225*H225,2)</f>
        <v>0</v>
      </c>
      <c r="BL225" s="18" t="s">
        <v>206</v>
      </c>
      <c r="BM225" s="234" t="s">
        <v>1700</v>
      </c>
    </row>
    <row r="226" s="2" customFormat="1" ht="78" customHeight="1">
      <c r="A226" s="39"/>
      <c r="B226" s="40"/>
      <c r="C226" s="222" t="s">
        <v>170</v>
      </c>
      <c r="D226" s="222" t="s">
        <v>202</v>
      </c>
      <c r="E226" s="223" t="s">
        <v>316</v>
      </c>
      <c r="F226" s="224" t="s">
        <v>317</v>
      </c>
      <c r="G226" s="225" t="s">
        <v>223</v>
      </c>
      <c r="H226" s="226">
        <v>7.2750000000000004</v>
      </c>
      <c r="I226" s="227"/>
      <c r="J226" s="228">
        <f>ROUND(I226*H226,2)</f>
        <v>0</v>
      </c>
      <c r="K226" s="229"/>
      <c r="L226" s="45"/>
      <c r="M226" s="230" t="s">
        <v>1</v>
      </c>
      <c r="N226" s="231" t="s">
        <v>41</v>
      </c>
      <c r="O226" s="92"/>
      <c r="P226" s="232">
        <f>O226*H226</f>
        <v>0</v>
      </c>
      <c r="Q226" s="232">
        <v>1.05555</v>
      </c>
      <c r="R226" s="232">
        <f>Q226*H226</f>
        <v>7.6791262500000004</v>
      </c>
      <c r="S226" s="232">
        <v>0</v>
      </c>
      <c r="T226" s="233">
        <f>S226*H226</f>
        <v>0</v>
      </c>
      <c r="U226" s="39"/>
      <c r="V226" s="39"/>
      <c r="W226" s="39"/>
      <c r="X226" s="39"/>
      <c r="Y226" s="39"/>
      <c r="Z226" s="39"/>
      <c r="AA226" s="39"/>
      <c r="AB226" s="39"/>
      <c r="AC226" s="39"/>
      <c r="AD226" s="39"/>
      <c r="AE226" s="39"/>
      <c r="AR226" s="234" t="s">
        <v>206</v>
      </c>
      <c r="AT226" s="234" t="s">
        <v>202</v>
      </c>
      <c r="AU226" s="234" t="s">
        <v>83</v>
      </c>
      <c r="AY226" s="18" t="s">
        <v>201</v>
      </c>
      <c r="BE226" s="235">
        <f>IF(N226="základní",J226,0)</f>
        <v>0</v>
      </c>
      <c r="BF226" s="235">
        <f>IF(N226="snížená",J226,0)</f>
        <v>0</v>
      </c>
      <c r="BG226" s="235">
        <f>IF(N226="zákl. přenesená",J226,0)</f>
        <v>0</v>
      </c>
      <c r="BH226" s="235">
        <f>IF(N226="sníž. přenesená",J226,0)</f>
        <v>0</v>
      </c>
      <c r="BI226" s="235">
        <f>IF(N226="nulová",J226,0)</f>
        <v>0</v>
      </c>
      <c r="BJ226" s="18" t="s">
        <v>83</v>
      </c>
      <c r="BK226" s="235">
        <f>ROUND(I226*H226,2)</f>
        <v>0</v>
      </c>
      <c r="BL226" s="18" t="s">
        <v>206</v>
      </c>
      <c r="BM226" s="234" t="s">
        <v>1701</v>
      </c>
    </row>
    <row r="227" s="12" customFormat="1">
      <c r="A227" s="12"/>
      <c r="B227" s="236"/>
      <c r="C227" s="237"/>
      <c r="D227" s="238" t="s">
        <v>208</v>
      </c>
      <c r="E227" s="239" t="s">
        <v>1</v>
      </c>
      <c r="F227" s="240" t="s">
        <v>1702</v>
      </c>
      <c r="G227" s="237"/>
      <c r="H227" s="239" t="s">
        <v>1</v>
      </c>
      <c r="I227" s="241"/>
      <c r="J227" s="237"/>
      <c r="K227" s="237"/>
      <c r="L227" s="242"/>
      <c r="M227" s="243"/>
      <c r="N227" s="244"/>
      <c r="O227" s="244"/>
      <c r="P227" s="244"/>
      <c r="Q227" s="244"/>
      <c r="R227" s="244"/>
      <c r="S227" s="244"/>
      <c r="T227" s="245"/>
      <c r="U227" s="12"/>
      <c r="V227" s="12"/>
      <c r="W227" s="12"/>
      <c r="X227" s="12"/>
      <c r="Y227" s="12"/>
      <c r="Z227" s="12"/>
      <c r="AA227" s="12"/>
      <c r="AB227" s="12"/>
      <c r="AC227" s="12"/>
      <c r="AD227" s="12"/>
      <c r="AE227" s="12"/>
      <c r="AT227" s="246" t="s">
        <v>208</v>
      </c>
      <c r="AU227" s="246" t="s">
        <v>83</v>
      </c>
      <c r="AV227" s="12" t="s">
        <v>83</v>
      </c>
      <c r="AW227" s="12" t="s">
        <v>32</v>
      </c>
      <c r="AX227" s="12" t="s">
        <v>76</v>
      </c>
      <c r="AY227" s="246" t="s">
        <v>201</v>
      </c>
    </row>
    <row r="228" s="13" customFormat="1">
      <c r="A228" s="13"/>
      <c r="B228" s="247"/>
      <c r="C228" s="248"/>
      <c r="D228" s="238" t="s">
        <v>208</v>
      </c>
      <c r="E228" s="249" t="s">
        <v>1</v>
      </c>
      <c r="F228" s="250" t="s">
        <v>1703</v>
      </c>
      <c r="G228" s="248"/>
      <c r="H228" s="251">
        <v>0.069000000000000006</v>
      </c>
      <c r="I228" s="252"/>
      <c r="J228" s="248"/>
      <c r="K228" s="248"/>
      <c r="L228" s="253"/>
      <c r="M228" s="254"/>
      <c r="N228" s="255"/>
      <c r="O228" s="255"/>
      <c r="P228" s="255"/>
      <c r="Q228" s="255"/>
      <c r="R228" s="255"/>
      <c r="S228" s="255"/>
      <c r="T228" s="256"/>
      <c r="U228" s="13"/>
      <c r="V228" s="13"/>
      <c r="W228" s="13"/>
      <c r="X228" s="13"/>
      <c r="Y228" s="13"/>
      <c r="Z228" s="13"/>
      <c r="AA228" s="13"/>
      <c r="AB228" s="13"/>
      <c r="AC228" s="13"/>
      <c r="AD228" s="13"/>
      <c r="AE228" s="13"/>
      <c r="AT228" s="257" t="s">
        <v>208</v>
      </c>
      <c r="AU228" s="257" t="s">
        <v>83</v>
      </c>
      <c r="AV228" s="13" t="s">
        <v>85</v>
      </c>
      <c r="AW228" s="13" t="s">
        <v>32</v>
      </c>
      <c r="AX228" s="13" t="s">
        <v>76</v>
      </c>
      <c r="AY228" s="257" t="s">
        <v>201</v>
      </c>
    </row>
    <row r="229" s="12" customFormat="1">
      <c r="A229" s="12"/>
      <c r="B229" s="236"/>
      <c r="C229" s="237"/>
      <c r="D229" s="238" t="s">
        <v>208</v>
      </c>
      <c r="E229" s="239" t="s">
        <v>1</v>
      </c>
      <c r="F229" s="240" t="s">
        <v>1655</v>
      </c>
      <c r="G229" s="237"/>
      <c r="H229" s="239" t="s">
        <v>1</v>
      </c>
      <c r="I229" s="241"/>
      <c r="J229" s="237"/>
      <c r="K229" s="237"/>
      <c r="L229" s="242"/>
      <c r="M229" s="243"/>
      <c r="N229" s="244"/>
      <c r="O229" s="244"/>
      <c r="P229" s="244"/>
      <c r="Q229" s="244"/>
      <c r="R229" s="244"/>
      <c r="S229" s="244"/>
      <c r="T229" s="245"/>
      <c r="U229" s="12"/>
      <c r="V229" s="12"/>
      <c r="W229" s="12"/>
      <c r="X229" s="12"/>
      <c r="Y229" s="12"/>
      <c r="Z229" s="12"/>
      <c r="AA229" s="12"/>
      <c r="AB229" s="12"/>
      <c r="AC229" s="12"/>
      <c r="AD229" s="12"/>
      <c r="AE229" s="12"/>
      <c r="AT229" s="246" t="s">
        <v>208</v>
      </c>
      <c r="AU229" s="246" t="s">
        <v>83</v>
      </c>
      <c r="AV229" s="12" t="s">
        <v>83</v>
      </c>
      <c r="AW229" s="12" t="s">
        <v>32</v>
      </c>
      <c r="AX229" s="12" t="s">
        <v>76</v>
      </c>
      <c r="AY229" s="246" t="s">
        <v>201</v>
      </c>
    </row>
    <row r="230" s="13" customFormat="1">
      <c r="A230" s="13"/>
      <c r="B230" s="247"/>
      <c r="C230" s="248"/>
      <c r="D230" s="238" t="s">
        <v>208</v>
      </c>
      <c r="E230" s="249" t="s">
        <v>1</v>
      </c>
      <c r="F230" s="250" t="s">
        <v>1704</v>
      </c>
      <c r="G230" s="248"/>
      <c r="H230" s="251">
        <v>2.4049999999999998</v>
      </c>
      <c r="I230" s="252"/>
      <c r="J230" s="248"/>
      <c r="K230" s="248"/>
      <c r="L230" s="253"/>
      <c r="M230" s="254"/>
      <c r="N230" s="255"/>
      <c r="O230" s="255"/>
      <c r="P230" s="255"/>
      <c r="Q230" s="255"/>
      <c r="R230" s="255"/>
      <c r="S230" s="255"/>
      <c r="T230" s="256"/>
      <c r="U230" s="13"/>
      <c r="V230" s="13"/>
      <c r="W230" s="13"/>
      <c r="X230" s="13"/>
      <c r="Y230" s="13"/>
      <c r="Z230" s="13"/>
      <c r="AA230" s="13"/>
      <c r="AB230" s="13"/>
      <c r="AC230" s="13"/>
      <c r="AD230" s="13"/>
      <c r="AE230" s="13"/>
      <c r="AT230" s="257" t="s">
        <v>208</v>
      </c>
      <c r="AU230" s="257" t="s">
        <v>83</v>
      </c>
      <c r="AV230" s="13" t="s">
        <v>85</v>
      </c>
      <c r="AW230" s="13" t="s">
        <v>32</v>
      </c>
      <c r="AX230" s="13" t="s">
        <v>76</v>
      </c>
      <c r="AY230" s="257" t="s">
        <v>201</v>
      </c>
    </row>
    <row r="231" s="12" customFormat="1">
      <c r="A231" s="12"/>
      <c r="B231" s="236"/>
      <c r="C231" s="237"/>
      <c r="D231" s="238" t="s">
        <v>208</v>
      </c>
      <c r="E231" s="239" t="s">
        <v>1</v>
      </c>
      <c r="F231" s="240" t="s">
        <v>209</v>
      </c>
      <c r="G231" s="237"/>
      <c r="H231" s="239" t="s">
        <v>1</v>
      </c>
      <c r="I231" s="241"/>
      <c r="J231" s="237"/>
      <c r="K231" s="237"/>
      <c r="L231" s="242"/>
      <c r="M231" s="243"/>
      <c r="N231" s="244"/>
      <c r="O231" s="244"/>
      <c r="P231" s="244"/>
      <c r="Q231" s="244"/>
      <c r="R231" s="244"/>
      <c r="S231" s="244"/>
      <c r="T231" s="245"/>
      <c r="U231" s="12"/>
      <c r="V231" s="12"/>
      <c r="W231" s="12"/>
      <c r="X231" s="12"/>
      <c r="Y231" s="12"/>
      <c r="Z231" s="12"/>
      <c r="AA231" s="12"/>
      <c r="AB231" s="12"/>
      <c r="AC231" s="12"/>
      <c r="AD231" s="12"/>
      <c r="AE231" s="12"/>
      <c r="AT231" s="246" t="s">
        <v>208</v>
      </c>
      <c r="AU231" s="246" t="s">
        <v>83</v>
      </c>
      <c r="AV231" s="12" t="s">
        <v>83</v>
      </c>
      <c r="AW231" s="12" t="s">
        <v>32</v>
      </c>
      <c r="AX231" s="12" t="s">
        <v>76</v>
      </c>
      <c r="AY231" s="246" t="s">
        <v>201</v>
      </c>
    </row>
    <row r="232" s="13" customFormat="1">
      <c r="A232" s="13"/>
      <c r="B232" s="247"/>
      <c r="C232" s="248"/>
      <c r="D232" s="238" t="s">
        <v>208</v>
      </c>
      <c r="E232" s="249" t="s">
        <v>1</v>
      </c>
      <c r="F232" s="250" t="s">
        <v>1705</v>
      </c>
      <c r="G232" s="248"/>
      <c r="H232" s="251">
        <v>3.6589999999999998</v>
      </c>
      <c r="I232" s="252"/>
      <c r="J232" s="248"/>
      <c r="K232" s="248"/>
      <c r="L232" s="253"/>
      <c r="M232" s="254"/>
      <c r="N232" s="255"/>
      <c r="O232" s="255"/>
      <c r="P232" s="255"/>
      <c r="Q232" s="255"/>
      <c r="R232" s="255"/>
      <c r="S232" s="255"/>
      <c r="T232" s="256"/>
      <c r="U232" s="13"/>
      <c r="V232" s="13"/>
      <c r="W232" s="13"/>
      <c r="X232" s="13"/>
      <c r="Y232" s="13"/>
      <c r="Z232" s="13"/>
      <c r="AA232" s="13"/>
      <c r="AB232" s="13"/>
      <c r="AC232" s="13"/>
      <c r="AD232" s="13"/>
      <c r="AE232" s="13"/>
      <c r="AT232" s="257" t="s">
        <v>208</v>
      </c>
      <c r="AU232" s="257" t="s">
        <v>83</v>
      </c>
      <c r="AV232" s="13" t="s">
        <v>85</v>
      </c>
      <c r="AW232" s="13" t="s">
        <v>32</v>
      </c>
      <c r="AX232" s="13" t="s">
        <v>76</v>
      </c>
      <c r="AY232" s="257" t="s">
        <v>201</v>
      </c>
    </row>
    <row r="233" s="12" customFormat="1">
      <c r="A233" s="12"/>
      <c r="B233" s="236"/>
      <c r="C233" s="237"/>
      <c r="D233" s="238" t="s">
        <v>208</v>
      </c>
      <c r="E233" s="239" t="s">
        <v>1</v>
      </c>
      <c r="F233" s="240" t="s">
        <v>275</v>
      </c>
      <c r="G233" s="237"/>
      <c r="H233" s="239" t="s">
        <v>1</v>
      </c>
      <c r="I233" s="241"/>
      <c r="J233" s="237"/>
      <c r="K233" s="237"/>
      <c r="L233" s="242"/>
      <c r="M233" s="243"/>
      <c r="N233" s="244"/>
      <c r="O233" s="244"/>
      <c r="P233" s="244"/>
      <c r="Q233" s="244"/>
      <c r="R233" s="244"/>
      <c r="S233" s="244"/>
      <c r="T233" s="245"/>
      <c r="U233" s="12"/>
      <c r="V233" s="12"/>
      <c r="W233" s="12"/>
      <c r="X233" s="12"/>
      <c r="Y233" s="12"/>
      <c r="Z233" s="12"/>
      <c r="AA233" s="12"/>
      <c r="AB233" s="12"/>
      <c r="AC233" s="12"/>
      <c r="AD233" s="12"/>
      <c r="AE233" s="12"/>
      <c r="AT233" s="246" t="s">
        <v>208</v>
      </c>
      <c r="AU233" s="246" t="s">
        <v>83</v>
      </c>
      <c r="AV233" s="12" t="s">
        <v>83</v>
      </c>
      <c r="AW233" s="12" t="s">
        <v>32</v>
      </c>
      <c r="AX233" s="12" t="s">
        <v>76</v>
      </c>
      <c r="AY233" s="246" t="s">
        <v>201</v>
      </c>
    </row>
    <row r="234" s="13" customFormat="1">
      <c r="A234" s="13"/>
      <c r="B234" s="247"/>
      <c r="C234" s="248"/>
      <c r="D234" s="238" t="s">
        <v>208</v>
      </c>
      <c r="E234" s="249" t="s">
        <v>1</v>
      </c>
      <c r="F234" s="250" t="s">
        <v>1706</v>
      </c>
      <c r="G234" s="248"/>
      <c r="H234" s="251">
        <v>1.1419999999999999</v>
      </c>
      <c r="I234" s="252"/>
      <c r="J234" s="248"/>
      <c r="K234" s="248"/>
      <c r="L234" s="253"/>
      <c r="M234" s="254"/>
      <c r="N234" s="255"/>
      <c r="O234" s="255"/>
      <c r="P234" s="255"/>
      <c r="Q234" s="255"/>
      <c r="R234" s="255"/>
      <c r="S234" s="255"/>
      <c r="T234" s="256"/>
      <c r="U234" s="13"/>
      <c r="V234" s="13"/>
      <c r="W234" s="13"/>
      <c r="X234" s="13"/>
      <c r="Y234" s="13"/>
      <c r="Z234" s="13"/>
      <c r="AA234" s="13"/>
      <c r="AB234" s="13"/>
      <c r="AC234" s="13"/>
      <c r="AD234" s="13"/>
      <c r="AE234" s="13"/>
      <c r="AT234" s="257" t="s">
        <v>208</v>
      </c>
      <c r="AU234" s="257" t="s">
        <v>83</v>
      </c>
      <c r="AV234" s="13" t="s">
        <v>85</v>
      </c>
      <c r="AW234" s="13" t="s">
        <v>32</v>
      </c>
      <c r="AX234" s="13" t="s">
        <v>76</v>
      </c>
      <c r="AY234" s="257" t="s">
        <v>201</v>
      </c>
    </row>
    <row r="235" s="14" customFormat="1">
      <c r="A235" s="14"/>
      <c r="B235" s="258"/>
      <c r="C235" s="259"/>
      <c r="D235" s="238" t="s">
        <v>208</v>
      </c>
      <c r="E235" s="260" t="s">
        <v>1</v>
      </c>
      <c r="F235" s="261" t="s">
        <v>212</v>
      </c>
      <c r="G235" s="259"/>
      <c r="H235" s="262">
        <v>7.2750000000000004</v>
      </c>
      <c r="I235" s="263"/>
      <c r="J235" s="259"/>
      <c r="K235" s="259"/>
      <c r="L235" s="264"/>
      <c r="M235" s="265"/>
      <c r="N235" s="266"/>
      <c r="O235" s="266"/>
      <c r="P235" s="266"/>
      <c r="Q235" s="266"/>
      <c r="R235" s="266"/>
      <c r="S235" s="266"/>
      <c r="T235" s="267"/>
      <c r="U235" s="14"/>
      <c r="V235" s="14"/>
      <c r="W235" s="14"/>
      <c r="X235" s="14"/>
      <c r="Y235" s="14"/>
      <c r="Z235" s="14"/>
      <c r="AA235" s="14"/>
      <c r="AB235" s="14"/>
      <c r="AC235" s="14"/>
      <c r="AD235" s="14"/>
      <c r="AE235" s="14"/>
      <c r="AT235" s="268" t="s">
        <v>208</v>
      </c>
      <c r="AU235" s="268" t="s">
        <v>83</v>
      </c>
      <c r="AV235" s="14" t="s">
        <v>206</v>
      </c>
      <c r="AW235" s="14" t="s">
        <v>32</v>
      </c>
      <c r="AX235" s="14" t="s">
        <v>83</v>
      </c>
      <c r="AY235" s="268" t="s">
        <v>201</v>
      </c>
    </row>
    <row r="236" s="2" customFormat="1" ht="78" customHeight="1">
      <c r="A236" s="39"/>
      <c r="B236" s="40"/>
      <c r="C236" s="222" t="s">
        <v>8</v>
      </c>
      <c r="D236" s="222" t="s">
        <v>202</v>
      </c>
      <c r="E236" s="223" t="s">
        <v>324</v>
      </c>
      <c r="F236" s="224" t="s">
        <v>325</v>
      </c>
      <c r="G236" s="225" t="s">
        <v>223</v>
      </c>
      <c r="H236" s="226">
        <v>3.7719999999999998</v>
      </c>
      <c r="I236" s="227"/>
      <c r="J236" s="228">
        <f>ROUND(I236*H236,2)</f>
        <v>0</v>
      </c>
      <c r="K236" s="229"/>
      <c r="L236" s="45"/>
      <c r="M236" s="230" t="s">
        <v>1</v>
      </c>
      <c r="N236" s="231" t="s">
        <v>41</v>
      </c>
      <c r="O236" s="92"/>
      <c r="P236" s="232">
        <f>O236*H236</f>
        <v>0</v>
      </c>
      <c r="Q236" s="232">
        <v>1.06277</v>
      </c>
      <c r="R236" s="232">
        <f>Q236*H236</f>
        <v>4.0087684399999999</v>
      </c>
      <c r="S236" s="232">
        <v>0</v>
      </c>
      <c r="T236" s="233">
        <f>S236*H236</f>
        <v>0</v>
      </c>
      <c r="U236" s="39"/>
      <c r="V236" s="39"/>
      <c r="W236" s="39"/>
      <c r="X236" s="39"/>
      <c r="Y236" s="39"/>
      <c r="Z236" s="39"/>
      <c r="AA236" s="39"/>
      <c r="AB236" s="39"/>
      <c r="AC236" s="39"/>
      <c r="AD236" s="39"/>
      <c r="AE236" s="39"/>
      <c r="AR236" s="234" t="s">
        <v>206</v>
      </c>
      <c r="AT236" s="234" t="s">
        <v>202</v>
      </c>
      <c r="AU236" s="234" t="s">
        <v>83</v>
      </c>
      <c r="AY236" s="18" t="s">
        <v>201</v>
      </c>
      <c r="BE236" s="235">
        <f>IF(N236="základní",J236,0)</f>
        <v>0</v>
      </c>
      <c r="BF236" s="235">
        <f>IF(N236="snížená",J236,0)</f>
        <v>0</v>
      </c>
      <c r="BG236" s="235">
        <f>IF(N236="zákl. přenesená",J236,0)</f>
        <v>0</v>
      </c>
      <c r="BH236" s="235">
        <f>IF(N236="sníž. přenesená",J236,0)</f>
        <v>0</v>
      </c>
      <c r="BI236" s="235">
        <f>IF(N236="nulová",J236,0)</f>
        <v>0</v>
      </c>
      <c r="BJ236" s="18" t="s">
        <v>83</v>
      </c>
      <c r="BK236" s="235">
        <f>ROUND(I236*H236,2)</f>
        <v>0</v>
      </c>
      <c r="BL236" s="18" t="s">
        <v>206</v>
      </c>
      <c r="BM236" s="234" t="s">
        <v>1707</v>
      </c>
    </row>
    <row r="237" s="12" customFormat="1">
      <c r="A237" s="12"/>
      <c r="B237" s="236"/>
      <c r="C237" s="237"/>
      <c r="D237" s="238" t="s">
        <v>208</v>
      </c>
      <c r="E237" s="239" t="s">
        <v>1</v>
      </c>
      <c r="F237" s="240" t="s">
        <v>1702</v>
      </c>
      <c r="G237" s="237"/>
      <c r="H237" s="239" t="s">
        <v>1</v>
      </c>
      <c r="I237" s="241"/>
      <c r="J237" s="237"/>
      <c r="K237" s="237"/>
      <c r="L237" s="242"/>
      <c r="M237" s="243"/>
      <c r="N237" s="244"/>
      <c r="O237" s="244"/>
      <c r="P237" s="244"/>
      <c r="Q237" s="244"/>
      <c r="R237" s="244"/>
      <c r="S237" s="244"/>
      <c r="T237" s="245"/>
      <c r="U237" s="12"/>
      <c r="V237" s="12"/>
      <c r="W237" s="12"/>
      <c r="X237" s="12"/>
      <c r="Y237" s="12"/>
      <c r="Z237" s="12"/>
      <c r="AA237" s="12"/>
      <c r="AB237" s="12"/>
      <c r="AC237" s="12"/>
      <c r="AD237" s="12"/>
      <c r="AE237" s="12"/>
      <c r="AT237" s="246" t="s">
        <v>208</v>
      </c>
      <c r="AU237" s="246" t="s">
        <v>83</v>
      </c>
      <c r="AV237" s="12" t="s">
        <v>83</v>
      </c>
      <c r="AW237" s="12" t="s">
        <v>32</v>
      </c>
      <c r="AX237" s="12" t="s">
        <v>76</v>
      </c>
      <c r="AY237" s="246" t="s">
        <v>201</v>
      </c>
    </row>
    <row r="238" s="13" customFormat="1">
      <c r="A238" s="13"/>
      <c r="B238" s="247"/>
      <c r="C238" s="248"/>
      <c r="D238" s="238" t="s">
        <v>208</v>
      </c>
      <c r="E238" s="249" t="s">
        <v>1</v>
      </c>
      <c r="F238" s="250" t="s">
        <v>1708</v>
      </c>
      <c r="G238" s="248"/>
      <c r="H238" s="251">
        <v>0.023</v>
      </c>
      <c r="I238" s="252"/>
      <c r="J238" s="248"/>
      <c r="K238" s="248"/>
      <c r="L238" s="253"/>
      <c r="M238" s="254"/>
      <c r="N238" s="255"/>
      <c r="O238" s="255"/>
      <c r="P238" s="255"/>
      <c r="Q238" s="255"/>
      <c r="R238" s="255"/>
      <c r="S238" s="255"/>
      <c r="T238" s="256"/>
      <c r="U238" s="13"/>
      <c r="V238" s="13"/>
      <c r="W238" s="13"/>
      <c r="X238" s="13"/>
      <c r="Y238" s="13"/>
      <c r="Z238" s="13"/>
      <c r="AA238" s="13"/>
      <c r="AB238" s="13"/>
      <c r="AC238" s="13"/>
      <c r="AD238" s="13"/>
      <c r="AE238" s="13"/>
      <c r="AT238" s="257" t="s">
        <v>208</v>
      </c>
      <c r="AU238" s="257" t="s">
        <v>83</v>
      </c>
      <c r="AV238" s="13" t="s">
        <v>85</v>
      </c>
      <c r="AW238" s="13" t="s">
        <v>32</v>
      </c>
      <c r="AX238" s="13" t="s">
        <v>76</v>
      </c>
      <c r="AY238" s="257" t="s">
        <v>201</v>
      </c>
    </row>
    <row r="239" s="12" customFormat="1">
      <c r="A239" s="12"/>
      <c r="B239" s="236"/>
      <c r="C239" s="237"/>
      <c r="D239" s="238" t="s">
        <v>208</v>
      </c>
      <c r="E239" s="239" t="s">
        <v>1</v>
      </c>
      <c r="F239" s="240" t="s">
        <v>1655</v>
      </c>
      <c r="G239" s="237"/>
      <c r="H239" s="239" t="s">
        <v>1</v>
      </c>
      <c r="I239" s="241"/>
      <c r="J239" s="237"/>
      <c r="K239" s="237"/>
      <c r="L239" s="242"/>
      <c r="M239" s="243"/>
      <c r="N239" s="244"/>
      <c r="O239" s="244"/>
      <c r="P239" s="244"/>
      <c r="Q239" s="244"/>
      <c r="R239" s="244"/>
      <c r="S239" s="244"/>
      <c r="T239" s="245"/>
      <c r="U239" s="12"/>
      <c r="V239" s="12"/>
      <c r="W239" s="12"/>
      <c r="X239" s="12"/>
      <c r="Y239" s="12"/>
      <c r="Z239" s="12"/>
      <c r="AA239" s="12"/>
      <c r="AB239" s="12"/>
      <c r="AC239" s="12"/>
      <c r="AD239" s="12"/>
      <c r="AE239" s="12"/>
      <c r="AT239" s="246" t="s">
        <v>208</v>
      </c>
      <c r="AU239" s="246" t="s">
        <v>83</v>
      </c>
      <c r="AV239" s="12" t="s">
        <v>83</v>
      </c>
      <c r="AW239" s="12" t="s">
        <v>32</v>
      </c>
      <c r="AX239" s="12" t="s">
        <v>76</v>
      </c>
      <c r="AY239" s="246" t="s">
        <v>201</v>
      </c>
    </row>
    <row r="240" s="13" customFormat="1">
      <c r="A240" s="13"/>
      <c r="B240" s="247"/>
      <c r="C240" s="248"/>
      <c r="D240" s="238" t="s">
        <v>208</v>
      </c>
      <c r="E240" s="249" t="s">
        <v>1</v>
      </c>
      <c r="F240" s="250" t="s">
        <v>1659</v>
      </c>
      <c r="G240" s="248"/>
      <c r="H240" s="251">
        <v>1.026</v>
      </c>
      <c r="I240" s="252"/>
      <c r="J240" s="248"/>
      <c r="K240" s="248"/>
      <c r="L240" s="253"/>
      <c r="M240" s="254"/>
      <c r="N240" s="255"/>
      <c r="O240" s="255"/>
      <c r="P240" s="255"/>
      <c r="Q240" s="255"/>
      <c r="R240" s="255"/>
      <c r="S240" s="255"/>
      <c r="T240" s="256"/>
      <c r="U240" s="13"/>
      <c r="V240" s="13"/>
      <c r="W240" s="13"/>
      <c r="X240" s="13"/>
      <c r="Y240" s="13"/>
      <c r="Z240" s="13"/>
      <c r="AA240" s="13"/>
      <c r="AB240" s="13"/>
      <c r="AC240" s="13"/>
      <c r="AD240" s="13"/>
      <c r="AE240" s="13"/>
      <c r="AT240" s="257" t="s">
        <v>208</v>
      </c>
      <c r="AU240" s="257" t="s">
        <v>83</v>
      </c>
      <c r="AV240" s="13" t="s">
        <v>85</v>
      </c>
      <c r="AW240" s="13" t="s">
        <v>32</v>
      </c>
      <c r="AX240" s="13" t="s">
        <v>76</v>
      </c>
      <c r="AY240" s="257" t="s">
        <v>201</v>
      </c>
    </row>
    <row r="241" s="12" customFormat="1">
      <c r="A241" s="12"/>
      <c r="B241" s="236"/>
      <c r="C241" s="237"/>
      <c r="D241" s="238" t="s">
        <v>208</v>
      </c>
      <c r="E241" s="239" t="s">
        <v>1</v>
      </c>
      <c r="F241" s="240" t="s">
        <v>209</v>
      </c>
      <c r="G241" s="237"/>
      <c r="H241" s="239" t="s">
        <v>1</v>
      </c>
      <c r="I241" s="241"/>
      <c r="J241" s="237"/>
      <c r="K241" s="237"/>
      <c r="L241" s="242"/>
      <c r="M241" s="243"/>
      <c r="N241" s="244"/>
      <c r="O241" s="244"/>
      <c r="P241" s="244"/>
      <c r="Q241" s="244"/>
      <c r="R241" s="244"/>
      <c r="S241" s="244"/>
      <c r="T241" s="245"/>
      <c r="U241" s="12"/>
      <c r="V241" s="12"/>
      <c r="W241" s="12"/>
      <c r="X241" s="12"/>
      <c r="Y241" s="12"/>
      <c r="Z241" s="12"/>
      <c r="AA241" s="12"/>
      <c r="AB241" s="12"/>
      <c r="AC241" s="12"/>
      <c r="AD241" s="12"/>
      <c r="AE241" s="12"/>
      <c r="AT241" s="246" t="s">
        <v>208</v>
      </c>
      <c r="AU241" s="246" t="s">
        <v>83</v>
      </c>
      <c r="AV241" s="12" t="s">
        <v>83</v>
      </c>
      <c r="AW241" s="12" t="s">
        <v>32</v>
      </c>
      <c r="AX241" s="12" t="s">
        <v>76</v>
      </c>
      <c r="AY241" s="246" t="s">
        <v>201</v>
      </c>
    </row>
    <row r="242" s="13" customFormat="1">
      <c r="A242" s="13"/>
      <c r="B242" s="247"/>
      <c r="C242" s="248"/>
      <c r="D242" s="238" t="s">
        <v>208</v>
      </c>
      <c r="E242" s="249" t="s">
        <v>1</v>
      </c>
      <c r="F242" s="250" t="s">
        <v>1709</v>
      </c>
      <c r="G242" s="248"/>
      <c r="H242" s="251">
        <v>2.1800000000000002</v>
      </c>
      <c r="I242" s="252"/>
      <c r="J242" s="248"/>
      <c r="K242" s="248"/>
      <c r="L242" s="253"/>
      <c r="M242" s="254"/>
      <c r="N242" s="255"/>
      <c r="O242" s="255"/>
      <c r="P242" s="255"/>
      <c r="Q242" s="255"/>
      <c r="R242" s="255"/>
      <c r="S242" s="255"/>
      <c r="T242" s="256"/>
      <c r="U242" s="13"/>
      <c r="V242" s="13"/>
      <c r="W242" s="13"/>
      <c r="X242" s="13"/>
      <c r="Y242" s="13"/>
      <c r="Z242" s="13"/>
      <c r="AA242" s="13"/>
      <c r="AB242" s="13"/>
      <c r="AC242" s="13"/>
      <c r="AD242" s="13"/>
      <c r="AE242" s="13"/>
      <c r="AT242" s="257" t="s">
        <v>208</v>
      </c>
      <c r="AU242" s="257" t="s">
        <v>83</v>
      </c>
      <c r="AV242" s="13" t="s">
        <v>85</v>
      </c>
      <c r="AW242" s="13" t="s">
        <v>32</v>
      </c>
      <c r="AX242" s="13" t="s">
        <v>76</v>
      </c>
      <c r="AY242" s="257" t="s">
        <v>201</v>
      </c>
    </row>
    <row r="243" s="12" customFormat="1">
      <c r="A243" s="12"/>
      <c r="B243" s="236"/>
      <c r="C243" s="237"/>
      <c r="D243" s="238" t="s">
        <v>208</v>
      </c>
      <c r="E243" s="239" t="s">
        <v>1</v>
      </c>
      <c r="F243" s="240" t="s">
        <v>275</v>
      </c>
      <c r="G243" s="237"/>
      <c r="H243" s="239" t="s">
        <v>1</v>
      </c>
      <c r="I243" s="241"/>
      <c r="J243" s="237"/>
      <c r="K243" s="237"/>
      <c r="L243" s="242"/>
      <c r="M243" s="243"/>
      <c r="N243" s="244"/>
      <c r="O243" s="244"/>
      <c r="P243" s="244"/>
      <c r="Q243" s="244"/>
      <c r="R243" s="244"/>
      <c r="S243" s="244"/>
      <c r="T243" s="245"/>
      <c r="U243" s="12"/>
      <c r="V243" s="12"/>
      <c r="W243" s="12"/>
      <c r="X243" s="12"/>
      <c r="Y243" s="12"/>
      <c r="Z243" s="12"/>
      <c r="AA243" s="12"/>
      <c r="AB243" s="12"/>
      <c r="AC243" s="12"/>
      <c r="AD243" s="12"/>
      <c r="AE243" s="12"/>
      <c r="AT243" s="246" t="s">
        <v>208</v>
      </c>
      <c r="AU243" s="246" t="s">
        <v>83</v>
      </c>
      <c r="AV243" s="12" t="s">
        <v>83</v>
      </c>
      <c r="AW243" s="12" t="s">
        <v>32</v>
      </c>
      <c r="AX243" s="12" t="s">
        <v>76</v>
      </c>
      <c r="AY243" s="246" t="s">
        <v>201</v>
      </c>
    </row>
    <row r="244" s="13" customFormat="1">
      <c r="A244" s="13"/>
      <c r="B244" s="247"/>
      <c r="C244" s="248"/>
      <c r="D244" s="238" t="s">
        <v>208</v>
      </c>
      <c r="E244" s="249" t="s">
        <v>1</v>
      </c>
      <c r="F244" s="250" t="s">
        <v>1710</v>
      </c>
      <c r="G244" s="248"/>
      <c r="H244" s="251">
        <v>0.47399999999999998</v>
      </c>
      <c r="I244" s="252"/>
      <c r="J244" s="248"/>
      <c r="K244" s="248"/>
      <c r="L244" s="253"/>
      <c r="M244" s="254"/>
      <c r="N244" s="255"/>
      <c r="O244" s="255"/>
      <c r="P244" s="255"/>
      <c r="Q244" s="255"/>
      <c r="R244" s="255"/>
      <c r="S244" s="255"/>
      <c r="T244" s="256"/>
      <c r="U244" s="13"/>
      <c r="V244" s="13"/>
      <c r="W244" s="13"/>
      <c r="X244" s="13"/>
      <c r="Y244" s="13"/>
      <c r="Z244" s="13"/>
      <c r="AA244" s="13"/>
      <c r="AB244" s="13"/>
      <c r="AC244" s="13"/>
      <c r="AD244" s="13"/>
      <c r="AE244" s="13"/>
      <c r="AT244" s="257" t="s">
        <v>208</v>
      </c>
      <c r="AU244" s="257" t="s">
        <v>83</v>
      </c>
      <c r="AV244" s="13" t="s">
        <v>85</v>
      </c>
      <c r="AW244" s="13" t="s">
        <v>32</v>
      </c>
      <c r="AX244" s="13" t="s">
        <v>76</v>
      </c>
      <c r="AY244" s="257" t="s">
        <v>201</v>
      </c>
    </row>
    <row r="245" s="12" customFormat="1">
      <c r="A245" s="12"/>
      <c r="B245" s="236"/>
      <c r="C245" s="237"/>
      <c r="D245" s="238" t="s">
        <v>208</v>
      </c>
      <c r="E245" s="239" t="s">
        <v>1</v>
      </c>
      <c r="F245" s="240" t="s">
        <v>1711</v>
      </c>
      <c r="G245" s="237"/>
      <c r="H245" s="239" t="s">
        <v>1</v>
      </c>
      <c r="I245" s="241"/>
      <c r="J245" s="237"/>
      <c r="K245" s="237"/>
      <c r="L245" s="242"/>
      <c r="M245" s="243"/>
      <c r="N245" s="244"/>
      <c r="O245" s="244"/>
      <c r="P245" s="244"/>
      <c r="Q245" s="244"/>
      <c r="R245" s="244"/>
      <c r="S245" s="244"/>
      <c r="T245" s="245"/>
      <c r="U245" s="12"/>
      <c r="V245" s="12"/>
      <c r="W245" s="12"/>
      <c r="X245" s="12"/>
      <c r="Y245" s="12"/>
      <c r="Z245" s="12"/>
      <c r="AA245" s="12"/>
      <c r="AB245" s="12"/>
      <c r="AC245" s="12"/>
      <c r="AD245" s="12"/>
      <c r="AE245" s="12"/>
      <c r="AT245" s="246" t="s">
        <v>208</v>
      </c>
      <c r="AU245" s="246" t="s">
        <v>83</v>
      </c>
      <c r="AV245" s="12" t="s">
        <v>83</v>
      </c>
      <c r="AW245" s="12" t="s">
        <v>32</v>
      </c>
      <c r="AX245" s="12" t="s">
        <v>76</v>
      </c>
      <c r="AY245" s="246" t="s">
        <v>201</v>
      </c>
    </row>
    <row r="246" s="13" customFormat="1">
      <c r="A246" s="13"/>
      <c r="B246" s="247"/>
      <c r="C246" s="248"/>
      <c r="D246" s="238" t="s">
        <v>208</v>
      </c>
      <c r="E246" s="249" t="s">
        <v>1</v>
      </c>
      <c r="F246" s="250" t="s">
        <v>1712</v>
      </c>
      <c r="G246" s="248"/>
      <c r="H246" s="251">
        <v>0.069000000000000006</v>
      </c>
      <c r="I246" s="252"/>
      <c r="J246" s="248"/>
      <c r="K246" s="248"/>
      <c r="L246" s="253"/>
      <c r="M246" s="254"/>
      <c r="N246" s="255"/>
      <c r="O246" s="255"/>
      <c r="P246" s="255"/>
      <c r="Q246" s="255"/>
      <c r="R246" s="255"/>
      <c r="S246" s="255"/>
      <c r="T246" s="256"/>
      <c r="U246" s="13"/>
      <c r="V246" s="13"/>
      <c r="W246" s="13"/>
      <c r="X246" s="13"/>
      <c r="Y246" s="13"/>
      <c r="Z246" s="13"/>
      <c r="AA246" s="13"/>
      <c r="AB246" s="13"/>
      <c r="AC246" s="13"/>
      <c r="AD246" s="13"/>
      <c r="AE246" s="13"/>
      <c r="AT246" s="257" t="s">
        <v>208</v>
      </c>
      <c r="AU246" s="257" t="s">
        <v>83</v>
      </c>
      <c r="AV246" s="13" t="s">
        <v>85</v>
      </c>
      <c r="AW246" s="13" t="s">
        <v>32</v>
      </c>
      <c r="AX246" s="13" t="s">
        <v>76</v>
      </c>
      <c r="AY246" s="257" t="s">
        <v>201</v>
      </c>
    </row>
    <row r="247" s="14" customFormat="1">
      <c r="A247" s="14"/>
      <c r="B247" s="258"/>
      <c r="C247" s="259"/>
      <c r="D247" s="238" t="s">
        <v>208</v>
      </c>
      <c r="E247" s="260" t="s">
        <v>1</v>
      </c>
      <c r="F247" s="261" t="s">
        <v>212</v>
      </c>
      <c r="G247" s="259"/>
      <c r="H247" s="262">
        <v>3.7719999999999998</v>
      </c>
      <c r="I247" s="263"/>
      <c r="J247" s="259"/>
      <c r="K247" s="259"/>
      <c r="L247" s="264"/>
      <c r="M247" s="265"/>
      <c r="N247" s="266"/>
      <c r="O247" s="266"/>
      <c r="P247" s="266"/>
      <c r="Q247" s="266"/>
      <c r="R247" s="266"/>
      <c r="S247" s="266"/>
      <c r="T247" s="267"/>
      <c r="U247" s="14"/>
      <c r="V247" s="14"/>
      <c r="W247" s="14"/>
      <c r="X247" s="14"/>
      <c r="Y247" s="14"/>
      <c r="Z247" s="14"/>
      <c r="AA247" s="14"/>
      <c r="AB247" s="14"/>
      <c r="AC247" s="14"/>
      <c r="AD247" s="14"/>
      <c r="AE247" s="14"/>
      <c r="AT247" s="268" t="s">
        <v>208</v>
      </c>
      <c r="AU247" s="268" t="s">
        <v>83</v>
      </c>
      <c r="AV247" s="14" t="s">
        <v>206</v>
      </c>
      <c r="AW247" s="14" t="s">
        <v>32</v>
      </c>
      <c r="AX247" s="14" t="s">
        <v>83</v>
      </c>
      <c r="AY247" s="268" t="s">
        <v>201</v>
      </c>
    </row>
    <row r="248" s="11" customFormat="1" ht="25.92" customHeight="1">
      <c r="A248" s="11"/>
      <c r="B248" s="208"/>
      <c r="C248" s="209"/>
      <c r="D248" s="210" t="s">
        <v>75</v>
      </c>
      <c r="E248" s="211" t="s">
        <v>277</v>
      </c>
      <c r="F248" s="211" t="s">
        <v>793</v>
      </c>
      <c r="G248" s="209"/>
      <c r="H248" s="209"/>
      <c r="I248" s="212"/>
      <c r="J248" s="213">
        <f>BK248</f>
        <v>0</v>
      </c>
      <c r="K248" s="209"/>
      <c r="L248" s="214"/>
      <c r="M248" s="215"/>
      <c r="N248" s="216"/>
      <c r="O248" s="216"/>
      <c r="P248" s="217">
        <f>SUM(P249:P357)</f>
        <v>0</v>
      </c>
      <c r="Q248" s="216"/>
      <c r="R248" s="217">
        <f>SUM(R249:R357)</f>
        <v>15.119956000000002</v>
      </c>
      <c r="S248" s="216"/>
      <c r="T248" s="218">
        <f>SUM(T249:T357)</f>
        <v>17.4680921</v>
      </c>
      <c r="U248" s="11"/>
      <c r="V248" s="11"/>
      <c r="W248" s="11"/>
      <c r="X248" s="11"/>
      <c r="Y248" s="11"/>
      <c r="Z248" s="11"/>
      <c r="AA248" s="11"/>
      <c r="AB248" s="11"/>
      <c r="AC248" s="11"/>
      <c r="AD248" s="11"/>
      <c r="AE248" s="11"/>
      <c r="AR248" s="219" t="s">
        <v>83</v>
      </c>
      <c r="AT248" s="220" t="s">
        <v>75</v>
      </c>
      <c r="AU248" s="220" t="s">
        <v>76</v>
      </c>
      <c r="AY248" s="219" t="s">
        <v>201</v>
      </c>
      <c r="BK248" s="221">
        <f>SUM(BK249:BK357)</f>
        <v>0</v>
      </c>
    </row>
    <row r="249" s="2" customFormat="1" ht="37.8" customHeight="1">
      <c r="A249" s="39"/>
      <c r="B249" s="40"/>
      <c r="C249" s="222" t="s">
        <v>307</v>
      </c>
      <c r="D249" s="222" t="s">
        <v>202</v>
      </c>
      <c r="E249" s="223" t="s">
        <v>1713</v>
      </c>
      <c r="F249" s="224" t="s">
        <v>1714</v>
      </c>
      <c r="G249" s="225" t="s">
        <v>223</v>
      </c>
      <c r="H249" s="226">
        <v>8.8789999999999996</v>
      </c>
      <c r="I249" s="227"/>
      <c r="J249" s="228">
        <f>ROUND(I249*H249,2)</f>
        <v>0</v>
      </c>
      <c r="K249" s="229"/>
      <c r="L249" s="45"/>
      <c r="M249" s="230" t="s">
        <v>1</v>
      </c>
      <c r="N249" s="231" t="s">
        <v>41</v>
      </c>
      <c r="O249" s="92"/>
      <c r="P249" s="232">
        <f>O249*H249</f>
        <v>0</v>
      </c>
      <c r="Q249" s="232">
        <v>0</v>
      </c>
      <c r="R249" s="232">
        <f>Q249*H249</f>
        <v>0</v>
      </c>
      <c r="S249" s="232">
        <v>0</v>
      </c>
      <c r="T249" s="233">
        <f>S249*H249</f>
        <v>0</v>
      </c>
      <c r="U249" s="39"/>
      <c r="V249" s="39"/>
      <c r="W249" s="39"/>
      <c r="X249" s="39"/>
      <c r="Y249" s="39"/>
      <c r="Z249" s="39"/>
      <c r="AA249" s="39"/>
      <c r="AB249" s="39"/>
      <c r="AC249" s="39"/>
      <c r="AD249" s="39"/>
      <c r="AE249" s="39"/>
      <c r="AR249" s="234" t="s">
        <v>206</v>
      </c>
      <c r="AT249" s="234" t="s">
        <v>202</v>
      </c>
      <c r="AU249" s="234" t="s">
        <v>83</v>
      </c>
      <c r="AY249" s="18" t="s">
        <v>201</v>
      </c>
      <c r="BE249" s="235">
        <f>IF(N249="základní",J249,0)</f>
        <v>0</v>
      </c>
      <c r="BF249" s="235">
        <f>IF(N249="snížená",J249,0)</f>
        <v>0</v>
      </c>
      <c r="BG249" s="235">
        <f>IF(N249="zákl. přenesená",J249,0)</f>
        <v>0</v>
      </c>
      <c r="BH249" s="235">
        <f>IF(N249="sníž. přenesená",J249,0)</f>
        <v>0</v>
      </c>
      <c r="BI249" s="235">
        <f>IF(N249="nulová",J249,0)</f>
        <v>0</v>
      </c>
      <c r="BJ249" s="18" t="s">
        <v>83</v>
      </c>
      <c r="BK249" s="235">
        <f>ROUND(I249*H249,2)</f>
        <v>0</v>
      </c>
      <c r="BL249" s="18" t="s">
        <v>206</v>
      </c>
      <c r="BM249" s="234" t="s">
        <v>1715</v>
      </c>
    </row>
    <row r="250" s="12" customFormat="1">
      <c r="A250" s="12"/>
      <c r="B250" s="236"/>
      <c r="C250" s="237"/>
      <c r="D250" s="238" t="s">
        <v>208</v>
      </c>
      <c r="E250" s="239" t="s">
        <v>1</v>
      </c>
      <c r="F250" s="240" t="s">
        <v>1716</v>
      </c>
      <c r="G250" s="237"/>
      <c r="H250" s="239" t="s">
        <v>1</v>
      </c>
      <c r="I250" s="241"/>
      <c r="J250" s="237"/>
      <c r="K250" s="237"/>
      <c r="L250" s="242"/>
      <c r="M250" s="243"/>
      <c r="N250" s="244"/>
      <c r="O250" s="244"/>
      <c r="P250" s="244"/>
      <c r="Q250" s="244"/>
      <c r="R250" s="244"/>
      <c r="S250" s="244"/>
      <c r="T250" s="245"/>
      <c r="U250" s="12"/>
      <c r="V250" s="12"/>
      <c r="W250" s="12"/>
      <c r="X250" s="12"/>
      <c r="Y250" s="12"/>
      <c r="Z250" s="12"/>
      <c r="AA250" s="12"/>
      <c r="AB250" s="12"/>
      <c r="AC250" s="12"/>
      <c r="AD250" s="12"/>
      <c r="AE250" s="12"/>
      <c r="AT250" s="246" t="s">
        <v>208</v>
      </c>
      <c r="AU250" s="246" t="s">
        <v>83</v>
      </c>
      <c r="AV250" s="12" t="s">
        <v>83</v>
      </c>
      <c r="AW250" s="12" t="s">
        <v>32</v>
      </c>
      <c r="AX250" s="12" t="s">
        <v>76</v>
      </c>
      <c r="AY250" s="246" t="s">
        <v>201</v>
      </c>
    </row>
    <row r="251" s="13" customFormat="1">
      <c r="A251" s="13"/>
      <c r="B251" s="247"/>
      <c r="C251" s="248"/>
      <c r="D251" s="238" t="s">
        <v>208</v>
      </c>
      <c r="E251" s="249" t="s">
        <v>1</v>
      </c>
      <c r="F251" s="250" t="s">
        <v>1717</v>
      </c>
      <c r="G251" s="248"/>
      <c r="H251" s="251">
        <v>8.8789999999999996</v>
      </c>
      <c r="I251" s="252"/>
      <c r="J251" s="248"/>
      <c r="K251" s="248"/>
      <c r="L251" s="253"/>
      <c r="M251" s="254"/>
      <c r="N251" s="255"/>
      <c r="O251" s="255"/>
      <c r="P251" s="255"/>
      <c r="Q251" s="255"/>
      <c r="R251" s="255"/>
      <c r="S251" s="255"/>
      <c r="T251" s="256"/>
      <c r="U251" s="13"/>
      <c r="V251" s="13"/>
      <c r="W251" s="13"/>
      <c r="X251" s="13"/>
      <c r="Y251" s="13"/>
      <c r="Z251" s="13"/>
      <c r="AA251" s="13"/>
      <c r="AB251" s="13"/>
      <c r="AC251" s="13"/>
      <c r="AD251" s="13"/>
      <c r="AE251" s="13"/>
      <c r="AT251" s="257" t="s">
        <v>208</v>
      </c>
      <c r="AU251" s="257" t="s">
        <v>83</v>
      </c>
      <c r="AV251" s="13" t="s">
        <v>85</v>
      </c>
      <c r="AW251" s="13" t="s">
        <v>32</v>
      </c>
      <c r="AX251" s="13" t="s">
        <v>83</v>
      </c>
      <c r="AY251" s="257" t="s">
        <v>201</v>
      </c>
    </row>
    <row r="252" s="2" customFormat="1" ht="24.15" customHeight="1">
      <c r="A252" s="39"/>
      <c r="B252" s="40"/>
      <c r="C252" s="291" t="s">
        <v>311</v>
      </c>
      <c r="D252" s="291" t="s">
        <v>615</v>
      </c>
      <c r="E252" s="292" t="s">
        <v>1718</v>
      </c>
      <c r="F252" s="293" t="s">
        <v>1719</v>
      </c>
      <c r="G252" s="294" t="s">
        <v>223</v>
      </c>
      <c r="H252" s="295">
        <v>9.4710000000000001</v>
      </c>
      <c r="I252" s="296"/>
      <c r="J252" s="297">
        <f>ROUND(I252*H252,2)</f>
        <v>0</v>
      </c>
      <c r="K252" s="298"/>
      <c r="L252" s="299"/>
      <c r="M252" s="300" t="s">
        <v>1</v>
      </c>
      <c r="N252" s="301" t="s">
        <v>41</v>
      </c>
      <c r="O252" s="92"/>
      <c r="P252" s="232">
        <f>O252*H252</f>
        <v>0</v>
      </c>
      <c r="Q252" s="232">
        <v>0</v>
      </c>
      <c r="R252" s="232">
        <f>Q252*H252</f>
        <v>0</v>
      </c>
      <c r="S252" s="232">
        <v>0</v>
      </c>
      <c r="T252" s="233">
        <f>S252*H252</f>
        <v>0</v>
      </c>
      <c r="U252" s="39"/>
      <c r="V252" s="39"/>
      <c r="W252" s="39"/>
      <c r="X252" s="39"/>
      <c r="Y252" s="39"/>
      <c r="Z252" s="39"/>
      <c r="AA252" s="39"/>
      <c r="AB252" s="39"/>
      <c r="AC252" s="39"/>
      <c r="AD252" s="39"/>
      <c r="AE252" s="39"/>
      <c r="AR252" s="234" t="s">
        <v>260</v>
      </c>
      <c r="AT252" s="234" t="s">
        <v>615</v>
      </c>
      <c r="AU252" s="234" t="s">
        <v>83</v>
      </c>
      <c r="AY252" s="18" t="s">
        <v>201</v>
      </c>
      <c r="BE252" s="235">
        <f>IF(N252="základní",J252,0)</f>
        <v>0</v>
      </c>
      <c r="BF252" s="235">
        <f>IF(N252="snížená",J252,0)</f>
        <v>0</v>
      </c>
      <c r="BG252" s="235">
        <f>IF(N252="zákl. přenesená",J252,0)</f>
        <v>0</v>
      </c>
      <c r="BH252" s="235">
        <f>IF(N252="sníž. přenesená",J252,0)</f>
        <v>0</v>
      </c>
      <c r="BI252" s="235">
        <f>IF(N252="nulová",J252,0)</f>
        <v>0</v>
      </c>
      <c r="BJ252" s="18" t="s">
        <v>83</v>
      </c>
      <c r="BK252" s="235">
        <f>ROUND(I252*H252,2)</f>
        <v>0</v>
      </c>
      <c r="BL252" s="18" t="s">
        <v>206</v>
      </c>
      <c r="BM252" s="234" t="s">
        <v>1720</v>
      </c>
    </row>
    <row r="253" s="2" customFormat="1" ht="37.8" customHeight="1">
      <c r="A253" s="39"/>
      <c r="B253" s="40"/>
      <c r="C253" s="222" t="s">
        <v>315</v>
      </c>
      <c r="D253" s="222" t="s">
        <v>202</v>
      </c>
      <c r="E253" s="223" t="s">
        <v>1721</v>
      </c>
      <c r="F253" s="224" t="s">
        <v>1722</v>
      </c>
      <c r="G253" s="225" t="s">
        <v>223</v>
      </c>
      <c r="H253" s="226">
        <v>14.967000000000001</v>
      </c>
      <c r="I253" s="227"/>
      <c r="J253" s="228">
        <f>ROUND(I253*H253,2)</f>
        <v>0</v>
      </c>
      <c r="K253" s="229"/>
      <c r="L253" s="45"/>
      <c r="M253" s="230" t="s">
        <v>1</v>
      </c>
      <c r="N253" s="231" t="s">
        <v>41</v>
      </c>
      <c r="O253" s="92"/>
      <c r="P253" s="232">
        <f>O253*H253</f>
        <v>0</v>
      </c>
      <c r="Q253" s="232">
        <v>0</v>
      </c>
      <c r="R253" s="232">
        <f>Q253*H253</f>
        <v>0</v>
      </c>
      <c r="S253" s="232">
        <v>0</v>
      </c>
      <c r="T253" s="233">
        <f>S253*H253</f>
        <v>0</v>
      </c>
      <c r="U253" s="39"/>
      <c r="V253" s="39"/>
      <c r="W253" s="39"/>
      <c r="X253" s="39"/>
      <c r="Y253" s="39"/>
      <c r="Z253" s="39"/>
      <c r="AA253" s="39"/>
      <c r="AB253" s="39"/>
      <c r="AC253" s="39"/>
      <c r="AD253" s="39"/>
      <c r="AE253" s="39"/>
      <c r="AR253" s="234" t="s">
        <v>206</v>
      </c>
      <c r="AT253" s="234" t="s">
        <v>202</v>
      </c>
      <c r="AU253" s="234" t="s">
        <v>83</v>
      </c>
      <c r="AY253" s="18" t="s">
        <v>201</v>
      </c>
      <c r="BE253" s="235">
        <f>IF(N253="základní",J253,0)</f>
        <v>0</v>
      </c>
      <c r="BF253" s="235">
        <f>IF(N253="snížená",J253,0)</f>
        <v>0</v>
      </c>
      <c r="BG253" s="235">
        <f>IF(N253="zákl. přenesená",J253,0)</f>
        <v>0</v>
      </c>
      <c r="BH253" s="235">
        <f>IF(N253="sníž. přenesená",J253,0)</f>
        <v>0</v>
      </c>
      <c r="BI253" s="235">
        <f>IF(N253="nulová",J253,0)</f>
        <v>0</v>
      </c>
      <c r="BJ253" s="18" t="s">
        <v>83</v>
      </c>
      <c r="BK253" s="235">
        <f>ROUND(I253*H253,2)</f>
        <v>0</v>
      </c>
      <c r="BL253" s="18" t="s">
        <v>206</v>
      </c>
      <c r="BM253" s="234" t="s">
        <v>1723</v>
      </c>
    </row>
    <row r="254" s="12" customFormat="1">
      <c r="A254" s="12"/>
      <c r="B254" s="236"/>
      <c r="C254" s="237"/>
      <c r="D254" s="238" t="s">
        <v>208</v>
      </c>
      <c r="E254" s="239" t="s">
        <v>1</v>
      </c>
      <c r="F254" s="240" t="s">
        <v>1724</v>
      </c>
      <c r="G254" s="237"/>
      <c r="H254" s="239" t="s">
        <v>1</v>
      </c>
      <c r="I254" s="241"/>
      <c r="J254" s="237"/>
      <c r="K254" s="237"/>
      <c r="L254" s="242"/>
      <c r="M254" s="243"/>
      <c r="N254" s="244"/>
      <c r="O254" s="244"/>
      <c r="P254" s="244"/>
      <c r="Q254" s="244"/>
      <c r="R254" s="244"/>
      <c r="S254" s="244"/>
      <c r="T254" s="245"/>
      <c r="U254" s="12"/>
      <c r="V254" s="12"/>
      <c r="W254" s="12"/>
      <c r="X254" s="12"/>
      <c r="Y254" s="12"/>
      <c r="Z254" s="12"/>
      <c r="AA254" s="12"/>
      <c r="AB254" s="12"/>
      <c r="AC254" s="12"/>
      <c r="AD254" s="12"/>
      <c r="AE254" s="12"/>
      <c r="AT254" s="246" t="s">
        <v>208</v>
      </c>
      <c r="AU254" s="246" t="s">
        <v>83</v>
      </c>
      <c r="AV254" s="12" t="s">
        <v>83</v>
      </c>
      <c r="AW254" s="12" t="s">
        <v>32</v>
      </c>
      <c r="AX254" s="12" t="s">
        <v>76</v>
      </c>
      <c r="AY254" s="246" t="s">
        <v>201</v>
      </c>
    </row>
    <row r="255" s="13" customFormat="1">
      <c r="A255" s="13"/>
      <c r="B255" s="247"/>
      <c r="C255" s="248"/>
      <c r="D255" s="238" t="s">
        <v>208</v>
      </c>
      <c r="E255" s="249" t="s">
        <v>1</v>
      </c>
      <c r="F255" s="250" t="s">
        <v>1725</v>
      </c>
      <c r="G255" s="248"/>
      <c r="H255" s="251">
        <v>14.967000000000001</v>
      </c>
      <c r="I255" s="252"/>
      <c r="J255" s="248"/>
      <c r="K255" s="248"/>
      <c r="L255" s="253"/>
      <c r="M255" s="254"/>
      <c r="N255" s="255"/>
      <c r="O255" s="255"/>
      <c r="P255" s="255"/>
      <c r="Q255" s="255"/>
      <c r="R255" s="255"/>
      <c r="S255" s="255"/>
      <c r="T255" s="256"/>
      <c r="U255" s="13"/>
      <c r="V255" s="13"/>
      <c r="W255" s="13"/>
      <c r="X255" s="13"/>
      <c r="Y255" s="13"/>
      <c r="Z255" s="13"/>
      <c r="AA255" s="13"/>
      <c r="AB255" s="13"/>
      <c r="AC255" s="13"/>
      <c r="AD255" s="13"/>
      <c r="AE255" s="13"/>
      <c r="AT255" s="257" t="s">
        <v>208</v>
      </c>
      <c r="AU255" s="257" t="s">
        <v>83</v>
      </c>
      <c r="AV255" s="13" t="s">
        <v>85</v>
      </c>
      <c r="AW255" s="13" t="s">
        <v>32</v>
      </c>
      <c r="AX255" s="13" t="s">
        <v>83</v>
      </c>
      <c r="AY255" s="257" t="s">
        <v>201</v>
      </c>
    </row>
    <row r="256" s="2" customFormat="1" ht="21.75" customHeight="1">
      <c r="A256" s="39"/>
      <c r="B256" s="40"/>
      <c r="C256" s="291" t="s">
        <v>323</v>
      </c>
      <c r="D256" s="291" t="s">
        <v>615</v>
      </c>
      <c r="E256" s="292" t="s">
        <v>1726</v>
      </c>
      <c r="F256" s="293" t="s">
        <v>1727</v>
      </c>
      <c r="G256" s="294" t="s">
        <v>223</v>
      </c>
      <c r="H256" s="295">
        <v>13.691000000000001</v>
      </c>
      <c r="I256" s="296"/>
      <c r="J256" s="297">
        <f>ROUND(I256*H256,2)</f>
        <v>0</v>
      </c>
      <c r="K256" s="298"/>
      <c r="L256" s="299"/>
      <c r="M256" s="300" t="s">
        <v>1</v>
      </c>
      <c r="N256" s="301" t="s">
        <v>41</v>
      </c>
      <c r="O256" s="92"/>
      <c r="P256" s="232">
        <f>O256*H256</f>
        <v>0</v>
      </c>
      <c r="Q256" s="232">
        <v>0</v>
      </c>
      <c r="R256" s="232">
        <f>Q256*H256</f>
        <v>0</v>
      </c>
      <c r="S256" s="232">
        <v>0</v>
      </c>
      <c r="T256" s="233">
        <f>S256*H256</f>
        <v>0</v>
      </c>
      <c r="U256" s="39"/>
      <c r="V256" s="39"/>
      <c r="W256" s="39"/>
      <c r="X256" s="39"/>
      <c r="Y256" s="39"/>
      <c r="Z256" s="39"/>
      <c r="AA256" s="39"/>
      <c r="AB256" s="39"/>
      <c r="AC256" s="39"/>
      <c r="AD256" s="39"/>
      <c r="AE256" s="39"/>
      <c r="AR256" s="234" t="s">
        <v>260</v>
      </c>
      <c r="AT256" s="234" t="s">
        <v>615</v>
      </c>
      <c r="AU256" s="234" t="s">
        <v>83</v>
      </c>
      <c r="AY256" s="18" t="s">
        <v>201</v>
      </c>
      <c r="BE256" s="235">
        <f>IF(N256="základní",J256,0)</f>
        <v>0</v>
      </c>
      <c r="BF256" s="235">
        <f>IF(N256="snížená",J256,0)</f>
        <v>0</v>
      </c>
      <c r="BG256" s="235">
        <f>IF(N256="zákl. přenesená",J256,0)</f>
        <v>0</v>
      </c>
      <c r="BH256" s="235">
        <f>IF(N256="sníž. přenesená",J256,0)</f>
        <v>0</v>
      </c>
      <c r="BI256" s="235">
        <f>IF(N256="nulová",J256,0)</f>
        <v>0</v>
      </c>
      <c r="BJ256" s="18" t="s">
        <v>83</v>
      </c>
      <c r="BK256" s="235">
        <f>ROUND(I256*H256,2)</f>
        <v>0</v>
      </c>
      <c r="BL256" s="18" t="s">
        <v>206</v>
      </c>
      <c r="BM256" s="234" t="s">
        <v>1728</v>
      </c>
    </row>
    <row r="257" s="2" customFormat="1" ht="16.5" customHeight="1">
      <c r="A257" s="39"/>
      <c r="B257" s="40"/>
      <c r="C257" s="291" t="s">
        <v>331</v>
      </c>
      <c r="D257" s="291" t="s">
        <v>615</v>
      </c>
      <c r="E257" s="292" t="s">
        <v>1729</v>
      </c>
      <c r="F257" s="293" t="s">
        <v>1730</v>
      </c>
      <c r="G257" s="294" t="s">
        <v>223</v>
      </c>
      <c r="H257" s="295">
        <v>1.7410000000000001</v>
      </c>
      <c r="I257" s="296"/>
      <c r="J257" s="297">
        <f>ROUND(I257*H257,2)</f>
        <v>0</v>
      </c>
      <c r="K257" s="298"/>
      <c r="L257" s="299"/>
      <c r="M257" s="300" t="s">
        <v>1</v>
      </c>
      <c r="N257" s="301" t="s">
        <v>41</v>
      </c>
      <c r="O257" s="92"/>
      <c r="P257" s="232">
        <f>O257*H257</f>
        <v>0</v>
      </c>
      <c r="Q257" s="232">
        <v>0</v>
      </c>
      <c r="R257" s="232">
        <f>Q257*H257</f>
        <v>0</v>
      </c>
      <c r="S257" s="232">
        <v>0</v>
      </c>
      <c r="T257" s="233">
        <f>S257*H257</f>
        <v>0</v>
      </c>
      <c r="U257" s="39"/>
      <c r="V257" s="39"/>
      <c r="W257" s="39"/>
      <c r="X257" s="39"/>
      <c r="Y257" s="39"/>
      <c r="Z257" s="39"/>
      <c r="AA257" s="39"/>
      <c r="AB257" s="39"/>
      <c r="AC257" s="39"/>
      <c r="AD257" s="39"/>
      <c r="AE257" s="39"/>
      <c r="AR257" s="234" t="s">
        <v>260</v>
      </c>
      <c r="AT257" s="234" t="s">
        <v>615</v>
      </c>
      <c r="AU257" s="234" t="s">
        <v>83</v>
      </c>
      <c r="AY257" s="18" t="s">
        <v>201</v>
      </c>
      <c r="BE257" s="235">
        <f>IF(N257="základní",J257,0)</f>
        <v>0</v>
      </c>
      <c r="BF257" s="235">
        <f>IF(N257="snížená",J257,0)</f>
        <v>0</v>
      </c>
      <c r="BG257" s="235">
        <f>IF(N257="zákl. přenesená",J257,0)</f>
        <v>0</v>
      </c>
      <c r="BH257" s="235">
        <f>IF(N257="sníž. přenesená",J257,0)</f>
        <v>0</v>
      </c>
      <c r="BI257" s="235">
        <f>IF(N257="nulová",J257,0)</f>
        <v>0</v>
      </c>
      <c r="BJ257" s="18" t="s">
        <v>83</v>
      </c>
      <c r="BK257" s="235">
        <f>ROUND(I257*H257,2)</f>
        <v>0</v>
      </c>
      <c r="BL257" s="18" t="s">
        <v>206</v>
      </c>
      <c r="BM257" s="234" t="s">
        <v>1731</v>
      </c>
    </row>
    <row r="258" s="2" customFormat="1" ht="37.8" customHeight="1">
      <c r="A258" s="39"/>
      <c r="B258" s="40"/>
      <c r="C258" s="222" t="s">
        <v>624</v>
      </c>
      <c r="D258" s="222" t="s">
        <v>202</v>
      </c>
      <c r="E258" s="223" t="s">
        <v>1732</v>
      </c>
      <c r="F258" s="224" t="s">
        <v>1733</v>
      </c>
      <c r="G258" s="225" t="s">
        <v>593</v>
      </c>
      <c r="H258" s="226">
        <v>1</v>
      </c>
      <c r="I258" s="227"/>
      <c r="J258" s="228">
        <f>ROUND(I258*H258,2)</f>
        <v>0</v>
      </c>
      <c r="K258" s="229"/>
      <c r="L258" s="45"/>
      <c r="M258" s="230" t="s">
        <v>1</v>
      </c>
      <c r="N258" s="231" t="s">
        <v>41</v>
      </c>
      <c r="O258" s="92"/>
      <c r="P258" s="232">
        <f>O258*H258</f>
        <v>0</v>
      </c>
      <c r="Q258" s="232">
        <v>0</v>
      </c>
      <c r="R258" s="232">
        <f>Q258*H258</f>
        <v>0</v>
      </c>
      <c r="S258" s="232">
        <v>0</v>
      </c>
      <c r="T258" s="233">
        <f>S258*H258</f>
        <v>0</v>
      </c>
      <c r="U258" s="39"/>
      <c r="V258" s="39"/>
      <c r="W258" s="39"/>
      <c r="X258" s="39"/>
      <c r="Y258" s="39"/>
      <c r="Z258" s="39"/>
      <c r="AA258" s="39"/>
      <c r="AB258" s="39"/>
      <c r="AC258" s="39"/>
      <c r="AD258" s="39"/>
      <c r="AE258" s="39"/>
      <c r="AR258" s="234" t="s">
        <v>206</v>
      </c>
      <c r="AT258" s="234" t="s">
        <v>202</v>
      </c>
      <c r="AU258" s="234" t="s">
        <v>83</v>
      </c>
      <c r="AY258" s="18" t="s">
        <v>201</v>
      </c>
      <c r="BE258" s="235">
        <f>IF(N258="základní",J258,0)</f>
        <v>0</v>
      </c>
      <c r="BF258" s="235">
        <f>IF(N258="snížená",J258,0)</f>
        <v>0</v>
      </c>
      <c r="BG258" s="235">
        <f>IF(N258="zákl. přenesená",J258,0)</f>
        <v>0</v>
      </c>
      <c r="BH258" s="235">
        <f>IF(N258="sníž. přenesená",J258,0)</f>
        <v>0</v>
      </c>
      <c r="BI258" s="235">
        <f>IF(N258="nulová",J258,0)</f>
        <v>0</v>
      </c>
      <c r="BJ258" s="18" t="s">
        <v>83</v>
      </c>
      <c r="BK258" s="235">
        <f>ROUND(I258*H258,2)</f>
        <v>0</v>
      </c>
      <c r="BL258" s="18" t="s">
        <v>206</v>
      </c>
      <c r="BM258" s="234" t="s">
        <v>1734</v>
      </c>
    </row>
    <row r="259" s="2" customFormat="1" ht="24.15" customHeight="1">
      <c r="A259" s="39"/>
      <c r="B259" s="40"/>
      <c r="C259" s="222" t="s">
        <v>629</v>
      </c>
      <c r="D259" s="222" t="s">
        <v>202</v>
      </c>
      <c r="E259" s="223" t="s">
        <v>1735</v>
      </c>
      <c r="F259" s="224" t="s">
        <v>1736</v>
      </c>
      <c r="G259" s="225" t="s">
        <v>215</v>
      </c>
      <c r="H259" s="226">
        <v>80</v>
      </c>
      <c r="I259" s="227"/>
      <c r="J259" s="228">
        <f>ROUND(I259*H259,2)</f>
        <v>0</v>
      </c>
      <c r="K259" s="229"/>
      <c r="L259" s="45"/>
      <c r="M259" s="230" t="s">
        <v>1</v>
      </c>
      <c r="N259" s="231" t="s">
        <v>41</v>
      </c>
      <c r="O259" s="92"/>
      <c r="P259" s="232">
        <f>O259*H259</f>
        <v>0</v>
      </c>
      <c r="Q259" s="232">
        <v>0</v>
      </c>
      <c r="R259" s="232">
        <f>Q259*H259</f>
        <v>0</v>
      </c>
      <c r="S259" s="232">
        <v>0.021999999999999999</v>
      </c>
      <c r="T259" s="233">
        <f>S259*H259</f>
        <v>1.7599999999999998</v>
      </c>
      <c r="U259" s="39"/>
      <c r="V259" s="39"/>
      <c r="W259" s="39"/>
      <c r="X259" s="39"/>
      <c r="Y259" s="39"/>
      <c r="Z259" s="39"/>
      <c r="AA259" s="39"/>
      <c r="AB259" s="39"/>
      <c r="AC259" s="39"/>
      <c r="AD259" s="39"/>
      <c r="AE259" s="39"/>
      <c r="AR259" s="234" t="s">
        <v>206</v>
      </c>
      <c r="AT259" s="234" t="s">
        <v>202</v>
      </c>
      <c r="AU259" s="234" t="s">
        <v>83</v>
      </c>
      <c r="AY259" s="18" t="s">
        <v>201</v>
      </c>
      <c r="BE259" s="235">
        <f>IF(N259="základní",J259,0)</f>
        <v>0</v>
      </c>
      <c r="BF259" s="235">
        <f>IF(N259="snížená",J259,0)</f>
        <v>0</v>
      </c>
      <c r="BG259" s="235">
        <f>IF(N259="zákl. přenesená",J259,0)</f>
        <v>0</v>
      </c>
      <c r="BH259" s="235">
        <f>IF(N259="sníž. přenesená",J259,0)</f>
        <v>0</v>
      </c>
      <c r="BI259" s="235">
        <f>IF(N259="nulová",J259,0)</f>
        <v>0</v>
      </c>
      <c r="BJ259" s="18" t="s">
        <v>83</v>
      </c>
      <c r="BK259" s="235">
        <f>ROUND(I259*H259,2)</f>
        <v>0</v>
      </c>
      <c r="BL259" s="18" t="s">
        <v>206</v>
      </c>
      <c r="BM259" s="234" t="s">
        <v>1737</v>
      </c>
    </row>
    <row r="260" s="2" customFormat="1" ht="24.15" customHeight="1">
      <c r="A260" s="39"/>
      <c r="B260" s="40"/>
      <c r="C260" s="222" t="s">
        <v>633</v>
      </c>
      <c r="D260" s="222" t="s">
        <v>202</v>
      </c>
      <c r="E260" s="223" t="s">
        <v>1738</v>
      </c>
      <c r="F260" s="224" t="s">
        <v>1739</v>
      </c>
      <c r="G260" s="225" t="s">
        <v>215</v>
      </c>
      <c r="H260" s="226">
        <v>30</v>
      </c>
      <c r="I260" s="227"/>
      <c r="J260" s="228">
        <f>ROUND(I260*H260,2)</f>
        <v>0</v>
      </c>
      <c r="K260" s="229"/>
      <c r="L260" s="45"/>
      <c r="M260" s="230" t="s">
        <v>1</v>
      </c>
      <c r="N260" s="231" t="s">
        <v>41</v>
      </c>
      <c r="O260" s="92"/>
      <c r="P260" s="232">
        <f>O260*H260</f>
        <v>0</v>
      </c>
      <c r="Q260" s="232">
        <v>0</v>
      </c>
      <c r="R260" s="232">
        <f>Q260*H260</f>
        <v>0</v>
      </c>
      <c r="S260" s="232">
        <v>0.021999999999999999</v>
      </c>
      <c r="T260" s="233">
        <f>S260*H260</f>
        <v>0.65999999999999992</v>
      </c>
      <c r="U260" s="39"/>
      <c r="V260" s="39"/>
      <c r="W260" s="39"/>
      <c r="X260" s="39"/>
      <c r="Y260" s="39"/>
      <c r="Z260" s="39"/>
      <c r="AA260" s="39"/>
      <c r="AB260" s="39"/>
      <c r="AC260" s="39"/>
      <c r="AD260" s="39"/>
      <c r="AE260" s="39"/>
      <c r="AR260" s="234" t="s">
        <v>206</v>
      </c>
      <c r="AT260" s="234" t="s">
        <v>202</v>
      </c>
      <c r="AU260" s="234" t="s">
        <v>83</v>
      </c>
      <c r="AY260" s="18" t="s">
        <v>201</v>
      </c>
      <c r="BE260" s="235">
        <f>IF(N260="základní",J260,0)</f>
        <v>0</v>
      </c>
      <c r="BF260" s="235">
        <f>IF(N260="snížená",J260,0)</f>
        <v>0</v>
      </c>
      <c r="BG260" s="235">
        <f>IF(N260="zákl. přenesená",J260,0)</f>
        <v>0</v>
      </c>
      <c r="BH260" s="235">
        <f>IF(N260="sníž. přenesená",J260,0)</f>
        <v>0</v>
      </c>
      <c r="BI260" s="235">
        <f>IF(N260="nulová",J260,0)</f>
        <v>0</v>
      </c>
      <c r="BJ260" s="18" t="s">
        <v>83</v>
      </c>
      <c r="BK260" s="235">
        <f>ROUND(I260*H260,2)</f>
        <v>0</v>
      </c>
      <c r="BL260" s="18" t="s">
        <v>206</v>
      </c>
      <c r="BM260" s="234" t="s">
        <v>1740</v>
      </c>
    </row>
    <row r="261" s="2" customFormat="1" ht="24.15" customHeight="1">
      <c r="A261" s="39"/>
      <c r="B261" s="40"/>
      <c r="C261" s="222" t="s">
        <v>7</v>
      </c>
      <c r="D261" s="222" t="s">
        <v>202</v>
      </c>
      <c r="E261" s="223" t="s">
        <v>1741</v>
      </c>
      <c r="F261" s="224" t="s">
        <v>1742</v>
      </c>
      <c r="G261" s="225" t="s">
        <v>215</v>
      </c>
      <c r="H261" s="226">
        <v>30</v>
      </c>
      <c r="I261" s="227"/>
      <c r="J261" s="228">
        <f>ROUND(I261*H261,2)</f>
        <v>0</v>
      </c>
      <c r="K261" s="229"/>
      <c r="L261" s="45"/>
      <c r="M261" s="230" t="s">
        <v>1</v>
      </c>
      <c r="N261" s="231" t="s">
        <v>41</v>
      </c>
      <c r="O261" s="92"/>
      <c r="P261" s="232">
        <f>O261*H261</f>
        <v>0</v>
      </c>
      <c r="Q261" s="232">
        <v>0</v>
      </c>
      <c r="R261" s="232">
        <f>Q261*H261</f>
        <v>0</v>
      </c>
      <c r="S261" s="232">
        <v>0.021999999999999999</v>
      </c>
      <c r="T261" s="233">
        <f>S261*H261</f>
        <v>0.65999999999999992</v>
      </c>
      <c r="U261" s="39"/>
      <c r="V261" s="39"/>
      <c r="W261" s="39"/>
      <c r="X261" s="39"/>
      <c r="Y261" s="39"/>
      <c r="Z261" s="39"/>
      <c r="AA261" s="39"/>
      <c r="AB261" s="39"/>
      <c r="AC261" s="39"/>
      <c r="AD261" s="39"/>
      <c r="AE261" s="39"/>
      <c r="AR261" s="234" t="s">
        <v>206</v>
      </c>
      <c r="AT261" s="234" t="s">
        <v>202</v>
      </c>
      <c r="AU261" s="234" t="s">
        <v>83</v>
      </c>
      <c r="AY261" s="18" t="s">
        <v>201</v>
      </c>
      <c r="BE261" s="235">
        <f>IF(N261="základní",J261,0)</f>
        <v>0</v>
      </c>
      <c r="BF261" s="235">
        <f>IF(N261="snížená",J261,0)</f>
        <v>0</v>
      </c>
      <c r="BG261" s="235">
        <f>IF(N261="zákl. přenesená",J261,0)</f>
        <v>0</v>
      </c>
      <c r="BH261" s="235">
        <f>IF(N261="sníž. přenesená",J261,0)</f>
        <v>0</v>
      </c>
      <c r="BI261" s="235">
        <f>IF(N261="nulová",J261,0)</f>
        <v>0</v>
      </c>
      <c r="BJ261" s="18" t="s">
        <v>83</v>
      </c>
      <c r="BK261" s="235">
        <f>ROUND(I261*H261,2)</f>
        <v>0</v>
      </c>
      <c r="BL261" s="18" t="s">
        <v>206</v>
      </c>
      <c r="BM261" s="234" t="s">
        <v>1743</v>
      </c>
    </row>
    <row r="262" s="2" customFormat="1" ht="24.15" customHeight="1">
      <c r="A262" s="39"/>
      <c r="B262" s="40"/>
      <c r="C262" s="222" t="s">
        <v>641</v>
      </c>
      <c r="D262" s="222" t="s">
        <v>202</v>
      </c>
      <c r="E262" s="223" t="s">
        <v>920</v>
      </c>
      <c r="F262" s="224" t="s">
        <v>921</v>
      </c>
      <c r="G262" s="225" t="s">
        <v>215</v>
      </c>
      <c r="H262" s="226">
        <v>94.760000000000005</v>
      </c>
      <c r="I262" s="227"/>
      <c r="J262" s="228">
        <f>ROUND(I262*H262,2)</f>
        <v>0</v>
      </c>
      <c r="K262" s="229"/>
      <c r="L262" s="45"/>
      <c r="M262" s="230" t="s">
        <v>1</v>
      </c>
      <c r="N262" s="231" t="s">
        <v>41</v>
      </c>
      <c r="O262" s="92"/>
      <c r="P262" s="232">
        <f>O262*H262</f>
        <v>0</v>
      </c>
      <c r="Q262" s="232">
        <v>0.048000000000000001</v>
      </c>
      <c r="R262" s="232">
        <f>Q262*H262</f>
        <v>4.5484800000000005</v>
      </c>
      <c r="S262" s="232">
        <v>0.048000000000000001</v>
      </c>
      <c r="T262" s="233">
        <f>S262*H262</f>
        <v>4.5484800000000005</v>
      </c>
      <c r="U262" s="39"/>
      <c r="V262" s="39"/>
      <c r="W262" s="39"/>
      <c r="X262" s="39"/>
      <c r="Y262" s="39"/>
      <c r="Z262" s="39"/>
      <c r="AA262" s="39"/>
      <c r="AB262" s="39"/>
      <c r="AC262" s="39"/>
      <c r="AD262" s="39"/>
      <c r="AE262" s="39"/>
      <c r="AR262" s="234" t="s">
        <v>206</v>
      </c>
      <c r="AT262" s="234" t="s">
        <v>202</v>
      </c>
      <c r="AU262" s="234" t="s">
        <v>83</v>
      </c>
      <c r="AY262" s="18" t="s">
        <v>201</v>
      </c>
      <c r="BE262" s="235">
        <f>IF(N262="základní",J262,0)</f>
        <v>0</v>
      </c>
      <c r="BF262" s="235">
        <f>IF(N262="snížená",J262,0)</f>
        <v>0</v>
      </c>
      <c r="BG262" s="235">
        <f>IF(N262="zákl. přenesená",J262,0)</f>
        <v>0</v>
      </c>
      <c r="BH262" s="235">
        <f>IF(N262="sníž. přenesená",J262,0)</f>
        <v>0</v>
      </c>
      <c r="BI262" s="235">
        <f>IF(N262="nulová",J262,0)</f>
        <v>0</v>
      </c>
      <c r="BJ262" s="18" t="s">
        <v>83</v>
      </c>
      <c r="BK262" s="235">
        <f>ROUND(I262*H262,2)</f>
        <v>0</v>
      </c>
      <c r="BL262" s="18" t="s">
        <v>206</v>
      </c>
      <c r="BM262" s="234" t="s">
        <v>1744</v>
      </c>
    </row>
    <row r="263" s="13" customFormat="1">
      <c r="A263" s="13"/>
      <c r="B263" s="247"/>
      <c r="C263" s="248"/>
      <c r="D263" s="238" t="s">
        <v>208</v>
      </c>
      <c r="E263" s="249" t="s">
        <v>1</v>
      </c>
      <c r="F263" s="250" t="s">
        <v>409</v>
      </c>
      <c r="G263" s="248"/>
      <c r="H263" s="251">
        <v>21.809999999999999</v>
      </c>
      <c r="I263" s="252"/>
      <c r="J263" s="248"/>
      <c r="K263" s="248"/>
      <c r="L263" s="253"/>
      <c r="M263" s="254"/>
      <c r="N263" s="255"/>
      <c r="O263" s="255"/>
      <c r="P263" s="255"/>
      <c r="Q263" s="255"/>
      <c r="R263" s="255"/>
      <c r="S263" s="255"/>
      <c r="T263" s="256"/>
      <c r="U263" s="13"/>
      <c r="V263" s="13"/>
      <c r="W263" s="13"/>
      <c r="X263" s="13"/>
      <c r="Y263" s="13"/>
      <c r="Z263" s="13"/>
      <c r="AA263" s="13"/>
      <c r="AB263" s="13"/>
      <c r="AC263" s="13"/>
      <c r="AD263" s="13"/>
      <c r="AE263" s="13"/>
      <c r="AT263" s="257" t="s">
        <v>208</v>
      </c>
      <c r="AU263" s="257" t="s">
        <v>83</v>
      </c>
      <c r="AV263" s="13" t="s">
        <v>85</v>
      </c>
      <c r="AW263" s="13" t="s">
        <v>32</v>
      </c>
      <c r="AX263" s="13" t="s">
        <v>76</v>
      </c>
      <c r="AY263" s="257" t="s">
        <v>201</v>
      </c>
    </row>
    <row r="264" s="13" customFormat="1">
      <c r="A264" s="13"/>
      <c r="B264" s="247"/>
      <c r="C264" s="248"/>
      <c r="D264" s="238" t="s">
        <v>208</v>
      </c>
      <c r="E264" s="249" t="s">
        <v>1</v>
      </c>
      <c r="F264" s="250" t="s">
        <v>348</v>
      </c>
      <c r="G264" s="248"/>
      <c r="H264" s="251">
        <v>7.8799999999999999</v>
      </c>
      <c r="I264" s="252"/>
      <c r="J264" s="248"/>
      <c r="K264" s="248"/>
      <c r="L264" s="253"/>
      <c r="M264" s="254"/>
      <c r="N264" s="255"/>
      <c r="O264" s="255"/>
      <c r="P264" s="255"/>
      <c r="Q264" s="255"/>
      <c r="R264" s="255"/>
      <c r="S264" s="255"/>
      <c r="T264" s="256"/>
      <c r="U264" s="13"/>
      <c r="V264" s="13"/>
      <c r="W264" s="13"/>
      <c r="X264" s="13"/>
      <c r="Y264" s="13"/>
      <c r="Z264" s="13"/>
      <c r="AA264" s="13"/>
      <c r="AB264" s="13"/>
      <c r="AC264" s="13"/>
      <c r="AD264" s="13"/>
      <c r="AE264" s="13"/>
      <c r="AT264" s="257" t="s">
        <v>208</v>
      </c>
      <c r="AU264" s="257" t="s">
        <v>83</v>
      </c>
      <c r="AV264" s="13" t="s">
        <v>85</v>
      </c>
      <c r="AW264" s="13" t="s">
        <v>32</v>
      </c>
      <c r="AX264" s="13" t="s">
        <v>76</v>
      </c>
      <c r="AY264" s="257" t="s">
        <v>201</v>
      </c>
    </row>
    <row r="265" s="13" customFormat="1">
      <c r="A265" s="13"/>
      <c r="B265" s="247"/>
      <c r="C265" s="248"/>
      <c r="D265" s="238" t="s">
        <v>208</v>
      </c>
      <c r="E265" s="249" t="s">
        <v>1</v>
      </c>
      <c r="F265" s="250" t="s">
        <v>351</v>
      </c>
      <c r="G265" s="248"/>
      <c r="H265" s="251">
        <v>12.5</v>
      </c>
      <c r="I265" s="252"/>
      <c r="J265" s="248"/>
      <c r="K265" s="248"/>
      <c r="L265" s="253"/>
      <c r="M265" s="254"/>
      <c r="N265" s="255"/>
      <c r="O265" s="255"/>
      <c r="P265" s="255"/>
      <c r="Q265" s="255"/>
      <c r="R265" s="255"/>
      <c r="S265" s="255"/>
      <c r="T265" s="256"/>
      <c r="U265" s="13"/>
      <c r="V265" s="13"/>
      <c r="W265" s="13"/>
      <c r="X265" s="13"/>
      <c r="Y265" s="13"/>
      <c r="Z265" s="13"/>
      <c r="AA265" s="13"/>
      <c r="AB265" s="13"/>
      <c r="AC265" s="13"/>
      <c r="AD265" s="13"/>
      <c r="AE265" s="13"/>
      <c r="AT265" s="257" t="s">
        <v>208</v>
      </c>
      <c r="AU265" s="257" t="s">
        <v>83</v>
      </c>
      <c r="AV265" s="13" t="s">
        <v>85</v>
      </c>
      <c r="AW265" s="13" t="s">
        <v>32</v>
      </c>
      <c r="AX265" s="13" t="s">
        <v>76</v>
      </c>
      <c r="AY265" s="257" t="s">
        <v>201</v>
      </c>
    </row>
    <row r="266" s="13" customFormat="1">
      <c r="A266" s="13"/>
      <c r="B266" s="247"/>
      <c r="C266" s="248"/>
      <c r="D266" s="238" t="s">
        <v>208</v>
      </c>
      <c r="E266" s="249" t="s">
        <v>1</v>
      </c>
      <c r="F266" s="250" t="s">
        <v>382</v>
      </c>
      <c r="G266" s="248"/>
      <c r="H266" s="251">
        <v>24.300000000000001</v>
      </c>
      <c r="I266" s="252"/>
      <c r="J266" s="248"/>
      <c r="K266" s="248"/>
      <c r="L266" s="253"/>
      <c r="M266" s="254"/>
      <c r="N266" s="255"/>
      <c r="O266" s="255"/>
      <c r="P266" s="255"/>
      <c r="Q266" s="255"/>
      <c r="R266" s="255"/>
      <c r="S266" s="255"/>
      <c r="T266" s="256"/>
      <c r="U266" s="13"/>
      <c r="V266" s="13"/>
      <c r="W266" s="13"/>
      <c r="X266" s="13"/>
      <c r="Y266" s="13"/>
      <c r="Z266" s="13"/>
      <c r="AA266" s="13"/>
      <c r="AB266" s="13"/>
      <c r="AC266" s="13"/>
      <c r="AD266" s="13"/>
      <c r="AE266" s="13"/>
      <c r="AT266" s="257" t="s">
        <v>208</v>
      </c>
      <c r="AU266" s="257" t="s">
        <v>83</v>
      </c>
      <c r="AV266" s="13" t="s">
        <v>85</v>
      </c>
      <c r="AW266" s="13" t="s">
        <v>32</v>
      </c>
      <c r="AX266" s="13" t="s">
        <v>76</v>
      </c>
      <c r="AY266" s="257" t="s">
        <v>201</v>
      </c>
    </row>
    <row r="267" s="13" customFormat="1">
      <c r="A267" s="13"/>
      <c r="B267" s="247"/>
      <c r="C267" s="248"/>
      <c r="D267" s="238" t="s">
        <v>208</v>
      </c>
      <c r="E267" s="249" t="s">
        <v>1</v>
      </c>
      <c r="F267" s="250" t="s">
        <v>385</v>
      </c>
      <c r="G267" s="248"/>
      <c r="H267" s="251">
        <v>26.600000000000001</v>
      </c>
      <c r="I267" s="252"/>
      <c r="J267" s="248"/>
      <c r="K267" s="248"/>
      <c r="L267" s="253"/>
      <c r="M267" s="254"/>
      <c r="N267" s="255"/>
      <c r="O267" s="255"/>
      <c r="P267" s="255"/>
      <c r="Q267" s="255"/>
      <c r="R267" s="255"/>
      <c r="S267" s="255"/>
      <c r="T267" s="256"/>
      <c r="U267" s="13"/>
      <c r="V267" s="13"/>
      <c r="W267" s="13"/>
      <c r="X267" s="13"/>
      <c r="Y267" s="13"/>
      <c r="Z267" s="13"/>
      <c r="AA267" s="13"/>
      <c r="AB267" s="13"/>
      <c r="AC267" s="13"/>
      <c r="AD267" s="13"/>
      <c r="AE267" s="13"/>
      <c r="AT267" s="257" t="s">
        <v>208</v>
      </c>
      <c r="AU267" s="257" t="s">
        <v>83</v>
      </c>
      <c r="AV267" s="13" t="s">
        <v>85</v>
      </c>
      <c r="AW267" s="13" t="s">
        <v>32</v>
      </c>
      <c r="AX267" s="13" t="s">
        <v>76</v>
      </c>
      <c r="AY267" s="257" t="s">
        <v>201</v>
      </c>
    </row>
    <row r="268" s="13" customFormat="1">
      <c r="A268" s="13"/>
      <c r="B268" s="247"/>
      <c r="C268" s="248"/>
      <c r="D268" s="238" t="s">
        <v>208</v>
      </c>
      <c r="E268" s="249" t="s">
        <v>1</v>
      </c>
      <c r="F268" s="250" t="s">
        <v>388</v>
      </c>
      <c r="G268" s="248"/>
      <c r="H268" s="251">
        <v>1.6699999999999999</v>
      </c>
      <c r="I268" s="252"/>
      <c r="J268" s="248"/>
      <c r="K268" s="248"/>
      <c r="L268" s="253"/>
      <c r="M268" s="254"/>
      <c r="N268" s="255"/>
      <c r="O268" s="255"/>
      <c r="P268" s="255"/>
      <c r="Q268" s="255"/>
      <c r="R268" s="255"/>
      <c r="S268" s="255"/>
      <c r="T268" s="256"/>
      <c r="U268" s="13"/>
      <c r="V268" s="13"/>
      <c r="W268" s="13"/>
      <c r="X268" s="13"/>
      <c r="Y268" s="13"/>
      <c r="Z268" s="13"/>
      <c r="AA268" s="13"/>
      <c r="AB268" s="13"/>
      <c r="AC268" s="13"/>
      <c r="AD268" s="13"/>
      <c r="AE268" s="13"/>
      <c r="AT268" s="257" t="s">
        <v>208</v>
      </c>
      <c r="AU268" s="257" t="s">
        <v>83</v>
      </c>
      <c r="AV268" s="13" t="s">
        <v>85</v>
      </c>
      <c r="AW268" s="13" t="s">
        <v>32</v>
      </c>
      <c r="AX268" s="13" t="s">
        <v>76</v>
      </c>
      <c r="AY268" s="257" t="s">
        <v>201</v>
      </c>
    </row>
    <row r="269" s="14" customFormat="1">
      <c r="A269" s="14"/>
      <c r="B269" s="258"/>
      <c r="C269" s="259"/>
      <c r="D269" s="238" t="s">
        <v>208</v>
      </c>
      <c r="E269" s="260" t="s">
        <v>1</v>
      </c>
      <c r="F269" s="261" t="s">
        <v>212</v>
      </c>
      <c r="G269" s="259"/>
      <c r="H269" s="262">
        <v>94.760000000000005</v>
      </c>
      <c r="I269" s="263"/>
      <c r="J269" s="259"/>
      <c r="K269" s="259"/>
      <c r="L269" s="264"/>
      <c r="M269" s="265"/>
      <c r="N269" s="266"/>
      <c r="O269" s="266"/>
      <c r="P269" s="266"/>
      <c r="Q269" s="266"/>
      <c r="R269" s="266"/>
      <c r="S269" s="266"/>
      <c r="T269" s="267"/>
      <c r="U269" s="14"/>
      <c r="V269" s="14"/>
      <c r="W269" s="14"/>
      <c r="X269" s="14"/>
      <c r="Y269" s="14"/>
      <c r="Z269" s="14"/>
      <c r="AA269" s="14"/>
      <c r="AB269" s="14"/>
      <c r="AC269" s="14"/>
      <c r="AD269" s="14"/>
      <c r="AE269" s="14"/>
      <c r="AT269" s="268" t="s">
        <v>208</v>
      </c>
      <c r="AU269" s="268" t="s">
        <v>83</v>
      </c>
      <c r="AV269" s="14" t="s">
        <v>206</v>
      </c>
      <c r="AW269" s="14" t="s">
        <v>32</v>
      </c>
      <c r="AX269" s="14" t="s">
        <v>83</v>
      </c>
      <c r="AY269" s="268" t="s">
        <v>201</v>
      </c>
    </row>
    <row r="270" s="2" customFormat="1" ht="24.15" customHeight="1">
      <c r="A270" s="39"/>
      <c r="B270" s="40"/>
      <c r="C270" s="222" t="s">
        <v>645</v>
      </c>
      <c r="D270" s="222" t="s">
        <v>202</v>
      </c>
      <c r="E270" s="223" t="s">
        <v>924</v>
      </c>
      <c r="F270" s="224" t="s">
        <v>925</v>
      </c>
      <c r="G270" s="225" t="s">
        <v>215</v>
      </c>
      <c r="H270" s="226">
        <v>80</v>
      </c>
      <c r="I270" s="227"/>
      <c r="J270" s="228">
        <f>ROUND(I270*H270,2)</f>
        <v>0</v>
      </c>
      <c r="K270" s="229"/>
      <c r="L270" s="45"/>
      <c r="M270" s="230" t="s">
        <v>1</v>
      </c>
      <c r="N270" s="231" t="s">
        <v>41</v>
      </c>
      <c r="O270" s="92"/>
      <c r="P270" s="232">
        <f>O270*H270</f>
        <v>0</v>
      </c>
      <c r="Q270" s="232">
        <v>0.020140000000000002</v>
      </c>
      <c r="R270" s="232">
        <f>Q270*H270</f>
        <v>1.6112000000000002</v>
      </c>
      <c r="S270" s="232">
        <v>0</v>
      </c>
      <c r="T270" s="233">
        <f>S270*H270</f>
        <v>0</v>
      </c>
      <c r="U270" s="39"/>
      <c r="V270" s="39"/>
      <c r="W270" s="39"/>
      <c r="X270" s="39"/>
      <c r="Y270" s="39"/>
      <c r="Z270" s="39"/>
      <c r="AA270" s="39"/>
      <c r="AB270" s="39"/>
      <c r="AC270" s="39"/>
      <c r="AD270" s="39"/>
      <c r="AE270" s="39"/>
      <c r="AR270" s="234" t="s">
        <v>206</v>
      </c>
      <c r="AT270" s="234" t="s">
        <v>202</v>
      </c>
      <c r="AU270" s="234" t="s">
        <v>83</v>
      </c>
      <c r="AY270" s="18" t="s">
        <v>201</v>
      </c>
      <c r="BE270" s="235">
        <f>IF(N270="základní",J270,0)</f>
        <v>0</v>
      </c>
      <c r="BF270" s="235">
        <f>IF(N270="snížená",J270,0)</f>
        <v>0</v>
      </c>
      <c r="BG270" s="235">
        <f>IF(N270="zákl. přenesená",J270,0)</f>
        <v>0</v>
      </c>
      <c r="BH270" s="235">
        <f>IF(N270="sníž. přenesená",J270,0)</f>
        <v>0</v>
      </c>
      <c r="BI270" s="235">
        <f>IF(N270="nulová",J270,0)</f>
        <v>0</v>
      </c>
      <c r="BJ270" s="18" t="s">
        <v>83</v>
      </c>
      <c r="BK270" s="235">
        <f>ROUND(I270*H270,2)</f>
        <v>0</v>
      </c>
      <c r="BL270" s="18" t="s">
        <v>206</v>
      </c>
      <c r="BM270" s="234" t="s">
        <v>1745</v>
      </c>
    </row>
    <row r="271" s="2" customFormat="1" ht="33" customHeight="1">
      <c r="A271" s="39"/>
      <c r="B271" s="40"/>
      <c r="C271" s="222" t="s">
        <v>650</v>
      </c>
      <c r="D271" s="222" t="s">
        <v>202</v>
      </c>
      <c r="E271" s="223" t="s">
        <v>1746</v>
      </c>
      <c r="F271" s="224" t="s">
        <v>1747</v>
      </c>
      <c r="G271" s="225" t="s">
        <v>215</v>
      </c>
      <c r="H271" s="226">
        <v>30</v>
      </c>
      <c r="I271" s="227"/>
      <c r="J271" s="228">
        <f>ROUND(I271*H271,2)</f>
        <v>0</v>
      </c>
      <c r="K271" s="229"/>
      <c r="L271" s="45"/>
      <c r="M271" s="230" t="s">
        <v>1</v>
      </c>
      <c r="N271" s="231" t="s">
        <v>41</v>
      </c>
      <c r="O271" s="92"/>
      <c r="P271" s="232">
        <f>O271*H271</f>
        <v>0</v>
      </c>
      <c r="Q271" s="232">
        <v>0.021100000000000001</v>
      </c>
      <c r="R271" s="232">
        <f>Q271*H271</f>
        <v>0.63300000000000001</v>
      </c>
      <c r="S271" s="232">
        <v>0</v>
      </c>
      <c r="T271" s="233">
        <f>S271*H271</f>
        <v>0</v>
      </c>
      <c r="U271" s="39"/>
      <c r="V271" s="39"/>
      <c r="W271" s="39"/>
      <c r="X271" s="39"/>
      <c r="Y271" s="39"/>
      <c r="Z271" s="39"/>
      <c r="AA271" s="39"/>
      <c r="AB271" s="39"/>
      <c r="AC271" s="39"/>
      <c r="AD271" s="39"/>
      <c r="AE271" s="39"/>
      <c r="AR271" s="234" t="s">
        <v>206</v>
      </c>
      <c r="AT271" s="234" t="s">
        <v>202</v>
      </c>
      <c r="AU271" s="234" t="s">
        <v>83</v>
      </c>
      <c r="AY271" s="18" t="s">
        <v>201</v>
      </c>
      <c r="BE271" s="235">
        <f>IF(N271="základní",J271,0)</f>
        <v>0</v>
      </c>
      <c r="BF271" s="235">
        <f>IF(N271="snížená",J271,0)</f>
        <v>0</v>
      </c>
      <c r="BG271" s="235">
        <f>IF(N271="zákl. přenesená",J271,0)</f>
        <v>0</v>
      </c>
      <c r="BH271" s="235">
        <f>IF(N271="sníž. přenesená",J271,0)</f>
        <v>0</v>
      </c>
      <c r="BI271" s="235">
        <f>IF(N271="nulová",J271,0)</f>
        <v>0</v>
      </c>
      <c r="BJ271" s="18" t="s">
        <v>83</v>
      </c>
      <c r="BK271" s="235">
        <f>ROUND(I271*H271,2)</f>
        <v>0</v>
      </c>
      <c r="BL271" s="18" t="s">
        <v>206</v>
      </c>
      <c r="BM271" s="234" t="s">
        <v>1748</v>
      </c>
    </row>
    <row r="272" s="2" customFormat="1" ht="33" customHeight="1">
      <c r="A272" s="39"/>
      <c r="B272" s="40"/>
      <c r="C272" s="222" t="s">
        <v>654</v>
      </c>
      <c r="D272" s="222" t="s">
        <v>202</v>
      </c>
      <c r="E272" s="223" t="s">
        <v>928</v>
      </c>
      <c r="F272" s="224" t="s">
        <v>929</v>
      </c>
      <c r="G272" s="225" t="s">
        <v>215</v>
      </c>
      <c r="H272" s="226">
        <v>30</v>
      </c>
      <c r="I272" s="227"/>
      <c r="J272" s="228">
        <f>ROUND(I272*H272,2)</f>
        <v>0</v>
      </c>
      <c r="K272" s="229"/>
      <c r="L272" s="45"/>
      <c r="M272" s="230" t="s">
        <v>1</v>
      </c>
      <c r="N272" s="231" t="s">
        <v>41</v>
      </c>
      <c r="O272" s="92"/>
      <c r="P272" s="232">
        <f>O272*H272</f>
        <v>0</v>
      </c>
      <c r="Q272" s="232">
        <v>0.020140000000000002</v>
      </c>
      <c r="R272" s="232">
        <f>Q272*H272</f>
        <v>0.60420000000000007</v>
      </c>
      <c r="S272" s="232">
        <v>0</v>
      </c>
      <c r="T272" s="233">
        <f>S272*H272</f>
        <v>0</v>
      </c>
      <c r="U272" s="39"/>
      <c r="V272" s="39"/>
      <c r="W272" s="39"/>
      <c r="X272" s="39"/>
      <c r="Y272" s="39"/>
      <c r="Z272" s="39"/>
      <c r="AA272" s="39"/>
      <c r="AB272" s="39"/>
      <c r="AC272" s="39"/>
      <c r="AD272" s="39"/>
      <c r="AE272" s="39"/>
      <c r="AR272" s="234" t="s">
        <v>206</v>
      </c>
      <c r="AT272" s="234" t="s">
        <v>202</v>
      </c>
      <c r="AU272" s="234" t="s">
        <v>83</v>
      </c>
      <c r="AY272" s="18" t="s">
        <v>201</v>
      </c>
      <c r="BE272" s="235">
        <f>IF(N272="základní",J272,0)</f>
        <v>0</v>
      </c>
      <c r="BF272" s="235">
        <f>IF(N272="snížená",J272,0)</f>
        <v>0</v>
      </c>
      <c r="BG272" s="235">
        <f>IF(N272="zákl. přenesená",J272,0)</f>
        <v>0</v>
      </c>
      <c r="BH272" s="235">
        <f>IF(N272="sníž. přenesená",J272,0)</f>
        <v>0</v>
      </c>
      <c r="BI272" s="235">
        <f>IF(N272="nulová",J272,0)</f>
        <v>0</v>
      </c>
      <c r="BJ272" s="18" t="s">
        <v>83</v>
      </c>
      <c r="BK272" s="235">
        <f>ROUND(I272*H272,2)</f>
        <v>0</v>
      </c>
      <c r="BL272" s="18" t="s">
        <v>206</v>
      </c>
      <c r="BM272" s="234" t="s">
        <v>1749</v>
      </c>
    </row>
    <row r="273" s="2" customFormat="1" ht="37.8" customHeight="1">
      <c r="A273" s="39"/>
      <c r="B273" s="40"/>
      <c r="C273" s="222" t="s">
        <v>657</v>
      </c>
      <c r="D273" s="222" t="s">
        <v>202</v>
      </c>
      <c r="E273" s="223" t="s">
        <v>1750</v>
      </c>
      <c r="F273" s="224" t="s">
        <v>1751</v>
      </c>
      <c r="G273" s="225" t="s">
        <v>215</v>
      </c>
      <c r="H273" s="226">
        <v>94.760000000000005</v>
      </c>
      <c r="I273" s="227"/>
      <c r="J273" s="228">
        <f>ROUND(I273*H273,2)</f>
        <v>0</v>
      </c>
      <c r="K273" s="229"/>
      <c r="L273" s="45"/>
      <c r="M273" s="230" t="s">
        <v>1</v>
      </c>
      <c r="N273" s="231" t="s">
        <v>41</v>
      </c>
      <c r="O273" s="92"/>
      <c r="P273" s="232">
        <f>O273*H273</f>
        <v>0</v>
      </c>
      <c r="Q273" s="232">
        <v>0.040289999999999999</v>
      </c>
      <c r="R273" s="232">
        <f>Q273*H273</f>
        <v>3.8178804</v>
      </c>
      <c r="S273" s="232">
        <v>0</v>
      </c>
      <c r="T273" s="233">
        <f>S273*H273</f>
        <v>0</v>
      </c>
      <c r="U273" s="39"/>
      <c r="V273" s="39"/>
      <c r="W273" s="39"/>
      <c r="X273" s="39"/>
      <c r="Y273" s="39"/>
      <c r="Z273" s="39"/>
      <c r="AA273" s="39"/>
      <c r="AB273" s="39"/>
      <c r="AC273" s="39"/>
      <c r="AD273" s="39"/>
      <c r="AE273" s="39"/>
      <c r="AR273" s="234" t="s">
        <v>206</v>
      </c>
      <c r="AT273" s="234" t="s">
        <v>202</v>
      </c>
      <c r="AU273" s="234" t="s">
        <v>83</v>
      </c>
      <c r="AY273" s="18" t="s">
        <v>201</v>
      </c>
      <c r="BE273" s="235">
        <f>IF(N273="základní",J273,0)</f>
        <v>0</v>
      </c>
      <c r="BF273" s="235">
        <f>IF(N273="snížená",J273,0)</f>
        <v>0</v>
      </c>
      <c r="BG273" s="235">
        <f>IF(N273="zákl. přenesená",J273,0)</f>
        <v>0</v>
      </c>
      <c r="BH273" s="235">
        <f>IF(N273="sníž. přenesená",J273,0)</f>
        <v>0</v>
      </c>
      <c r="BI273" s="235">
        <f>IF(N273="nulová",J273,0)</f>
        <v>0</v>
      </c>
      <c r="BJ273" s="18" t="s">
        <v>83</v>
      </c>
      <c r="BK273" s="235">
        <f>ROUND(I273*H273,2)</f>
        <v>0</v>
      </c>
      <c r="BL273" s="18" t="s">
        <v>206</v>
      </c>
      <c r="BM273" s="234" t="s">
        <v>1752</v>
      </c>
    </row>
    <row r="274" s="13" customFormat="1">
      <c r="A274" s="13"/>
      <c r="B274" s="247"/>
      <c r="C274" s="248"/>
      <c r="D274" s="238" t="s">
        <v>208</v>
      </c>
      <c r="E274" s="249" t="s">
        <v>1</v>
      </c>
      <c r="F274" s="250" t="s">
        <v>409</v>
      </c>
      <c r="G274" s="248"/>
      <c r="H274" s="251">
        <v>21.809999999999999</v>
      </c>
      <c r="I274" s="252"/>
      <c r="J274" s="248"/>
      <c r="K274" s="248"/>
      <c r="L274" s="253"/>
      <c r="M274" s="254"/>
      <c r="N274" s="255"/>
      <c r="O274" s="255"/>
      <c r="P274" s="255"/>
      <c r="Q274" s="255"/>
      <c r="R274" s="255"/>
      <c r="S274" s="255"/>
      <c r="T274" s="256"/>
      <c r="U274" s="13"/>
      <c r="V274" s="13"/>
      <c r="W274" s="13"/>
      <c r="X274" s="13"/>
      <c r="Y274" s="13"/>
      <c r="Z274" s="13"/>
      <c r="AA274" s="13"/>
      <c r="AB274" s="13"/>
      <c r="AC274" s="13"/>
      <c r="AD274" s="13"/>
      <c r="AE274" s="13"/>
      <c r="AT274" s="257" t="s">
        <v>208</v>
      </c>
      <c r="AU274" s="257" t="s">
        <v>83</v>
      </c>
      <c r="AV274" s="13" t="s">
        <v>85</v>
      </c>
      <c r="AW274" s="13" t="s">
        <v>32</v>
      </c>
      <c r="AX274" s="13" t="s">
        <v>76</v>
      </c>
      <c r="AY274" s="257" t="s">
        <v>201</v>
      </c>
    </row>
    <row r="275" s="13" customFormat="1">
      <c r="A275" s="13"/>
      <c r="B275" s="247"/>
      <c r="C275" s="248"/>
      <c r="D275" s="238" t="s">
        <v>208</v>
      </c>
      <c r="E275" s="249" t="s">
        <v>1</v>
      </c>
      <c r="F275" s="250" t="s">
        <v>351</v>
      </c>
      <c r="G275" s="248"/>
      <c r="H275" s="251">
        <v>12.5</v>
      </c>
      <c r="I275" s="252"/>
      <c r="J275" s="248"/>
      <c r="K275" s="248"/>
      <c r="L275" s="253"/>
      <c r="M275" s="254"/>
      <c r="N275" s="255"/>
      <c r="O275" s="255"/>
      <c r="P275" s="255"/>
      <c r="Q275" s="255"/>
      <c r="R275" s="255"/>
      <c r="S275" s="255"/>
      <c r="T275" s="256"/>
      <c r="U275" s="13"/>
      <c r="V275" s="13"/>
      <c r="W275" s="13"/>
      <c r="X275" s="13"/>
      <c r="Y275" s="13"/>
      <c r="Z275" s="13"/>
      <c r="AA275" s="13"/>
      <c r="AB275" s="13"/>
      <c r="AC275" s="13"/>
      <c r="AD275" s="13"/>
      <c r="AE275" s="13"/>
      <c r="AT275" s="257" t="s">
        <v>208</v>
      </c>
      <c r="AU275" s="257" t="s">
        <v>83</v>
      </c>
      <c r="AV275" s="13" t="s">
        <v>85</v>
      </c>
      <c r="AW275" s="13" t="s">
        <v>32</v>
      </c>
      <c r="AX275" s="13" t="s">
        <v>76</v>
      </c>
      <c r="AY275" s="257" t="s">
        <v>201</v>
      </c>
    </row>
    <row r="276" s="13" customFormat="1">
      <c r="A276" s="13"/>
      <c r="B276" s="247"/>
      <c r="C276" s="248"/>
      <c r="D276" s="238" t="s">
        <v>208</v>
      </c>
      <c r="E276" s="249" t="s">
        <v>1</v>
      </c>
      <c r="F276" s="250" t="s">
        <v>348</v>
      </c>
      <c r="G276" s="248"/>
      <c r="H276" s="251">
        <v>7.8799999999999999</v>
      </c>
      <c r="I276" s="252"/>
      <c r="J276" s="248"/>
      <c r="K276" s="248"/>
      <c r="L276" s="253"/>
      <c r="M276" s="254"/>
      <c r="N276" s="255"/>
      <c r="O276" s="255"/>
      <c r="P276" s="255"/>
      <c r="Q276" s="255"/>
      <c r="R276" s="255"/>
      <c r="S276" s="255"/>
      <c r="T276" s="256"/>
      <c r="U276" s="13"/>
      <c r="V276" s="13"/>
      <c r="W276" s="13"/>
      <c r="X276" s="13"/>
      <c r="Y276" s="13"/>
      <c r="Z276" s="13"/>
      <c r="AA276" s="13"/>
      <c r="AB276" s="13"/>
      <c r="AC276" s="13"/>
      <c r="AD276" s="13"/>
      <c r="AE276" s="13"/>
      <c r="AT276" s="257" t="s">
        <v>208</v>
      </c>
      <c r="AU276" s="257" t="s">
        <v>83</v>
      </c>
      <c r="AV276" s="13" t="s">
        <v>85</v>
      </c>
      <c r="AW276" s="13" t="s">
        <v>32</v>
      </c>
      <c r="AX276" s="13" t="s">
        <v>76</v>
      </c>
      <c r="AY276" s="257" t="s">
        <v>201</v>
      </c>
    </row>
    <row r="277" s="13" customFormat="1">
      <c r="A277" s="13"/>
      <c r="B277" s="247"/>
      <c r="C277" s="248"/>
      <c r="D277" s="238" t="s">
        <v>208</v>
      </c>
      <c r="E277" s="249" t="s">
        <v>1</v>
      </c>
      <c r="F277" s="250" t="s">
        <v>382</v>
      </c>
      <c r="G277" s="248"/>
      <c r="H277" s="251">
        <v>24.300000000000001</v>
      </c>
      <c r="I277" s="252"/>
      <c r="J277" s="248"/>
      <c r="K277" s="248"/>
      <c r="L277" s="253"/>
      <c r="M277" s="254"/>
      <c r="N277" s="255"/>
      <c r="O277" s="255"/>
      <c r="P277" s="255"/>
      <c r="Q277" s="255"/>
      <c r="R277" s="255"/>
      <c r="S277" s="255"/>
      <c r="T277" s="256"/>
      <c r="U277" s="13"/>
      <c r="V277" s="13"/>
      <c r="W277" s="13"/>
      <c r="X277" s="13"/>
      <c r="Y277" s="13"/>
      <c r="Z277" s="13"/>
      <c r="AA277" s="13"/>
      <c r="AB277" s="13"/>
      <c r="AC277" s="13"/>
      <c r="AD277" s="13"/>
      <c r="AE277" s="13"/>
      <c r="AT277" s="257" t="s">
        <v>208</v>
      </c>
      <c r="AU277" s="257" t="s">
        <v>83</v>
      </c>
      <c r="AV277" s="13" t="s">
        <v>85</v>
      </c>
      <c r="AW277" s="13" t="s">
        <v>32</v>
      </c>
      <c r="AX277" s="13" t="s">
        <v>76</v>
      </c>
      <c r="AY277" s="257" t="s">
        <v>201</v>
      </c>
    </row>
    <row r="278" s="13" customFormat="1">
      <c r="A278" s="13"/>
      <c r="B278" s="247"/>
      <c r="C278" s="248"/>
      <c r="D278" s="238" t="s">
        <v>208</v>
      </c>
      <c r="E278" s="249" t="s">
        <v>1</v>
      </c>
      <c r="F278" s="250" t="s">
        <v>385</v>
      </c>
      <c r="G278" s="248"/>
      <c r="H278" s="251">
        <v>26.600000000000001</v>
      </c>
      <c r="I278" s="252"/>
      <c r="J278" s="248"/>
      <c r="K278" s="248"/>
      <c r="L278" s="253"/>
      <c r="M278" s="254"/>
      <c r="N278" s="255"/>
      <c r="O278" s="255"/>
      <c r="P278" s="255"/>
      <c r="Q278" s="255"/>
      <c r="R278" s="255"/>
      <c r="S278" s="255"/>
      <c r="T278" s="256"/>
      <c r="U278" s="13"/>
      <c r="V278" s="13"/>
      <c r="W278" s="13"/>
      <c r="X278" s="13"/>
      <c r="Y278" s="13"/>
      <c r="Z278" s="13"/>
      <c r="AA278" s="13"/>
      <c r="AB278" s="13"/>
      <c r="AC278" s="13"/>
      <c r="AD278" s="13"/>
      <c r="AE278" s="13"/>
      <c r="AT278" s="257" t="s">
        <v>208</v>
      </c>
      <c r="AU278" s="257" t="s">
        <v>83</v>
      </c>
      <c r="AV278" s="13" t="s">
        <v>85</v>
      </c>
      <c r="AW278" s="13" t="s">
        <v>32</v>
      </c>
      <c r="AX278" s="13" t="s">
        <v>76</v>
      </c>
      <c r="AY278" s="257" t="s">
        <v>201</v>
      </c>
    </row>
    <row r="279" s="13" customFormat="1">
      <c r="A279" s="13"/>
      <c r="B279" s="247"/>
      <c r="C279" s="248"/>
      <c r="D279" s="238" t="s">
        <v>208</v>
      </c>
      <c r="E279" s="249" t="s">
        <v>1</v>
      </c>
      <c r="F279" s="250" t="s">
        <v>388</v>
      </c>
      <c r="G279" s="248"/>
      <c r="H279" s="251">
        <v>1.6699999999999999</v>
      </c>
      <c r="I279" s="252"/>
      <c r="J279" s="248"/>
      <c r="K279" s="248"/>
      <c r="L279" s="253"/>
      <c r="M279" s="254"/>
      <c r="N279" s="255"/>
      <c r="O279" s="255"/>
      <c r="P279" s="255"/>
      <c r="Q279" s="255"/>
      <c r="R279" s="255"/>
      <c r="S279" s="255"/>
      <c r="T279" s="256"/>
      <c r="U279" s="13"/>
      <c r="V279" s="13"/>
      <c r="W279" s="13"/>
      <c r="X279" s="13"/>
      <c r="Y279" s="13"/>
      <c r="Z279" s="13"/>
      <c r="AA279" s="13"/>
      <c r="AB279" s="13"/>
      <c r="AC279" s="13"/>
      <c r="AD279" s="13"/>
      <c r="AE279" s="13"/>
      <c r="AT279" s="257" t="s">
        <v>208</v>
      </c>
      <c r="AU279" s="257" t="s">
        <v>83</v>
      </c>
      <c r="AV279" s="13" t="s">
        <v>85</v>
      </c>
      <c r="AW279" s="13" t="s">
        <v>32</v>
      </c>
      <c r="AX279" s="13" t="s">
        <v>76</v>
      </c>
      <c r="AY279" s="257" t="s">
        <v>201</v>
      </c>
    </row>
    <row r="280" s="14" customFormat="1">
      <c r="A280" s="14"/>
      <c r="B280" s="258"/>
      <c r="C280" s="259"/>
      <c r="D280" s="238" t="s">
        <v>208</v>
      </c>
      <c r="E280" s="260" t="s">
        <v>1</v>
      </c>
      <c r="F280" s="261" t="s">
        <v>212</v>
      </c>
      <c r="G280" s="259"/>
      <c r="H280" s="262">
        <v>94.760000000000005</v>
      </c>
      <c r="I280" s="263"/>
      <c r="J280" s="259"/>
      <c r="K280" s="259"/>
      <c r="L280" s="264"/>
      <c r="M280" s="265"/>
      <c r="N280" s="266"/>
      <c r="O280" s="266"/>
      <c r="P280" s="266"/>
      <c r="Q280" s="266"/>
      <c r="R280" s="266"/>
      <c r="S280" s="266"/>
      <c r="T280" s="267"/>
      <c r="U280" s="14"/>
      <c r="V280" s="14"/>
      <c r="W280" s="14"/>
      <c r="X280" s="14"/>
      <c r="Y280" s="14"/>
      <c r="Z280" s="14"/>
      <c r="AA280" s="14"/>
      <c r="AB280" s="14"/>
      <c r="AC280" s="14"/>
      <c r="AD280" s="14"/>
      <c r="AE280" s="14"/>
      <c r="AT280" s="268" t="s">
        <v>208</v>
      </c>
      <c r="AU280" s="268" t="s">
        <v>83</v>
      </c>
      <c r="AV280" s="14" t="s">
        <v>206</v>
      </c>
      <c r="AW280" s="14" t="s">
        <v>32</v>
      </c>
      <c r="AX280" s="14" t="s">
        <v>83</v>
      </c>
      <c r="AY280" s="268" t="s">
        <v>201</v>
      </c>
    </row>
    <row r="281" s="2" customFormat="1" ht="33" customHeight="1">
      <c r="A281" s="39"/>
      <c r="B281" s="40"/>
      <c r="C281" s="222" t="s">
        <v>661</v>
      </c>
      <c r="D281" s="222" t="s">
        <v>202</v>
      </c>
      <c r="E281" s="223" t="s">
        <v>1753</v>
      </c>
      <c r="F281" s="224" t="s">
        <v>1754</v>
      </c>
      <c r="G281" s="225" t="s">
        <v>215</v>
      </c>
      <c r="H281" s="226">
        <v>80</v>
      </c>
      <c r="I281" s="227"/>
      <c r="J281" s="228">
        <f>ROUND(I281*H281,2)</f>
        <v>0</v>
      </c>
      <c r="K281" s="229"/>
      <c r="L281" s="45"/>
      <c r="M281" s="230" t="s">
        <v>1</v>
      </c>
      <c r="N281" s="231" t="s">
        <v>41</v>
      </c>
      <c r="O281" s="92"/>
      <c r="P281" s="232">
        <f>O281*H281</f>
        <v>0</v>
      </c>
      <c r="Q281" s="232">
        <v>0.0015299999999999999</v>
      </c>
      <c r="R281" s="232">
        <f>Q281*H281</f>
        <v>0.1224</v>
      </c>
      <c r="S281" s="232">
        <v>0</v>
      </c>
      <c r="T281" s="233">
        <f>S281*H281</f>
        <v>0</v>
      </c>
      <c r="U281" s="39"/>
      <c r="V281" s="39"/>
      <c r="W281" s="39"/>
      <c r="X281" s="39"/>
      <c r="Y281" s="39"/>
      <c r="Z281" s="39"/>
      <c r="AA281" s="39"/>
      <c r="AB281" s="39"/>
      <c r="AC281" s="39"/>
      <c r="AD281" s="39"/>
      <c r="AE281" s="39"/>
      <c r="AR281" s="234" t="s">
        <v>206</v>
      </c>
      <c r="AT281" s="234" t="s">
        <v>202</v>
      </c>
      <c r="AU281" s="234" t="s">
        <v>83</v>
      </c>
      <c r="AY281" s="18" t="s">
        <v>201</v>
      </c>
      <c r="BE281" s="235">
        <f>IF(N281="základní",J281,0)</f>
        <v>0</v>
      </c>
      <c r="BF281" s="235">
        <f>IF(N281="snížená",J281,0)</f>
        <v>0</v>
      </c>
      <c r="BG281" s="235">
        <f>IF(N281="zákl. přenesená",J281,0)</f>
        <v>0</v>
      </c>
      <c r="BH281" s="235">
        <f>IF(N281="sníž. přenesená",J281,0)</f>
        <v>0</v>
      </c>
      <c r="BI281" s="235">
        <f>IF(N281="nulová",J281,0)</f>
        <v>0</v>
      </c>
      <c r="BJ281" s="18" t="s">
        <v>83</v>
      </c>
      <c r="BK281" s="235">
        <f>ROUND(I281*H281,2)</f>
        <v>0</v>
      </c>
      <c r="BL281" s="18" t="s">
        <v>206</v>
      </c>
      <c r="BM281" s="234" t="s">
        <v>1755</v>
      </c>
    </row>
    <row r="282" s="2" customFormat="1" ht="33" customHeight="1">
      <c r="A282" s="39"/>
      <c r="B282" s="40"/>
      <c r="C282" s="222" t="s">
        <v>664</v>
      </c>
      <c r="D282" s="222" t="s">
        <v>202</v>
      </c>
      <c r="E282" s="223" t="s">
        <v>1756</v>
      </c>
      <c r="F282" s="224" t="s">
        <v>1757</v>
      </c>
      <c r="G282" s="225" t="s">
        <v>215</v>
      </c>
      <c r="H282" s="226">
        <v>30</v>
      </c>
      <c r="I282" s="227"/>
      <c r="J282" s="228">
        <f>ROUND(I282*H282,2)</f>
        <v>0</v>
      </c>
      <c r="K282" s="229"/>
      <c r="L282" s="45"/>
      <c r="M282" s="230" t="s">
        <v>1</v>
      </c>
      <c r="N282" s="231" t="s">
        <v>41</v>
      </c>
      <c r="O282" s="92"/>
      <c r="P282" s="232">
        <f>O282*H282</f>
        <v>0</v>
      </c>
      <c r="Q282" s="232">
        <v>0.0013400000000000001</v>
      </c>
      <c r="R282" s="232">
        <f>Q282*H282</f>
        <v>0.0402</v>
      </c>
      <c r="S282" s="232">
        <v>0</v>
      </c>
      <c r="T282" s="233">
        <f>S282*H282</f>
        <v>0</v>
      </c>
      <c r="U282" s="39"/>
      <c r="V282" s="39"/>
      <c r="W282" s="39"/>
      <c r="X282" s="39"/>
      <c r="Y282" s="39"/>
      <c r="Z282" s="39"/>
      <c r="AA282" s="39"/>
      <c r="AB282" s="39"/>
      <c r="AC282" s="39"/>
      <c r="AD282" s="39"/>
      <c r="AE282" s="39"/>
      <c r="AR282" s="234" t="s">
        <v>206</v>
      </c>
      <c r="AT282" s="234" t="s">
        <v>202</v>
      </c>
      <c r="AU282" s="234" t="s">
        <v>83</v>
      </c>
      <c r="AY282" s="18" t="s">
        <v>201</v>
      </c>
      <c r="BE282" s="235">
        <f>IF(N282="základní",J282,0)</f>
        <v>0</v>
      </c>
      <c r="BF282" s="235">
        <f>IF(N282="snížená",J282,0)</f>
        <v>0</v>
      </c>
      <c r="BG282" s="235">
        <f>IF(N282="zákl. přenesená",J282,0)</f>
        <v>0</v>
      </c>
      <c r="BH282" s="235">
        <f>IF(N282="sníž. přenesená",J282,0)</f>
        <v>0</v>
      </c>
      <c r="BI282" s="235">
        <f>IF(N282="nulová",J282,0)</f>
        <v>0</v>
      </c>
      <c r="BJ282" s="18" t="s">
        <v>83</v>
      </c>
      <c r="BK282" s="235">
        <f>ROUND(I282*H282,2)</f>
        <v>0</v>
      </c>
      <c r="BL282" s="18" t="s">
        <v>206</v>
      </c>
      <c r="BM282" s="234" t="s">
        <v>1758</v>
      </c>
    </row>
    <row r="283" s="2" customFormat="1" ht="37.8" customHeight="1">
      <c r="A283" s="39"/>
      <c r="B283" s="40"/>
      <c r="C283" s="222" t="s">
        <v>668</v>
      </c>
      <c r="D283" s="222" t="s">
        <v>202</v>
      </c>
      <c r="E283" s="223" t="s">
        <v>1759</v>
      </c>
      <c r="F283" s="224" t="s">
        <v>1760</v>
      </c>
      <c r="G283" s="225" t="s">
        <v>671</v>
      </c>
      <c r="H283" s="226">
        <v>204.80000000000001</v>
      </c>
      <c r="I283" s="227"/>
      <c r="J283" s="228">
        <f>ROUND(I283*H283,2)</f>
        <v>0</v>
      </c>
      <c r="K283" s="229"/>
      <c r="L283" s="45"/>
      <c r="M283" s="230" t="s">
        <v>1</v>
      </c>
      <c r="N283" s="231" t="s">
        <v>41</v>
      </c>
      <c r="O283" s="92"/>
      <c r="P283" s="232">
        <f>O283*H283</f>
        <v>0</v>
      </c>
      <c r="Q283" s="232">
        <v>0.00042999999999999999</v>
      </c>
      <c r="R283" s="232">
        <f>Q283*H283</f>
        <v>0.088064000000000003</v>
      </c>
      <c r="S283" s="232">
        <v>0</v>
      </c>
      <c r="T283" s="233">
        <f>S283*H283</f>
        <v>0</v>
      </c>
      <c r="U283" s="39"/>
      <c r="V283" s="39"/>
      <c r="W283" s="39"/>
      <c r="X283" s="39"/>
      <c r="Y283" s="39"/>
      <c r="Z283" s="39"/>
      <c r="AA283" s="39"/>
      <c r="AB283" s="39"/>
      <c r="AC283" s="39"/>
      <c r="AD283" s="39"/>
      <c r="AE283" s="39"/>
      <c r="AR283" s="234" t="s">
        <v>206</v>
      </c>
      <c r="AT283" s="234" t="s">
        <v>202</v>
      </c>
      <c r="AU283" s="234" t="s">
        <v>83</v>
      </c>
      <c r="AY283" s="18" t="s">
        <v>201</v>
      </c>
      <c r="BE283" s="235">
        <f>IF(N283="základní",J283,0)</f>
        <v>0</v>
      </c>
      <c r="BF283" s="235">
        <f>IF(N283="snížená",J283,0)</f>
        <v>0</v>
      </c>
      <c r="BG283" s="235">
        <f>IF(N283="zákl. přenesená",J283,0)</f>
        <v>0</v>
      </c>
      <c r="BH283" s="235">
        <f>IF(N283="sníž. přenesená",J283,0)</f>
        <v>0</v>
      </c>
      <c r="BI283" s="235">
        <f>IF(N283="nulová",J283,0)</f>
        <v>0</v>
      </c>
      <c r="BJ283" s="18" t="s">
        <v>83</v>
      </c>
      <c r="BK283" s="235">
        <f>ROUND(I283*H283,2)</f>
        <v>0</v>
      </c>
      <c r="BL283" s="18" t="s">
        <v>206</v>
      </c>
      <c r="BM283" s="234" t="s">
        <v>1761</v>
      </c>
    </row>
    <row r="284" s="12" customFormat="1">
      <c r="A284" s="12"/>
      <c r="B284" s="236"/>
      <c r="C284" s="237"/>
      <c r="D284" s="238" t="s">
        <v>208</v>
      </c>
      <c r="E284" s="239" t="s">
        <v>1</v>
      </c>
      <c r="F284" s="240" t="s">
        <v>1702</v>
      </c>
      <c r="G284" s="237"/>
      <c r="H284" s="239" t="s">
        <v>1</v>
      </c>
      <c r="I284" s="241"/>
      <c r="J284" s="237"/>
      <c r="K284" s="237"/>
      <c r="L284" s="242"/>
      <c r="M284" s="243"/>
      <c r="N284" s="244"/>
      <c r="O284" s="244"/>
      <c r="P284" s="244"/>
      <c r="Q284" s="244"/>
      <c r="R284" s="244"/>
      <c r="S284" s="244"/>
      <c r="T284" s="245"/>
      <c r="U284" s="12"/>
      <c r="V284" s="12"/>
      <c r="W284" s="12"/>
      <c r="X284" s="12"/>
      <c r="Y284" s="12"/>
      <c r="Z284" s="12"/>
      <c r="AA284" s="12"/>
      <c r="AB284" s="12"/>
      <c r="AC284" s="12"/>
      <c r="AD284" s="12"/>
      <c r="AE284" s="12"/>
      <c r="AT284" s="246" t="s">
        <v>208</v>
      </c>
      <c r="AU284" s="246" t="s">
        <v>83</v>
      </c>
      <c r="AV284" s="12" t="s">
        <v>83</v>
      </c>
      <c r="AW284" s="12" t="s">
        <v>32</v>
      </c>
      <c r="AX284" s="12" t="s">
        <v>76</v>
      </c>
      <c r="AY284" s="246" t="s">
        <v>201</v>
      </c>
    </row>
    <row r="285" s="13" customFormat="1">
      <c r="A285" s="13"/>
      <c r="B285" s="247"/>
      <c r="C285" s="248"/>
      <c r="D285" s="238" t="s">
        <v>208</v>
      </c>
      <c r="E285" s="249" t="s">
        <v>1</v>
      </c>
      <c r="F285" s="250" t="s">
        <v>1762</v>
      </c>
      <c r="G285" s="248"/>
      <c r="H285" s="251">
        <v>204.80000000000001</v>
      </c>
      <c r="I285" s="252"/>
      <c r="J285" s="248"/>
      <c r="K285" s="248"/>
      <c r="L285" s="253"/>
      <c r="M285" s="254"/>
      <c r="N285" s="255"/>
      <c r="O285" s="255"/>
      <c r="P285" s="255"/>
      <c r="Q285" s="255"/>
      <c r="R285" s="255"/>
      <c r="S285" s="255"/>
      <c r="T285" s="256"/>
      <c r="U285" s="13"/>
      <c r="V285" s="13"/>
      <c r="W285" s="13"/>
      <c r="X285" s="13"/>
      <c r="Y285" s="13"/>
      <c r="Z285" s="13"/>
      <c r="AA285" s="13"/>
      <c r="AB285" s="13"/>
      <c r="AC285" s="13"/>
      <c r="AD285" s="13"/>
      <c r="AE285" s="13"/>
      <c r="AT285" s="257" t="s">
        <v>208</v>
      </c>
      <c r="AU285" s="257" t="s">
        <v>83</v>
      </c>
      <c r="AV285" s="13" t="s">
        <v>85</v>
      </c>
      <c r="AW285" s="13" t="s">
        <v>32</v>
      </c>
      <c r="AX285" s="13" t="s">
        <v>83</v>
      </c>
      <c r="AY285" s="257" t="s">
        <v>201</v>
      </c>
    </row>
    <row r="286" s="2" customFormat="1" ht="24.15" customHeight="1">
      <c r="A286" s="39"/>
      <c r="B286" s="40"/>
      <c r="C286" s="291" t="s">
        <v>674</v>
      </c>
      <c r="D286" s="291" t="s">
        <v>615</v>
      </c>
      <c r="E286" s="292" t="s">
        <v>1763</v>
      </c>
      <c r="F286" s="293" t="s">
        <v>1764</v>
      </c>
      <c r="G286" s="294" t="s">
        <v>223</v>
      </c>
      <c r="H286" s="295">
        <v>0.182</v>
      </c>
      <c r="I286" s="296"/>
      <c r="J286" s="297">
        <f>ROUND(I286*H286,2)</f>
        <v>0</v>
      </c>
      <c r="K286" s="298"/>
      <c r="L286" s="299"/>
      <c r="M286" s="300" t="s">
        <v>1</v>
      </c>
      <c r="N286" s="301" t="s">
        <v>41</v>
      </c>
      <c r="O286" s="92"/>
      <c r="P286" s="232">
        <f>O286*H286</f>
        <v>0</v>
      </c>
      <c r="Q286" s="232">
        <v>1</v>
      </c>
      <c r="R286" s="232">
        <f>Q286*H286</f>
        <v>0.182</v>
      </c>
      <c r="S286" s="232">
        <v>0</v>
      </c>
      <c r="T286" s="233">
        <f>S286*H286</f>
        <v>0</v>
      </c>
      <c r="U286" s="39"/>
      <c r="V286" s="39"/>
      <c r="W286" s="39"/>
      <c r="X286" s="39"/>
      <c r="Y286" s="39"/>
      <c r="Z286" s="39"/>
      <c r="AA286" s="39"/>
      <c r="AB286" s="39"/>
      <c r="AC286" s="39"/>
      <c r="AD286" s="39"/>
      <c r="AE286" s="39"/>
      <c r="AR286" s="234" t="s">
        <v>260</v>
      </c>
      <c r="AT286" s="234" t="s">
        <v>615</v>
      </c>
      <c r="AU286" s="234" t="s">
        <v>83</v>
      </c>
      <c r="AY286" s="18" t="s">
        <v>201</v>
      </c>
      <c r="BE286" s="235">
        <f>IF(N286="základní",J286,0)</f>
        <v>0</v>
      </c>
      <c r="BF286" s="235">
        <f>IF(N286="snížená",J286,0)</f>
        <v>0</v>
      </c>
      <c r="BG286" s="235">
        <f>IF(N286="zákl. přenesená",J286,0)</f>
        <v>0</v>
      </c>
      <c r="BH286" s="235">
        <f>IF(N286="sníž. přenesená",J286,0)</f>
        <v>0</v>
      </c>
      <c r="BI286" s="235">
        <f>IF(N286="nulová",J286,0)</f>
        <v>0</v>
      </c>
      <c r="BJ286" s="18" t="s">
        <v>83</v>
      </c>
      <c r="BK286" s="235">
        <f>ROUND(I286*H286,2)</f>
        <v>0</v>
      </c>
      <c r="BL286" s="18" t="s">
        <v>206</v>
      </c>
      <c r="BM286" s="234" t="s">
        <v>1765</v>
      </c>
    </row>
    <row r="287" s="2" customFormat="1">
      <c r="A287" s="39"/>
      <c r="B287" s="40"/>
      <c r="C287" s="41"/>
      <c r="D287" s="238" t="s">
        <v>343</v>
      </c>
      <c r="E287" s="41"/>
      <c r="F287" s="285" t="s">
        <v>1766</v>
      </c>
      <c r="G287" s="41"/>
      <c r="H287" s="41"/>
      <c r="I287" s="286"/>
      <c r="J287" s="41"/>
      <c r="K287" s="41"/>
      <c r="L287" s="45"/>
      <c r="M287" s="287"/>
      <c r="N287" s="288"/>
      <c r="O287" s="92"/>
      <c r="P287" s="92"/>
      <c r="Q287" s="92"/>
      <c r="R287" s="92"/>
      <c r="S287" s="92"/>
      <c r="T287" s="93"/>
      <c r="U287" s="39"/>
      <c r="V287" s="39"/>
      <c r="W287" s="39"/>
      <c r="X287" s="39"/>
      <c r="Y287" s="39"/>
      <c r="Z287" s="39"/>
      <c r="AA287" s="39"/>
      <c r="AB287" s="39"/>
      <c r="AC287" s="39"/>
      <c r="AD287" s="39"/>
      <c r="AE287" s="39"/>
      <c r="AT287" s="18" t="s">
        <v>343</v>
      </c>
      <c r="AU287" s="18" t="s">
        <v>83</v>
      </c>
    </row>
    <row r="288" s="12" customFormat="1">
      <c r="A288" s="12"/>
      <c r="B288" s="236"/>
      <c r="C288" s="237"/>
      <c r="D288" s="238" t="s">
        <v>208</v>
      </c>
      <c r="E288" s="239" t="s">
        <v>1</v>
      </c>
      <c r="F288" s="240" t="s">
        <v>1767</v>
      </c>
      <c r="G288" s="237"/>
      <c r="H288" s="239" t="s">
        <v>1</v>
      </c>
      <c r="I288" s="241"/>
      <c r="J288" s="237"/>
      <c r="K288" s="237"/>
      <c r="L288" s="242"/>
      <c r="M288" s="243"/>
      <c r="N288" s="244"/>
      <c r="O288" s="244"/>
      <c r="P288" s="244"/>
      <c r="Q288" s="244"/>
      <c r="R288" s="244"/>
      <c r="S288" s="244"/>
      <c r="T288" s="245"/>
      <c r="U288" s="12"/>
      <c r="V288" s="12"/>
      <c r="W288" s="12"/>
      <c r="X288" s="12"/>
      <c r="Y288" s="12"/>
      <c r="Z288" s="12"/>
      <c r="AA288" s="12"/>
      <c r="AB288" s="12"/>
      <c r="AC288" s="12"/>
      <c r="AD288" s="12"/>
      <c r="AE288" s="12"/>
      <c r="AT288" s="246" t="s">
        <v>208</v>
      </c>
      <c r="AU288" s="246" t="s">
        <v>83</v>
      </c>
      <c r="AV288" s="12" t="s">
        <v>83</v>
      </c>
      <c r="AW288" s="12" t="s">
        <v>32</v>
      </c>
      <c r="AX288" s="12" t="s">
        <v>76</v>
      </c>
      <c r="AY288" s="246" t="s">
        <v>201</v>
      </c>
    </row>
    <row r="289" s="13" customFormat="1">
      <c r="A289" s="13"/>
      <c r="B289" s="247"/>
      <c r="C289" s="248"/>
      <c r="D289" s="238" t="s">
        <v>208</v>
      </c>
      <c r="E289" s="249" t="s">
        <v>1</v>
      </c>
      <c r="F289" s="250" t="s">
        <v>1768</v>
      </c>
      <c r="G289" s="248"/>
      <c r="H289" s="251">
        <v>0.182</v>
      </c>
      <c r="I289" s="252"/>
      <c r="J289" s="248"/>
      <c r="K289" s="248"/>
      <c r="L289" s="253"/>
      <c r="M289" s="254"/>
      <c r="N289" s="255"/>
      <c r="O289" s="255"/>
      <c r="P289" s="255"/>
      <c r="Q289" s="255"/>
      <c r="R289" s="255"/>
      <c r="S289" s="255"/>
      <c r="T289" s="256"/>
      <c r="U289" s="13"/>
      <c r="V289" s="13"/>
      <c r="W289" s="13"/>
      <c r="X289" s="13"/>
      <c r="Y289" s="13"/>
      <c r="Z289" s="13"/>
      <c r="AA289" s="13"/>
      <c r="AB289" s="13"/>
      <c r="AC289" s="13"/>
      <c r="AD289" s="13"/>
      <c r="AE289" s="13"/>
      <c r="AT289" s="257" t="s">
        <v>208</v>
      </c>
      <c r="AU289" s="257" t="s">
        <v>83</v>
      </c>
      <c r="AV289" s="13" t="s">
        <v>85</v>
      </c>
      <c r="AW289" s="13" t="s">
        <v>32</v>
      </c>
      <c r="AX289" s="13" t="s">
        <v>83</v>
      </c>
      <c r="AY289" s="257" t="s">
        <v>201</v>
      </c>
    </row>
    <row r="290" s="2" customFormat="1" ht="66.75" customHeight="1">
      <c r="A290" s="39"/>
      <c r="B290" s="40"/>
      <c r="C290" s="222" t="s">
        <v>679</v>
      </c>
      <c r="D290" s="222" t="s">
        <v>202</v>
      </c>
      <c r="E290" s="223" t="s">
        <v>1769</v>
      </c>
      <c r="F290" s="224" t="s">
        <v>1770</v>
      </c>
      <c r="G290" s="225" t="s">
        <v>671</v>
      </c>
      <c r="H290" s="226">
        <v>130</v>
      </c>
      <c r="I290" s="227"/>
      <c r="J290" s="228">
        <f>ROUND(I290*H290,2)</f>
        <v>0</v>
      </c>
      <c r="K290" s="229"/>
      <c r="L290" s="45"/>
      <c r="M290" s="230" t="s">
        <v>1</v>
      </c>
      <c r="N290" s="231" t="s">
        <v>41</v>
      </c>
      <c r="O290" s="92"/>
      <c r="P290" s="232">
        <f>O290*H290</f>
        <v>0</v>
      </c>
      <c r="Q290" s="232">
        <v>0.0012099999999999999</v>
      </c>
      <c r="R290" s="232">
        <f>Q290*H290</f>
        <v>0.1573</v>
      </c>
      <c r="S290" s="232">
        <v>0</v>
      </c>
      <c r="T290" s="233">
        <f>S290*H290</f>
        <v>0</v>
      </c>
      <c r="U290" s="39"/>
      <c r="V290" s="39"/>
      <c r="W290" s="39"/>
      <c r="X290" s="39"/>
      <c r="Y290" s="39"/>
      <c r="Z290" s="39"/>
      <c r="AA290" s="39"/>
      <c r="AB290" s="39"/>
      <c r="AC290" s="39"/>
      <c r="AD290" s="39"/>
      <c r="AE290" s="39"/>
      <c r="AR290" s="234" t="s">
        <v>206</v>
      </c>
      <c r="AT290" s="234" t="s">
        <v>202</v>
      </c>
      <c r="AU290" s="234" t="s">
        <v>83</v>
      </c>
      <c r="AY290" s="18" t="s">
        <v>201</v>
      </c>
      <c r="BE290" s="235">
        <f>IF(N290="základní",J290,0)</f>
        <v>0</v>
      </c>
      <c r="BF290" s="235">
        <f>IF(N290="snížená",J290,0)</f>
        <v>0</v>
      </c>
      <c r="BG290" s="235">
        <f>IF(N290="zákl. přenesená",J290,0)</f>
        <v>0</v>
      </c>
      <c r="BH290" s="235">
        <f>IF(N290="sníž. přenesená",J290,0)</f>
        <v>0</v>
      </c>
      <c r="BI290" s="235">
        <f>IF(N290="nulová",J290,0)</f>
        <v>0</v>
      </c>
      <c r="BJ290" s="18" t="s">
        <v>83</v>
      </c>
      <c r="BK290" s="235">
        <f>ROUND(I290*H290,2)</f>
        <v>0</v>
      </c>
      <c r="BL290" s="18" t="s">
        <v>206</v>
      </c>
      <c r="BM290" s="234" t="s">
        <v>1771</v>
      </c>
    </row>
    <row r="291" s="13" customFormat="1">
      <c r="A291" s="13"/>
      <c r="B291" s="247"/>
      <c r="C291" s="248"/>
      <c r="D291" s="238" t="s">
        <v>208</v>
      </c>
      <c r="E291" s="249" t="s">
        <v>1</v>
      </c>
      <c r="F291" s="250" t="s">
        <v>1772</v>
      </c>
      <c r="G291" s="248"/>
      <c r="H291" s="251">
        <v>130</v>
      </c>
      <c r="I291" s="252"/>
      <c r="J291" s="248"/>
      <c r="K291" s="248"/>
      <c r="L291" s="253"/>
      <c r="M291" s="254"/>
      <c r="N291" s="255"/>
      <c r="O291" s="255"/>
      <c r="P291" s="255"/>
      <c r="Q291" s="255"/>
      <c r="R291" s="255"/>
      <c r="S291" s="255"/>
      <c r="T291" s="256"/>
      <c r="U291" s="13"/>
      <c r="V291" s="13"/>
      <c r="W291" s="13"/>
      <c r="X291" s="13"/>
      <c r="Y291" s="13"/>
      <c r="Z291" s="13"/>
      <c r="AA291" s="13"/>
      <c r="AB291" s="13"/>
      <c r="AC291" s="13"/>
      <c r="AD291" s="13"/>
      <c r="AE291" s="13"/>
      <c r="AT291" s="257" t="s">
        <v>208</v>
      </c>
      <c r="AU291" s="257" t="s">
        <v>83</v>
      </c>
      <c r="AV291" s="13" t="s">
        <v>85</v>
      </c>
      <c r="AW291" s="13" t="s">
        <v>32</v>
      </c>
      <c r="AX291" s="13" t="s">
        <v>83</v>
      </c>
      <c r="AY291" s="257" t="s">
        <v>201</v>
      </c>
    </row>
    <row r="292" s="2" customFormat="1" ht="66.75" customHeight="1">
      <c r="A292" s="39"/>
      <c r="B292" s="40"/>
      <c r="C292" s="222" t="s">
        <v>683</v>
      </c>
      <c r="D292" s="222" t="s">
        <v>202</v>
      </c>
      <c r="E292" s="223" t="s">
        <v>1773</v>
      </c>
      <c r="F292" s="224" t="s">
        <v>1774</v>
      </c>
      <c r="G292" s="225" t="s">
        <v>671</v>
      </c>
      <c r="H292" s="226">
        <v>84</v>
      </c>
      <c r="I292" s="227"/>
      <c r="J292" s="228">
        <f>ROUND(I292*H292,2)</f>
        <v>0</v>
      </c>
      <c r="K292" s="229"/>
      <c r="L292" s="45"/>
      <c r="M292" s="230" t="s">
        <v>1</v>
      </c>
      <c r="N292" s="231" t="s">
        <v>41</v>
      </c>
      <c r="O292" s="92"/>
      <c r="P292" s="232">
        <f>O292*H292</f>
        <v>0</v>
      </c>
      <c r="Q292" s="232">
        <v>0.0030599999999999998</v>
      </c>
      <c r="R292" s="232">
        <f>Q292*H292</f>
        <v>0.25703999999999999</v>
      </c>
      <c r="S292" s="232">
        <v>0</v>
      </c>
      <c r="T292" s="233">
        <f>S292*H292</f>
        <v>0</v>
      </c>
      <c r="U292" s="39"/>
      <c r="V292" s="39"/>
      <c r="W292" s="39"/>
      <c r="X292" s="39"/>
      <c r="Y292" s="39"/>
      <c r="Z292" s="39"/>
      <c r="AA292" s="39"/>
      <c r="AB292" s="39"/>
      <c r="AC292" s="39"/>
      <c r="AD292" s="39"/>
      <c r="AE292" s="39"/>
      <c r="AR292" s="234" t="s">
        <v>206</v>
      </c>
      <c r="AT292" s="234" t="s">
        <v>202</v>
      </c>
      <c r="AU292" s="234" t="s">
        <v>83</v>
      </c>
      <c r="AY292" s="18" t="s">
        <v>201</v>
      </c>
      <c r="BE292" s="235">
        <f>IF(N292="základní",J292,0)</f>
        <v>0</v>
      </c>
      <c r="BF292" s="235">
        <f>IF(N292="snížená",J292,0)</f>
        <v>0</v>
      </c>
      <c r="BG292" s="235">
        <f>IF(N292="zákl. přenesená",J292,0)</f>
        <v>0</v>
      </c>
      <c r="BH292" s="235">
        <f>IF(N292="sníž. přenesená",J292,0)</f>
        <v>0</v>
      </c>
      <c r="BI292" s="235">
        <f>IF(N292="nulová",J292,0)</f>
        <v>0</v>
      </c>
      <c r="BJ292" s="18" t="s">
        <v>83</v>
      </c>
      <c r="BK292" s="235">
        <f>ROUND(I292*H292,2)</f>
        <v>0</v>
      </c>
      <c r="BL292" s="18" t="s">
        <v>206</v>
      </c>
      <c r="BM292" s="234" t="s">
        <v>1775</v>
      </c>
    </row>
    <row r="293" s="13" customFormat="1">
      <c r="A293" s="13"/>
      <c r="B293" s="247"/>
      <c r="C293" s="248"/>
      <c r="D293" s="238" t="s">
        <v>208</v>
      </c>
      <c r="E293" s="249" t="s">
        <v>1</v>
      </c>
      <c r="F293" s="250" t="s">
        <v>1776</v>
      </c>
      <c r="G293" s="248"/>
      <c r="H293" s="251">
        <v>84</v>
      </c>
      <c r="I293" s="252"/>
      <c r="J293" s="248"/>
      <c r="K293" s="248"/>
      <c r="L293" s="253"/>
      <c r="M293" s="254"/>
      <c r="N293" s="255"/>
      <c r="O293" s="255"/>
      <c r="P293" s="255"/>
      <c r="Q293" s="255"/>
      <c r="R293" s="255"/>
      <c r="S293" s="255"/>
      <c r="T293" s="256"/>
      <c r="U293" s="13"/>
      <c r="V293" s="13"/>
      <c r="W293" s="13"/>
      <c r="X293" s="13"/>
      <c r="Y293" s="13"/>
      <c r="Z293" s="13"/>
      <c r="AA293" s="13"/>
      <c r="AB293" s="13"/>
      <c r="AC293" s="13"/>
      <c r="AD293" s="13"/>
      <c r="AE293" s="13"/>
      <c r="AT293" s="257" t="s">
        <v>208</v>
      </c>
      <c r="AU293" s="257" t="s">
        <v>83</v>
      </c>
      <c r="AV293" s="13" t="s">
        <v>85</v>
      </c>
      <c r="AW293" s="13" t="s">
        <v>32</v>
      </c>
      <c r="AX293" s="13" t="s">
        <v>83</v>
      </c>
      <c r="AY293" s="257" t="s">
        <v>201</v>
      </c>
    </row>
    <row r="294" s="2" customFormat="1" ht="44.25" customHeight="1">
      <c r="A294" s="39"/>
      <c r="B294" s="40"/>
      <c r="C294" s="222" t="s">
        <v>708</v>
      </c>
      <c r="D294" s="222" t="s">
        <v>202</v>
      </c>
      <c r="E294" s="223" t="s">
        <v>1777</v>
      </c>
      <c r="F294" s="224" t="s">
        <v>1778</v>
      </c>
      <c r="G294" s="225" t="s">
        <v>671</v>
      </c>
      <c r="H294" s="226">
        <v>1061.4000000000001</v>
      </c>
      <c r="I294" s="227"/>
      <c r="J294" s="228">
        <f>ROUND(I294*H294,2)</f>
        <v>0</v>
      </c>
      <c r="K294" s="229"/>
      <c r="L294" s="45"/>
      <c r="M294" s="230" t="s">
        <v>1</v>
      </c>
      <c r="N294" s="231" t="s">
        <v>41</v>
      </c>
      <c r="O294" s="92"/>
      <c r="P294" s="232">
        <f>O294*H294</f>
        <v>0</v>
      </c>
      <c r="Q294" s="232">
        <v>0.00044000000000000002</v>
      </c>
      <c r="R294" s="232">
        <f>Q294*H294</f>
        <v>0.46701600000000004</v>
      </c>
      <c r="S294" s="232">
        <v>0.001</v>
      </c>
      <c r="T294" s="233">
        <f>S294*H294</f>
        <v>1.0614000000000001</v>
      </c>
      <c r="U294" s="39"/>
      <c r="V294" s="39"/>
      <c r="W294" s="39"/>
      <c r="X294" s="39"/>
      <c r="Y294" s="39"/>
      <c r="Z294" s="39"/>
      <c r="AA294" s="39"/>
      <c r="AB294" s="39"/>
      <c r="AC294" s="39"/>
      <c r="AD294" s="39"/>
      <c r="AE294" s="39"/>
      <c r="AR294" s="234" t="s">
        <v>206</v>
      </c>
      <c r="AT294" s="234" t="s">
        <v>202</v>
      </c>
      <c r="AU294" s="234" t="s">
        <v>83</v>
      </c>
      <c r="AY294" s="18" t="s">
        <v>201</v>
      </c>
      <c r="BE294" s="235">
        <f>IF(N294="základní",J294,0)</f>
        <v>0</v>
      </c>
      <c r="BF294" s="235">
        <f>IF(N294="snížená",J294,0)</f>
        <v>0</v>
      </c>
      <c r="BG294" s="235">
        <f>IF(N294="zákl. přenesená",J294,0)</f>
        <v>0</v>
      </c>
      <c r="BH294" s="235">
        <f>IF(N294="sníž. přenesená",J294,0)</f>
        <v>0</v>
      </c>
      <c r="BI294" s="235">
        <f>IF(N294="nulová",J294,0)</f>
        <v>0</v>
      </c>
      <c r="BJ294" s="18" t="s">
        <v>83</v>
      </c>
      <c r="BK294" s="235">
        <f>ROUND(I294*H294,2)</f>
        <v>0</v>
      </c>
      <c r="BL294" s="18" t="s">
        <v>206</v>
      </c>
      <c r="BM294" s="234" t="s">
        <v>1779</v>
      </c>
    </row>
    <row r="295" s="12" customFormat="1">
      <c r="A295" s="12"/>
      <c r="B295" s="236"/>
      <c r="C295" s="237"/>
      <c r="D295" s="238" t="s">
        <v>208</v>
      </c>
      <c r="E295" s="239" t="s">
        <v>1</v>
      </c>
      <c r="F295" s="240" t="s">
        <v>1780</v>
      </c>
      <c r="G295" s="237"/>
      <c r="H295" s="239" t="s">
        <v>1</v>
      </c>
      <c r="I295" s="241"/>
      <c r="J295" s="237"/>
      <c r="K295" s="237"/>
      <c r="L295" s="242"/>
      <c r="M295" s="243"/>
      <c r="N295" s="244"/>
      <c r="O295" s="244"/>
      <c r="P295" s="244"/>
      <c r="Q295" s="244"/>
      <c r="R295" s="244"/>
      <c r="S295" s="244"/>
      <c r="T295" s="245"/>
      <c r="U295" s="12"/>
      <c r="V295" s="12"/>
      <c r="W295" s="12"/>
      <c r="X295" s="12"/>
      <c r="Y295" s="12"/>
      <c r="Z295" s="12"/>
      <c r="AA295" s="12"/>
      <c r="AB295" s="12"/>
      <c r="AC295" s="12"/>
      <c r="AD295" s="12"/>
      <c r="AE295" s="12"/>
      <c r="AT295" s="246" t="s">
        <v>208</v>
      </c>
      <c r="AU295" s="246" t="s">
        <v>83</v>
      </c>
      <c r="AV295" s="12" t="s">
        <v>83</v>
      </c>
      <c r="AW295" s="12" t="s">
        <v>32</v>
      </c>
      <c r="AX295" s="12" t="s">
        <v>76</v>
      </c>
      <c r="AY295" s="246" t="s">
        <v>201</v>
      </c>
    </row>
    <row r="296" s="13" customFormat="1">
      <c r="A296" s="13"/>
      <c r="B296" s="247"/>
      <c r="C296" s="248"/>
      <c r="D296" s="238" t="s">
        <v>208</v>
      </c>
      <c r="E296" s="249" t="s">
        <v>1</v>
      </c>
      <c r="F296" s="250" t="s">
        <v>1781</v>
      </c>
      <c r="G296" s="248"/>
      <c r="H296" s="251">
        <v>307.19999999999999</v>
      </c>
      <c r="I296" s="252"/>
      <c r="J296" s="248"/>
      <c r="K296" s="248"/>
      <c r="L296" s="253"/>
      <c r="M296" s="254"/>
      <c r="N296" s="255"/>
      <c r="O296" s="255"/>
      <c r="P296" s="255"/>
      <c r="Q296" s="255"/>
      <c r="R296" s="255"/>
      <c r="S296" s="255"/>
      <c r="T296" s="256"/>
      <c r="U296" s="13"/>
      <c r="V296" s="13"/>
      <c r="W296" s="13"/>
      <c r="X296" s="13"/>
      <c r="Y296" s="13"/>
      <c r="Z296" s="13"/>
      <c r="AA296" s="13"/>
      <c r="AB296" s="13"/>
      <c r="AC296" s="13"/>
      <c r="AD296" s="13"/>
      <c r="AE296" s="13"/>
      <c r="AT296" s="257" t="s">
        <v>208</v>
      </c>
      <c r="AU296" s="257" t="s">
        <v>83</v>
      </c>
      <c r="AV296" s="13" t="s">
        <v>85</v>
      </c>
      <c r="AW296" s="13" t="s">
        <v>32</v>
      </c>
      <c r="AX296" s="13" t="s">
        <v>76</v>
      </c>
      <c r="AY296" s="257" t="s">
        <v>201</v>
      </c>
    </row>
    <row r="297" s="13" customFormat="1">
      <c r="A297" s="13"/>
      <c r="B297" s="247"/>
      <c r="C297" s="248"/>
      <c r="D297" s="238" t="s">
        <v>208</v>
      </c>
      <c r="E297" s="249" t="s">
        <v>1</v>
      </c>
      <c r="F297" s="250" t="s">
        <v>1782</v>
      </c>
      <c r="G297" s="248"/>
      <c r="H297" s="251">
        <v>121.8</v>
      </c>
      <c r="I297" s="252"/>
      <c r="J297" s="248"/>
      <c r="K297" s="248"/>
      <c r="L297" s="253"/>
      <c r="M297" s="254"/>
      <c r="N297" s="255"/>
      <c r="O297" s="255"/>
      <c r="P297" s="255"/>
      <c r="Q297" s="255"/>
      <c r="R297" s="255"/>
      <c r="S297" s="255"/>
      <c r="T297" s="256"/>
      <c r="U297" s="13"/>
      <c r="V297" s="13"/>
      <c r="W297" s="13"/>
      <c r="X297" s="13"/>
      <c r="Y297" s="13"/>
      <c r="Z297" s="13"/>
      <c r="AA297" s="13"/>
      <c r="AB297" s="13"/>
      <c r="AC297" s="13"/>
      <c r="AD297" s="13"/>
      <c r="AE297" s="13"/>
      <c r="AT297" s="257" t="s">
        <v>208</v>
      </c>
      <c r="AU297" s="257" t="s">
        <v>83</v>
      </c>
      <c r="AV297" s="13" t="s">
        <v>85</v>
      </c>
      <c r="AW297" s="13" t="s">
        <v>32</v>
      </c>
      <c r="AX297" s="13" t="s">
        <v>76</v>
      </c>
      <c r="AY297" s="257" t="s">
        <v>201</v>
      </c>
    </row>
    <row r="298" s="12" customFormat="1">
      <c r="A298" s="12"/>
      <c r="B298" s="236"/>
      <c r="C298" s="237"/>
      <c r="D298" s="238" t="s">
        <v>208</v>
      </c>
      <c r="E298" s="239" t="s">
        <v>1</v>
      </c>
      <c r="F298" s="240" t="s">
        <v>1783</v>
      </c>
      <c r="G298" s="237"/>
      <c r="H298" s="239" t="s">
        <v>1</v>
      </c>
      <c r="I298" s="241"/>
      <c r="J298" s="237"/>
      <c r="K298" s="237"/>
      <c r="L298" s="242"/>
      <c r="M298" s="243"/>
      <c r="N298" s="244"/>
      <c r="O298" s="244"/>
      <c r="P298" s="244"/>
      <c r="Q298" s="244"/>
      <c r="R298" s="244"/>
      <c r="S298" s="244"/>
      <c r="T298" s="245"/>
      <c r="U298" s="12"/>
      <c r="V298" s="12"/>
      <c r="W298" s="12"/>
      <c r="X298" s="12"/>
      <c r="Y298" s="12"/>
      <c r="Z298" s="12"/>
      <c r="AA298" s="12"/>
      <c r="AB298" s="12"/>
      <c r="AC298" s="12"/>
      <c r="AD298" s="12"/>
      <c r="AE298" s="12"/>
      <c r="AT298" s="246" t="s">
        <v>208</v>
      </c>
      <c r="AU298" s="246" t="s">
        <v>83</v>
      </c>
      <c r="AV298" s="12" t="s">
        <v>83</v>
      </c>
      <c r="AW298" s="12" t="s">
        <v>32</v>
      </c>
      <c r="AX298" s="12" t="s">
        <v>76</v>
      </c>
      <c r="AY298" s="246" t="s">
        <v>201</v>
      </c>
    </row>
    <row r="299" s="13" customFormat="1">
      <c r="A299" s="13"/>
      <c r="B299" s="247"/>
      <c r="C299" s="248"/>
      <c r="D299" s="238" t="s">
        <v>208</v>
      </c>
      <c r="E299" s="249" t="s">
        <v>1</v>
      </c>
      <c r="F299" s="250" t="s">
        <v>1784</v>
      </c>
      <c r="G299" s="248"/>
      <c r="H299" s="251">
        <v>339</v>
      </c>
      <c r="I299" s="252"/>
      <c r="J299" s="248"/>
      <c r="K299" s="248"/>
      <c r="L299" s="253"/>
      <c r="M299" s="254"/>
      <c r="N299" s="255"/>
      <c r="O299" s="255"/>
      <c r="P299" s="255"/>
      <c r="Q299" s="255"/>
      <c r="R299" s="255"/>
      <c r="S299" s="255"/>
      <c r="T299" s="256"/>
      <c r="U299" s="13"/>
      <c r="V299" s="13"/>
      <c r="W299" s="13"/>
      <c r="X299" s="13"/>
      <c r="Y299" s="13"/>
      <c r="Z299" s="13"/>
      <c r="AA299" s="13"/>
      <c r="AB299" s="13"/>
      <c r="AC299" s="13"/>
      <c r="AD299" s="13"/>
      <c r="AE299" s="13"/>
      <c r="AT299" s="257" t="s">
        <v>208</v>
      </c>
      <c r="AU299" s="257" t="s">
        <v>83</v>
      </c>
      <c r="AV299" s="13" t="s">
        <v>85</v>
      </c>
      <c r="AW299" s="13" t="s">
        <v>32</v>
      </c>
      <c r="AX299" s="13" t="s">
        <v>76</v>
      </c>
      <c r="AY299" s="257" t="s">
        <v>201</v>
      </c>
    </row>
    <row r="300" s="13" customFormat="1">
      <c r="A300" s="13"/>
      <c r="B300" s="247"/>
      <c r="C300" s="248"/>
      <c r="D300" s="238" t="s">
        <v>208</v>
      </c>
      <c r="E300" s="249" t="s">
        <v>1</v>
      </c>
      <c r="F300" s="250" t="s">
        <v>1785</v>
      </c>
      <c r="G300" s="248"/>
      <c r="H300" s="251">
        <v>120.59999999999999</v>
      </c>
      <c r="I300" s="252"/>
      <c r="J300" s="248"/>
      <c r="K300" s="248"/>
      <c r="L300" s="253"/>
      <c r="M300" s="254"/>
      <c r="N300" s="255"/>
      <c r="O300" s="255"/>
      <c r="P300" s="255"/>
      <c r="Q300" s="255"/>
      <c r="R300" s="255"/>
      <c r="S300" s="255"/>
      <c r="T300" s="256"/>
      <c r="U300" s="13"/>
      <c r="V300" s="13"/>
      <c r="W300" s="13"/>
      <c r="X300" s="13"/>
      <c r="Y300" s="13"/>
      <c r="Z300" s="13"/>
      <c r="AA300" s="13"/>
      <c r="AB300" s="13"/>
      <c r="AC300" s="13"/>
      <c r="AD300" s="13"/>
      <c r="AE300" s="13"/>
      <c r="AT300" s="257" t="s">
        <v>208</v>
      </c>
      <c r="AU300" s="257" t="s">
        <v>83</v>
      </c>
      <c r="AV300" s="13" t="s">
        <v>85</v>
      </c>
      <c r="AW300" s="13" t="s">
        <v>32</v>
      </c>
      <c r="AX300" s="13" t="s">
        <v>76</v>
      </c>
      <c r="AY300" s="257" t="s">
        <v>201</v>
      </c>
    </row>
    <row r="301" s="12" customFormat="1">
      <c r="A301" s="12"/>
      <c r="B301" s="236"/>
      <c r="C301" s="237"/>
      <c r="D301" s="238" t="s">
        <v>208</v>
      </c>
      <c r="E301" s="239" t="s">
        <v>1</v>
      </c>
      <c r="F301" s="240" t="s">
        <v>1786</v>
      </c>
      <c r="G301" s="237"/>
      <c r="H301" s="239" t="s">
        <v>1</v>
      </c>
      <c r="I301" s="241"/>
      <c r="J301" s="237"/>
      <c r="K301" s="237"/>
      <c r="L301" s="242"/>
      <c r="M301" s="243"/>
      <c r="N301" s="244"/>
      <c r="O301" s="244"/>
      <c r="P301" s="244"/>
      <c r="Q301" s="244"/>
      <c r="R301" s="244"/>
      <c r="S301" s="244"/>
      <c r="T301" s="245"/>
      <c r="U301" s="12"/>
      <c r="V301" s="12"/>
      <c r="W301" s="12"/>
      <c r="X301" s="12"/>
      <c r="Y301" s="12"/>
      <c r="Z301" s="12"/>
      <c r="AA301" s="12"/>
      <c r="AB301" s="12"/>
      <c r="AC301" s="12"/>
      <c r="AD301" s="12"/>
      <c r="AE301" s="12"/>
      <c r="AT301" s="246" t="s">
        <v>208</v>
      </c>
      <c r="AU301" s="246" t="s">
        <v>83</v>
      </c>
      <c r="AV301" s="12" t="s">
        <v>83</v>
      </c>
      <c r="AW301" s="12" t="s">
        <v>32</v>
      </c>
      <c r="AX301" s="12" t="s">
        <v>76</v>
      </c>
      <c r="AY301" s="246" t="s">
        <v>201</v>
      </c>
    </row>
    <row r="302" s="13" customFormat="1">
      <c r="A302" s="13"/>
      <c r="B302" s="247"/>
      <c r="C302" s="248"/>
      <c r="D302" s="238" t="s">
        <v>208</v>
      </c>
      <c r="E302" s="249" t="s">
        <v>1</v>
      </c>
      <c r="F302" s="250" t="s">
        <v>1787</v>
      </c>
      <c r="G302" s="248"/>
      <c r="H302" s="251">
        <v>172.80000000000001</v>
      </c>
      <c r="I302" s="252"/>
      <c r="J302" s="248"/>
      <c r="K302" s="248"/>
      <c r="L302" s="253"/>
      <c r="M302" s="254"/>
      <c r="N302" s="255"/>
      <c r="O302" s="255"/>
      <c r="P302" s="255"/>
      <c r="Q302" s="255"/>
      <c r="R302" s="255"/>
      <c r="S302" s="255"/>
      <c r="T302" s="256"/>
      <c r="U302" s="13"/>
      <c r="V302" s="13"/>
      <c r="W302" s="13"/>
      <c r="X302" s="13"/>
      <c r="Y302" s="13"/>
      <c r="Z302" s="13"/>
      <c r="AA302" s="13"/>
      <c r="AB302" s="13"/>
      <c r="AC302" s="13"/>
      <c r="AD302" s="13"/>
      <c r="AE302" s="13"/>
      <c r="AT302" s="257" t="s">
        <v>208</v>
      </c>
      <c r="AU302" s="257" t="s">
        <v>83</v>
      </c>
      <c r="AV302" s="13" t="s">
        <v>85</v>
      </c>
      <c r="AW302" s="13" t="s">
        <v>32</v>
      </c>
      <c r="AX302" s="13" t="s">
        <v>76</v>
      </c>
      <c r="AY302" s="257" t="s">
        <v>201</v>
      </c>
    </row>
    <row r="303" s="14" customFormat="1">
      <c r="A303" s="14"/>
      <c r="B303" s="258"/>
      <c r="C303" s="259"/>
      <c r="D303" s="238" t="s">
        <v>208</v>
      </c>
      <c r="E303" s="260" t="s">
        <v>1</v>
      </c>
      <c r="F303" s="261" t="s">
        <v>212</v>
      </c>
      <c r="G303" s="259"/>
      <c r="H303" s="262">
        <v>1061.4000000000001</v>
      </c>
      <c r="I303" s="263"/>
      <c r="J303" s="259"/>
      <c r="K303" s="259"/>
      <c r="L303" s="264"/>
      <c r="M303" s="265"/>
      <c r="N303" s="266"/>
      <c r="O303" s="266"/>
      <c r="P303" s="266"/>
      <c r="Q303" s="266"/>
      <c r="R303" s="266"/>
      <c r="S303" s="266"/>
      <c r="T303" s="267"/>
      <c r="U303" s="14"/>
      <c r="V303" s="14"/>
      <c r="W303" s="14"/>
      <c r="X303" s="14"/>
      <c r="Y303" s="14"/>
      <c r="Z303" s="14"/>
      <c r="AA303" s="14"/>
      <c r="AB303" s="14"/>
      <c r="AC303" s="14"/>
      <c r="AD303" s="14"/>
      <c r="AE303" s="14"/>
      <c r="AT303" s="268" t="s">
        <v>208</v>
      </c>
      <c r="AU303" s="268" t="s">
        <v>83</v>
      </c>
      <c r="AV303" s="14" t="s">
        <v>206</v>
      </c>
      <c r="AW303" s="14" t="s">
        <v>32</v>
      </c>
      <c r="AX303" s="14" t="s">
        <v>83</v>
      </c>
      <c r="AY303" s="268" t="s">
        <v>201</v>
      </c>
    </row>
    <row r="304" s="2" customFormat="1" ht="44.25" customHeight="1">
      <c r="A304" s="39"/>
      <c r="B304" s="40"/>
      <c r="C304" s="222" t="s">
        <v>712</v>
      </c>
      <c r="D304" s="222" t="s">
        <v>202</v>
      </c>
      <c r="E304" s="223" t="s">
        <v>1788</v>
      </c>
      <c r="F304" s="224" t="s">
        <v>1789</v>
      </c>
      <c r="G304" s="225" t="s">
        <v>671</v>
      </c>
      <c r="H304" s="226">
        <v>841.91999999999996</v>
      </c>
      <c r="I304" s="227"/>
      <c r="J304" s="228">
        <f>ROUND(I304*H304,2)</f>
        <v>0</v>
      </c>
      <c r="K304" s="229"/>
      <c r="L304" s="45"/>
      <c r="M304" s="230" t="s">
        <v>1</v>
      </c>
      <c r="N304" s="231" t="s">
        <v>41</v>
      </c>
      <c r="O304" s="92"/>
      <c r="P304" s="232">
        <f>O304*H304</f>
        <v>0</v>
      </c>
      <c r="Q304" s="232">
        <v>0.00079000000000000001</v>
      </c>
      <c r="R304" s="232">
        <f>Q304*H304</f>
        <v>0.66511679999999995</v>
      </c>
      <c r="S304" s="232">
        <v>0.001</v>
      </c>
      <c r="T304" s="233">
        <f>S304*H304</f>
        <v>0.84192</v>
      </c>
      <c r="U304" s="39"/>
      <c r="V304" s="39"/>
      <c r="W304" s="39"/>
      <c r="X304" s="39"/>
      <c r="Y304" s="39"/>
      <c r="Z304" s="39"/>
      <c r="AA304" s="39"/>
      <c r="AB304" s="39"/>
      <c r="AC304" s="39"/>
      <c r="AD304" s="39"/>
      <c r="AE304" s="39"/>
      <c r="AR304" s="234" t="s">
        <v>206</v>
      </c>
      <c r="AT304" s="234" t="s">
        <v>202</v>
      </c>
      <c r="AU304" s="234" t="s">
        <v>83</v>
      </c>
      <c r="AY304" s="18" t="s">
        <v>201</v>
      </c>
      <c r="BE304" s="235">
        <f>IF(N304="základní",J304,0)</f>
        <v>0</v>
      </c>
      <c r="BF304" s="235">
        <f>IF(N304="snížená",J304,0)</f>
        <v>0</v>
      </c>
      <c r="BG304" s="235">
        <f>IF(N304="zákl. přenesená",J304,0)</f>
        <v>0</v>
      </c>
      <c r="BH304" s="235">
        <f>IF(N304="sníž. přenesená",J304,0)</f>
        <v>0</v>
      </c>
      <c r="BI304" s="235">
        <f>IF(N304="nulová",J304,0)</f>
        <v>0</v>
      </c>
      <c r="BJ304" s="18" t="s">
        <v>83</v>
      </c>
      <c r="BK304" s="235">
        <f>ROUND(I304*H304,2)</f>
        <v>0</v>
      </c>
      <c r="BL304" s="18" t="s">
        <v>206</v>
      </c>
      <c r="BM304" s="234" t="s">
        <v>1790</v>
      </c>
    </row>
    <row r="305" s="12" customFormat="1">
      <c r="A305" s="12"/>
      <c r="B305" s="236"/>
      <c r="C305" s="237"/>
      <c r="D305" s="238" t="s">
        <v>208</v>
      </c>
      <c r="E305" s="239" t="s">
        <v>1</v>
      </c>
      <c r="F305" s="240" t="s">
        <v>1791</v>
      </c>
      <c r="G305" s="237"/>
      <c r="H305" s="239" t="s">
        <v>1</v>
      </c>
      <c r="I305" s="241"/>
      <c r="J305" s="237"/>
      <c r="K305" s="237"/>
      <c r="L305" s="242"/>
      <c r="M305" s="243"/>
      <c r="N305" s="244"/>
      <c r="O305" s="244"/>
      <c r="P305" s="244"/>
      <c r="Q305" s="244"/>
      <c r="R305" s="244"/>
      <c r="S305" s="244"/>
      <c r="T305" s="245"/>
      <c r="U305" s="12"/>
      <c r="V305" s="12"/>
      <c r="W305" s="12"/>
      <c r="X305" s="12"/>
      <c r="Y305" s="12"/>
      <c r="Z305" s="12"/>
      <c r="AA305" s="12"/>
      <c r="AB305" s="12"/>
      <c r="AC305" s="12"/>
      <c r="AD305" s="12"/>
      <c r="AE305" s="12"/>
      <c r="AT305" s="246" t="s">
        <v>208</v>
      </c>
      <c r="AU305" s="246" t="s">
        <v>83</v>
      </c>
      <c r="AV305" s="12" t="s">
        <v>83</v>
      </c>
      <c r="AW305" s="12" t="s">
        <v>32</v>
      </c>
      <c r="AX305" s="12" t="s">
        <v>76</v>
      </c>
      <c r="AY305" s="246" t="s">
        <v>201</v>
      </c>
    </row>
    <row r="306" s="13" customFormat="1">
      <c r="A306" s="13"/>
      <c r="B306" s="247"/>
      <c r="C306" s="248"/>
      <c r="D306" s="238" t="s">
        <v>208</v>
      </c>
      <c r="E306" s="249" t="s">
        <v>1</v>
      </c>
      <c r="F306" s="250" t="s">
        <v>1792</v>
      </c>
      <c r="G306" s="248"/>
      <c r="H306" s="251">
        <v>76.799999999999997</v>
      </c>
      <c r="I306" s="252"/>
      <c r="J306" s="248"/>
      <c r="K306" s="248"/>
      <c r="L306" s="253"/>
      <c r="M306" s="254"/>
      <c r="N306" s="255"/>
      <c r="O306" s="255"/>
      <c r="P306" s="255"/>
      <c r="Q306" s="255"/>
      <c r="R306" s="255"/>
      <c r="S306" s="255"/>
      <c r="T306" s="256"/>
      <c r="U306" s="13"/>
      <c r="V306" s="13"/>
      <c r="W306" s="13"/>
      <c r="X306" s="13"/>
      <c r="Y306" s="13"/>
      <c r="Z306" s="13"/>
      <c r="AA306" s="13"/>
      <c r="AB306" s="13"/>
      <c r="AC306" s="13"/>
      <c r="AD306" s="13"/>
      <c r="AE306" s="13"/>
      <c r="AT306" s="257" t="s">
        <v>208</v>
      </c>
      <c r="AU306" s="257" t="s">
        <v>83</v>
      </c>
      <c r="AV306" s="13" t="s">
        <v>85</v>
      </c>
      <c r="AW306" s="13" t="s">
        <v>32</v>
      </c>
      <c r="AX306" s="13" t="s">
        <v>76</v>
      </c>
      <c r="AY306" s="257" t="s">
        <v>201</v>
      </c>
    </row>
    <row r="307" s="13" customFormat="1">
      <c r="A307" s="13"/>
      <c r="B307" s="247"/>
      <c r="C307" s="248"/>
      <c r="D307" s="238" t="s">
        <v>208</v>
      </c>
      <c r="E307" s="249" t="s">
        <v>1</v>
      </c>
      <c r="F307" s="250" t="s">
        <v>1792</v>
      </c>
      <c r="G307" s="248"/>
      <c r="H307" s="251">
        <v>76.799999999999997</v>
      </c>
      <c r="I307" s="252"/>
      <c r="J307" s="248"/>
      <c r="K307" s="248"/>
      <c r="L307" s="253"/>
      <c r="M307" s="254"/>
      <c r="N307" s="255"/>
      <c r="O307" s="255"/>
      <c r="P307" s="255"/>
      <c r="Q307" s="255"/>
      <c r="R307" s="255"/>
      <c r="S307" s="255"/>
      <c r="T307" s="256"/>
      <c r="U307" s="13"/>
      <c r="V307" s="13"/>
      <c r="W307" s="13"/>
      <c r="X307" s="13"/>
      <c r="Y307" s="13"/>
      <c r="Z307" s="13"/>
      <c r="AA307" s="13"/>
      <c r="AB307" s="13"/>
      <c r="AC307" s="13"/>
      <c r="AD307" s="13"/>
      <c r="AE307" s="13"/>
      <c r="AT307" s="257" t="s">
        <v>208</v>
      </c>
      <c r="AU307" s="257" t="s">
        <v>83</v>
      </c>
      <c r="AV307" s="13" t="s">
        <v>85</v>
      </c>
      <c r="AW307" s="13" t="s">
        <v>32</v>
      </c>
      <c r="AX307" s="13" t="s">
        <v>76</v>
      </c>
      <c r="AY307" s="257" t="s">
        <v>201</v>
      </c>
    </row>
    <row r="308" s="12" customFormat="1">
      <c r="A308" s="12"/>
      <c r="B308" s="236"/>
      <c r="C308" s="237"/>
      <c r="D308" s="238" t="s">
        <v>208</v>
      </c>
      <c r="E308" s="239" t="s">
        <v>1</v>
      </c>
      <c r="F308" s="240" t="s">
        <v>1786</v>
      </c>
      <c r="G308" s="237"/>
      <c r="H308" s="239" t="s">
        <v>1</v>
      </c>
      <c r="I308" s="241"/>
      <c r="J308" s="237"/>
      <c r="K308" s="237"/>
      <c r="L308" s="242"/>
      <c r="M308" s="243"/>
      <c r="N308" s="244"/>
      <c r="O308" s="244"/>
      <c r="P308" s="244"/>
      <c r="Q308" s="244"/>
      <c r="R308" s="244"/>
      <c r="S308" s="244"/>
      <c r="T308" s="245"/>
      <c r="U308" s="12"/>
      <c r="V308" s="12"/>
      <c r="W308" s="12"/>
      <c r="X308" s="12"/>
      <c r="Y308" s="12"/>
      <c r="Z308" s="12"/>
      <c r="AA308" s="12"/>
      <c r="AB308" s="12"/>
      <c r="AC308" s="12"/>
      <c r="AD308" s="12"/>
      <c r="AE308" s="12"/>
      <c r="AT308" s="246" t="s">
        <v>208</v>
      </c>
      <c r="AU308" s="246" t="s">
        <v>83</v>
      </c>
      <c r="AV308" s="12" t="s">
        <v>83</v>
      </c>
      <c r="AW308" s="12" t="s">
        <v>32</v>
      </c>
      <c r="AX308" s="12" t="s">
        <v>76</v>
      </c>
      <c r="AY308" s="246" t="s">
        <v>201</v>
      </c>
    </row>
    <row r="309" s="13" customFormat="1">
      <c r="A309" s="13"/>
      <c r="B309" s="247"/>
      <c r="C309" s="248"/>
      <c r="D309" s="238" t="s">
        <v>208</v>
      </c>
      <c r="E309" s="249" t="s">
        <v>1</v>
      </c>
      <c r="F309" s="250" t="s">
        <v>1793</v>
      </c>
      <c r="G309" s="248"/>
      <c r="H309" s="251">
        <v>257.75999999999999</v>
      </c>
      <c r="I309" s="252"/>
      <c r="J309" s="248"/>
      <c r="K309" s="248"/>
      <c r="L309" s="253"/>
      <c r="M309" s="254"/>
      <c r="N309" s="255"/>
      <c r="O309" s="255"/>
      <c r="P309" s="255"/>
      <c r="Q309" s="255"/>
      <c r="R309" s="255"/>
      <c r="S309" s="255"/>
      <c r="T309" s="256"/>
      <c r="U309" s="13"/>
      <c r="V309" s="13"/>
      <c r="W309" s="13"/>
      <c r="X309" s="13"/>
      <c r="Y309" s="13"/>
      <c r="Z309" s="13"/>
      <c r="AA309" s="13"/>
      <c r="AB309" s="13"/>
      <c r="AC309" s="13"/>
      <c r="AD309" s="13"/>
      <c r="AE309" s="13"/>
      <c r="AT309" s="257" t="s">
        <v>208</v>
      </c>
      <c r="AU309" s="257" t="s">
        <v>83</v>
      </c>
      <c r="AV309" s="13" t="s">
        <v>85</v>
      </c>
      <c r="AW309" s="13" t="s">
        <v>32</v>
      </c>
      <c r="AX309" s="13" t="s">
        <v>76</v>
      </c>
      <c r="AY309" s="257" t="s">
        <v>201</v>
      </c>
    </row>
    <row r="310" s="13" customFormat="1">
      <c r="A310" s="13"/>
      <c r="B310" s="247"/>
      <c r="C310" s="248"/>
      <c r="D310" s="238" t="s">
        <v>208</v>
      </c>
      <c r="E310" s="249" t="s">
        <v>1</v>
      </c>
      <c r="F310" s="250" t="s">
        <v>1793</v>
      </c>
      <c r="G310" s="248"/>
      <c r="H310" s="251">
        <v>257.75999999999999</v>
      </c>
      <c r="I310" s="252"/>
      <c r="J310" s="248"/>
      <c r="K310" s="248"/>
      <c r="L310" s="253"/>
      <c r="M310" s="254"/>
      <c r="N310" s="255"/>
      <c r="O310" s="255"/>
      <c r="P310" s="255"/>
      <c r="Q310" s="255"/>
      <c r="R310" s="255"/>
      <c r="S310" s="255"/>
      <c r="T310" s="256"/>
      <c r="U310" s="13"/>
      <c r="V310" s="13"/>
      <c r="W310" s="13"/>
      <c r="X310" s="13"/>
      <c r="Y310" s="13"/>
      <c r="Z310" s="13"/>
      <c r="AA310" s="13"/>
      <c r="AB310" s="13"/>
      <c r="AC310" s="13"/>
      <c r="AD310" s="13"/>
      <c r="AE310" s="13"/>
      <c r="AT310" s="257" t="s">
        <v>208</v>
      </c>
      <c r="AU310" s="257" t="s">
        <v>83</v>
      </c>
      <c r="AV310" s="13" t="s">
        <v>85</v>
      </c>
      <c r="AW310" s="13" t="s">
        <v>32</v>
      </c>
      <c r="AX310" s="13" t="s">
        <v>76</v>
      </c>
      <c r="AY310" s="257" t="s">
        <v>201</v>
      </c>
    </row>
    <row r="311" s="13" customFormat="1">
      <c r="A311" s="13"/>
      <c r="B311" s="247"/>
      <c r="C311" s="248"/>
      <c r="D311" s="238" t="s">
        <v>208</v>
      </c>
      <c r="E311" s="249" t="s">
        <v>1</v>
      </c>
      <c r="F311" s="250" t="s">
        <v>1787</v>
      </c>
      <c r="G311" s="248"/>
      <c r="H311" s="251">
        <v>172.80000000000001</v>
      </c>
      <c r="I311" s="252"/>
      <c r="J311" s="248"/>
      <c r="K311" s="248"/>
      <c r="L311" s="253"/>
      <c r="M311" s="254"/>
      <c r="N311" s="255"/>
      <c r="O311" s="255"/>
      <c r="P311" s="255"/>
      <c r="Q311" s="255"/>
      <c r="R311" s="255"/>
      <c r="S311" s="255"/>
      <c r="T311" s="256"/>
      <c r="U311" s="13"/>
      <c r="V311" s="13"/>
      <c r="W311" s="13"/>
      <c r="X311" s="13"/>
      <c r="Y311" s="13"/>
      <c r="Z311" s="13"/>
      <c r="AA311" s="13"/>
      <c r="AB311" s="13"/>
      <c r="AC311" s="13"/>
      <c r="AD311" s="13"/>
      <c r="AE311" s="13"/>
      <c r="AT311" s="257" t="s">
        <v>208</v>
      </c>
      <c r="AU311" s="257" t="s">
        <v>83</v>
      </c>
      <c r="AV311" s="13" t="s">
        <v>85</v>
      </c>
      <c r="AW311" s="13" t="s">
        <v>32</v>
      </c>
      <c r="AX311" s="13" t="s">
        <v>76</v>
      </c>
      <c r="AY311" s="257" t="s">
        <v>201</v>
      </c>
    </row>
    <row r="312" s="14" customFormat="1">
      <c r="A312" s="14"/>
      <c r="B312" s="258"/>
      <c r="C312" s="259"/>
      <c r="D312" s="238" t="s">
        <v>208</v>
      </c>
      <c r="E312" s="260" t="s">
        <v>1</v>
      </c>
      <c r="F312" s="261" t="s">
        <v>212</v>
      </c>
      <c r="G312" s="259"/>
      <c r="H312" s="262">
        <v>841.91999999999996</v>
      </c>
      <c r="I312" s="263"/>
      <c r="J312" s="259"/>
      <c r="K312" s="259"/>
      <c r="L312" s="264"/>
      <c r="M312" s="265"/>
      <c r="N312" s="266"/>
      <c r="O312" s="266"/>
      <c r="P312" s="266"/>
      <c r="Q312" s="266"/>
      <c r="R312" s="266"/>
      <c r="S312" s="266"/>
      <c r="T312" s="267"/>
      <c r="U312" s="14"/>
      <c r="V312" s="14"/>
      <c r="W312" s="14"/>
      <c r="X312" s="14"/>
      <c r="Y312" s="14"/>
      <c r="Z312" s="14"/>
      <c r="AA312" s="14"/>
      <c r="AB312" s="14"/>
      <c r="AC312" s="14"/>
      <c r="AD312" s="14"/>
      <c r="AE312" s="14"/>
      <c r="AT312" s="268" t="s">
        <v>208</v>
      </c>
      <c r="AU312" s="268" t="s">
        <v>83</v>
      </c>
      <c r="AV312" s="14" t="s">
        <v>206</v>
      </c>
      <c r="AW312" s="14" t="s">
        <v>32</v>
      </c>
      <c r="AX312" s="14" t="s">
        <v>83</v>
      </c>
      <c r="AY312" s="268" t="s">
        <v>201</v>
      </c>
    </row>
    <row r="313" s="2" customFormat="1" ht="37.8" customHeight="1">
      <c r="A313" s="39"/>
      <c r="B313" s="40"/>
      <c r="C313" s="222" t="s">
        <v>720</v>
      </c>
      <c r="D313" s="222" t="s">
        <v>202</v>
      </c>
      <c r="E313" s="223" t="s">
        <v>1794</v>
      </c>
      <c r="F313" s="224" t="s">
        <v>1795</v>
      </c>
      <c r="G313" s="225" t="s">
        <v>215</v>
      </c>
      <c r="H313" s="226">
        <v>115.95099999999999</v>
      </c>
      <c r="I313" s="227"/>
      <c r="J313" s="228">
        <f>ROUND(I313*H313,2)</f>
        <v>0</v>
      </c>
      <c r="K313" s="229"/>
      <c r="L313" s="45"/>
      <c r="M313" s="230" t="s">
        <v>1</v>
      </c>
      <c r="N313" s="231" t="s">
        <v>41</v>
      </c>
      <c r="O313" s="92"/>
      <c r="P313" s="232">
        <f>O313*H313</f>
        <v>0</v>
      </c>
      <c r="Q313" s="232">
        <v>0</v>
      </c>
      <c r="R313" s="232">
        <f>Q313*H313</f>
        <v>0</v>
      </c>
      <c r="S313" s="232">
        <v>0.023599999999999999</v>
      </c>
      <c r="T313" s="233">
        <f>S313*H313</f>
        <v>2.7364435999999999</v>
      </c>
      <c r="U313" s="39"/>
      <c r="V313" s="39"/>
      <c r="W313" s="39"/>
      <c r="X313" s="39"/>
      <c r="Y313" s="39"/>
      <c r="Z313" s="39"/>
      <c r="AA313" s="39"/>
      <c r="AB313" s="39"/>
      <c r="AC313" s="39"/>
      <c r="AD313" s="39"/>
      <c r="AE313" s="39"/>
      <c r="AR313" s="234" t="s">
        <v>206</v>
      </c>
      <c r="AT313" s="234" t="s">
        <v>202</v>
      </c>
      <c r="AU313" s="234" t="s">
        <v>83</v>
      </c>
      <c r="AY313" s="18" t="s">
        <v>201</v>
      </c>
      <c r="BE313" s="235">
        <f>IF(N313="základní",J313,0)</f>
        <v>0</v>
      </c>
      <c r="BF313" s="235">
        <f>IF(N313="snížená",J313,0)</f>
        <v>0</v>
      </c>
      <c r="BG313" s="235">
        <f>IF(N313="zákl. přenesená",J313,0)</f>
        <v>0</v>
      </c>
      <c r="BH313" s="235">
        <f>IF(N313="sníž. přenesená",J313,0)</f>
        <v>0</v>
      </c>
      <c r="BI313" s="235">
        <f>IF(N313="nulová",J313,0)</f>
        <v>0</v>
      </c>
      <c r="BJ313" s="18" t="s">
        <v>83</v>
      </c>
      <c r="BK313" s="235">
        <f>ROUND(I313*H313,2)</f>
        <v>0</v>
      </c>
      <c r="BL313" s="18" t="s">
        <v>206</v>
      </c>
      <c r="BM313" s="234" t="s">
        <v>1796</v>
      </c>
    </row>
    <row r="314" s="12" customFormat="1">
      <c r="A314" s="12"/>
      <c r="B314" s="236"/>
      <c r="C314" s="237"/>
      <c r="D314" s="238" t="s">
        <v>208</v>
      </c>
      <c r="E314" s="239" t="s">
        <v>1</v>
      </c>
      <c r="F314" s="240" t="s">
        <v>862</v>
      </c>
      <c r="G314" s="237"/>
      <c r="H314" s="239" t="s">
        <v>1</v>
      </c>
      <c r="I314" s="241"/>
      <c r="J314" s="237"/>
      <c r="K314" s="237"/>
      <c r="L314" s="242"/>
      <c r="M314" s="243"/>
      <c r="N314" s="244"/>
      <c r="O314" s="244"/>
      <c r="P314" s="244"/>
      <c r="Q314" s="244"/>
      <c r="R314" s="244"/>
      <c r="S314" s="244"/>
      <c r="T314" s="245"/>
      <c r="U314" s="12"/>
      <c r="V314" s="12"/>
      <c r="W314" s="12"/>
      <c r="X314" s="12"/>
      <c r="Y314" s="12"/>
      <c r="Z314" s="12"/>
      <c r="AA314" s="12"/>
      <c r="AB314" s="12"/>
      <c r="AC314" s="12"/>
      <c r="AD314" s="12"/>
      <c r="AE314" s="12"/>
      <c r="AT314" s="246" t="s">
        <v>208</v>
      </c>
      <c r="AU314" s="246" t="s">
        <v>83</v>
      </c>
      <c r="AV314" s="12" t="s">
        <v>83</v>
      </c>
      <c r="AW314" s="12" t="s">
        <v>32</v>
      </c>
      <c r="AX314" s="12" t="s">
        <v>76</v>
      </c>
      <c r="AY314" s="246" t="s">
        <v>201</v>
      </c>
    </row>
    <row r="315" s="13" customFormat="1">
      <c r="A315" s="13"/>
      <c r="B315" s="247"/>
      <c r="C315" s="248"/>
      <c r="D315" s="238" t="s">
        <v>208</v>
      </c>
      <c r="E315" s="249" t="s">
        <v>1</v>
      </c>
      <c r="F315" s="250" t="s">
        <v>1075</v>
      </c>
      <c r="G315" s="248"/>
      <c r="H315" s="251">
        <v>93.390000000000001</v>
      </c>
      <c r="I315" s="252"/>
      <c r="J315" s="248"/>
      <c r="K315" s="248"/>
      <c r="L315" s="253"/>
      <c r="M315" s="254"/>
      <c r="N315" s="255"/>
      <c r="O315" s="255"/>
      <c r="P315" s="255"/>
      <c r="Q315" s="255"/>
      <c r="R315" s="255"/>
      <c r="S315" s="255"/>
      <c r="T315" s="256"/>
      <c r="U315" s="13"/>
      <c r="V315" s="13"/>
      <c r="W315" s="13"/>
      <c r="X315" s="13"/>
      <c r="Y315" s="13"/>
      <c r="Z315" s="13"/>
      <c r="AA315" s="13"/>
      <c r="AB315" s="13"/>
      <c r="AC315" s="13"/>
      <c r="AD315" s="13"/>
      <c r="AE315" s="13"/>
      <c r="AT315" s="257" t="s">
        <v>208</v>
      </c>
      <c r="AU315" s="257" t="s">
        <v>83</v>
      </c>
      <c r="AV315" s="13" t="s">
        <v>85</v>
      </c>
      <c r="AW315" s="13" t="s">
        <v>32</v>
      </c>
      <c r="AX315" s="13" t="s">
        <v>76</v>
      </c>
      <c r="AY315" s="257" t="s">
        <v>201</v>
      </c>
    </row>
    <row r="316" s="12" customFormat="1">
      <c r="A316" s="12"/>
      <c r="B316" s="236"/>
      <c r="C316" s="237"/>
      <c r="D316" s="238" t="s">
        <v>208</v>
      </c>
      <c r="E316" s="239" t="s">
        <v>1</v>
      </c>
      <c r="F316" s="240" t="s">
        <v>864</v>
      </c>
      <c r="G316" s="237"/>
      <c r="H316" s="239" t="s">
        <v>1</v>
      </c>
      <c r="I316" s="241"/>
      <c r="J316" s="237"/>
      <c r="K316" s="237"/>
      <c r="L316" s="242"/>
      <c r="M316" s="243"/>
      <c r="N316" s="244"/>
      <c r="O316" s="244"/>
      <c r="P316" s="244"/>
      <c r="Q316" s="244"/>
      <c r="R316" s="244"/>
      <c r="S316" s="244"/>
      <c r="T316" s="245"/>
      <c r="U316" s="12"/>
      <c r="V316" s="12"/>
      <c r="W316" s="12"/>
      <c r="X316" s="12"/>
      <c r="Y316" s="12"/>
      <c r="Z316" s="12"/>
      <c r="AA316" s="12"/>
      <c r="AB316" s="12"/>
      <c r="AC316" s="12"/>
      <c r="AD316" s="12"/>
      <c r="AE316" s="12"/>
      <c r="AT316" s="246" t="s">
        <v>208</v>
      </c>
      <c r="AU316" s="246" t="s">
        <v>83</v>
      </c>
      <c r="AV316" s="12" t="s">
        <v>83</v>
      </c>
      <c r="AW316" s="12" t="s">
        <v>32</v>
      </c>
      <c r="AX316" s="12" t="s">
        <v>76</v>
      </c>
      <c r="AY316" s="246" t="s">
        <v>201</v>
      </c>
    </row>
    <row r="317" s="13" customFormat="1">
      <c r="A317" s="13"/>
      <c r="B317" s="247"/>
      <c r="C317" s="248"/>
      <c r="D317" s="238" t="s">
        <v>208</v>
      </c>
      <c r="E317" s="249" t="s">
        <v>1</v>
      </c>
      <c r="F317" s="250" t="s">
        <v>1076</v>
      </c>
      <c r="G317" s="248"/>
      <c r="H317" s="251">
        <v>-3.4620000000000002</v>
      </c>
      <c r="I317" s="252"/>
      <c r="J317" s="248"/>
      <c r="K317" s="248"/>
      <c r="L317" s="253"/>
      <c r="M317" s="254"/>
      <c r="N317" s="255"/>
      <c r="O317" s="255"/>
      <c r="P317" s="255"/>
      <c r="Q317" s="255"/>
      <c r="R317" s="255"/>
      <c r="S317" s="255"/>
      <c r="T317" s="256"/>
      <c r="U317" s="13"/>
      <c r="V317" s="13"/>
      <c r="W317" s="13"/>
      <c r="X317" s="13"/>
      <c r="Y317" s="13"/>
      <c r="Z317" s="13"/>
      <c r="AA317" s="13"/>
      <c r="AB317" s="13"/>
      <c r="AC317" s="13"/>
      <c r="AD317" s="13"/>
      <c r="AE317" s="13"/>
      <c r="AT317" s="257" t="s">
        <v>208</v>
      </c>
      <c r="AU317" s="257" t="s">
        <v>83</v>
      </c>
      <c r="AV317" s="13" t="s">
        <v>85</v>
      </c>
      <c r="AW317" s="13" t="s">
        <v>32</v>
      </c>
      <c r="AX317" s="13" t="s">
        <v>76</v>
      </c>
      <c r="AY317" s="257" t="s">
        <v>201</v>
      </c>
    </row>
    <row r="318" s="12" customFormat="1">
      <c r="A318" s="12"/>
      <c r="B318" s="236"/>
      <c r="C318" s="237"/>
      <c r="D318" s="238" t="s">
        <v>208</v>
      </c>
      <c r="E318" s="239" t="s">
        <v>1</v>
      </c>
      <c r="F318" s="240" t="s">
        <v>866</v>
      </c>
      <c r="G318" s="237"/>
      <c r="H318" s="239" t="s">
        <v>1</v>
      </c>
      <c r="I318" s="241"/>
      <c r="J318" s="237"/>
      <c r="K318" s="237"/>
      <c r="L318" s="242"/>
      <c r="M318" s="243"/>
      <c r="N318" s="244"/>
      <c r="O318" s="244"/>
      <c r="P318" s="244"/>
      <c r="Q318" s="244"/>
      <c r="R318" s="244"/>
      <c r="S318" s="244"/>
      <c r="T318" s="245"/>
      <c r="U318" s="12"/>
      <c r="V318" s="12"/>
      <c r="W318" s="12"/>
      <c r="X318" s="12"/>
      <c r="Y318" s="12"/>
      <c r="Z318" s="12"/>
      <c r="AA318" s="12"/>
      <c r="AB318" s="12"/>
      <c r="AC318" s="12"/>
      <c r="AD318" s="12"/>
      <c r="AE318" s="12"/>
      <c r="AT318" s="246" t="s">
        <v>208</v>
      </c>
      <c r="AU318" s="246" t="s">
        <v>83</v>
      </c>
      <c r="AV318" s="12" t="s">
        <v>83</v>
      </c>
      <c r="AW318" s="12" t="s">
        <v>32</v>
      </c>
      <c r="AX318" s="12" t="s">
        <v>76</v>
      </c>
      <c r="AY318" s="246" t="s">
        <v>201</v>
      </c>
    </row>
    <row r="319" s="13" customFormat="1">
      <c r="A319" s="13"/>
      <c r="B319" s="247"/>
      <c r="C319" s="248"/>
      <c r="D319" s="238" t="s">
        <v>208</v>
      </c>
      <c r="E319" s="249" t="s">
        <v>1</v>
      </c>
      <c r="F319" s="250" t="s">
        <v>1077</v>
      </c>
      <c r="G319" s="248"/>
      <c r="H319" s="251">
        <v>26.023</v>
      </c>
      <c r="I319" s="252"/>
      <c r="J319" s="248"/>
      <c r="K319" s="248"/>
      <c r="L319" s="253"/>
      <c r="M319" s="254"/>
      <c r="N319" s="255"/>
      <c r="O319" s="255"/>
      <c r="P319" s="255"/>
      <c r="Q319" s="255"/>
      <c r="R319" s="255"/>
      <c r="S319" s="255"/>
      <c r="T319" s="256"/>
      <c r="U319" s="13"/>
      <c r="V319" s="13"/>
      <c r="W319" s="13"/>
      <c r="X319" s="13"/>
      <c r="Y319" s="13"/>
      <c r="Z319" s="13"/>
      <c r="AA319" s="13"/>
      <c r="AB319" s="13"/>
      <c r="AC319" s="13"/>
      <c r="AD319" s="13"/>
      <c r="AE319" s="13"/>
      <c r="AT319" s="257" t="s">
        <v>208</v>
      </c>
      <c r="AU319" s="257" t="s">
        <v>83</v>
      </c>
      <c r="AV319" s="13" t="s">
        <v>85</v>
      </c>
      <c r="AW319" s="13" t="s">
        <v>32</v>
      </c>
      <c r="AX319" s="13" t="s">
        <v>76</v>
      </c>
      <c r="AY319" s="257" t="s">
        <v>201</v>
      </c>
    </row>
    <row r="320" s="14" customFormat="1">
      <c r="A320" s="14"/>
      <c r="B320" s="258"/>
      <c r="C320" s="259"/>
      <c r="D320" s="238" t="s">
        <v>208</v>
      </c>
      <c r="E320" s="260" t="s">
        <v>1</v>
      </c>
      <c r="F320" s="261" t="s">
        <v>212</v>
      </c>
      <c r="G320" s="259"/>
      <c r="H320" s="262">
        <v>115.95099999999999</v>
      </c>
      <c r="I320" s="263"/>
      <c r="J320" s="259"/>
      <c r="K320" s="259"/>
      <c r="L320" s="264"/>
      <c r="M320" s="265"/>
      <c r="N320" s="266"/>
      <c r="O320" s="266"/>
      <c r="P320" s="266"/>
      <c r="Q320" s="266"/>
      <c r="R320" s="266"/>
      <c r="S320" s="266"/>
      <c r="T320" s="267"/>
      <c r="U320" s="14"/>
      <c r="V320" s="14"/>
      <c r="W320" s="14"/>
      <c r="X320" s="14"/>
      <c r="Y320" s="14"/>
      <c r="Z320" s="14"/>
      <c r="AA320" s="14"/>
      <c r="AB320" s="14"/>
      <c r="AC320" s="14"/>
      <c r="AD320" s="14"/>
      <c r="AE320" s="14"/>
      <c r="AT320" s="268" t="s">
        <v>208</v>
      </c>
      <c r="AU320" s="268" t="s">
        <v>83</v>
      </c>
      <c r="AV320" s="14" t="s">
        <v>206</v>
      </c>
      <c r="AW320" s="14" t="s">
        <v>32</v>
      </c>
      <c r="AX320" s="14" t="s">
        <v>83</v>
      </c>
      <c r="AY320" s="268" t="s">
        <v>201</v>
      </c>
    </row>
    <row r="321" s="2" customFormat="1" ht="37.8" customHeight="1">
      <c r="A321" s="39"/>
      <c r="B321" s="40"/>
      <c r="C321" s="222" t="s">
        <v>724</v>
      </c>
      <c r="D321" s="222" t="s">
        <v>202</v>
      </c>
      <c r="E321" s="223" t="s">
        <v>1797</v>
      </c>
      <c r="F321" s="224" t="s">
        <v>1798</v>
      </c>
      <c r="G321" s="225" t="s">
        <v>215</v>
      </c>
      <c r="H321" s="226">
        <v>579.755</v>
      </c>
      <c r="I321" s="227"/>
      <c r="J321" s="228">
        <f>ROUND(I321*H321,2)</f>
        <v>0</v>
      </c>
      <c r="K321" s="229"/>
      <c r="L321" s="45"/>
      <c r="M321" s="230" t="s">
        <v>1</v>
      </c>
      <c r="N321" s="231" t="s">
        <v>41</v>
      </c>
      <c r="O321" s="92"/>
      <c r="P321" s="232">
        <f>O321*H321</f>
        <v>0</v>
      </c>
      <c r="Q321" s="232">
        <v>0</v>
      </c>
      <c r="R321" s="232">
        <f>Q321*H321</f>
        <v>0</v>
      </c>
      <c r="S321" s="232">
        <v>0.0047000000000000002</v>
      </c>
      <c r="T321" s="233">
        <f>S321*H321</f>
        <v>2.7248485000000002</v>
      </c>
      <c r="U321" s="39"/>
      <c r="V321" s="39"/>
      <c r="W321" s="39"/>
      <c r="X321" s="39"/>
      <c r="Y321" s="39"/>
      <c r="Z321" s="39"/>
      <c r="AA321" s="39"/>
      <c r="AB321" s="39"/>
      <c r="AC321" s="39"/>
      <c r="AD321" s="39"/>
      <c r="AE321" s="39"/>
      <c r="AR321" s="234" t="s">
        <v>206</v>
      </c>
      <c r="AT321" s="234" t="s">
        <v>202</v>
      </c>
      <c r="AU321" s="234" t="s">
        <v>83</v>
      </c>
      <c r="AY321" s="18" t="s">
        <v>201</v>
      </c>
      <c r="BE321" s="235">
        <f>IF(N321="základní",J321,0)</f>
        <v>0</v>
      </c>
      <c r="BF321" s="235">
        <f>IF(N321="snížená",J321,0)</f>
        <v>0</v>
      </c>
      <c r="BG321" s="235">
        <f>IF(N321="zákl. přenesená",J321,0)</f>
        <v>0</v>
      </c>
      <c r="BH321" s="235">
        <f>IF(N321="sníž. přenesená",J321,0)</f>
        <v>0</v>
      </c>
      <c r="BI321" s="235">
        <f>IF(N321="nulová",J321,0)</f>
        <v>0</v>
      </c>
      <c r="BJ321" s="18" t="s">
        <v>83</v>
      </c>
      <c r="BK321" s="235">
        <f>ROUND(I321*H321,2)</f>
        <v>0</v>
      </c>
      <c r="BL321" s="18" t="s">
        <v>206</v>
      </c>
      <c r="BM321" s="234" t="s">
        <v>1799</v>
      </c>
    </row>
    <row r="322" s="13" customFormat="1">
      <c r="A322" s="13"/>
      <c r="B322" s="247"/>
      <c r="C322" s="248"/>
      <c r="D322" s="238" t="s">
        <v>208</v>
      </c>
      <c r="E322" s="249" t="s">
        <v>1</v>
      </c>
      <c r="F322" s="250" t="s">
        <v>1800</v>
      </c>
      <c r="G322" s="248"/>
      <c r="H322" s="251">
        <v>579.755</v>
      </c>
      <c r="I322" s="252"/>
      <c r="J322" s="248"/>
      <c r="K322" s="248"/>
      <c r="L322" s="253"/>
      <c r="M322" s="254"/>
      <c r="N322" s="255"/>
      <c r="O322" s="255"/>
      <c r="P322" s="255"/>
      <c r="Q322" s="255"/>
      <c r="R322" s="255"/>
      <c r="S322" s="255"/>
      <c r="T322" s="256"/>
      <c r="U322" s="13"/>
      <c r="V322" s="13"/>
      <c r="W322" s="13"/>
      <c r="X322" s="13"/>
      <c r="Y322" s="13"/>
      <c r="Z322" s="13"/>
      <c r="AA322" s="13"/>
      <c r="AB322" s="13"/>
      <c r="AC322" s="13"/>
      <c r="AD322" s="13"/>
      <c r="AE322" s="13"/>
      <c r="AT322" s="257" t="s">
        <v>208</v>
      </c>
      <c r="AU322" s="257" t="s">
        <v>83</v>
      </c>
      <c r="AV322" s="13" t="s">
        <v>85</v>
      </c>
      <c r="AW322" s="13" t="s">
        <v>32</v>
      </c>
      <c r="AX322" s="13" t="s">
        <v>83</v>
      </c>
      <c r="AY322" s="257" t="s">
        <v>201</v>
      </c>
    </row>
    <row r="323" s="2" customFormat="1" ht="33" customHeight="1">
      <c r="A323" s="39"/>
      <c r="B323" s="40"/>
      <c r="C323" s="222" t="s">
        <v>728</v>
      </c>
      <c r="D323" s="222" t="s">
        <v>202</v>
      </c>
      <c r="E323" s="223" t="s">
        <v>1801</v>
      </c>
      <c r="F323" s="224" t="s">
        <v>1802</v>
      </c>
      <c r="G323" s="225" t="s">
        <v>215</v>
      </c>
      <c r="H323" s="226">
        <v>55</v>
      </c>
      <c r="I323" s="227"/>
      <c r="J323" s="228">
        <f>ROUND(I323*H323,2)</f>
        <v>0</v>
      </c>
      <c r="K323" s="229"/>
      <c r="L323" s="45"/>
      <c r="M323" s="230" t="s">
        <v>1</v>
      </c>
      <c r="N323" s="231" t="s">
        <v>41</v>
      </c>
      <c r="O323" s="92"/>
      <c r="P323" s="232">
        <f>O323*H323</f>
        <v>0</v>
      </c>
      <c r="Q323" s="232">
        <v>0</v>
      </c>
      <c r="R323" s="232">
        <f>Q323*H323</f>
        <v>0</v>
      </c>
      <c r="S323" s="232">
        <v>0.022499999999999999</v>
      </c>
      <c r="T323" s="233">
        <f>S323*H323</f>
        <v>1.2375</v>
      </c>
      <c r="U323" s="39"/>
      <c r="V323" s="39"/>
      <c r="W323" s="39"/>
      <c r="X323" s="39"/>
      <c r="Y323" s="39"/>
      <c r="Z323" s="39"/>
      <c r="AA323" s="39"/>
      <c r="AB323" s="39"/>
      <c r="AC323" s="39"/>
      <c r="AD323" s="39"/>
      <c r="AE323" s="39"/>
      <c r="AR323" s="234" t="s">
        <v>206</v>
      </c>
      <c r="AT323" s="234" t="s">
        <v>202</v>
      </c>
      <c r="AU323" s="234" t="s">
        <v>83</v>
      </c>
      <c r="AY323" s="18" t="s">
        <v>201</v>
      </c>
      <c r="BE323" s="235">
        <f>IF(N323="základní",J323,0)</f>
        <v>0</v>
      </c>
      <c r="BF323" s="235">
        <f>IF(N323="snížená",J323,0)</f>
        <v>0</v>
      </c>
      <c r="BG323" s="235">
        <f>IF(N323="zákl. přenesená",J323,0)</f>
        <v>0</v>
      </c>
      <c r="BH323" s="235">
        <f>IF(N323="sníž. přenesená",J323,0)</f>
        <v>0</v>
      </c>
      <c r="BI323" s="235">
        <f>IF(N323="nulová",J323,0)</f>
        <v>0</v>
      </c>
      <c r="BJ323" s="18" t="s">
        <v>83</v>
      </c>
      <c r="BK323" s="235">
        <f>ROUND(I323*H323,2)</f>
        <v>0</v>
      </c>
      <c r="BL323" s="18" t="s">
        <v>206</v>
      </c>
      <c r="BM323" s="234" t="s">
        <v>1803</v>
      </c>
    </row>
    <row r="324" s="12" customFormat="1">
      <c r="A324" s="12"/>
      <c r="B324" s="236"/>
      <c r="C324" s="237"/>
      <c r="D324" s="238" t="s">
        <v>208</v>
      </c>
      <c r="E324" s="239" t="s">
        <v>1</v>
      </c>
      <c r="F324" s="240" t="s">
        <v>1767</v>
      </c>
      <c r="G324" s="237"/>
      <c r="H324" s="239" t="s">
        <v>1</v>
      </c>
      <c r="I324" s="241"/>
      <c r="J324" s="237"/>
      <c r="K324" s="237"/>
      <c r="L324" s="242"/>
      <c r="M324" s="243"/>
      <c r="N324" s="244"/>
      <c r="O324" s="244"/>
      <c r="P324" s="244"/>
      <c r="Q324" s="244"/>
      <c r="R324" s="244"/>
      <c r="S324" s="244"/>
      <c r="T324" s="245"/>
      <c r="U324" s="12"/>
      <c r="V324" s="12"/>
      <c r="W324" s="12"/>
      <c r="X324" s="12"/>
      <c r="Y324" s="12"/>
      <c r="Z324" s="12"/>
      <c r="AA324" s="12"/>
      <c r="AB324" s="12"/>
      <c r="AC324" s="12"/>
      <c r="AD324" s="12"/>
      <c r="AE324" s="12"/>
      <c r="AT324" s="246" t="s">
        <v>208</v>
      </c>
      <c r="AU324" s="246" t="s">
        <v>83</v>
      </c>
      <c r="AV324" s="12" t="s">
        <v>83</v>
      </c>
      <c r="AW324" s="12" t="s">
        <v>32</v>
      </c>
      <c r="AX324" s="12" t="s">
        <v>76</v>
      </c>
      <c r="AY324" s="246" t="s">
        <v>201</v>
      </c>
    </row>
    <row r="325" s="13" customFormat="1">
      <c r="A325" s="13"/>
      <c r="B325" s="247"/>
      <c r="C325" s="248"/>
      <c r="D325" s="238" t="s">
        <v>208</v>
      </c>
      <c r="E325" s="249" t="s">
        <v>1</v>
      </c>
      <c r="F325" s="250" t="s">
        <v>1804</v>
      </c>
      <c r="G325" s="248"/>
      <c r="H325" s="251">
        <v>55</v>
      </c>
      <c r="I325" s="252"/>
      <c r="J325" s="248"/>
      <c r="K325" s="248"/>
      <c r="L325" s="253"/>
      <c r="M325" s="254"/>
      <c r="N325" s="255"/>
      <c r="O325" s="255"/>
      <c r="P325" s="255"/>
      <c r="Q325" s="255"/>
      <c r="R325" s="255"/>
      <c r="S325" s="255"/>
      <c r="T325" s="256"/>
      <c r="U325" s="13"/>
      <c r="V325" s="13"/>
      <c r="W325" s="13"/>
      <c r="X325" s="13"/>
      <c r="Y325" s="13"/>
      <c r="Z325" s="13"/>
      <c r="AA325" s="13"/>
      <c r="AB325" s="13"/>
      <c r="AC325" s="13"/>
      <c r="AD325" s="13"/>
      <c r="AE325" s="13"/>
      <c r="AT325" s="257" t="s">
        <v>208</v>
      </c>
      <c r="AU325" s="257" t="s">
        <v>83</v>
      </c>
      <c r="AV325" s="13" t="s">
        <v>85</v>
      </c>
      <c r="AW325" s="13" t="s">
        <v>32</v>
      </c>
      <c r="AX325" s="13" t="s">
        <v>83</v>
      </c>
      <c r="AY325" s="257" t="s">
        <v>201</v>
      </c>
    </row>
    <row r="326" s="2" customFormat="1" ht="37.8" customHeight="1">
      <c r="A326" s="39"/>
      <c r="B326" s="40"/>
      <c r="C326" s="222" t="s">
        <v>732</v>
      </c>
      <c r="D326" s="222" t="s">
        <v>202</v>
      </c>
      <c r="E326" s="223" t="s">
        <v>1805</v>
      </c>
      <c r="F326" s="224" t="s">
        <v>1806</v>
      </c>
      <c r="G326" s="225" t="s">
        <v>215</v>
      </c>
      <c r="H326" s="226">
        <v>275</v>
      </c>
      <c r="I326" s="227"/>
      <c r="J326" s="228">
        <f>ROUND(I326*H326,2)</f>
        <v>0</v>
      </c>
      <c r="K326" s="229"/>
      <c r="L326" s="45"/>
      <c r="M326" s="230" t="s">
        <v>1</v>
      </c>
      <c r="N326" s="231" t="s">
        <v>41</v>
      </c>
      <c r="O326" s="92"/>
      <c r="P326" s="232">
        <f>O326*H326</f>
        <v>0</v>
      </c>
      <c r="Q326" s="232">
        <v>0</v>
      </c>
      <c r="R326" s="232">
        <f>Q326*H326</f>
        <v>0</v>
      </c>
      <c r="S326" s="232">
        <v>0.0044999999999999997</v>
      </c>
      <c r="T326" s="233">
        <f>S326*H326</f>
        <v>1.2374999999999998</v>
      </c>
      <c r="U326" s="39"/>
      <c r="V326" s="39"/>
      <c r="W326" s="39"/>
      <c r="X326" s="39"/>
      <c r="Y326" s="39"/>
      <c r="Z326" s="39"/>
      <c r="AA326" s="39"/>
      <c r="AB326" s="39"/>
      <c r="AC326" s="39"/>
      <c r="AD326" s="39"/>
      <c r="AE326" s="39"/>
      <c r="AR326" s="234" t="s">
        <v>206</v>
      </c>
      <c r="AT326" s="234" t="s">
        <v>202</v>
      </c>
      <c r="AU326" s="234" t="s">
        <v>83</v>
      </c>
      <c r="AY326" s="18" t="s">
        <v>201</v>
      </c>
      <c r="BE326" s="235">
        <f>IF(N326="základní",J326,0)</f>
        <v>0</v>
      </c>
      <c r="BF326" s="235">
        <f>IF(N326="snížená",J326,0)</f>
        <v>0</v>
      </c>
      <c r="BG326" s="235">
        <f>IF(N326="zákl. přenesená",J326,0)</f>
        <v>0</v>
      </c>
      <c r="BH326" s="235">
        <f>IF(N326="sníž. přenesená",J326,0)</f>
        <v>0</v>
      </c>
      <c r="BI326" s="235">
        <f>IF(N326="nulová",J326,0)</f>
        <v>0</v>
      </c>
      <c r="BJ326" s="18" t="s">
        <v>83</v>
      </c>
      <c r="BK326" s="235">
        <f>ROUND(I326*H326,2)</f>
        <v>0</v>
      </c>
      <c r="BL326" s="18" t="s">
        <v>206</v>
      </c>
      <c r="BM326" s="234" t="s">
        <v>1807</v>
      </c>
    </row>
    <row r="327" s="13" customFormat="1">
      <c r="A327" s="13"/>
      <c r="B327" s="247"/>
      <c r="C327" s="248"/>
      <c r="D327" s="238" t="s">
        <v>208</v>
      </c>
      <c r="E327" s="249" t="s">
        <v>1</v>
      </c>
      <c r="F327" s="250" t="s">
        <v>1808</v>
      </c>
      <c r="G327" s="248"/>
      <c r="H327" s="251">
        <v>275</v>
      </c>
      <c r="I327" s="252"/>
      <c r="J327" s="248"/>
      <c r="K327" s="248"/>
      <c r="L327" s="253"/>
      <c r="M327" s="254"/>
      <c r="N327" s="255"/>
      <c r="O327" s="255"/>
      <c r="P327" s="255"/>
      <c r="Q327" s="255"/>
      <c r="R327" s="255"/>
      <c r="S327" s="255"/>
      <c r="T327" s="256"/>
      <c r="U327" s="13"/>
      <c r="V327" s="13"/>
      <c r="W327" s="13"/>
      <c r="X327" s="13"/>
      <c r="Y327" s="13"/>
      <c r="Z327" s="13"/>
      <c r="AA327" s="13"/>
      <c r="AB327" s="13"/>
      <c r="AC327" s="13"/>
      <c r="AD327" s="13"/>
      <c r="AE327" s="13"/>
      <c r="AT327" s="257" t="s">
        <v>208</v>
      </c>
      <c r="AU327" s="257" t="s">
        <v>83</v>
      </c>
      <c r="AV327" s="13" t="s">
        <v>85</v>
      </c>
      <c r="AW327" s="13" t="s">
        <v>32</v>
      </c>
      <c r="AX327" s="13" t="s">
        <v>83</v>
      </c>
      <c r="AY327" s="257" t="s">
        <v>201</v>
      </c>
    </row>
    <row r="328" s="2" customFormat="1" ht="37.8" customHeight="1">
      <c r="A328" s="39"/>
      <c r="B328" s="40"/>
      <c r="C328" s="222" t="s">
        <v>738</v>
      </c>
      <c r="D328" s="222" t="s">
        <v>202</v>
      </c>
      <c r="E328" s="223" t="s">
        <v>1809</v>
      </c>
      <c r="F328" s="224" t="s">
        <v>1810</v>
      </c>
      <c r="G328" s="225" t="s">
        <v>223</v>
      </c>
      <c r="H328" s="226">
        <v>0.11600000000000001</v>
      </c>
      <c r="I328" s="227"/>
      <c r="J328" s="228">
        <f>ROUND(I328*H328,2)</f>
        <v>0</v>
      </c>
      <c r="K328" s="229"/>
      <c r="L328" s="45"/>
      <c r="M328" s="230" t="s">
        <v>1</v>
      </c>
      <c r="N328" s="231" t="s">
        <v>41</v>
      </c>
      <c r="O328" s="92"/>
      <c r="P328" s="232">
        <f>O328*H328</f>
        <v>0</v>
      </c>
      <c r="Q328" s="232">
        <v>1.0670999999999999</v>
      </c>
      <c r="R328" s="232">
        <f>Q328*H328</f>
        <v>0.12378359999999999</v>
      </c>
      <c r="S328" s="232">
        <v>0</v>
      </c>
      <c r="T328" s="233">
        <f>S328*H328</f>
        <v>0</v>
      </c>
      <c r="U328" s="39"/>
      <c r="V328" s="39"/>
      <c r="W328" s="39"/>
      <c r="X328" s="39"/>
      <c r="Y328" s="39"/>
      <c r="Z328" s="39"/>
      <c r="AA328" s="39"/>
      <c r="AB328" s="39"/>
      <c r="AC328" s="39"/>
      <c r="AD328" s="39"/>
      <c r="AE328" s="39"/>
      <c r="AR328" s="234" t="s">
        <v>206</v>
      </c>
      <c r="AT328" s="234" t="s">
        <v>202</v>
      </c>
      <c r="AU328" s="234" t="s">
        <v>83</v>
      </c>
      <c r="AY328" s="18" t="s">
        <v>201</v>
      </c>
      <c r="BE328" s="235">
        <f>IF(N328="základní",J328,0)</f>
        <v>0</v>
      </c>
      <c r="BF328" s="235">
        <f>IF(N328="snížená",J328,0)</f>
        <v>0</v>
      </c>
      <c r="BG328" s="235">
        <f>IF(N328="zákl. přenesená",J328,0)</f>
        <v>0</v>
      </c>
      <c r="BH328" s="235">
        <f>IF(N328="sníž. přenesená",J328,0)</f>
        <v>0</v>
      </c>
      <c r="BI328" s="235">
        <f>IF(N328="nulová",J328,0)</f>
        <v>0</v>
      </c>
      <c r="BJ328" s="18" t="s">
        <v>83</v>
      </c>
      <c r="BK328" s="235">
        <f>ROUND(I328*H328,2)</f>
        <v>0</v>
      </c>
      <c r="BL328" s="18" t="s">
        <v>206</v>
      </c>
      <c r="BM328" s="234" t="s">
        <v>1811</v>
      </c>
    </row>
    <row r="329" s="12" customFormat="1">
      <c r="A329" s="12"/>
      <c r="B329" s="236"/>
      <c r="C329" s="237"/>
      <c r="D329" s="238" t="s">
        <v>208</v>
      </c>
      <c r="E329" s="239" t="s">
        <v>1</v>
      </c>
      <c r="F329" s="240" t="s">
        <v>1812</v>
      </c>
      <c r="G329" s="237"/>
      <c r="H329" s="239" t="s">
        <v>1</v>
      </c>
      <c r="I329" s="241"/>
      <c r="J329" s="237"/>
      <c r="K329" s="237"/>
      <c r="L329" s="242"/>
      <c r="M329" s="243"/>
      <c r="N329" s="244"/>
      <c r="O329" s="244"/>
      <c r="P329" s="244"/>
      <c r="Q329" s="244"/>
      <c r="R329" s="244"/>
      <c r="S329" s="244"/>
      <c r="T329" s="245"/>
      <c r="U329" s="12"/>
      <c r="V329" s="12"/>
      <c r="W329" s="12"/>
      <c r="X329" s="12"/>
      <c r="Y329" s="12"/>
      <c r="Z329" s="12"/>
      <c r="AA329" s="12"/>
      <c r="AB329" s="12"/>
      <c r="AC329" s="12"/>
      <c r="AD329" s="12"/>
      <c r="AE329" s="12"/>
      <c r="AT329" s="246" t="s">
        <v>208</v>
      </c>
      <c r="AU329" s="246" t="s">
        <v>83</v>
      </c>
      <c r="AV329" s="12" t="s">
        <v>83</v>
      </c>
      <c r="AW329" s="12" t="s">
        <v>32</v>
      </c>
      <c r="AX329" s="12" t="s">
        <v>76</v>
      </c>
      <c r="AY329" s="246" t="s">
        <v>201</v>
      </c>
    </row>
    <row r="330" s="12" customFormat="1">
      <c r="A330" s="12"/>
      <c r="B330" s="236"/>
      <c r="C330" s="237"/>
      <c r="D330" s="238" t="s">
        <v>208</v>
      </c>
      <c r="E330" s="239" t="s">
        <v>1</v>
      </c>
      <c r="F330" s="240" t="s">
        <v>1813</v>
      </c>
      <c r="G330" s="237"/>
      <c r="H330" s="239" t="s">
        <v>1</v>
      </c>
      <c r="I330" s="241"/>
      <c r="J330" s="237"/>
      <c r="K330" s="237"/>
      <c r="L330" s="242"/>
      <c r="M330" s="243"/>
      <c r="N330" s="244"/>
      <c r="O330" s="244"/>
      <c r="P330" s="244"/>
      <c r="Q330" s="244"/>
      <c r="R330" s="244"/>
      <c r="S330" s="244"/>
      <c r="T330" s="245"/>
      <c r="U330" s="12"/>
      <c r="V330" s="12"/>
      <c r="W330" s="12"/>
      <c r="X330" s="12"/>
      <c r="Y330" s="12"/>
      <c r="Z330" s="12"/>
      <c r="AA330" s="12"/>
      <c r="AB330" s="12"/>
      <c r="AC330" s="12"/>
      <c r="AD330" s="12"/>
      <c r="AE330" s="12"/>
      <c r="AT330" s="246" t="s">
        <v>208</v>
      </c>
      <c r="AU330" s="246" t="s">
        <v>83</v>
      </c>
      <c r="AV330" s="12" t="s">
        <v>83</v>
      </c>
      <c r="AW330" s="12" t="s">
        <v>32</v>
      </c>
      <c r="AX330" s="12" t="s">
        <v>76</v>
      </c>
      <c r="AY330" s="246" t="s">
        <v>201</v>
      </c>
    </row>
    <row r="331" s="13" customFormat="1">
      <c r="A331" s="13"/>
      <c r="B331" s="247"/>
      <c r="C331" s="248"/>
      <c r="D331" s="238" t="s">
        <v>208</v>
      </c>
      <c r="E331" s="249" t="s">
        <v>1</v>
      </c>
      <c r="F331" s="250" t="s">
        <v>1814</v>
      </c>
      <c r="G331" s="248"/>
      <c r="H331" s="251">
        <v>0.11600000000000001</v>
      </c>
      <c r="I331" s="252"/>
      <c r="J331" s="248"/>
      <c r="K331" s="248"/>
      <c r="L331" s="253"/>
      <c r="M331" s="254"/>
      <c r="N331" s="255"/>
      <c r="O331" s="255"/>
      <c r="P331" s="255"/>
      <c r="Q331" s="255"/>
      <c r="R331" s="255"/>
      <c r="S331" s="255"/>
      <c r="T331" s="256"/>
      <c r="U331" s="13"/>
      <c r="V331" s="13"/>
      <c r="W331" s="13"/>
      <c r="X331" s="13"/>
      <c r="Y331" s="13"/>
      <c r="Z331" s="13"/>
      <c r="AA331" s="13"/>
      <c r="AB331" s="13"/>
      <c r="AC331" s="13"/>
      <c r="AD331" s="13"/>
      <c r="AE331" s="13"/>
      <c r="AT331" s="257" t="s">
        <v>208</v>
      </c>
      <c r="AU331" s="257" t="s">
        <v>83</v>
      </c>
      <c r="AV331" s="13" t="s">
        <v>85</v>
      </c>
      <c r="AW331" s="13" t="s">
        <v>32</v>
      </c>
      <c r="AX331" s="13" t="s">
        <v>83</v>
      </c>
      <c r="AY331" s="257" t="s">
        <v>201</v>
      </c>
    </row>
    <row r="332" s="2" customFormat="1" ht="37.8" customHeight="1">
      <c r="A332" s="39"/>
      <c r="B332" s="40"/>
      <c r="C332" s="222" t="s">
        <v>742</v>
      </c>
      <c r="D332" s="222" t="s">
        <v>202</v>
      </c>
      <c r="E332" s="223" t="s">
        <v>1815</v>
      </c>
      <c r="F332" s="224" t="s">
        <v>1816</v>
      </c>
      <c r="G332" s="225" t="s">
        <v>223</v>
      </c>
      <c r="H332" s="226">
        <v>0.17399999999999999</v>
      </c>
      <c r="I332" s="227"/>
      <c r="J332" s="228">
        <f>ROUND(I332*H332,2)</f>
        <v>0</v>
      </c>
      <c r="K332" s="229"/>
      <c r="L332" s="45"/>
      <c r="M332" s="230" t="s">
        <v>1</v>
      </c>
      <c r="N332" s="231" t="s">
        <v>41</v>
      </c>
      <c r="O332" s="92"/>
      <c r="P332" s="232">
        <f>O332*H332</f>
        <v>0</v>
      </c>
      <c r="Q332" s="232">
        <v>1.2547999999999999</v>
      </c>
      <c r="R332" s="232">
        <f>Q332*H332</f>
        <v>0.21833519999999998</v>
      </c>
      <c r="S332" s="232">
        <v>0</v>
      </c>
      <c r="T332" s="233">
        <f>S332*H332</f>
        <v>0</v>
      </c>
      <c r="U332" s="39"/>
      <c r="V332" s="39"/>
      <c r="W332" s="39"/>
      <c r="X332" s="39"/>
      <c r="Y332" s="39"/>
      <c r="Z332" s="39"/>
      <c r="AA332" s="39"/>
      <c r="AB332" s="39"/>
      <c r="AC332" s="39"/>
      <c r="AD332" s="39"/>
      <c r="AE332" s="39"/>
      <c r="AR332" s="234" t="s">
        <v>206</v>
      </c>
      <c r="AT332" s="234" t="s">
        <v>202</v>
      </c>
      <c r="AU332" s="234" t="s">
        <v>83</v>
      </c>
      <c r="AY332" s="18" t="s">
        <v>201</v>
      </c>
      <c r="BE332" s="235">
        <f>IF(N332="základní",J332,0)</f>
        <v>0</v>
      </c>
      <c r="BF332" s="235">
        <f>IF(N332="snížená",J332,0)</f>
        <v>0</v>
      </c>
      <c r="BG332" s="235">
        <f>IF(N332="zákl. přenesená",J332,0)</f>
        <v>0</v>
      </c>
      <c r="BH332" s="235">
        <f>IF(N332="sníž. přenesená",J332,0)</f>
        <v>0</v>
      </c>
      <c r="BI332" s="235">
        <f>IF(N332="nulová",J332,0)</f>
        <v>0</v>
      </c>
      <c r="BJ332" s="18" t="s">
        <v>83</v>
      </c>
      <c r="BK332" s="235">
        <f>ROUND(I332*H332,2)</f>
        <v>0</v>
      </c>
      <c r="BL332" s="18" t="s">
        <v>206</v>
      </c>
      <c r="BM332" s="234" t="s">
        <v>1817</v>
      </c>
    </row>
    <row r="333" s="12" customFormat="1">
      <c r="A333" s="12"/>
      <c r="B333" s="236"/>
      <c r="C333" s="237"/>
      <c r="D333" s="238" t="s">
        <v>208</v>
      </c>
      <c r="E333" s="239" t="s">
        <v>1</v>
      </c>
      <c r="F333" s="240" t="s">
        <v>1812</v>
      </c>
      <c r="G333" s="237"/>
      <c r="H333" s="239" t="s">
        <v>1</v>
      </c>
      <c r="I333" s="241"/>
      <c r="J333" s="237"/>
      <c r="K333" s="237"/>
      <c r="L333" s="242"/>
      <c r="M333" s="243"/>
      <c r="N333" s="244"/>
      <c r="O333" s="244"/>
      <c r="P333" s="244"/>
      <c r="Q333" s="244"/>
      <c r="R333" s="244"/>
      <c r="S333" s="244"/>
      <c r="T333" s="245"/>
      <c r="U333" s="12"/>
      <c r="V333" s="12"/>
      <c r="W333" s="12"/>
      <c r="X333" s="12"/>
      <c r="Y333" s="12"/>
      <c r="Z333" s="12"/>
      <c r="AA333" s="12"/>
      <c r="AB333" s="12"/>
      <c r="AC333" s="12"/>
      <c r="AD333" s="12"/>
      <c r="AE333" s="12"/>
      <c r="AT333" s="246" t="s">
        <v>208</v>
      </c>
      <c r="AU333" s="246" t="s">
        <v>83</v>
      </c>
      <c r="AV333" s="12" t="s">
        <v>83</v>
      </c>
      <c r="AW333" s="12" t="s">
        <v>32</v>
      </c>
      <c r="AX333" s="12" t="s">
        <v>76</v>
      </c>
      <c r="AY333" s="246" t="s">
        <v>201</v>
      </c>
    </row>
    <row r="334" s="12" customFormat="1">
      <c r="A334" s="12"/>
      <c r="B334" s="236"/>
      <c r="C334" s="237"/>
      <c r="D334" s="238" t="s">
        <v>208</v>
      </c>
      <c r="E334" s="239" t="s">
        <v>1</v>
      </c>
      <c r="F334" s="240" t="s">
        <v>1813</v>
      </c>
      <c r="G334" s="237"/>
      <c r="H334" s="239" t="s">
        <v>1</v>
      </c>
      <c r="I334" s="241"/>
      <c r="J334" s="237"/>
      <c r="K334" s="237"/>
      <c r="L334" s="242"/>
      <c r="M334" s="243"/>
      <c r="N334" s="244"/>
      <c r="O334" s="244"/>
      <c r="P334" s="244"/>
      <c r="Q334" s="244"/>
      <c r="R334" s="244"/>
      <c r="S334" s="244"/>
      <c r="T334" s="245"/>
      <c r="U334" s="12"/>
      <c r="V334" s="12"/>
      <c r="W334" s="12"/>
      <c r="X334" s="12"/>
      <c r="Y334" s="12"/>
      <c r="Z334" s="12"/>
      <c r="AA334" s="12"/>
      <c r="AB334" s="12"/>
      <c r="AC334" s="12"/>
      <c r="AD334" s="12"/>
      <c r="AE334" s="12"/>
      <c r="AT334" s="246" t="s">
        <v>208</v>
      </c>
      <c r="AU334" s="246" t="s">
        <v>83</v>
      </c>
      <c r="AV334" s="12" t="s">
        <v>83</v>
      </c>
      <c r="AW334" s="12" t="s">
        <v>32</v>
      </c>
      <c r="AX334" s="12" t="s">
        <v>76</v>
      </c>
      <c r="AY334" s="246" t="s">
        <v>201</v>
      </c>
    </row>
    <row r="335" s="13" customFormat="1">
      <c r="A335" s="13"/>
      <c r="B335" s="247"/>
      <c r="C335" s="248"/>
      <c r="D335" s="238" t="s">
        <v>208</v>
      </c>
      <c r="E335" s="249" t="s">
        <v>1</v>
      </c>
      <c r="F335" s="250" t="s">
        <v>1818</v>
      </c>
      <c r="G335" s="248"/>
      <c r="H335" s="251">
        <v>0.17399999999999999</v>
      </c>
      <c r="I335" s="252"/>
      <c r="J335" s="248"/>
      <c r="K335" s="248"/>
      <c r="L335" s="253"/>
      <c r="M335" s="254"/>
      <c r="N335" s="255"/>
      <c r="O335" s="255"/>
      <c r="P335" s="255"/>
      <c r="Q335" s="255"/>
      <c r="R335" s="255"/>
      <c r="S335" s="255"/>
      <c r="T335" s="256"/>
      <c r="U335" s="13"/>
      <c r="V335" s="13"/>
      <c r="W335" s="13"/>
      <c r="X335" s="13"/>
      <c r="Y335" s="13"/>
      <c r="Z335" s="13"/>
      <c r="AA335" s="13"/>
      <c r="AB335" s="13"/>
      <c r="AC335" s="13"/>
      <c r="AD335" s="13"/>
      <c r="AE335" s="13"/>
      <c r="AT335" s="257" t="s">
        <v>208</v>
      </c>
      <c r="AU335" s="257" t="s">
        <v>83</v>
      </c>
      <c r="AV335" s="13" t="s">
        <v>85</v>
      </c>
      <c r="AW335" s="13" t="s">
        <v>32</v>
      </c>
      <c r="AX335" s="13" t="s">
        <v>83</v>
      </c>
      <c r="AY335" s="257" t="s">
        <v>201</v>
      </c>
    </row>
    <row r="336" s="2" customFormat="1" ht="44.25" customHeight="1">
      <c r="A336" s="39"/>
      <c r="B336" s="40"/>
      <c r="C336" s="222" t="s">
        <v>749</v>
      </c>
      <c r="D336" s="222" t="s">
        <v>202</v>
      </c>
      <c r="E336" s="223" t="s">
        <v>1819</v>
      </c>
      <c r="F336" s="224" t="s">
        <v>1820</v>
      </c>
      <c r="G336" s="225" t="s">
        <v>215</v>
      </c>
      <c r="H336" s="226">
        <v>144</v>
      </c>
      <c r="I336" s="227"/>
      <c r="J336" s="228">
        <f>ROUND(I336*H336,2)</f>
        <v>0</v>
      </c>
      <c r="K336" s="229"/>
      <c r="L336" s="45"/>
      <c r="M336" s="230" t="s">
        <v>1</v>
      </c>
      <c r="N336" s="231" t="s">
        <v>41</v>
      </c>
      <c r="O336" s="92"/>
      <c r="P336" s="232">
        <f>O336*H336</f>
        <v>0</v>
      </c>
      <c r="Q336" s="232">
        <v>0.0089999999999999993</v>
      </c>
      <c r="R336" s="232">
        <f>Q336*H336</f>
        <v>1.2959999999999998</v>
      </c>
      <c r="S336" s="232">
        <v>0</v>
      </c>
      <c r="T336" s="233">
        <f>S336*H336</f>
        <v>0</v>
      </c>
      <c r="U336" s="39"/>
      <c r="V336" s="39"/>
      <c r="W336" s="39"/>
      <c r="X336" s="39"/>
      <c r="Y336" s="39"/>
      <c r="Z336" s="39"/>
      <c r="AA336" s="39"/>
      <c r="AB336" s="39"/>
      <c r="AC336" s="39"/>
      <c r="AD336" s="39"/>
      <c r="AE336" s="39"/>
      <c r="AR336" s="234" t="s">
        <v>206</v>
      </c>
      <c r="AT336" s="234" t="s">
        <v>202</v>
      </c>
      <c r="AU336" s="234" t="s">
        <v>83</v>
      </c>
      <c r="AY336" s="18" t="s">
        <v>201</v>
      </c>
      <c r="BE336" s="235">
        <f>IF(N336="základní",J336,0)</f>
        <v>0</v>
      </c>
      <c r="BF336" s="235">
        <f>IF(N336="snížená",J336,0)</f>
        <v>0</v>
      </c>
      <c r="BG336" s="235">
        <f>IF(N336="zákl. přenesená",J336,0)</f>
        <v>0</v>
      </c>
      <c r="BH336" s="235">
        <f>IF(N336="sníž. přenesená",J336,0)</f>
        <v>0</v>
      </c>
      <c r="BI336" s="235">
        <f>IF(N336="nulová",J336,0)</f>
        <v>0</v>
      </c>
      <c r="BJ336" s="18" t="s">
        <v>83</v>
      </c>
      <c r="BK336" s="235">
        <f>ROUND(I336*H336,2)</f>
        <v>0</v>
      </c>
      <c r="BL336" s="18" t="s">
        <v>206</v>
      </c>
      <c r="BM336" s="234" t="s">
        <v>1821</v>
      </c>
    </row>
    <row r="337" s="12" customFormat="1">
      <c r="A337" s="12"/>
      <c r="B337" s="236"/>
      <c r="C337" s="237"/>
      <c r="D337" s="238" t="s">
        <v>208</v>
      </c>
      <c r="E337" s="239" t="s">
        <v>1</v>
      </c>
      <c r="F337" s="240" t="s">
        <v>1813</v>
      </c>
      <c r="G337" s="237"/>
      <c r="H337" s="239" t="s">
        <v>1</v>
      </c>
      <c r="I337" s="241"/>
      <c r="J337" s="237"/>
      <c r="K337" s="237"/>
      <c r="L337" s="242"/>
      <c r="M337" s="243"/>
      <c r="N337" s="244"/>
      <c r="O337" s="244"/>
      <c r="P337" s="244"/>
      <c r="Q337" s="244"/>
      <c r="R337" s="244"/>
      <c r="S337" s="244"/>
      <c r="T337" s="245"/>
      <c r="U337" s="12"/>
      <c r="V337" s="12"/>
      <c r="W337" s="12"/>
      <c r="X337" s="12"/>
      <c r="Y337" s="12"/>
      <c r="Z337" s="12"/>
      <c r="AA337" s="12"/>
      <c r="AB337" s="12"/>
      <c r="AC337" s="12"/>
      <c r="AD337" s="12"/>
      <c r="AE337" s="12"/>
      <c r="AT337" s="246" t="s">
        <v>208</v>
      </c>
      <c r="AU337" s="246" t="s">
        <v>83</v>
      </c>
      <c r="AV337" s="12" t="s">
        <v>83</v>
      </c>
      <c r="AW337" s="12" t="s">
        <v>32</v>
      </c>
      <c r="AX337" s="12" t="s">
        <v>76</v>
      </c>
      <c r="AY337" s="246" t="s">
        <v>201</v>
      </c>
    </row>
    <row r="338" s="13" customFormat="1">
      <c r="A338" s="13"/>
      <c r="B338" s="247"/>
      <c r="C338" s="248"/>
      <c r="D338" s="238" t="s">
        <v>208</v>
      </c>
      <c r="E338" s="249" t="s">
        <v>1</v>
      </c>
      <c r="F338" s="250" t="s">
        <v>1822</v>
      </c>
      <c r="G338" s="248"/>
      <c r="H338" s="251">
        <v>144</v>
      </c>
      <c r="I338" s="252"/>
      <c r="J338" s="248"/>
      <c r="K338" s="248"/>
      <c r="L338" s="253"/>
      <c r="M338" s="254"/>
      <c r="N338" s="255"/>
      <c r="O338" s="255"/>
      <c r="P338" s="255"/>
      <c r="Q338" s="255"/>
      <c r="R338" s="255"/>
      <c r="S338" s="255"/>
      <c r="T338" s="256"/>
      <c r="U338" s="13"/>
      <c r="V338" s="13"/>
      <c r="W338" s="13"/>
      <c r="X338" s="13"/>
      <c r="Y338" s="13"/>
      <c r="Z338" s="13"/>
      <c r="AA338" s="13"/>
      <c r="AB338" s="13"/>
      <c r="AC338" s="13"/>
      <c r="AD338" s="13"/>
      <c r="AE338" s="13"/>
      <c r="AT338" s="257" t="s">
        <v>208</v>
      </c>
      <c r="AU338" s="257" t="s">
        <v>83</v>
      </c>
      <c r="AV338" s="13" t="s">
        <v>85</v>
      </c>
      <c r="AW338" s="13" t="s">
        <v>32</v>
      </c>
      <c r="AX338" s="13" t="s">
        <v>83</v>
      </c>
      <c r="AY338" s="257" t="s">
        <v>201</v>
      </c>
    </row>
    <row r="339" s="2" customFormat="1" ht="33" customHeight="1">
      <c r="A339" s="39"/>
      <c r="B339" s="40"/>
      <c r="C339" s="222" t="s">
        <v>762</v>
      </c>
      <c r="D339" s="222" t="s">
        <v>202</v>
      </c>
      <c r="E339" s="223" t="s">
        <v>1823</v>
      </c>
      <c r="F339" s="224" t="s">
        <v>1824</v>
      </c>
      <c r="G339" s="225" t="s">
        <v>215</v>
      </c>
      <c r="H339" s="226">
        <v>55</v>
      </c>
      <c r="I339" s="227"/>
      <c r="J339" s="228">
        <f>ROUND(I339*H339,2)</f>
        <v>0</v>
      </c>
      <c r="K339" s="229"/>
      <c r="L339" s="45"/>
      <c r="M339" s="230" t="s">
        <v>1</v>
      </c>
      <c r="N339" s="231" t="s">
        <v>41</v>
      </c>
      <c r="O339" s="92"/>
      <c r="P339" s="232">
        <f>O339*H339</f>
        <v>0</v>
      </c>
      <c r="Q339" s="232">
        <v>0.00183</v>
      </c>
      <c r="R339" s="232">
        <f>Q339*H339</f>
        <v>0.10065</v>
      </c>
      <c r="S339" s="232">
        <v>0</v>
      </c>
      <c r="T339" s="233">
        <f>S339*H339</f>
        <v>0</v>
      </c>
      <c r="U339" s="39"/>
      <c r="V339" s="39"/>
      <c r="W339" s="39"/>
      <c r="X339" s="39"/>
      <c r="Y339" s="39"/>
      <c r="Z339" s="39"/>
      <c r="AA339" s="39"/>
      <c r="AB339" s="39"/>
      <c r="AC339" s="39"/>
      <c r="AD339" s="39"/>
      <c r="AE339" s="39"/>
      <c r="AR339" s="234" t="s">
        <v>206</v>
      </c>
      <c r="AT339" s="234" t="s">
        <v>202</v>
      </c>
      <c r="AU339" s="234" t="s">
        <v>83</v>
      </c>
      <c r="AY339" s="18" t="s">
        <v>201</v>
      </c>
      <c r="BE339" s="235">
        <f>IF(N339="základní",J339,0)</f>
        <v>0</v>
      </c>
      <c r="BF339" s="235">
        <f>IF(N339="snížená",J339,0)</f>
        <v>0</v>
      </c>
      <c r="BG339" s="235">
        <f>IF(N339="zákl. přenesená",J339,0)</f>
        <v>0</v>
      </c>
      <c r="BH339" s="235">
        <f>IF(N339="sníž. přenesená",J339,0)</f>
        <v>0</v>
      </c>
      <c r="BI339" s="235">
        <f>IF(N339="nulová",J339,0)</f>
        <v>0</v>
      </c>
      <c r="BJ339" s="18" t="s">
        <v>83</v>
      </c>
      <c r="BK339" s="235">
        <f>ROUND(I339*H339,2)</f>
        <v>0</v>
      </c>
      <c r="BL339" s="18" t="s">
        <v>206</v>
      </c>
      <c r="BM339" s="234" t="s">
        <v>1825</v>
      </c>
    </row>
    <row r="340" s="12" customFormat="1">
      <c r="A340" s="12"/>
      <c r="B340" s="236"/>
      <c r="C340" s="237"/>
      <c r="D340" s="238" t="s">
        <v>208</v>
      </c>
      <c r="E340" s="239" t="s">
        <v>1</v>
      </c>
      <c r="F340" s="240" t="s">
        <v>1767</v>
      </c>
      <c r="G340" s="237"/>
      <c r="H340" s="239" t="s">
        <v>1</v>
      </c>
      <c r="I340" s="241"/>
      <c r="J340" s="237"/>
      <c r="K340" s="237"/>
      <c r="L340" s="242"/>
      <c r="M340" s="243"/>
      <c r="N340" s="244"/>
      <c r="O340" s="244"/>
      <c r="P340" s="244"/>
      <c r="Q340" s="244"/>
      <c r="R340" s="244"/>
      <c r="S340" s="244"/>
      <c r="T340" s="245"/>
      <c r="U340" s="12"/>
      <c r="V340" s="12"/>
      <c r="W340" s="12"/>
      <c r="X340" s="12"/>
      <c r="Y340" s="12"/>
      <c r="Z340" s="12"/>
      <c r="AA340" s="12"/>
      <c r="AB340" s="12"/>
      <c r="AC340" s="12"/>
      <c r="AD340" s="12"/>
      <c r="AE340" s="12"/>
      <c r="AT340" s="246" t="s">
        <v>208</v>
      </c>
      <c r="AU340" s="246" t="s">
        <v>83</v>
      </c>
      <c r="AV340" s="12" t="s">
        <v>83</v>
      </c>
      <c r="AW340" s="12" t="s">
        <v>32</v>
      </c>
      <c r="AX340" s="12" t="s">
        <v>76</v>
      </c>
      <c r="AY340" s="246" t="s">
        <v>201</v>
      </c>
    </row>
    <row r="341" s="13" customFormat="1">
      <c r="A341" s="13"/>
      <c r="B341" s="247"/>
      <c r="C341" s="248"/>
      <c r="D341" s="238" t="s">
        <v>208</v>
      </c>
      <c r="E341" s="249" t="s">
        <v>1</v>
      </c>
      <c r="F341" s="250" t="s">
        <v>1804</v>
      </c>
      <c r="G341" s="248"/>
      <c r="H341" s="251">
        <v>55</v>
      </c>
      <c r="I341" s="252"/>
      <c r="J341" s="248"/>
      <c r="K341" s="248"/>
      <c r="L341" s="253"/>
      <c r="M341" s="254"/>
      <c r="N341" s="255"/>
      <c r="O341" s="255"/>
      <c r="P341" s="255"/>
      <c r="Q341" s="255"/>
      <c r="R341" s="255"/>
      <c r="S341" s="255"/>
      <c r="T341" s="256"/>
      <c r="U341" s="13"/>
      <c r="V341" s="13"/>
      <c r="W341" s="13"/>
      <c r="X341" s="13"/>
      <c r="Y341" s="13"/>
      <c r="Z341" s="13"/>
      <c r="AA341" s="13"/>
      <c r="AB341" s="13"/>
      <c r="AC341" s="13"/>
      <c r="AD341" s="13"/>
      <c r="AE341" s="13"/>
      <c r="AT341" s="257" t="s">
        <v>208</v>
      </c>
      <c r="AU341" s="257" t="s">
        <v>83</v>
      </c>
      <c r="AV341" s="13" t="s">
        <v>85</v>
      </c>
      <c r="AW341" s="13" t="s">
        <v>32</v>
      </c>
      <c r="AX341" s="13" t="s">
        <v>83</v>
      </c>
      <c r="AY341" s="257" t="s">
        <v>201</v>
      </c>
    </row>
    <row r="342" s="2" customFormat="1" ht="24.15" customHeight="1">
      <c r="A342" s="39"/>
      <c r="B342" s="40"/>
      <c r="C342" s="222" t="s">
        <v>777</v>
      </c>
      <c r="D342" s="222" t="s">
        <v>202</v>
      </c>
      <c r="E342" s="223" t="s">
        <v>1826</v>
      </c>
      <c r="F342" s="224" t="s">
        <v>1827</v>
      </c>
      <c r="G342" s="225" t="s">
        <v>215</v>
      </c>
      <c r="H342" s="226">
        <v>416.19999999999999</v>
      </c>
      <c r="I342" s="227"/>
      <c r="J342" s="228">
        <f>ROUND(I342*H342,2)</f>
        <v>0</v>
      </c>
      <c r="K342" s="229"/>
      <c r="L342" s="45"/>
      <c r="M342" s="230" t="s">
        <v>1</v>
      </c>
      <c r="N342" s="231" t="s">
        <v>41</v>
      </c>
      <c r="O342" s="92"/>
      <c r="P342" s="232">
        <f>O342*H342</f>
        <v>0</v>
      </c>
      <c r="Q342" s="232">
        <v>0.00044999999999999999</v>
      </c>
      <c r="R342" s="232">
        <f>Q342*H342</f>
        <v>0.18728999999999998</v>
      </c>
      <c r="S342" s="232">
        <v>0</v>
      </c>
      <c r="T342" s="233">
        <f>S342*H342</f>
        <v>0</v>
      </c>
      <c r="U342" s="39"/>
      <c r="V342" s="39"/>
      <c r="W342" s="39"/>
      <c r="X342" s="39"/>
      <c r="Y342" s="39"/>
      <c r="Z342" s="39"/>
      <c r="AA342" s="39"/>
      <c r="AB342" s="39"/>
      <c r="AC342" s="39"/>
      <c r="AD342" s="39"/>
      <c r="AE342" s="39"/>
      <c r="AR342" s="234" t="s">
        <v>206</v>
      </c>
      <c r="AT342" s="234" t="s">
        <v>202</v>
      </c>
      <c r="AU342" s="234" t="s">
        <v>83</v>
      </c>
      <c r="AY342" s="18" t="s">
        <v>201</v>
      </c>
      <c r="BE342" s="235">
        <f>IF(N342="základní",J342,0)</f>
        <v>0</v>
      </c>
      <c r="BF342" s="235">
        <f>IF(N342="snížená",J342,0)</f>
        <v>0</v>
      </c>
      <c r="BG342" s="235">
        <f>IF(N342="zákl. přenesená",J342,0)</f>
        <v>0</v>
      </c>
      <c r="BH342" s="235">
        <f>IF(N342="sníž. přenesená",J342,0)</f>
        <v>0</v>
      </c>
      <c r="BI342" s="235">
        <f>IF(N342="nulová",J342,0)</f>
        <v>0</v>
      </c>
      <c r="BJ342" s="18" t="s">
        <v>83</v>
      </c>
      <c r="BK342" s="235">
        <f>ROUND(I342*H342,2)</f>
        <v>0</v>
      </c>
      <c r="BL342" s="18" t="s">
        <v>206</v>
      </c>
      <c r="BM342" s="234" t="s">
        <v>1828</v>
      </c>
    </row>
    <row r="343" s="13" customFormat="1">
      <c r="A343" s="13"/>
      <c r="B343" s="247"/>
      <c r="C343" s="248"/>
      <c r="D343" s="238" t="s">
        <v>208</v>
      </c>
      <c r="E343" s="249" t="s">
        <v>1</v>
      </c>
      <c r="F343" s="250" t="s">
        <v>348</v>
      </c>
      <c r="G343" s="248"/>
      <c r="H343" s="251">
        <v>7.8799999999999999</v>
      </c>
      <c r="I343" s="252"/>
      <c r="J343" s="248"/>
      <c r="K343" s="248"/>
      <c r="L343" s="253"/>
      <c r="M343" s="254"/>
      <c r="N343" s="255"/>
      <c r="O343" s="255"/>
      <c r="P343" s="255"/>
      <c r="Q343" s="255"/>
      <c r="R343" s="255"/>
      <c r="S343" s="255"/>
      <c r="T343" s="256"/>
      <c r="U343" s="13"/>
      <c r="V343" s="13"/>
      <c r="W343" s="13"/>
      <c r="X343" s="13"/>
      <c r="Y343" s="13"/>
      <c r="Z343" s="13"/>
      <c r="AA343" s="13"/>
      <c r="AB343" s="13"/>
      <c r="AC343" s="13"/>
      <c r="AD343" s="13"/>
      <c r="AE343" s="13"/>
      <c r="AT343" s="257" t="s">
        <v>208</v>
      </c>
      <c r="AU343" s="257" t="s">
        <v>83</v>
      </c>
      <c r="AV343" s="13" t="s">
        <v>85</v>
      </c>
      <c r="AW343" s="13" t="s">
        <v>32</v>
      </c>
      <c r="AX343" s="13" t="s">
        <v>76</v>
      </c>
      <c r="AY343" s="257" t="s">
        <v>201</v>
      </c>
    </row>
    <row r="344" s="13" customFormat="1">
      <c r="A344" s="13"/>
      <c r="B344" s="247"/>
      <c r="C344" s="248"/>
      <c r="D344" s="238" t="s">
        <v>208</v>
      </c>
      <c r="E344" s="249" t="s">
        <v>1</v>
      </c>
      <c r="F344" s="250" t="s">
        <v>351</v>
      </c>
      <c r="G344" s="248"/>
      <c r="H344" s="251">
        <v>12.5</v>
      </c>
      <c r="I344" s="252"/>
      <c r="J344" s="248"/>
      <c r="K344" s="248"/>
      <c r="L344" s="253"/>
      <c r="M344" s="254"/>
      <c r="N344" s="255"/>
      <c r="O344" s="255"/>
      <c r="P344" s="255"/>
      <c r="Q344" s="255"/>
      <c r="R344" s="255"/>
      <c r="S344" s="255"/>
      <c r="T344" s="256"/>
      <c r="U344" s="13"/>
      <c r="V344" s="13"/>
      <c r="W344" s="13"/>
      <c r="X344" s="13"/>
      <c r="Y344" s="13"/>
      <c r="Z344" s="13"/>
      <c r="AA344" s="13"/>
      <c r="AB344" s="13"/>
      <c r="AC344" s="13"/>
      <c r="AD344" s="13"/>
      <c r="AE344" s="13"/>
      <c r="AT344" s="257" t="s">
        <v>208</v>
      </c>
      <c r="AU344" s="257" t="s">
        <v>83</v>
      </c>
      <c r="AV344" s="13" t="s">
        <v>85</v>
      </c>
      <c r="AW344" s="13" t="s">
        <v>32</v>
      </c>
      <c r="AX344" s="13" t="s">
        <v>76</v>
      </c>
      <c r="AY344" s="257" t="s">
        <v>201</v>
      </c>
    </row>
    <row r="345" s="13" customFormat="1">
      <c r="A345" s="13"/>
      <c r="B345" s="247"/>
      <c r="C345" s="248"/>
      <c r="D345" s="238" t="s">
        <v>208</v>
      </c>
      <c r="E345" s="249" t="s">
        <v>1</v>
      </c>
      <c r="F345" s="250" t="s">
        <v>746</v>
      </c>
      <c r="G345" s="248"/>
      <c r="H345" s="251">
        <v>43.280000000000001</v>
      </c>
      <c r="I345" s="252"/>
      <c r="J345" s="248"/>
      <c r="K345" s="248"/>
      <c r="L345" s="253"/>
      <c r="M345" s="254"/>
      <c r="N345" s="255"/>
      <c r="O345" s="255"/>
      <c r="P345" s="255"/>
      <c r="Q345" s="255"/>
      <c r="R345" s="255"/>
      <c r="S345" s="255"/>
      <c r="T345" s="256"/>
      <c r="U345" s="13"/>
      <c r="V345" s="13"/>
      <c r="W345" s="13"/>
      <c r="X345" s="13"/>
      <c r="Y345" s="13"/>
      <c r="Z345" s="13"/>
      <c r="AA345" s="13"/>
      <c r="AB345" s="13"/>
      <c r="AC345" s="13"/>
      <c r="AD345" s="13"/>
      <c r="AE345" s="13"/>
      <c r="AT345" s="257" t="s">
        <v>208</v>
      </c>
      <c r="AU345" s="257" t="s">
        <v>83</v>
      </c>
      <c r="AV345" s="13" t="s">
        <v>85</v>
      </c>
      <c r="AW345" s="13" t="s">
        <v>32</v>
      </c>
      <c r="AX345" s="13" t="s">
        <v>76</v>
      </c>
      <c r="AY345" s="257" t="s">
        <v>201</v>
      </c>
    </row>
    <row r="346" s="13" customFormat="1">
      <c r="A346" s="13"/>
      <c r="B346" s="247"/>
      <c r="C346" s="248"/>
      <c r="D346" s="238" t="s">
        <v>208</v>
      </c>
      <c r="E346" s="249" t="s">
        <v>1</v>
      </c>
      <c r="F346" s="250" t="s">
        <v>747</v>
      </c>
      <c r="G346" s="248"/>
      <c r="H346" s="251">
        <v>21.620000000000001</v>
      </c>
      <c r="I346" s="252"/>
      <c r="J346" s="248"/>
      <c r="K346" s="248"/>
      <c r="L346" s="253"/>
      <c r="M346" s="254"/>
      <c r="N346" s="255"/>
      <c r="O346" s="255"/>
      <c r="P346" s="255"/>
      <c r="Q346" s="255"/>
      <c r="R346" s="255"/>
      <c r="S346" s="255"/>
      <c r="T346" s="256"/>
      <c r="U346" s="13"/>
      <c r="V346" s="13"/>
      <c r="W346" s="13"/>
      <c r="X346" s="13"/>
      <c r="Y346" s="13"/>
      <c r="Z346" s="13"/>
      <c r="AA346" s="13"/>
      <c r="AB346" s="13"/>
      <c r="AC346" s="13"/>
      <c r="AD346" s="13"/>
      <c r="AE346" s="13"/>
      <c r="AT346" s="257" t="s">
        <v>208</v>
      </c>
      <c r="AU346" s="257" t="s">
        <v>83</v>
      </c>
      <c r="AV346" s="13" t="s">
        <v>85</v>
      </c>
      <c r="AW346" s="13" t="s">
        <v>32</v>
      </c>
      <c r="AX346" s="13" t="s">
        <v>76</v>
      </c>
      <c r="AY346" s="257" t="s">
        <v>201</v>
      </c>
    </row>
    <row r="347" s="13" customFormat="1">
      <c r="A347" s="13"/>
      <c r="B347" s="247"/>
      <c r="C347" s="248"/>
      <c r="D347" s="238" t="s">
        <v>208</v>
      </c>
      <c r="E347" s="249" t="s">
        <v>1</v>
      </c>
      <c r="F347" s="250" t="s">
        <v>369</v>
      </c>
      <c r="G347" s="248"/>
      <c r="H347" s="251">
        <v>2.3799999999999999</v>
      </c>
      <c r="I347" s="252"/>
      <c r="J347" s="248"/>
      <c r="K347" s="248"/>
      <c r="L347" s="253"/>
      <c r="M347" s="254"/>
      <c r="N347" s="255"/>
      <c r="O347" s="255"/>
      <c r="P347" s="255"/>
      <c r="Q347" s="255"/>
      <c r="R347" s="255"/>
      <c r="S347" s="255"/>
      <c r="T347" s="256"/>
      <c r="U347" s="13"/>
      <c r="V347" s="13"/>
      <c r="W347" s="13"/>
      <c r="X347" s="13"/>
      <c r="Y347" s="13"/>
      <c r="Z347" s="13"/>
      <c r="AA347" s="13"/>
      <c r="AB347" s="13"/>
      <c r="AC347" s="13"/>
      <c r="AD347" s="13"/>
      <c r="AE347" s="13"/>
      <c r="AT347" s="257" t="s">
        <v>208</v>
      </c>
      <c r="AU347" s="257" t="s">
        <v>83</v>
      </c>
      <c r="AV347" s="13" t="s">
        <v>85</v>
      </c>
      <c r="AW347" s="13" t="s">
        <v>32</v>
      </c>
      <c r="AX347" s="13" t="s">
        <v>76</v>
      </c>
      <c r="AY347" s="257" t="s">
        <v>201</v>
      </c>
    </row>
    <row r="348" s="13" customFormat="1">
      <c r="A348" s="13"/>
      <c r="B348" s="247"/>
      <c r="C348" s="248"/>
      <c r="D348" s="238" t="s">
        <v>208</v>
      </c>
      <c r="E348" s="249" t="s">
        <v>1</v>
      </c>
      <c r="F348" s="250" t="s">
        <v>371</v>
      </c>
      <c r="G348" s="248"/>
      <c r="H348" s="251">
        <v>1.19</v>
      </c>
      <c r="I348" s="252"/>
      <c r="J348" s="248"/>
      <c r="K348" s="248"/>
      <c r="L348" s="253"/>
      <c r="M348" s="254"/>
      <c r="N348" s="255"/>
      <c r="O348" s="255"/>
      <c r="P348" s="255"/>
      <c r="Q348" s="255"/>
      <c r="R348" s="255"/>
      <c r="S348" s="255"/>
      <c r="T348" s="256"/>
      <c r="U348" s="13"/>
      <c r="V348" s="13"/>
      <c r="W348" s="13"/>
      <c r="X348" s="13"/>
      <c r="Y348" s="13"/>
      <c r="Z348" s="13"/>
      <c r="AA348" s="13"/>
      <c r="AB348" s="13"/>
      <c r="AC348" s="13"/>
      <c r="AD348" s="13"/>
      <c r="AE348" s="13"/>
      <c r="AT348" s="257" t="s">
        <v>208</v>
      </c>
      <c r="AU348" s="257" t="s">
        <v>83</v>
      </c>
      <c r="AV348" s="13" t="s">
        <v>85</v>
      </c>
      <c r="AW348" s="13" t="s">
        <v>32</v>
      </c>
      <c r="AX348" s="13" t="s">
        <v>76</v>
      </c>
      <c r="AY348" s="257" t="s">
        <v>201</v>
      </c>
    </row>
    <row r="349" s="13" customFormat="1">
      <c r="A349" s="13"/>
      <c r="B349" s="247"/>
      <c r="C349" s="248"/>
      <c r="D349" s="238" t="s">
        <v>208</v>
      </c>
      <c r="E349" s="249" t="s">
        <v>1</v>
      </c>
      <c r="F349" s="250" t="s">
        <v>374</v>
      </c>
      <c r="G349" s="248"/>
      <c r="H349" s="251">
        <v>19.510000000000002</v>
      </c>
      <c r="I349" s="252"/>
      <c r="J349" s="248"/>
      <c r="K349" s="248"/>
      <c r="L349" s="253"/>
      <c r="M349" s="254"/>
      <c r="N349" s="255"/>
      <c r="O349" s="255"/>
      <c r="P349" s="255"/>
      <c r="Q349" s="255"/>
      <c r="R349" s="255"/>
      <c r="S349" s="255"/>
      <c r="T349" s="256"/>
      <c r="U349" s="13"/>
      <c r="V349" s="13"/>
      <c r="W349" s="13"/>
      <c r="X349" s="13"/>
      <c r="Y349" s="13"/>
      <c r="Z349" s="13"/>
      <c r="AA349" s="13"/>
      <c r="AB349" s="13"/>
      <c r="AC349" s="13"/>
      <c r="AD349" s="13"/>
      <c r="AE349" s="13"/>
      <c r="AT349" s="257" t="s">
        <v>208</v>
      </c>
      <c r="AU349" s="257" t="s">
        <v>83</v>
      </c>
      <c r="AV349" s="13" t="s">
        <v>85</v>
      </c>
      <c r="AW349" s="13" t="s">
        <v>32</v>
      </c>
      <c r="AX349" s="13" t="s">
        <v>76</v>
      </c>
      <c r="AY349" s="257" t="s">
        <v>201</v>
      </c>
    </row>
    <row r="350" s="13" customFormat="1">
      <c r="A350" s="13"/>
      <c r="B350" s="247"/>
      <c r="C350" s="248"/>
      <c r="D350" s="238" t="s">
        <v>208</v>
      </c>
      <c r="E350" s="249" t="s">
        <v>1</v>
      </c>
      <c r="F350" s="250" t="s">
        <v>377</v>
      </c>
      <c r="G350" s="248"/>
      <c r="H350" s="251">
        <v>19.510000000000002</v>
      </c>
      <c r="I350" s="252"/>
      <c r="J350" s="248"/>
      <c r="K350" s="248"/>
      <c r="L350" s="253"/>
      <c r="M350" s="254"/>
      <c r="N350" s="255"/>
      <c r="O350" s="255"/>
      <c r="P350" s="255"/>
      <c r="Q350" s="255"/>
      <c r="R350" s="255"/>
      <c r="S350" s="255"/>
      <c r="T350" s="256"/>
      <c r="U350" s="13"/>
      <c r="V350" s="13"/>
      <c r="W350" s="13"/>
      <c r="X350" s="13"/>
      <c r="Y350" s="13"/>
      <c r="Z350" s="13"/>
      <c r="AA350" s="13"/>
      <c r="AB350" s="13"/>
      <c r="AC350" s="13"/>
      <c r="AD350" s="13"/>
      <c r="AE350" s="13"/>
      <c r="AT350" s="257" t="s">
        <v>208</v>
      </c>
      <c r="AU350" s="257" t="s">
        <v>83</v>
      </c>
      <c r="AV350" s="13" t="s">
        <v>85</v>
      </c>
      <c r="AW350" s="13" t="s">
        <v>32</v>
      </c>
      <c r="AX350" s="13" t="s">
        <v>76</v>
      </c>
      <c r="AY350" s="257" t="s">
        <v>201</v>
      </c>
    </row>
    <row r="351" s="13" customFormat="1">
      <c r="A351" s="13"/>
      <c r="B351" s="247"/>
      <c r="C351" s="248"/>
      <c r="D351" s="238" t="s">
        <v>208</v>
      </c>
      <c r="E351" s="249" t="s">
        <v>1</v>
      </c>
      <c r="F351" s="250" t="s">
        <v>379</v>
      </c>
      <c r="G351" s="248"/>
      <c r="H351" s="251">
        <v>39.020000000000003</v>
      </c>
      <c r="I351" s="252"/>
      <c r="J351" s="248"/>
      <c r="K351" s="248"/>
      <c r="L351" s="253"/>
      <c r="M351" s="254"/>
      <c r="N351" s="255"/>
      <c r="O351" s="255"/>
      <c r="P351" s="255"/>
      <c r="Q351" s="255"/>
      <c r="R351" s="255"/>
      <c r="S351" s="255"/>
      <c r="T351" s="256"/>
      <c r="U351" s="13"/>
      <c r="V351" s="13"/>
      <c r="W351" s="13"/>
      <c r="X351" s="13"/>
      <c r="Y351" s="13"/>
      <c r="Z351" s="13"/>
      <c r="AA351" s="13"/>
      <c r="AB351" s="13"/>
      <c r="AC351" s="13"/>
      <c r="AD351" s="13"/>
      <c r="AE351" s="13"/>
      <c r="AT351" s="257" t="s">
        <v>208</v>
      </c>
      <c r="AU351" s="257" t="s">
        <v>83</v>
      </c>
      <c r="AV351" s="13" t="s">
        <v>85</v>
      </c>
      <c r="AW351" s="13" t="s">
        <v>32</v>
      </c>
      <c r="AX351" s="13" t="s">
        <v>76</v>
      </c>
      <c r="AY351" s="257" t="s">
        <v>201</v>
      </c>
    </row>
    <row r="352" s="13" customFormat="1">
      <c r="A352" s="13"/>
      <c r="B352" s="247"/>
      <c r="C352" s="248"/>
      <c r="D352" s="238" t="s">
        <v>208</v>
      </c>
      <c r="E352" s="249" t="s">
        <v>1</v>
      </c>
      <c r="F352" s="250" t="s">
        <v>382</v>
      </c>
      <c r="G352" s="248"/>
      <c r="H352" s="251">
        <v>24.300000000000001</v>
      </c>
      <c r="I352" s="252"/>
      <c r="J352" s="248"/>
      <c r="K352" s="248"/>
      <c r="L352" s="253"/>
      <c r="M352" s="254"/>
      <c r="N352" s="255"/>
      <c r="O352" s="255"/>
      <c r="P352" s="255"/>
      <c r="Q352" s="255"/>
      <c r="R352" s="255"/>
      <c r="S352" s="255"/>
      <c r="T352" s="256"/>
      <c r="U352" s="13"/>
      <c r="V352" s="13"/>
      <c r="W352" s="13"/>
      <c r="X352" s="13"/>
      <c r="Y352" s="13"/>
      <c r="Z352" s="13"/>
      <c r="AA352" s="13"/>
      <c r="AB352" s="13"/>
      <c r="AC352" s="13"/>
      <c r="AD352" s="13"/>
      <c r="AE352" s="13"/>
      <c r="AT352" s="257" t="s">
        <v>208</v>
      </c>
      <c r="AU352" s="257" t="s">
        <v>83</v>
      </c>
      <c r="AV352" s="13" t="s">
        <v>85</v>
      </c>
      <c r="AW352" s="13" t="s">
        <v>32</v>
      </c>
      <c r="AX352" s="13" t="s">
        <v>76</v>
      </c>
      <c r="AY352" s="257" t="s">
        <v>201</v>
      </c>
    </row>
    <row r="353" s="13" customFormat="1">
      <c r="A353" s="13"/>
      <c r="B353" s="247"/>
      <c r="C353" s="248"/>
      <c r="D353" s="238" t="s">
        <v>208</v>
      </c>
      <c r="E353" s="249" t="s">
        <v>1</v>
      </c>
      <c r="F353" s="250" t="s">
        <v>385</v>
      </c>
      <c r="G353" s="248"/>
      <c r="H353" s="251">
        <v>26.600000000000001</v>
      </c>
      <c r="I353" s="252"/>
      <c r="J353" s="248"/>
      <c r="K353" s="248"/>
      <c r="L353" s="253"/>
      <c r="M353" s="254"/>
      <c r="N353" s="255"/>
      <c r="O353" s="255"/>
      <c r="P353" s="255"/>
      <c r="Q353" s="255"/>
      <c r="R353" s="255"/>
      <c r="S353" s="255"/>
      <c r="T353" s="256"/>
      <c r="U353" s="13"/>
      <c r="V353" s="13"/>
      <c r="W353" s="13"/>
      <c r="X353" s="13"/>
      <c r="Y353" s="13"/>
      <c r="Z353" s="13"/>
      <c r="AA353" s="13"/>
      <c r="AB353" s="13"/>
      <c r="AC353" s="13"/>
      <c r="AD353" s="13"/>
      <c r="AE353" s="13"/>
      <c r="AT353" s="257" t="s">
        <v>208</v>
      </c>
      <c r="AU353" s="257" t="s">
        <v>83</v>
      </c>
      <c r="AV353" s="13" t="s">
        <v>85</v>
      </c>
      <c r="AW353" s="13" t="s">
        <v>32</v>
      </c>
      <c r="AX353" s="13" t="s">
        <v>76</v>
      </c>
      <c r="AY353" s="257" t="s">
        <v>201</v>
      </c>
    </row>
    <row r="354" s="13" customFormat="1">
      <c r="A354" s="13"/>
      <c r="B354" s="247"/>
      <c r="C354" s="248"/>
      <c r="D354" s="238" t="s">
        <v>208</v>
      </c>
      <c r="E354" s="249" t="s">
        <v>1</v>
      </c>
      <c r="F354" s="250" t="s">
        <v>388</v>
      </c>
      <c r="G354" s="248"/>
      <c r="H354" s="251">
        <v>1.6699999999999999</v>
      </c>
      <c r="I354" s="252"/>
      <c r="J354" s="248"/>
      <c r="K354" s="248"/>
      <c r="L354" s="253"/>
      <c r="M354" s="254"/>
      <c r="N354" s="255"/>
      <c r="O354" s="255"/>
      <c r="P354" s="255"/>
      <c r="Q354" s="255"/>
      <c r="R354" s="255"/>
      <c r="S354" s="255"/>
      <c r="T354" s="256"/>
      <c r="U354" s="13"/>
      <c r="V354" s="13"/>
      <c r="W354" s="13"/>
      <c r="X354" s="13"/>
      <c r="Y354" s="13"/>
      <c r="Z354" s="13"/>
      <c r="AA354" s="13"/>
      <c r="AB354" s="13"/>
      <c r="AC354" s="13"/>
      <c r="AD354" s="13"/>
      <c r="AE354" s="13"/>
      <c r="AT354" s="257" t="s">
        <v>208</v>
      </c>
      <c r="AU354" s="257" t="s">
        <v>83</v>
      </c>
      <c r="AV354" s="13" t="s">
        <v>85</v>
      </c>
      <c r="AW354" s="13" t="s">
        <v>32</v>
      </c>
      <c r="AX354" s="13" t="s">
        <v>76</v>
      </c>
      <c r="AY354" s="257" t="s">
        <v>201</v>
      </c>
    </row>
    <row r="355" s="13" customFormat="1">
      <c r="A355" s="13"/>
      <c r="B355" s="247"/>
      <c r="C355" s="248"/>
      <c r="D355" s="238" t="s">
        <v>208</v>
      </c>
      <c r="E355" s="249" t="s">
        <v>1</v>
      </c>
      <c r="F355" s="250" t="s">
        <v>393</v>
      </c>
      <c r="G355" s="248"/>
      <c r="H355" s="251">
        <v>94.239999999999995</v>
      </c>
      <c r="I355" s="252"/>
      <c r="J355" s="248"/>
      <c r="K355" s="248"/>
      <c r="L355" s="253"/>
      <c r="M355" s="254"/>
      <c r="N355" s="255"/>
      <c r="O355" s="255"/>
      <c r="P355" s="255"/>
      <c r="Q355" s="255"/>
      <c r="R355" s="255"/>
      <c r="S355" s="255"/>
      <c r="T355" s="256"/>
      <c r="U355" s="13"/>
      <c r="V355" s="13"/>
      <c r="W355" s="13"/>
      <c r="X355" s="13"/>
      <c r="Y355" s="13"/>
      <c r="Z355" s="13"/>
      <c r="AA355" s="13"/>
      <c r="AB355" s="13"/>
      <c r="AC355" s="13"/>
      <c r="AD355" s="13"/>
      <c r="AE355" s="13"/>
      <c r="AT355" s="257" t="s">
        <v>208</v>
      </c>
      <c r="AU355" s="257" t="s">
        <v>83</v>
      </c>
      <c r="AV355" s="13" t="s">
        <v>85</v>
      </c>
      <c r="AW355" s="13" t="s">
        <v>32</v>
      </c>
      <c r="AX355" s="13" t="s">
        <v>76</v>
      </c>
      <c r="AY355" s="257" t="s">
        <v>201</v>
      </c>
    </row>
    <row r="356" s="13" customFormat="1">
      <c r="A356" s="13"/>
      <c r="B356" s="247"/>
      <c r="C356" s="248"/>
      <c r="D356" s="238" t="s">
        <v>208</v>
      </c>
      <c r="E356" s="249" t="s">
        <v>1</v>
      </c>
      <c r="F356" s="250" t="s">
        <v>396</v>
      </c>
      <c r="G356" s="248"/>
      <c r="H356" s="251">
        <v>102.5</v>
      </c>
      <c r="I356" s="252"/>
      <c r="J356" s="248"/>
      <c r="K356" s="248"/>
      <c r="L356" s="253"/>
      <c r="M356" s="254"/>
      <c r="N356" s="255"/>
      <c r="O356" s="255"/>
      <c r="P356" s="255"/>
      <c r="Q356" s="255"/>
      <c r="R356" s="255"/>
      <c r="S356" s="255"/>
      <c r="T356" s="256"/>
      <c r="U356" s="13"/>
      <c r="V356" s="13"/>
      <c r="W356" s="13"/>
      <c r="X356" s="13"/>
      <c r="Y356" s="13"/>
      <c r="Z356" s="13"/>
      <c r="AA356" s="13"/>
      <c r="AB356" s="13"/>
      <c r="AC356" s="13"/>
      <c r="AD356" s="13"/>
      <c r="AE356" s="13"/>
      <c r="AT356" s="257" t="s">
        <v>208</v>
      </c>
      <c r="AU356" s="257" t="s">
        <v>83</v>
      </c>
      <c r="AV356" s="13" t="s">
        <v>85</v>
      </c>
      <c r="AW356" s="13" t="s">
        <v>32</v>
      </c>
      <c r="AX356" s="13" t="s">
        <v>76</v>
      </c>
      <c r="AY356" s="257" t="s">
        <v>201</v>
      </c>
    </row>
    <row r="357" s="14" customFormat="1">
      <c r="A357" s="14"/>
      <c r="B357" s="258"/>
      <c r="C357" s="259"/>
      <c r="D357" s="238" t="s">
        <v>208</v>
      </c>
      <c r="E357" s="260" t="s">
        <v>1</v>
      </c>
      <c r="F357" s="261" t="s">
        <v>212</v>
      </c>
      <c r="G357" s="259"/>
      <c r="H357" s="262">
        <v>416.19999999999999</v>
      </c>
      <c r="I357" s="263"/>
      <c r="J357" s="259"/>
      <c r="K357" s="259"/>
      <c r="L357" s="264"/>
      <c r="M357" s="265"/>
      <c r="N357" s="266"/>
      <c r="O357" s="266"/>
      <c r="P357" s="266"/>
      <c r="Q357" s="266"/>
      <c r="R357" s="266"/>
      <c r="S357" s="266"/>
      <c r="T357" s="267"/>
      <c r="U357" s="14"/>
      <c r="V357" s="14"/>
      <c r="W357" s="14"/>
      <c r="X357" s="14"/>
      <c r="Y357" s="14"/>
      <c r="Z357" s="14"/>
      <c r="AA357" s="14"/>
      <c r="AB357" s="14"/>
      <c r="AC357" s="14"/>
      <c r="AD357" s="14"/>
      <c r="AE357" s="14"/>
      <c r="AT357" s="268" t="s">
        <v>208</v>
      </c>
      <c r="AU357" s="268" t="s">
        <v>83</v>
      </c>
      <c r="AV357" s="14" t="s">
        <v>206</v>
      </c>
      <c r="AW357" s="14" t="s">
        <v>32</v>
      </c>
      <c r="AX357" s="14" t="s">
        <v>83</v>
      </c>
      <c r="AY357" s="268" t="s">
        <v>201</v>
      </c>
    </row>
    <row r="358" s="11" customFormat="1" ht="25.92" customHeight="1">
      <c r="A358" s="11"/>
      <c r="B358" s="208"/>
      <c r="C358" s="209"/>
      <c r="D358" s="210" t="s">
        <v>75</v>
      </c>
      <c r="E358" s="211" t="s">
        <v>329</v>
      </c>
      <c r="F358" s="211" t="s">
        <v>330</v>
      </c>
      <c r="G358" s="209"/>
      <c r="H358" s="209"/>
      <c r="I358" s="212"/>
      <c r="J358" s="213">
        <f>BK358</f>
        <v>0</v>
      </c>
      <c r="K358" s="209"/>
      <c r="L358" s="214"/>
      <c r="M358" s="215"/>
      <c r="N358" s="216"/>
      <c r="O358" s="216"/>
      <c r="P358" s="217">
        <f>P359</f>
        <v>0</v>
      </c>
      <c r="Q358" s="216"/>
      <c r="R358" s="217">
        <f>R359</f>
        <v>0</v>
      </c>
      <c r="S358" s="216"/>
      <c r="T358" s="218">
        <f>T359</f>
        <v>0</v>
      </c>
      <c r="U358" s="11"/>
      <c r="V358" s="11"/>
      <c r="W358" s="11"/>
      <c r="X358" s="11"/>
      <c r="Y358" s="11"/>
      <c r="Z358" s="11"/>
      <c r="AA358" s="11"/>
      <c r="AB358" s="11"/>
      <c r="AC358" s="11"/>
      <c r="AD358" s="11"/>
      <c r="AE358" s="11"/>
      <c r="AR358" s="219" t="s">
        <v>83</v>
      </c>
      <c r="AT358" s="220" t="s">
        <v>75</v>
      </c>
      <c r="AU358" s="220" t="s">
        <v>76</v>
      </c>
      <c r="AY358" s="219" t="s">
        <v>201</v>
      </c>
      <c r="BK358" s="221">
        <f>BK359</f>
        <v>0</v>
      </c>
    </row>
    <row r="359" s="2" customFormat="1" ht="78" customHeight="1">
      <c r="A359" s="39"/>
      <c r="B359" s="40"/>
      <c r="C359" s="222" t="s">
        <v>783</v>
      </c>
      <c r="D359" s="222" t="s">
        <v>202</v>
      </c>
      <c r="E359" s="223" t="s">
        <v>332</v>
      </c>
      <c r="F359" s="224" t="s">
        <v>333</v>
      </c>
      <c r="G359" s="225" t="s">
        <v>223</v>
      </c>
      <c r="H359" s="226">
        <v>296.38999999999999</v>
      </c>
      <c r="I359" s="227"/>
      <c r="J359" s="228">
        <f>ROUND(I359*H359,2)</f>
        <v>0</v>
      </c>
      <c r="K359" s="229"/>
      <c r="L359" s="45"/>
      <c r="M359" s="230" t="s">
        <v>1</v>
      </c>
      <c r="N359" s="231" t="s">
        <v>41</v>
      </c>
      <c r="O359" s="92"/>
      <c r="P359" s="232">
        <f>O359*H359</f>
        <v>0</v>
      </c>
      <c r="Q359" s="232">
        <v>0</v>
      </c>
      <c r="R359" s="232">
        <f>Q359*H359</f>
        <v>0</v>
      </c>
      <c r="S359" s="232">
        <v>0</v>
      </c>
      <c r="T359" s="233">
        <f>S359*H359</f>
        <v>0</v>
      </c>
      <c r="U359" s="39"/>
      <c r="V359" s="39"/>
      <c r="W359" s="39"/>
      <c r="X359" s="39"/>
      <c r="Y359" s="39"/>
      <c r="Z359" s="39"/>
      <c r="AA359" s="39"/>
      <c r="AB359" s="39"/>
      <c r="AC359" s="39"/>
      <c r="AD359" s="39"/>
      <c r="AE359" s="39"/>
      <c r="AR359" s="234" t="s">
        <v>206</v>
      </c>
      <c r="AT359" s="234" t="s">
        <v>202</v>
      </c>
      <c r="AU359" s="234" t="s">
        <v>83</v>
      </c>
      <c r="AY359" s="18" t="s">
        <v>201</v>
      </c>
      <c r="BE359" s="235">
        <f>IF(N359="základní",J359,0)</f>
        <v>0</v>
      </c>
      <c r="BF359" s="235">
        <f>IF(N359="snížená",J359,0)</f>
        <v>0</v>
      </c>
      <c r="BG359" s="235">
        <f>IF(N359="zákl. přenesená",J359,0)</f>
        <v>0</v>
      </c>
      <c r="BH359" s="235">
        <f>IF(N359="sníž. přenesená",J359,0)</f>
        <v>0</v>
      </c>
      <c r="BI359" s="235">
        <f>IF(N359="nulová",J359,0)</f>
        <v>0</v>
      </c>
      <c r="BJ359" s="18" t="s">
        <v>83</v>
      </c>
      <c r="BK359" s="235">
        <f>ROUND(I359*H359,2)</f>
        <v>0</v>
      </c>
      <c r="BL359" s="18" t="s">
        <v>206</v>
      </c>
      <c r="BM359" s="234" t="s">
        <v>1829</v>
      </c>
    </row>
    <row r="360" s="11" customFormat="1" ht="25.92" customHeight="1">
      <c r="A360" s="11"/>
      <c r="B360" s="208"/>
      <c r="C360" s="209"/>
      <c r="D360" s="210" t="s">
        <v>75</v>
      </c>
      <c r="E360" s="211" t="s">
        <v>1345</v>
      </c>
      <c r="F360" s="211" t="s">
        <v>1346</v>
      </c>
      <c r="G360" s="209"/>
      <c r="H360" s="209"/>
      <c r="I360" s="212"/>
      <c r="J360" s="213">
        <f>BK360</f>
        <v>0</v>
      </c>
      <c r="K360" s="209"/>
      <c r="L360" s="214"/>
      <c r="M360" s="215"/>
      <c r="N360" s="216"/>
      <c r="O360" s="216"/>
      <c r="P360" s="217">
        <f>SUM(P361:P381)</f>
        <v>0</v>
      </c>
      <c r="Q360" s="216"/>
      <c r="R360" s="217">
        <f>SUM(R361:R381)</f>
        <v>0.31615000000000004</v>
      </c>
      <c r="S360" s="216"/>
      <c r="T360" s="218">
        <f>SUM(T361:T381)</f>
        <v>0</v>
      </c>
      <c r="U360" s="11"/>
      <c r="V360" s="11"/>
      <c r="W360" s="11"/>
      <c r="X360" s="11"/>
      <c r="Y360" s="11"/>
      <c r="Z360" s="11"/>
      <c r="AA360" s="11"/>
      <c r="AB360" s="11"/>
      <c r="AC360" s="11"/>
      <c r="AD360" s="11"/>
      <c r="AE360" s="11"/>
      <c r="AR360" s="219" t="s">
        <v>85</v>
      </c>
      <c r="AT360" s="220" t="s">
        <v>75</v>
      </c>
      <c r="AU360" s="220" t="s">
        <v>76</v>
      </c>
      <c r="AY360" s="219" t="s">
        <v>201</v>
      </c>
      <c r="BK360" s="221">
        <f>SUM(BK361:BK381)</f>
        <v>0</v>
      </c>
    </row>
    <row r="361" s="2" customFormat="1" ht="24.15" customHeight="1">
      <c r="A361" s="39"/>
      <c r="B361" s="40"/>
      <c r="C361" s="222" t="s">
        <v>788</v>
      </c>
      <c r="D361" s="222" t="s">
        <v>202</v>
      </c>
      <c r="E361" s="223" t="s">
        <v>1830</v>
      </c>
      <c r="F361" s="224" t="s">
        <v>1831</v>
      </c>
      <c r="G361" s="225" t="s">
        <v>1025</v>
      </c>
      <c r="H361" s="226">
        <v>1254</v>
      </c>
      <c r="I361" s="227"/>
      <c r="J361" s="228">
        <f>ROUND(I361*H361,2)</f>
        <v>0</v>
      </c>
      <c r="K361" s="229"/>
      <c r="L361" s="45"/>
      <c r="M361" s="230" t="s">
        <v>1</v>
      </c>
      <c r="N361" s="231" t="s">
        <v>41</v>
      </c>
      <c r="O361" s="92"/>
      <c r="P361" s="232">
        <f>O361*H361</f>
        <v>0</v>
      </c>
      <c r="Q361" s="232">
        <v>5.0000000000000002E-05</v>
      </c>
      <c r="R361" s="232">
        <f>Q361*H361</f>
        <v>0.062700000000000006</v>
      </c>
      <c r="S361" s="232">
        <v>0</v>
      </c>
      <c r="T361" s="233">
        <f>S361*H361</f>
        <v>0</v>
      </c>
      <c r="U361" s="39"/>
      <c r="V361" s="39"/>
      <c r="W361" s="39"/>
      <c r="X361" s="39"/>
      <c r="Y361" s="39"/>
      <c r="Z361" s="39"/>
      <c r="AA361" s="39"/>
      <c r="AB361" s="39"/>
      <c r="AC361" s="39"/>
      <c r="AD361" s="39"/>
      <c r="AE361" s="39"/>
      <c r="AR361" s="234" t="s">
        <v>206</v>
      </c>
      <c r="AT361" s="234" t="s">
        <v>202</v>
      </c>
      <c r="AU361" s="234" t="s">
        <v>83</v>
      </c>
      <c r="AY361" s="18" t="s">
        <v>201</v>
      </c>
      <c r="BE361" s="235">
        <f>IF(N361="základní",J361,0)</f>
        <v>0</v>
      </c>
      <c r="BF361" s="235">
        <f>IF(N361="snížená",J361,0)</f>
        <v>0</v>
      </c>
      <c r="BG361" s="235">
        <f>IF(N361="zákl. přenesená",J361,0)</f>
        <v>0</v>
      </c>
      <c r="BH361" s="235">
        <f>IF(N361="sníž. přenesená",J361,0)</f>
        <v>0</v>
      </c>
      <c r="BI361" s="235">
        <f>IF(N361="nulová",J361,0)</f>
        <v>0</v>
      </c>
      <c r="BJ361" s="18" t="s">
        <v>83</v>
      </c>
      <c r="BK361" s="235">
        <f>ROUND(I361*H361,2)</f>
        <v>0</v>
      </c>
      <c r="BL361" s="18" t="s">
        <v>206</v>
      </c>
      <c r="BM361" s="234" t="s">
        <v>1832</v>
      </c>
    </row>
    <row r="362" s="2" customFormat="1" ht="24.15" customHeight="1">
      <c r="A362" s="39"/>
      <c r="B362" s="40"/>
      <c r="C362" s="222" t="s">
        <v>794</v>
      </c>
      <c r="D362" s="222" t="s">
        <v>202</v>
      </c>
      <c r="E362" s="223" t="s">
        <v>1833</v>
      </c>
      <c r="F362" s="224" t="s">
        <v>1834</v>
      </c>
      <c r="G362" s="225" t="s">
        <v>1025</v>
      </c>
      <c r="H362" s="226">
        <v>213</v>
      </c>
      <c r="I362" s="227"/>
      <c r="J362" s="228">
        <f>ROUND(I362*H362,2)</f>
        <v>0</v>
      </c>
      <c r="K362" s="229"/>
      <c r="L362" s="45"/>
      <c r="M362" s="230" t="s">
        <v>1</v>
      </c>
      <c r="N362" s="231" t="s">
        <v>41</v>
      </c>
      <c r="O362" s="92"/>
      <c r="P362" s="232">
        <f>O362*H362</f>
        <v>0</v>
      </c>
      <c r="Q362" s="232">
        <v>0</v>
      </c>
      <c r="R362" s="232">
        <f>Q362*H362</f>
        <v>0</v>
      </c>
      <c r="S362" s="232">
        <v>0</v>
      </c>
      <c r="T362" s="233">
        <f>S362*H362</f>
        <v>0</v>
      </c>
      <c r="U362" s="39"/>
      <c r="V362" s="39"/>
      <c r="W362" s="39"/>
      <c r="X362" s="39"/>
      <c r="Y362" s="39"/>
      <c r="Z362" s="39"/>
      <c r="AA362" s="39"/>
      <c r="AB362" s="39"/>
      <c r="AC362" s="39"/>
      <c r="AD362" s="39"/>
      <c r="AE362" s="39"/>
      <c r="AR362" s="234" t="s">
        <v>323</v>
      </c>
      <c r="AT362" s="234" t="s">
        <v>202</v>
      </c>
      <c r="AU362" s="234" t="s">
        <v>83</v>
      </c>
      <c r="AY362" s="18" t="s">
        <v>201</v>
      </c>
      <c r="BE362" s="235">
        <f>IF(N362="základní",J362,0)</f>
        <v>0</v>
      </c>
      <c r="BF362" s="235">
        <f>IF(N362="snížená",J362,0)</f>
        <v>0</v>
      </c>
      <c r="BG362" s="235">
        <f>IF(N362="zákl. přenesená",J362,0)</f>
        <v>0</v>
      </c>
      <c r="BH362" s="235">
        <f>IF(N362="sníž. přenesená",J362,0)</f>
        <v>0</v>
      </c>
      <c r="BI362" s="235">
        <f>IF(N362="nulová",J362,0)</f>
        <v>0</v>
      </c>
      <c r="BJ362" s="18" t="s">
        <v>83</v>
      </c>
      <c r="BK362" s="235">
        <f>ROUND(I362*H362,2)</f>
        <v>0</v>
      </c>
      <c r="BL362" s="18" t="s">
        <v>323</v>
      </c>
      <c r="BM362" s="234" t="s">
        <v>1835</v>
      </c>
    </row>
    <row r="363" s="2" customFormat="1" ht="37.8" customHeight="1">
      <c r="A363" s="39"/>
      <c r="B363" s="40"/>
      <c r="C363" s="222" t="s">
        <v>799</v>
      </c>
      <c r="D363" s="222" t="s">
        <v>202</v>
      </c>
      <c r="E363" s="223" t="s">
        <v>1836</v>
      </c>
      <c r="F363" s="224" t="s">
        <v>1837</v>
      </c>
      <c r="G363" s="225" t="s">
        <v>1025</v>
      </c>
      <c r="H363" s="226">
        <v>100</v>
      </c>
      <c r="I363" s="227"/>
      <c r="J363" s="228">
        <f>ROUND(I363*H363,2)</f>
        <v>0</v>
      </c>
      <c r="K363" s="229"/>
      <c r="L363" s="45"/>
      <c r="M363" s="230" t="s">
        <v>1</v>
      </c>
      <c r="N363" s="231" t="s">
        <v>41</v>
      </c>
      <c r="O363" s="92"/>
      <c r="P363" s="232">
        <f>O363*H363</f>
        <v>0</v>
      </c>
      <c r="Q363" s="232">
        <v>0</v>
      </c>
      <c r="R363" s="232">
        <f>Q363*H363</f>
        <v>0</v>
      </c>
      <c r="S363" s="232">
        <v>0</v>
      </c>
      <c r="T363" s="233">
        <f>S363*H363</f>
        <v>0</v>
      </c>
      <c r="U363" s="39"/>
      <c r="V363" s="39"/>
      <c r="W363" s="39"/>
      <c r="X363" s="39"/>
      <c r="Y363" s="39"/>
      <c r="Z363" s="39"/>
      <c r="AA363" s="39"/>
      <c r="AB363" s="39"/>
      <c r="AC363" s="39"/>
      <c r="AD363" s="39"/>
      <c r="AE363" s="39"/>
      <c r="AR363" s="234" t="s">
        <v>323</v>
      </c>
      <c r="AT363" s="234" t="s">
        <v>202</v>
      </c>
      <c r="AU363" s="234" t="s">
        <v>83</v>
      </c>
      <c r="AY363" s="18" t="s">
        <v>201</v>
      </c>
      <c r="BE363" s="235">
        <f>IF(N363="základní",J363,0)</f>
        <v>0</v>
      </c>
      <c r="BF363" s="235">
        <f>IF(N363="snížená",J363,0)</f>
        <v>0</v>
      </c>
      <c r="BG363" s="235">
        <f>IF(N363="zákl. přenesená",J363,0)</f>
        <v>0</v>
      </c>
      <c r="BH363" s="235">
        <f>IF(N363="sníž. přenesená",J363,0)</f>
        <v>0</v>
      </c>
      <c r="BI363" s="235">
        <f>IF(N363="nulová",J363,0)</f>
        <v>0</v>
      </c>
      <c r="BJ363" s="18" t="s">
        <v>83</v>
      </c>
      <c r="BK363" s="235">
        <f>ROUND(I363*H363,2)</f>
        <v>0</v>
      </c>
      <c r="BL363" s="18" t="s">
        <v>323</v>
      </c>
      <c r="BM363" s="234" t="s">
        <v>1838</v>
      </c>
    </row>
    <row r="364" s="2" customFormat="1" ht="16.5" customHeight="1">
      <c r="A364" s="39"/>
      <c r="B364" s="40"/>
      <c r="C364" s="222" t="s">
        <v>804</v>
      </c>
      <c r="D364" s="222" t="s">
        <v>202</v>
      </c>
      <c r="E364" s="223" t="s">
        <v>1839</v>
      </c>
      <c r="F364" s="224" t="s">
        <v>1840</v>
      </c>
      <c r="G364" s="225" t="s">
        <v>1025</v>
      </c>
      <c r="H364" s="226">
        <v>50</v>
      </c>
      <c r="I364" s="227"/>
      <c r="J364" s="228">
        <f>ROUND(I364*H364,2)</f>
        <v>0</v>
      </c>
      <c r="K364" s="229"/>
      <c r="L364" s="45"/>
      <c r="M364" s="230" t="s">
        <v>1</v>
      </c>
      <c r="N364" s="231" t="s">
        <v>41</v>
      </c>
      <c r="O364" s="92"/>
      <c r="P364" s="232">
        <f>O364*H364</f>
        <v>0</v>
      </c>
      <c r="Q364" s="232">
        <v>0</v>
      </c>
      <c r="R364" s="232">
        <f>Q364*H364</f>
        <v>0</v>
      </c>
      <c r="S364" s="232">
        <v>0</v>
      </c>
      <c r="T364" s="233">
        <f>S364*H364</f>
        <v>0</v>
      </c>
      <c r="U364" s="39"/>
      <c r="V364" s="39"/>
      <c r="W364" s="39"/>
      <c r="X364" s="39"/>
      <c r="Y364" s="39"/>
      <c r="Z364" s="39"/>
      <c r="AA364" s="39"/>
      <c r="AB364" s="39"/>
      <c r="AC364" s="39"/>
      <c r="AD364" s="39"/>
      <c r="AE364" s="39"/>
      <c r="AR364" s="234" t="s">
        <v>323</v>
      </c>
      <c r="AT364" s="234" t="s">
        <v>202</v>
      </c>
      <c r="AU364" s="234" t="s">
        <v>83</v>
      </c>
      <c r="AY364" s="18" t="s">
        <v>201</v>
      </c>
      <c r="BE364" s="235">
        <f>IF(N364="základní",J364,0)</f>
        <v>0</v>
      </c>
      <c r="BF364" s="235">
        <f>IF(N364="snížená",J364,0)</f>
        <v>0</v>
      </c>
      <c r="BG364" s="235">
        <f>IF(N364="zákl. přenesená",J364,0)</f>
        <v>0</v>
      </c>
      <c r="BH364" s="235">
        <f>IF(N364="sníž. přenesená",J364,0)</f>
        <v>0</v>
      </c>
      <c r="BI364" s="235">
        <f>IF(N364="nulová",J364,0)</f>
        <v>0</v>
      </c>
      <c r="BJ364" s="18" t="s">
        <v>83</v>
      </c>
      <c r="BK364" s="235">
        <f>ROUND(I364*H364,2)</f>
        <v>0</v>
      </c>
      <c r="BL364" s="18" t="s">
        <v>323</v>
      </c>
      <c r="BM364" s="234" t="s">
        <v>1841</v>
      </c>
    </row>
    <row r="365" s="2" customFormat="1" ht="16.5" customHeight="1">
      <c r="A365" s="39"/>
      <c r="B365" s="40"/>
      <c r="C365" s="222" t="s">
        <v>808</v>
      </c>
      <c r="D365" s="222" t="s">
        <v>202</v>
      </c>
      <c r="E365" s="223" t="s">
        <v>1842</v>
      </c>
      <c r="F365" s="224" t="s">
        <v>1843</v>
      </c>
      <c r="G365" s="225" t="s">
        <v>934</v>
      </c>
      <c r="H365" s="226">
        <v>1</v>
      </c>
      <c r="I365" s="227"/>
      <c r="J365" s="228">
        <f>ROUND(I365*H365,2)</f>
        <v>0</v>
      </c>
      <c r="K365" s="229"/>
      <c r="L365" s="45"/>
      <c r="M365" s="230" t="s">
        <v>1</v>
      </c>
      <c r="N365" s="231" t="s">
        <v>41</v>
      </c>
      <c r="O365" s="92"/>
      <c r="P365" s="232">
        <f>O365*H365</f>
        <v>0</v>
      </c>
      <c r="Q365" s="232">
        <v>0</v>
      </c>
      <c r="R365" s="232">
        <f>Q365*H365</f>
        <v>0</v>
      </c>
      <c r="S365" s="232">
        <v>0</v>
      </c>
      <c r="T365" s="233">
        <f>S365*H365</f>
        <v>0</v>
      </c>
      <c r="U365" s="39"/>
      <c r="V365" s="39"/>
      <c r="W365" s="39"/>
      <c r="X365" s="39"/>
      <c r="Y365" s="39"/>
      <c r="Z365" s="39"/>
      <c r="AA365" s="39"/>
      <c r="AB365" s="39"/>
      <c r="AC365" s="39"/>
      <c r="AD365" s="39"/>
      <c r="AE365" s="39"/>
      <c r="AR365" s="234" t="s">
        <v>323</v>
      </c>
      <c r="AT365" s="234" t="s">
        <v>202</v>
      </c>
      <c r="AU365" s="234" t="s">
        <v>83</v>
      </c>
      <c r="AY365" s="18" t="s">
        <v>201</v>
      </c>
      <c r="BE365" s="235">
        <f>IF(N365="základní",J365,0)</f>
        <v>0</v>
      </c>
      <c r="BF365" s="235">
        <f>IF(N365="snížená",J365,0)</f>
        <v>0</v>
      </c>
      <c r="BG365" s="235">
        <f>IF(N365="zákl. přenesená",J365,0)</f>
        <v>0</v>
      </c>
      <c r="BH365" s="235">
        <f>IF(N365="sníž. přenesená",J365,0)</f>
        <v>0</v>
      </c>
      <c r="BI365" s="235">
        <f>IF(N365="nulová",J365,0)</f>
        <v>0</v>
      </c>
      <c r="BJ365" s="18" t="s">
        <v>83</v>
      </c>
      <c r="BK365" s="235">
        <f>ROUND(I365*H365,2)</f>
        <v>0</v>
      </c>
      <c r="BL365" s="18" t="s">
        <v>323</v>
      </c>
      <c r="BM365" s="234" t="s">
        <v>1844</v>
      </c>
    </row>
    <row r="366" s="2" customFormat="1" ht="37.8" customHeight="1">
      <c r="A366" s="39"/>
      <c r="B366" s="40"/>
      <c r="C366" s="222" t="s">
        <v>812</v>
      </c>
      <c r="D366" s="222" t="s">
        <v>202</v>
      </c>
      <c r="E366" s="223" t="s">
        <v>1845</v>
      </c>
      <c r="F366" s="224" t="s">
        <v>1846</v>
      </c>
      <c r="G366" s="225" t="s">
        <v>1025</v>
      </c>
      <c r="H366" s="226">
        <v>50</v>
      </c>
      <c r="I366" s="227"/>
      <c r="J366" s="228">
        <f>ROUND(I366*H366,2)</f>
        <v>0</v>
      </c>
      <c r="K366" s="229"/>
      <c r="L366" s="45"/>
      <c r="M366" s="230" t="s">
        <v>1</v>
      </c>
      <c r="N366" s="231" t="s">
        <v>41</v>
      </c>
      <c r="O366" s="92"/>
      <c r="P366" s="232">
        <f>O366*H366</f>
        <v>0</v>
      </c>
      <c r="Q366" s="232">
        <v>0</v>
      </c>
      <c r="R366" s="232">
        <f>Q366*H366</f>
        <v>0</v>
      </c>
      <c r="S366" s="232">
        <v>0</v>
      </c>
      <c r="T366" s="233">
        <f>S366*H366</f>
        <v>0</v>
      </c>
      <c r="U366" s="39"/>
      <c r="V366" s="39"/>
      <c r="W366" s="39"/>
      <c r="X366" s="39"/>
      <c r="Y366" s="39"/>
      <c r="Z366" s="39"/>
      <c r="AA366" s="39"/>
      <c r="AB366" s="39"/>
      <c r="AC366" s="39"/>
      <c r="AD366" s="39"/>
      <c r="AE366" s="39"/>
      <c r="AR366" s="234" t="s">
        <v>323</v>
      </c>
      <c r="AT366" s="234" t="s">
        <v>202</v>
      </c>
      <c r="AU366" s="234" t="s">
        <v>83</v>
      </c>
      <c r="AY366" s="18" t="s">
        <v>201</v>
      </c>
      <c r="BE366" s="235">
        <f>IF(N366="základní",J366,0)</f>
        <v>0</v>
      </c>
      <c r="BF366" s="235">
        <f>IF(N366="snížená",J366,0)</f>
        <v>0</v>
      </c>
      <c r="BG366" s="235">
        <f>IF(N366="zákl. přenesená",J366,0)</f>
        <v>0</v>
      </c>
      <c r="BH366" s="235">
        <f>IF(N366="sníž. přenesená",J366,0)</f>
        <v>0</v>
      </c>
      <c r="BI366" s="235">
        <f>IF(N366="nulová",J366,0)</f>
        <v>0</v>
      </c>
      <c r="BJ366" s="18" t="s">
        <v>83</v>
      </c>
      <c r="BK366" s="235">
        <f>ROUND(I366*H366,2)</f>
        <v>0</v>
      </c>
      <c r="BL366" s="18" t="s">
        <v>323</v>
      </c>
      <c r="BM366" s="234" t="s">
        <v>1847</v>
      </c>
    </row>
    <row r="367" s="2" customFormat="1" ht="16.5" customHeight="1">
      <c r="A367" s="39"/>
      <c r="B367" s="40"/>
      <c r="C367" s="222" t="s">
        <v>816</v>
      </c>
      <c r="D367" s="222" t="s">
        <v>202</v>
      </c>
      <c r="E367" s="223" t="s">
        <v>1848</v>
      </c>
      <c r="F367" s="224" t="s">
        <v>1849</v>
      </c>
      <c r="G367" s="225" t="s">
        <v>1025</v>
      </c>
      <c r="H367" s="226">
        <v>190</v>
      </c>
      <c r="I367" s="227"/>
      <c r="J367" s="228">
        <f>ROUND(I367*H367,2)</f>
        <v>0</v>
      </c>
      <c r="K367" s="229"/>
      <c r="L367" s="45"/>
      <c r="M367" s="230" t="s">
        <v>1</v>
      </c>
      <c r="N367" s="231" t="s">
        <v>41</v>
      </c>
      <c r="O367" s="92"/>
      <c r="P367" s="232">
        <f>O367*H367</f>
        <v>0</v>
      </c>
      <c r="Q367" s="232">
        <v>0</v>
      </c>
      <c r="R367" s="232">
        <f>Q367*H367</f>
        <v>0</v>
      </c>
      <c r="S367" s="232">
        <v>0</v>
      </c>
      <c r="T367" s="233">
        <f>S367*H367</f>
        <v>0</v>
      </c>
      <c r="U367" s="39"/>
      <c r="V367" s="39"/>
      <c r="W367" s="39"/>
      <c r="X367" s="39"/>
      <c r="Y367" s="39"/>
      <c r="Z367" s="39"/>
      <c r="AA367" s="39"/>
      <c r="AB367" s="39"/>
      <c r="AC367" s="39"/>
      <c r="AD367" s="39"/>
      <c r="AE367" s="39"/>
      <c r="AR367" s="234" t="s">
        <v>323</v>
      </c>
      <c r="AT367" s="234" t="s">
        <v>202</v>
      </c>
      <c r="AU367" s="234" t="s">
        <v>83</v>
      </c>
      <c r="AY367" s="18" t="s">
        <v>201</v>
      </c>
      <c r="BE367" s="235">
        <f>IF(N367="základní",J367,0)</f>
        <v>0</v>
      </c>
      <c r="BF367" s="235">
        <f>IF(N367="snížená",J367,0)</f>
        <v>0</v>
      </c>
      <c r="BG367" s="235">
        <f>IF(N367="zákl. přenesená",J367,0)</f>
        <v>0</v>
      </c>
      <c r="BH367" s="235">
        <f>IF(N367="sníž. přenesená",J367,0)</f>
        <v>0</v>
      </c>
      <c r="BI367" s="235">
        <f>IF(N367="nulová",J367,0)</f>
        <v>0</v>
      </c>
      <c r="BJ367" s="18" t="s">
        <v>83</v>
      </c>
      <c r="BK367" s="235">
        <f>ROUND(I367*H367,2)</f>
        <v>0</v>
      </c>
      <c r="BL367" s="18" t="s">
        <v>323</v>
      </c>
      <c r="BM367" s="234" t="s">
        <v>1850</v>
      </c>
    </row>
    <row r="368" s="2" customFormat="1" ht="37.8" customHeight="1">
      <c r="A368" s="39"/>
      <c r="B368" s="40"/>
      <c r="C368" s="222" t="s">
        <v>820</v>
      </c>
      <c r="D368" s="222" t="s">
        <v>202</v>
      </c>
      <c r="E368" s="223" t="s">
        <v>1851</v>
      </c>
      <c r="F368" s="224" t="s">
        <v>1852</v>
      </c>
      <c r="G368" s="225" t="s">
        <v>1025</v>
      </c>
      <c r="H368" s="226">
        <v>100</v>
      </c>
      <c r="I368" s="227"/>
      <c r="J368" s="228">
        <f>ROUND(I368*H368,2)</f>
        <v>0</v>
      </c>
      <c r="K368" s="229"/>
      <c r="L368" s="45"/>
      <c r="M368" s="230" t="s">
        <v>1</v>
      </c>
      <c r="N368" s="231" t="s">
        <v>41</v>
      </c>
      <c r="O368" s="92"/>
      <c r="P368" s="232">
        <f>O368*H368</f>
        <v>0</v>
      </c>
      <c r="Q368" s="232">
        <v>0</v>
      </c>
      <c r="R368" s="232">
        <f>Q368*H368</f>
        <v>0</v>
      </c>
      <c r="S368" s="232">
        <v>0</v>
      </c>
      <c r="T368" s="233">
        <f>S368*H368</f>
        <v>0</v>
      </c>
      <c r="U368" s="39"/>
      <c r="V368" s="39"/>
      <c r="W368" s="39"/>
      <c r="X368" s="39"/>
      <c r="Y368" s="39"/>
      <c r="Z368" s="39"/>
      <c r="AA368" s="39"/>
      <c r="AB368" s="39"/>
      <c r="AC368" s="39"/>
      <c r="AD368" s="39"/>
      <c r="AE368" s="39"/>
      <c r="AR368" s="234" t="s">
        <v>323</v>
      </c>
      <c r="AT368" s="234" t="s">
        <v>202</v>
      </c>
      <c r="AU368" s="234" t="s">
        <v>83</v>
      </c>
      <c r="AY368" s="18" t="s">
        <v>201</v>
      </c>
      <c r="BE368" s="235">
        <f>IF(N368="základní",J368,0)</f>
        <v>0</v>
      </c>
      <c r="BF368" s="235">
        <f>IF(N368="snížená",J368,0)</f>
        <v>0</v>
      </c>
      <c r="BG368" s="235">
        <f>IF(N368="zákl. přenesená",J368,0)</f>
        <v>0</v>
      </c>
      <c r="BH368" s="235">
        <f>IF(N368="sníž. přenesená",J368,0)</f>
        <v>0</v>
      </c>
      <c r="BI368" s="235">
        <f>IF(N368="nulová",J368,0)</f>
        <v>0</v>
      </c>
      <c r="BJ368" s="18" t="s">
        <v>83</v>
      </c>
      <c r="BK368" s="235">
        <f>ROUND(I368*H368,2)</f>
        <v>0</v>
      </c>
      <c r="BL368" s="18" t="s">
        <v>323</v>
      </c>
      <c r="BM368" s="234" t="s">
        <v>1853</v>
      </c>
    </row>
    <row r="369" s="2" customFormat="1" ht="24.15" customHeight="1">
      <c r="A369" s="39"/>
      <c r="B369" s="40"/>
      <c r="C369" s="222" t="s">
        <v>825</v>
      </c>
      <c r="D369" s="222" t="s">
        <v>202</v>
      </c>
      <c r="E369" s="223" t="s">
        <v>1854</v>
      </c>
      <c r="F369" s="224" t="s">
        <v>1855</v>
      </c>
      <c r="G369" s="225" t="s">
        <v>1025</v>
      </c>
      <c r="H369" s="226">
        <v>209</v>
      </c>
      <c r="I369" s="227"/>
      <c r="J369" s="228">
        <f>ROUND(I369*H369,2)</f>
        <v>0</v>
      </c>
      <c r="K369" s="229"/>
      <c r="L369" s="45"/>
      <c r="M369" s="230" t="s">
        <v>1</v>
      </c>
      <c r="N369" s="231" t="s">
        <v>41</v>
      </c>
      <c r="O369" s="92"/>
      <c r="P369" s="232">
        <f>O369*H369</f>
        <v>0</v>
      </c>
      <c r="Q369" s="232">
        <v>0</v>
      </c>
      <c r="R369" s="232">
        <f>Q369*H369</f>
        <v>0</v>
      </c>
      <c r="S369" s="232">
        <v>0</v>
      </c>
      <c r="T369" s="233">
        <f>S369*H369</f>
        <v>0</v>
      </c>
      <c r="U369" s="39"/>
      <c r="V369" s="39"/>
      <c r="W369" s="39"/>
      <c r="X369" s="39"/>
      <c r="Y369" s="39"/>
      <c r="Z369" s="39"/>
      <c r="AA369" s="39"/>
      <c r="AB369" s="39"/>
      <c r="AC369" s="39"/>
      <c r="AD369" s="39"/>
      <c r="AE369" s="39"/>
      <c r="AR369" s="234" t="s">
        <v>323</v>
      </c>
      <c r="AT369" s="234" t="s">
        <v>202</v>
      </c>
      <c r="AU369" s="234" t="s">
        <v>83</v>
      </c>
      <c r="AY369" s="18" t="s">
        <v>201</v>
      </c>
      <c r="BE369" s="235">
        <f>IF(N369="základní",J369,0)</f>
        <v>0</v>
      </c>
      <c r="BF369" s="235">
        <f>IF(N369="snížená",J369,0)</f>
        <v>0</v>
      </c>
      <c r="BG369" s="235">
        <f>IF(N369="zákl. přenesená",J369,0)</f>
        <v>0</v>
      </c>
      <c r="BH369" s="235">
        <f>IF(N369="sníž. přenesená",J369,0)</f>
        <v>0</v>
      </c>
      <c r="BI369" s="235">
        <f>IF(N369="nulová",J369,0)</f>
        <v>0</v>
      </c>
      <c r="BJ369" s="18" t="s">
        <v>83</v>
      </c>
      <c r="BK369" s="235">
        <f>ROUND(I369*H369,2)</f>
        <v>0</v>
      </c>
      <c r="BL369" s="18" t="s">
        <v>323</v>
      </c>
      <c r="BM369" s="234" t="s">
        <v>1856</v>
      </c>
    </row>
    <row r="370" s="2" customFormat="1" ht="24.15" customHeight="1">
      <c r="A370" s="39"/>
      <c r="B370" s="40"/>
      <c r="C370" s="222" t="s">
        <v>837</v>
      </c>
      <c r="D370" s="222" t="s">
        <v>202</v>
      </c>
      <c r="E370" s="223" t="s">
        <v>1857</v>
      </c>
      <c r="F370" s="224" t="s">
        <v>1858</v>
      </c>
      <c r="G370" s="225" t="s">
        <v>1025</v>
      </c>
      <c r="H370" s="226">
        <v>150</v>
      </c>
      <c r="I370" s="227"/>
      <c r="J370" s="228">
        <f>ROUND(I370*H370,2)</f>
        <v>0</v>
      </c>
      <c r="K370" s="229"/>
      <c r="L370" s="45"/>
      <c r="M370" s="230" t="s">
        <v>1</v>
      </c>
      <c r="N370" s="231" t="s">
        <v>41</v>
      </c>
      <c r="O370" s="92"/>
      <c r="P370" s="232">
        <f>O370*H370</f>
        <v>0</v>
      </c>
      <c r="Q370" s="232">
        <v>0</v>
      </c>
      <c r="R370" s="232">
        <f>Q370*H370</f>
        <v>0</v>
      </c>
      <c r="S370" s="232">
        <v>0</v>
      </c>
      <c r="T370" s="233">
        <f>S370*H370</f>
        <v>0</v>
      </c>
      <c r="U370" s="39"/>
      <c r="V370" s="39"/>
      <c r="W370" s="39"/>
      <c r="X370" s="39"/>
      <c r="Y370" s="39"/>
      <c r="Z370" s="39"/>
      <c r="AA370" s="39"/>
      <c r="AB370" s="39"/>
      <c r="AC370" s="39"/>
      <c r="AD370" s="39"/>
      <c r="AE370" s="39"/>
      <c r="AR370" s="234" t="s">
        <v>323</v>
      </c>
      <c r="AT370" s="234" t="s">
        <v>202</v>
      </c>
      <c r="AU370" s="234" t="s">
        <v>83</v>
      </c>
      <c r="AY370" s="18" t="s">
        <v>201</v>
      </c>
      <c r="BE370" s="235">
        <f>IF(N370="základní",J370,0)</f>
        <v>0</v>
      </c>
      <c r="BF370" s="235">
        <f>IF(N370="snížená",J370,0)</f>
        <v>0</v>
      </c>
      <c r="BG370" s="235">
        <f>IF(N370="zákl. přenesená",J370,0)</f>
        <v>0</v>
      </c>
      <c r="BH370" s="235">
        <f>IF(N370="sníž. přenesená",J370,0)</f>
        <v>0</v>
      </c>
      <c r="BI370" s="235">
        <f>IF(N370="nulová",J370,0)</f>
        <v>0</v>
      </c>
      <c r="BJ370" s="18" t="s">
        <v>83</v>
      </c>
      <c r="BK370" s="235">
        <f>ROUND(I370*H370,2)</f>
        <v>0</v>
      </c>
      <c r="BL370" s="18" t="s">
        <v>323</v>
      </c>
      <c r="BM370" s="234" t="s">
        <v>1859</v>
      </c>
    </row>
    <row r="371" s="2" customFormat="1" ht="24.15" customHeight="1">
      <c r="A371" s="39"/>
      <c r="B371" s="40"/>
      <c r="C371" s="222" t="s">
        <v>843</v>
      </c>
      <c r="D371" s="222" t="s">
        <v>202</v>
      </c>
      <c r="E371" s="223" t="s">
        <v>1860</v>
      </c>
      <c r="F371" s="224" t="s">
        <v>1861</v>
      </c>
      <c r="G371" s="225" t="s">
        <v>1025</v>
      </c>
      <c r="H371" s="226">
        <v>150</v>
      </c>
      <c r="I371" s="227"/>
      <c r="J371" s="228">
        <f>ROUND(I371*H371,2)</f>
        <v>0</v>
      </c>
      <c r="K371" s="229"/>
      <c r="L371" s="45"/>
      <c r="M371" s="230" t="s">
        <v>1</v>
      </c>
      <c r="N371" s="231" t="s">
        <v>41</v>
      </c>
      <c r="O371" s="92"/>
      <c r="P371" s="232">
        <f>O371*H371</f>
        <v>0</v>
      </c>
      <c r="Q371" s="232">
        <v>0</v>
      </c>
      <c r="R371" s="232">
        <f>Q371*H371</f>
        <v>0</v>
      </c>
      <c r="S371" s="232">
        <v>0</v>
      </c>
      <c r="T371" s="233">
        <f>S371*H371</f>
        <v>0</v>
      </c>
      <c r="U371" s="39"/>
      <c r="V371" s="39"/>
      <c r="W371" s="39"/>
      <c r="X371" s="39"/>
      <c r="Y371" s="39"/>
      <c r="Z371" s="39"/>
      <c r="AA371" s="39"/>
      <c r="AB371" s="39"/>
      <c r="AC371" s="39"/>
      <c r="AD371" s="39"/>
      <c r="AE371" s="39"/>
      <c r="AR371" s="234" t="s">
        <v>323</v>
      </c>
      <c r="AT371" s="234" t="s">
        <v>202</v>
      </c>
      <c r="AU371" s="234" t="s">
        <v>83</v>
      </c>
      <c r="AY371" s="18" t="s">
        <v>201</v>
      </c>
      <c r="BE371" s="235">
        <f>IF(N371="základní",J371,0)</f>
        <v>0</v>
      </c>
      <c r="BF371" s="235">
        <f>IF(N371="snížená",J371,0)</f>
        <v>0</v>
      </c>
      <c r="BG371" s="235">
        <f>IF(N371="zákl. přenesená",J371,0)</f>
        <v>0</v>
      </c>
      <c r="BH371" s="235">
        <f>IF(N371="sníž. přenesená",J371,0)</f>
        <v>0</v>
      </c>
      <c r="BI371" s="235">
        <f>IF(N371="nulová",J371,0)</f>
        <v>0</v>
      </c>
      <c r="BJ371" s="18" t="s">
        <v>83</v>
      </c>
      <c r="BK371" s="235">
        <f>ROUND(I371*H371,2)</f>
        <v>0</v>
      </c>
      <c r="BL371" s="18" t="s">
        <v>323</v>
      </c>
      <c r="BM371" s="234" t="s">
        <v>1862</v>
      </c>
    </row>
    <row r="372" s="2" customFormat="1" ht="24.15" customHeight="1">
      <c r="A372" s="39"/>
      <c r="B372" s="40"/>
      <c r="C372" s="222" t="s">
        <v>851</v>
      </c>
      <c r="D372" s="222" t="s">
        <v>202</v>
      </c>
      <c r="E372" s="223" t="s">
        <v>1863</v>
      </c>
      <c r="F372" s="224" t="s">
        <v>1864</v>
      </c>
      <c r="G372" s="225" t="s">
        <v>1025</v>
      </c>
      <c r="H372" s="226">
        <v>50</v>
      </c>
      <c r="I372" s="227"/>
      <c r="J372" s="228">
        <f>ROUND(I372*H372,2)</f>
        <v>0</v>
      </c>
      <c r="K372" s="229"/>
      <c r="L372" s="45"/>
      <c r="M372" s="230" t="s">
        <v>1</v>
      </c>
      <c r="N372" s="231" t="s">
        <v>41</v>
      </c>
      <c r="O372" s="92"/>
      <c r="P372" s="232">
        <f>O372*H372</f>
        <v>0</v>
      </c>
      <c r="Q372" s="232">
        <v>0</v>
      </c>
      <c r="R372" s="232">
        <f>Q372*H372</f>
        <v>0</v>
      </c>
      <c r="S372" s="232">
        <v>0</v>
      </c>
      <c r="T372" s="233">
        <f>S372*H372</f>
        <v>0</v>
      </c>
      <c r="U372" s="39"/>
      <c r="V372" s="39"/>
      <c r="W372" s="39"/>
      <c r="X372" s="39"/>
      <c r="Y372" s="39"/>
      <c r="Z372" s="39"/>
      <c r="AA372" s="39"/>
      <c r="AB372" s="39"/>
      <c r="AC372" s="39"/>
      <c r="AD372" s="39"/>
      <c r="AE372" s="39"/>
      <c r="AR372" s="234" t="s">
        <v>323</v>
      </c>
      <c r="AT372" s="234" t="s">
        <v>202</v>
      </c>
      <c r="AU372" s="234" t="s">
        <v>83</v>
      </c>
      <c r="AY372" s="18" t="s">
        <v>201</v>
      </c>
      <c r="BE372" s="235">
        <f>IF(N372="základní",J372,0)</f>
        <v>0</v>
      </c>
      <c r="BF372" s="235">
        <f>IF(N372="snížená",J372,0)</f>
        <v>0</v>
      </c>
      <c r="BG372" s="235">
        <f>IF(N372="zákl. přenesená",J372,0)</f>
        <v>0</v>
      </c>
      <c r="BH372" s="235">
        <f>IF(N372="sníž. přenesená",J372,0)</f>
        <v>0</v>
      </c>
      <c r="BI372" s="235">
        <f>IF(N372="nulová",J372,0)</f>
        <v>0</v>
      </c>
      <c r="BJ372" s="18" t="s">
        <v>83</v>
      </c>
      <c r="BK372" s="235">
        <f>ROUND(I372*H372,2)</f>
        <v>0</v>
      </c>
      <c r="BL372" s="18" t="s">
        <v>323</v>
      </c>
      <c r="BM372" s="234" t="s">
        <v>1865</v>
      </c>
    </row>
    <row r="373" s="2" customFormat="1" ht="24.15" customHeight="1">
      <c r="A373" s="39"/>
      <c r="B373" s="40"/>
      <c r="C373" s="222" t="s">
        <v>857</v>
      </c>
      <c r="D373" s="222" t="s">
        <v>202</v>
      </c>
      <c r="E373" s="223" t="s">
        <v>1866</v>
      </c>
      <c r="F373" s="224" t="s">
        <v>1867</v>
      </c>
      <c r="G373" s="225" t="s">
        <v>1025</v>
      </c>
      <c r="H373" s="226">
        <v>5069</v>
      </c>
      <c r="I373" s="227"/>
      <c r="J373" s="228">
        <f>ROUND(I373*H373,2)</f>
        <v>0</v>
      </c>
      <c r="K373" s="229"/>
      <c r="L373" s="45"/>
      <c r="M373" s="230" t="s">
        <v>1</v>
      </c>
      <c r="N373" s="231" t="s">
        <v>41</v>
      </c>
      <c r="O373" s="92"/>
      <c r="P373" s="232">
        <f>O373*H373</f>
        <v>0</v>
      </c>
      <c r="Q373" s="232">
        <v>5.0000000000000002E-05</v>
      </c>
      <c r="R373" s="232">
        <f>Q373*H373</f>
        <v>0.25345000000000001</v>
      </c>
      <c r="S373" s="232">
        <v>0</v>
      </c>
      <c r="T373" s="233">
        <f>S373*H373</f>
        <v>0</v>
      </c>
      <c r="U373" s="39"/>
      <c r="V373" s="39"/>
      <c r="W373" s="39"/>
      <c r="X373" s="39"/>
      <c r="Y373" s="39"/>
      <c r="Z373" s="39"/>
      <c r="AA373" s="39"/>
      <c r="AB373" s="39"/>
      <c r="AC373" s="39"/>
      <c r="AD373" s="39"/>
      <c r="AE373" s="39"/>
      <c r="AR373" s="234" t="s">
        <v>323</v>
      </c>
      <c r="AT373" s="234" t="s">
        <v>202</v>
      </c>
      <c r="AU373" s="234" t="s">
        <v>83</v>
      </c>
      <c r="AY373" s="18" t="s">
        <v>201</v>
      </c>
      <c r="BE373" s="235">
        <f>IF(N373="základní",J373,0)</f>
        <v>0</v>
      </c>
      <c r="BF373" s="235">
        <f>IF(N373="snížená",J373,0)</f>
        <v>0</v>
      </c>
      <c r="BG373" s="235">
        <f>IF(N373="zákl. přenesená",J373,0)</f>
        <v>0</v>
      </c>
      <c r="BH373" s="235">
        <f>IF(N373="sníž. přenesená",J373,0)</f>
        <v>0</v>
      </c>
      <c r="BI373" s="235">
        <f>IF(N373="nulová",J373,0)</f>
        <v>0</v>
      </c>
      <c r="BJ373" s="18" t="s">
        <v>83</v>
      </c>
      <c r="BK373" s="235">
        <f>ROUND(I373*H373,2)</f>
        <v>0</v>
      </c>
      <c r="BL373" s="18" t="s">
        <v>323</v>
      </c>
      <c r="BM373" s="234" t="s">
        <v>1868</v>
      </c>
    </row>
    <row r="374" s="2" customFormat="1" ht="24.15" customHeight="1">
      <c r="A374" s="39"/>
      <c r="B374" s="40"/>
      <c r="C374" s="222" t="s">
        <v>868</v>
      </c>
      <c r="D374" s="222" t="s">
        <v>202</v>
      </c>
      <c r="E374" s="223" t="s">
        <v>1869</v>
      </c>
      <c r="F374" s="224" t="s">
        <v>1870</v>
      </c>
      <c r="G374" s="225" t="s">
        <v>1025</v>
      </c>
      <c r="H374" s="226">
        <v>689</v>
      </c>
      <c r="I374" s="227"/>
      <c r="J374" s="228">
        <f>ROUND(I374*H374,2)</f>
        <v>0</v>
      </c>
      <c r="K374" s="229"/>
      <c r="L374" s="45"/>
      <c r="M374" s="230" t="s">
        <v>1</v>
      </c>
      <c r="N374" s="231" t="s">
        <v>41</v>
      </c>
      <c r="O374" s="92"/>
      <c r="P374" s="232">
        <f>O374*H374</f>
        <v>0</v>
      </c>
      <c r="Q374" s="232">
        <v>0</v>
      </c>
      <c r="R374" s="232">
        <f>Q374*H374</f>
        <v>0</v>
      </c>
      <c r="S374" s="232">
        <v>0</v>
      </c>
      <c r="T374" s="233">
        <f>S374*H374</f>
        <v>0</v>
      </c>
      <c r="U374" s="39"/>
      <c r="V374" s="39"/>
      <c r="W374" s="39"/>
      <c r="X374" s="39"/>
      <c r="Y374" s="39"/>
      <c r="Z374" s="39"/>
      <c r="AA374" s="39"/>
      <c r="AB374" s="39"/>
      <c r="AC374" s="39"/>
      <c r="AD374" s="39"/>
      <c r="AE374" s="39"/>
      <c r="AR374" s="234" t="s">
        <v>323</v>
      </c>
      <c r="AT374" s="234" t="s">
        <v>202</v>
      </c>
      <c r="AU374" s="234" t="s">
        <v>83</v>
      </c>
      <c r="AY374" s="18" t="s">
        <v>201</v>
      </c>
      <c r="BE374" s="235">
        <f>IF(N374="základní",J374,0)</f>
        <v>0</v>
      </c>
      <c r="BF374" s="235">
        <f>IF(N374="snížená",J374,0)</f>
        <v>0</v>
      </c>
      <c r="BG374" s="235">
        <f>IF(N374="zákl. přenesená",J374,0)</f>
        <v>0</v>
      </c>
      <c r="BH374" s="235">
        <f>IF(N374="sníž. přenesená",J374,0)</f>
        <v>0</v>
      </c>
      <c r="BI374" s="235">
        <f>IF(N374="nulová",J374,0)</f>
        <v>0</v>
      </c>
      <c r="BJ374" s="18" t="s">
        <v>83</v>
      </c>
      <c r="BK374" s="235">
        <f>ROUND(I374*H374,2)</f>
        <v>0</v>
      </c>
      <c r="BL374" s="18" t="s">
        <v>323</v>
      </c>
      <c r="BM374" s="234" t="s">
        <v>1871</v>
      </c>
    </row>
    <row r="375" s="2" customFormat="1" ht="24.15" customHeight="1">
      <c r="A375" s="39"/>
      <c r="B375" s="40"/>
      <c r="C375" s="222" t="s">
        <v>874</v>
      </c>
      <c r="D375" s="222" t="s">
        <v>202</v>
      </c>
      <c r="E375" s="223" t="s">
        <v>1872</v>
      </c>
      <c r="F375" s="224" t="s">
        <v>1873</v>
      </c>
      <c r="G375" s="225" t="s">
        <v>1025</v>
      </c>
      <c r="H375" s="226">
        <v>689</v>
      </c>
      <c r="I375" s="227"/>
      <c r="J375" s="228">
        <f>ROUND(I375*H375,2)</f>
        <v>0</v>
      </c>
      <c r="K375" s="229"/>
      <c r="L375" s="45"/>
      <c r="M375" s="230" t="s">
        <v>1</v>
      </c>
      <c r="N375" s="231" t="s">
        <v>41</v>
      </c>
      <c r="O375" s="92"/>
      <c r="P375" s="232">
        <f>O375*H375</f>
        <v>0</v>
      </c>
      <c r="Q375" s="232">
        <v>0</v>
      </c>
      <c r="R375" s="232">
        <f>Q375*H375</f>
        <v>0</v>
      </c>
      <c r="S375" s="232">
        <v>0</v>
      </c>
      <c r="T375" s="233">
        <f>S375*H375</f>
        <v>0</v>
      </c>
      <c r="U375" s="39"/>
      <c r="V375" s="39"/>
      <c r="W375" s="39"/>
      <c r="X375" s="39"/>
      <c r="Y375" s="39"/>
      <c r="Z375" s="39"/>
      <c r="AA375" s="39"/>
      <c r="AB375" s="39"/>
      <c r="AC375" s="39"/>
      <c r="AD375" s="39"/>
      <c r="AE375" s="39"/>
      <c r="AR375" s="234" t="s">
        <v>323</v>
      </c>
      <c r="AT375" s="234" t="s">
        <v>202</v>
      </c>
      <c r="AU375" s="234" t="s">
        <v>83</v>
      </c>
      <c r="AY375" s="18" t="s">
        <v>201</v>
      </c>
      <c r="BE375" s="235">
        <f>IF(N375="základní",J375,0)</f>
        <v>0</v>
      </c>
      <c r="BF375" s="235">
        <f>IF(N375="snížená",J375,0)</f>
        <v>0</v>
      </c>
      <c r="BG375" s="235">
        <f>IF(N375="zákl. přenesená",J375,0)</f>
        <v>0</v>
      </c>
      <c r="BH375" s="235">
        <f>IF(N375="sníž. přenesená",J375,0)</f>
        <v>0</v>
      </c>
      <c r="BI375" s="235">
        <f>IF(N375="nulová",J375,0)</f>
        <v>0</v>
      </c>
      <c r="BJ375" s="18" t="s">
        <v>83</v>
      </c>
      <c r="BK375" s="235">
        <f>ROUND(I375*H375,2)</f>
        <v>0</v>
      </c>
      <c r="BL375" s="18" t="s">
        <v>323</v>
      </c>
      <c r="BM375" s="234" t="s">
        <v>1874</v>
      </c>
    </row>
    <row r="376" s="2" customFormat="1" ht="21.75" customHeight="1">
      <c r="A376" s="39"/>
      <c r="B376" s="40"/>
      <c r="C376" s="222" t="s">
        <v>879</v>
      </c>
      <c r="D376" s="222" t="s">
        <v>202</v>
      </c>
      <c r="E376" s="223" t="s">
        <v>1875</v>
      </c>
      <c r="F376" s="224" t="s">
        <v>1876</v>
      </c>
      <c r="G376" s="225" t="s">
        <v>1025</v>
      </c>
      <c r="H376" s="226">
        <v>1168</v>
      </c>
      <c r="I376" s="227"/>
      <c r="J376" s="228">
        <f>ROUND(I376*H376,2)</f>
        <v>0</v>
      </c>
      <c r="K376" s="229"/>
      <c r="L376" s="45"/>
      <c r="M376" s="230" t="s">
        <v>1</v>
      </c>
      <c r="N376" s="231" t="s">
        <v>41</v>
      </c>
      <c r="O376" s="92"/>
      <c r="P376" s="232">
        <f>O376*H376</f>
        <v>0</v>
      </c>
      <c r="Q376" s="232">
        <v>0</v>
      </c>
      <c r="R376" s="232">
        <f>Q376*H376</f>
        <v>0</v>
      </c>
      <c r="S376" s="232">
        <v>0</v>
      </c>
      <c r="T376" s="233">
        <f>S376*H376</f>
        <v>0</v>
      </c>
      <c r="U376" s="39"/>
      <c r="V376" s="39"/>
      <c r="W376" s="39"/>
      <c r="X376" s="39"/>
      <c r="Y376" s="39"/>
      <c r="Z376" s="39"/>
      <c r="AA376" s="39"/>
      <c r="AB376" s="39"/>
      <c r="AC376" s="39"/>
      <c r="AD376" s="39"/>
      <c r="AE376" s="39"/>
      <c r="AR376" s="234" t="s">
        <v>323</v>
      </c>
      <c r="AT376" s="234" t="s">
        <v>202</v>
      </c>
      <c r="AU376" s="234" t="s">
        <v>83</v>
      </c>
      <c r="AY376" s="18" t="s">
        <v>201</v>
      </c>
      <c r="BE376" s="235">
        <f>IF(N376="základní",J376,0)</f>
        <v>0</v>
      </c>
      <c r="BF376" s="235">
        <f>IF(N376="snížená",J376,0)</f>
        <v>0</v>
      </c>
      <c r="BG376" s="235">
        <f>IF(N376="zákl. přenesená",J376,0)</f>
        <v>0</v>
      </c>
      <c r="BH376" s="235">
        <f>IF(N376="sníž. přenesená",J376,0)</f>
        <v>0</v>
      </c>
      <c r="BI376" s="235">
        <f>IF(N376="nulová",J376,0)</f>
        <v>0</v>
      </c>
      <c r="BJ376" s="18" t="s">
        <v>83</v>
      </c>
      <c r="BK376" s="235">
        <f>ROUND(I376*H376,2)</f>
        <v>0</v>
      </c>
      <c r="BL376" s="18" t="s">
        <v>323</v>
      </c>
      <c r="BM376" s="234" t="s">
        <v>1877</v>
      </c>
    </row>
    <row r="377" s="2" customFormat="1" ht="16.5" customHeight="1">
      <c r="A377" s="39"/>
      <c r="B377" s="40"/>
      <c r="C377" s="222" t="s">
        <v>894</v>
      </c>
      <c r="D377" s="222" t="s">
        <v>202</v>
      </c>
      <c r="E377" s="223" t="s">
        <v>1878</v>
      </c>
      <c r="F377" s="224" t="s">
        <v>1879</v>
      </c>
      <c r="G377" s="225" t="s">
        <v>934</v>
      </c>
      <c r="H377" s="226">
        <v>1</v>
      </c>
      <c r="I377" s="227"/>
      <c r="J377" s="228">
        <f>ROUND(I377*H377,2)</f>
        <v>0</v>
      </c>
      <c r="K377" s="229"/>
      <c r="L377" s="45"/>
      <c r="M377" s="230" t="s">
        <v>1</v>
      </c>
      <c r="N377" s="231" t="s">
        <v>41</v>
      </c>
      <c r="O377" s="92"/>
      <c r="P377" s="232">
        <f>O377*H377</f>
        <v>0</v>
      </c>
      <c r="Q377" s="232">
        <v>0</v>
      </c>
      <c r="R377" s="232">
        <f>Q377*H377</f>
        <v>0</v>
      </c>
      <c r="S377" s="232">
        <v>0</v>
      </c>
      <c r="T377" s="233">
        <f>S377*H377</f>
        <v>0</v>
      </c>
      <c r="U377" s="39"/>
      <c r="V377" s="39"/>
      <c r="W377" s="39"/>
      <c r="X377" s="39"/>
      <c r="Y377" s="39"/>
      <c r="Z377" s="39"/>
      <c r="AA377" s="39"/>
      <c r="AB377" s="39"/>
      <c r="AC377" s="39"/>
      <c r="AD377" s="39"/>
      <c r="AE377" s="39"/>
      <c r="AR377" s="234" t="s">
        <v>323</v>
      </c>
      <c r="AT377" s="234" t="s">
        <v>202</v>
      </c>
      <c r="AU377" s="234" t="s">
        <v>83</v>
      </c>
      <c r="AY377" s="18" t="s">
        <v>201</v>
      </c>
      <c r="BE377" s="235">
        <f>IF(N377="základní",J377,0)</f>
        <v>0</v>
      </c>
      <c r="BF377" s="235">
        <f>IF(N377="snížená",J377,0)</f>
        <v>0</v>
      </c>
      <c r="BG377" s="235">
        <f>IF(N377="zákl. přenesená",J377,0)</f>
        <v>0</v>
      </c>
      <c r="BH377" s="235">
        <f>IF(N377="sníž. přenesená",J377,0)</f>
        <v>0</v>
      </c>
      <c r="BI377" s="235">
        <f>IF(N377="nulová",J377,0)</f>
        <v>0</v>
      </c>
      <c r="BJ377" s="18" t="s">
        <v>83</v>
      </c>
      <c r="BK377" s="235">
        <f>ROUND(I377*H377,2)</f>
        <v>0</v>
      </c>
      <c r="BL377" s="18" t="s">
        <v>323</v>
      </c>
      <c r="BM377" s="234" t="s">
        <v>1880</v>
      </c>
    </row>
    <row r="378" s="2" customFormat="1" ht="21.75" customHeight="1">
      <c r="A378" s="39"/>
      <c r="B378" s="40"/>
      <c r="C378" s="222" t="s">
        <v>907</v>
      </c>
      <c r="D378" s="222" t="s">
        <v>202</v>
      </c>
      <c r="E378" s="223" t="s">
        <v>1881</v>
      </c>
      <c r="F378" s="224" t="s">
        <v>1882</v>
      </c>
      <c r="G378" s="225" t="s">
        <v>1025</v>
      </c>
      <c r="H378" s="226">
        <v>1592</v>
      </c>
      <c r="I378" s="227"/>
      <c r="J378" s="228">
        <f>ROUND(I378*H378,2)</f>
        <v>0</v>
      </c>
      <c r="K378" s="229"/>
      <c r="L378" s="45"/>
      <c r="M378" s="230" t="s">
        <v>1</v>
      </c>
      <c r="N378" s="231" t="s">
        <v>41</v>
      </c>
      <c r="O378" s="92"/>
      <c r="P378" s="232">
        <f>O378*H378</f>
        <v>0</v>
      </c>
      <c r="Q378" s="232">
        <v>0</v>
      </c>
      <c r="R378" s="232">
        <f>Q378*H378</f>
        <v>0</v>
      </c>
      <c r="S378" s="232">
        <v>0</v>
      </c>
      <c r="T378" s="233">
        <f>S378*H378</f>
        <v>0</v>
      </c>
      <c r="U378" s="39"/>
      <c r="V378" s="39"/>
      <c r="W378" s="39"/>
      <c r="X378" s="39"/>
      <c r="Y378" s="39"/>
      <c r="Z378" s="39"/>
      <c r="AA378" s="39"/>
      <c r="AB378" s="39"/>
      <c r="AC378" s="39"/>
      <c r="AD378" s="39"/>
      <c r="AE378" s="39"/>
      <c r="AR378" s="234" t="s">
        <v>323</v>
      </c>
      <c r="AT378" s="234" t="s">
        <v>202</v>
      </c>
      <c r="AU378" s="234" t="s">
        <v>83</v>
      </c>
      <c r="AY378" s="18" t="s">
        <v>201</v>
      </c>
      <c r="BE378" s="235">
        <f>IF(N378="základní",J378,0)</f>
        <v>0</v>
      </c>
      <c r="BF378" s="235">
        <f>IF(N378="snížená",J378,0)</f>
        <v>0</v>
      </c>
      <c r="BG378" s="235">
        <f>IF(N378="zákl. přenesená",J378,0)</f>
        <v>0</v>
      </c>
      <c r="BH378" s="235">
        <f>IF(N378="sníž. přenesená",J378,0)</f>
        <v>0</v>
      </c>
      <c r="BI378" s="235">
        <f>IF(N378="nulová",J378,0)</f>
        <v>0</v>
      </c>
      <c r="BJ378" s="18" t="s">
        <v>83</v>
      </c>
      <c r="BK378" s="235">
        <f>ROUND(I378*H378,2)</f>
        <v>0</v>
      </c>
      <c r="BL378" s="18" t="s">
        <v>323</v>
      </c>
      <c r="BM378" s="234" t="s">
        <v>1883</v>
      </c>
    </row>
    <row r="379" s="2" customFormat="1" ht="24.15" customHeight="1">
      <c r="A379" s="39"/>
      <c r="B379" s="40"/>
      <c r="C379" s="222" t="s">
        <v>919</v>
      </c>
      <c r="D379" s="222" t="s">
        <v>202</v>
      </c>
      <c r="E379" s="223" t="s">
        <v>1884</v>
      </c>
      <c r="F379" s="224" t="s">
        <v>1885</v>
      </c>
      <c r="G379" s="225" t="s">
        <v>1025</v>
      </c>
      <c r="H379" s="226">
        <v>394</v>
      </c>
      <c r="I379" s="227"/>
      <c r="J379" s="228">
        <f>ROUND(I379*H379,2)</f>
        <v>0</v>
      </c>
      <c r="K379" s="229"/>
      <c r="L379" s="45"/>
      <c r="M379" s="230" t="s">
        <v>1</v>
      </c>
      <c r="N379" s="231" t="s">
        <v>41</v>
      </c>
      <c r="O379" s="92"/>
      <c r="P379" s="232">
        <f>O379*H379</f>
        <v>0</v>
      </c>
      <c r="Q379" s="232">
        <v>0</v>
      </c>
      <c r="R379" s="232">
        <f>Q379*H379</f>
        <v>0</v>
      </c>
      <c r="S379" s="232">
        <v>0</v>
      </c>
      <c r="T379" s="233">
        <f>S379*H379</f>
        <v>0</v>
      </c>
      <c r="U379" s="39"/>
      <c r="V379" s="39"/>
      <c r="W379" s="39"/>
      <c r="X379" s="39"/>
      <c r="Y379" s="39"/>
      <c r="Z379" s="39"/>
      <c r="AA379" s="39"/>
      <c r="AB379" s="39"/>
      <c r="AC379" s="39"/>
      <c r="AD379" s="39"/>
      <c r="AE379" s="39"/>
      <c r="AR379" s="234" t="s">
        <v>323</v>
      </c>
      <c r="AT379" s="234" t="s">
        <v>202</v>
      </c>
      <c r="AU379" s="234" t="s">
        <v>83</v>
      </c>
      <c r="AY379" s="18" t="s">
        <v>201</v>
      </c>
      <c r="BE379" s="235">
        <f>IF(N379="základní",J379,0)</f>
        <v>0</v>
      </c>
      <c r="BF379" s="235">
        <f>IF(N379="snížená",J379,0)</f>
        <v>0</v>
      </c>
      <c r="BG379" s="235">
        <f>IF(N379="zákl. přenesená",J379,0)</f>
        <v>0</v>
      </c>
      <c r="BH379" s="235">
        <f>IF(N379="sníž. přenesená",J379,0)</f>
        <v>0</v>
      </c>
      <c r="BI379" s="235">
        <f>IF(N379="nulová",J379,0)</f>
        <v>0</v>
      </c>
      <c r="BJ379" s="18" t="s">
        <v>83</v>
      </c>
      <c r="BK379" s="235">
        <f>ROUND(I379*H379,2)</f>
        <v>0</v>
      </c>
      <c r="BL379" s="18" t="s">
        <v>323</v>
      </c>
      <c r="BM379" s="234" t="s">
        <v>1886</v>
      </c>
    </row>
    <row r="380" s="2" customFormat="1" ht="24.15" customHeight="1">
      <c r="A380" s="39"/>
      <c r="B380" s="40"/>
      <c r="C380" s="222" t="s">
        <v>923</v>
      </c>
      <c r="D380" s="222" t="s">
        <v>202</v>
      </c>
      <c r="E380" s="223" t="s">
        <v>1887</v>
      </c>
      <c r="F380" s="224" t="s">
        <v>1888</v>
      </c>
      <c r="G380" s="225" t="s">
        <v>1025</v>
      </c>
      <c r="H380" s="226">
        <v>536</v>
      </c>
      <c r="I380" s="227"/>
      <c r="J380" s="228">
        <f>ROUND(I380*H380,2)</f>
        <v>0</v>
      </c>
      <c r="K380" s="229"/>
      <c r="L380" s="45"/>
      <c r="M380" s="230" t="s">
        <v>1</v>
      </c>
      <c r="N380" s="231" t="s">
        <v>41</v>
      </c>
      <c r="O380" s="92"/>
      <c r="P380" s="232">
        <f>O380*H380</f>
        <v>0</v>
      </c>
      <c r="Q380" s="232">
        <v>0</v>
      </c>
      <c r="R380" s="232">
        <f>Q380*H380</f>
        <v>0</v>
      </c>
      <c r="S380" s="232">
        <v>0</v>
      </c>
      <c r="T380" s="233">
        <f>S380*H380</f>
        <v>0</v>
      </c>
      <c r="U380" s="39"/>
      <c r="V380" s="39"/>
      <c r="W380" s="39"/>
      <c r="X380" s="39"/>
      <c r="Y380" s="39"/>
      <c r="Z380" s="39"/>
      <c r="AA380" s="39"/>
      <c r="AB380" s="39"/>
      <c r="AC380" s="39"/>
      <c r="AD380" s="39"/>
      <c r="AE380" s="39"/>
      <c r="AR380" s="234" t="s">
        <v>323</v>
      </c>
      <c r="AT380" s="234" t="s">
        <v>202</v>
      </c>
      <c r="AU380" s="234" t="s">
        <v>83</v>
      </c>
      <c r="AY380" s="18" t="s">
        <v>201</v>
      </c>
      <c r="BE380" s="235">
        <f>IF(N380="základní",J380,0)</f>
        <v>0</v>
      </c>
      <c r="BF380" s="235">
        <f>IF(N380="snížená",J380,0)</f>
        <v>0</v>
      </c>
      <c r="BG380" s="235">
        <f>IF(N380="zákl. přenesená",J380,0)</f>
        <v>0</v>
      </c>
      <c r="BH380" s="235">
        <f>IF(N380="sníž. přenesená",J380,0)</f>
        <v>0</v>
      </c>
      <c r="BI380" s="235">
        <f>IF(N380="nulová",J380,0)</f>
        <v>0</v>
      </c>
      <c r="BJ380" s="18" t="s">
        <v>83</v>
      </c>
      <c r="BK380" s="235">
        <f>ROUND(I380*H380,2)</f>
        <v>0</v>
      </c>
      <c r="BL380" s="18" t="s">
        <v>323</v>
      </c>
      <c r="BM380" s="234" t="s">
        <v>1889</v>
      </c>
    </row>
    <row r="381" s="2" customFormat="1" ht="49.05" customHeight="1">
      <c r="A381" s="39"/>
      <c r="B381" s="40"/>
      <c r="C381" s="222" t="s">
        <v>927</v>
      </c>
      <c r="D381" s="222" t="s">
        <v>202</v>
      </c>
      <c r="E381" s="223" t="s">
        <v>1482</v>
      </c>
      <c r="F381" s="224" t="s">
        <v>1483</v>
      </c>
      <c r="G381" s="225" t="s">
        <v>1032</v>
      </c>
      <c r="H381" s="302"/>
      <c r="I381" s="227"/>
      <c r="J381" s="228">
        <f>ROUND(I381*H381,2)</f>
        <v>0</v>
      </c>
      <c r="K381" s="229"/>
      <c r="L381" s="45"/>
      <c r="M381" s="230" t="s">
        <v>1</v>
      </c>
      <c r="N381" s="231" t="s">
        <v>41</v>
      </c>
      <c r="O381" s="92"/>
      <c r="P381" s="232">
        <f>O381*H381</f>
        <v>0</v>
      </c>
      <c r="Q381" s="232">
        <v>0</v>
      </c>
      <c r="R381" s="232">
        <f>Q381*H381</f>
        <v>0</v>
      </c>
      <c r="S381" s="232">
        <v>0</v>
      </c>
      <c r="T381" s="233">
        <f>S381*H381</f>
        <v>0</v>
      </c>
      <c r="U381" s="39"/>
      <c r="V381" s="39"/>
      <c r="W381" s="39"/>
      <c r="X381" s="39"/>
      <c r="Y381" s="39"/>
      <c r="Z381" s="39"/>
      <c r="AA381" s="39"/>
      <c r="AB381" s="39"/>
      <c r="AC381" s="39"/>
      <c r="AD381" s="39"/>
      <c r="AE381" s="39"/>
      <c r="AR381" s="234" t="s">
        <v>323</v>
      </c>
      <c r="AT381" s="234" t="s">
        <v>202</v>
      </c>
      <c r="AU381" s="234" t="s">
        <v>83</v>
      </c>
      <c r="AY381" s="18" t="s">
        <v>201</v>
      </c>
      <c r="BE381" s="235">
        <f>IF(N381="základní",J381,0)</f>
        <v>0</v>
      </c>
      <c r="BF381" s="235">
        <f>IF(N381="snížená",J381,0)</f>
        <v>0</v>
      </c>
      <c r="BG381" s="235">
        <f>IF(N381="zákl. přenesená",J381,0)</f>
        <v>0</v>
      </c>
      <c r="BH381" s="235">
        <f>IF(N381="sníž. přenesená",J381,0)</f>
        <v>0</v>
      </c>
      <c r="BI381" s="235">
        <f>IF(N381="nulová",J381,0)</f>
        <v>0</v>
      </c>
      <c r="BJ381" s="18" t="s">
        <v>83</v>
      </c>
      <c r="BK381" s="235">
        <f>ROUND(I381*H381,2)</f>
        <v>0</v>
      </c>
      <c r="BL381" s="18" t="s">
        <v>323</v>
      </c>
      <c r="BM381" s="234" t="s">
        <v>1890</v>
      </c>
    </row>
    <row r="382" s="11" customFormat="1" ht="25.92" customHeight="1">
      <c r="A382" s="11"/>
      <c r="B382" s="208"/>
      <c r="C382" s="209"/>
      <c r="D382" s="210" t="s">
        <v>75</v>
      </c>
      <c r="E382" s="211" t="s">
        <v>1891</v>
      </c>
      <c r="F382" s="211" t="s">
        <v>1892</v>
      </c>
      <c r="G382" s="209"/>
      <c r="H382" s="209"/>
      <c r="I382" s="212"/>
      <c r="J382" s="213">
        <f>BK382</f>
        <v>0</v>
      </c>
      <c r="K382" s="209"/>
      <c r="L382" s="214"/>
      <c r="M382" s="215"/>
      <c r="N382" s="216"/>
      <c r="O382" s="216"/>
      <c r="P382" s="217">
        <f>SUM(P383:P384)</f>
        <v>0</v>
      </c>
      <c r="Q382" s="216"/>
      <c r="R382" s="217">
        <f>SUM(R383:R384)</f>
        <v>680.46024</v>
      </c>
      <c r="S382" s="216"/>
      <c r="T382" s="218">
        <f>SUM(T383:T384)</f>
        <v>671.69799999999998</v>
      </c>
      <c r="U382" s="11"/>
      <c r="V382" s="11"/>
      <c r="W382" s="11"/>
      <c r="X382" s="11"/>
      <c r="Y382" s="11"/>
      <c r="Z382" s="11"/>
      <c r="AA382" s="11"/>
      <c r="AB382" s="11"/>
      <c r="AC382" s="11"/>
      <c r="AD382" s="11"/>
      <c r="AE382" s="11"/>
      <c r="AR382" s="219" t="s">
        <v>85</v>
      </c>
      <c r="AT382" s="220" t="s">
        <v>75</v>
      </c>
      <c r="AU382" s="220" t="s">
        <v>76</v>
      </c>
      <c r="AY382" s="219" t="s">
        <v>201</v>
      </c>
      <c r="BK382" s="221">
        <f>SUM(BK383:BK384)</f>
        <v>0</v>
      </c>
    </row>
    <row r="383" s="2" customFormat="1" ht="37.8" customHeight="1">
      <c r="A383" s="39"/>
      <c r="B383" s="40"/>
      <c r="C383" s="222" t="s">
        <v>931</v>
      </c>
      <c r="D383" s="222" t="s">
        <v>202</v>
      </c>
      <c r="E383" s="223" t="s">
        <v>1893</v>
      </c>
      <c r="F383" s="224" t="s">
        <v>1894</v>
      </c>
      <c r="G383" s="225" t="s">
        <v>1025</v>
      </c>
      <c r="H383" s="226">
        <v>23162</v>
      </c>
      <c r="I383" s="227"/>
      <c r="J383" s="228">
        <f>ROUND(I383*H383,2)</f>
        <v>0</v>
      </c>
      <c r="K383" s="229"/>
      <c r="L383" s="45"/>
      <c r="M383" s="230" t="s">
        <v>1</v>
      </c>
      <c r="N383" s="231" t="s">
        <v>41</v>
      </c>
      <c r="O383" s="92"/>
      <c r="P383" s="232">
        <f>O383*H383</f>
        <v>0</v>
      </c>
      <c r="Q383" s="232">
        <v>0.029000000000000001</v>
      </c>
      <c r="R383" s="232">
        <f>Q383*H383</f>
        <v>671.69799999999998</v>
      </c>
      <c r="S383" s="232">
        <v>0.029000000000000001</v>
      </c>
      <c r="T383" s="233">
        <f>S383*H383</f>
        <v>671.69799999999998</v>
      </c>
      <c r="U383" s="39"/>
      <c r="V383" s="39"/>
      <c r="W383" s="39"/>
      <c r="X383" s="39"/>
      <c r="Y383" s="39"/>
      <c r="Z383" s="39"/>
      <c r="AA383" s="39"/>
      <c r="AB383" s="39"/>
      <c r="AC383" s="39"/>
      <c r="AD383" s="39"/>
      <c r="AE383" s="39"/>
      <c r="AR383" s="234" t="s">
        <v>323</v>
      </c>
      <c r="AT383" s="234" t="s">
        <v>202</v>
      </c>
      <c r="AU383" s="234" t="s">
        <v>83</v>
      </c>
      <c r="AY383" s="18" t="s">
        <v>201</v>
      </c>
      <c r="BE383" s="235">
        <f>IF(N383="základní",J383,0)</f>
        <v>0</v>
      </c>
      <c r="BF383" s="235">
        <f>IF(N383="snížená",J383,0)</f>
        <v>0</v>
      </c>
      <c r="BG383" s="235">
        <f>IF(N383="zákl. přenesená",J383,0)</f>
        <v>0</v>
      </c>
      <c r="BH383" s="235">
        <f>IF(N383="sníž. přenesená",J383,0)</f>
        <v>0</v>
      </c>
      <c r="BI383" s="235">
        <f>IF(N383="nulová",J383,0)</f>
        <v>0</v>
      </c>
      <c r="BJ383" s="18" t="s">
        <v>83</v>
      </c>
      <c r="BK383" s="235">
        <f>ROUND(I383*H383,2)</f>
        <v>0</v>
      </c>
      <c r="BL383" s="18" t="s">
        <v>323</v>
      </c>
      <c r="BM383" s="234" t="s">
        <v>1895</v>
      </c>
    </row>
    <row r="384" s="2" customFormat="1" ht="37.8" customHeight="1">
      <c r="A384" s="39"/>
      <c r="B384" s="40"/>
      <c r="C384" s="222" t="s">
        <v>936</v>
      </c>
      <c r="D384" s="222" t="s">
        <v>202</v>
      </c>
      <c r="E384" s="223" t="s">
        <v>1896</v>
      </c>
      <c r="F384" s="224" t="s">
        <v>1897</v>
      </c>
      <c r="G384" s="225" t="s">
        <v>1025</v>
      </c>
      <c r="H384" s="226">
        <v>13691</v>
      </c>
      <c r="I384" s="227"/>
      <c r="J384" s="228">
        <f>ROUND(I384*H384,2)</f>
        <v>0</v>
      </c>
      <c r="K384" s="229"/>
      <c r="L384" s="45"/>
      <c r="M384" s="280" t="s">
        <v>1</v>
      </c>
      <c r="N384" s="281" t="s">
        <v>41</v>
      </c>
      <c r="O384" s="282"/>
      <c r="P384" s="283">
        <f>O384*H384</f>
        <v>0</v>
      </c>
      <c r="Q384" s="283">
        <v>0.00064000000000000005</v>
      </c>
      <c r="R384" s="283">
        <f>Q384*H384</f>
        <v>8.7622400000000003</v>
      </c>
      <c r="S384" s="283">
        <v>0</v>
      </c>
      <c r="T384" s="284">
        <f>S384*H384</f>
        <v>0</v>
      </c>
      <c r="U384" s="39"/>
      <c r="V384" s="39"/>
      <c r="W384" s="39"/>
      <c r="X384" s="39"/>
      <c r="Y384" s="39"/>
      <c r="Z384" s="39"/>
      <c r="AA384" s="39"/>
      <c r="AB384" s="39"/>
      <c r="AC384" s="39"/>
      <c r="AD384" s="39"/>
      <c r="AE384" s="39"/>
      <c r="AR384" s="234" t="s">
        <v>323</v>
      </c>
      <c r="AT384" s="234" t="s">
        <v>202</v>
      </c>
      <c r="AU384" s="234" t="s">
        <v>83</v>
      </c>
      <c r="AY384" s="18" t="s">
        <v>201</v>
      </c>
      <c r="BE384" s="235">
        <f>IF(N384="základní",J384,0)</f>
        <v>0</v>
      </c>
      <c r="BF384" s="235">
        <f>IF(N384="snížená",J384,0)</f>
        <v>0</v>
      </c>
      <c r="BG384" s="235">
        <f>IF(N384="zákl. přenesená",J384,0)</f>
        <v>0</v>
      </c>
      <c r="BH384" s="235">
        <f>IF(N384="sníž. přenesená",J384,0)</f>
        <v>0</v>
      </c>
      <c r="BI384" s="235">
        <f>IF(N384="nulová",J384,0)</f>
        <v>0</v>
      </c>
      <c r="BJ384" s="18" t="s">
        <v>83</v>
      </c>
      <c r="BK384" s="235">
        <f>ROUND(I384*H384,2)</f>
        <v>0</v>
      </c>
      <c r="BL384" s="18" t="s">
        <v>323</v>
      </c>
      <c r="BM384" s="234" t="s">
        <v>1898</v>
      </c>
    </row>
    <row r="385" s="2" customFormat="1" ht="6.96" customHeight="1">
      <c r="A385" s="39"/>
      <c r="B385" s="67"/>
      <c r="C385" s="68"/>
      <c r="D385" s="68"/>
      <c r="E385" s="68"/>
      <c r="F385" s="68"/>
      <c r="G385" s="68"/>
      <c r="H385" s="68"/>
      <c r="I385" s="68"/>
      <c r="J385" s="68"/>
      <c r="K385" s="68"/>
      <c r="L385" s="45"/>
      <c r="M385" s="39"/>
      <c r="O385" s="39"/>
      <c r="P385" s="39"/>
      <c r="Q385" s="39"/>
      <c r="R385" s="39"/>
      <c r="S385" s="39"/>
      <c r="T385" s="39"/>
      <c r="U385" s="39"/>
      <c r="V385" s="39"/>
      <c r="W385" s="39"/>
      <c r="X385" s="39"/>
      <c r="Y385" s="39"/>
      <c r="Z385" s="39"/>
      <c r="AA385" s="39"/>
      <c r="AB385" s="39"/>
      <c r="AC385" s="39"/>
      <c r="AD385" s="39"/>
      <c r="AE385" s="39"/>
    </row>
  </sheetData>
  <sheetProtection sheet="1" autoFilter="0" formatColumns="0" formatRows="0" objects="1" scenarios="1" spinCount="100000" saltValue="i6EI0o90ipPQ8jac+ZKTJ+vM7Kc3JdOPk1n+SI7NkmZtVIcbhilk0dZbVmaUCBhv4eQi+UtRptB7386iVSnT1A==" hashValue="yluh+zAY/NlOYENoVRRxZMXRNgEd7/ub7m1RMSEAS5RyI7wPRdSM8BKw3AW+7z6h+Py63Yp09+j1xn0yFO7HfQ==" algorithmName="SHA-512" password="CC35"/>
  <autoFilter ref="C125:K384"/>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368</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1899</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ROUND((SUM(BE126:BE250)),  2)</f>
        <v>0</v>
      </c>
      <c r="G35" s="39"/>
      <c r="H35" s="39"/>
      <c r="I35" s="166">
        <v>0.20999999999999999</v>
      </c>
      <c r="J35" s="165">
        <f>ROUND(((SUM(BE126:BE250))*I35),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ROUND((SUM(BF126:BF250)),  2)</f>
        <v>0</v>
      </c>
      <c r="G36" s="39"/>
      <c r="H36" s="39"/>
      <c r="I36" s="166">
        <v>0.12</v>
      </c>
      <c r="J36" s="165">
        <f>ROUND(((SUM(BF126:BF250))*I36),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ROUND((SUM(BG126:BG250)),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ROUND((SUM(BH126:BH250)),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ROUND((SUM(BI126:BI250)),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368</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02-03 - Zařízení zdravotně technických instalací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J126</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1900</v>
      </c>
      <c r="E99" s="193"/>
      <c r="F99" s="193"/>
      <c r="G99" s="193"/>
      <c r="H99" s="193"/>
      <c r="I99" s="193"/>
      <c r="J99" s="194">
        <f>J127</f>
        <v>0</v>
      </c>
      <c r="K99" s="191"/>
      <c r="L99" s="195"/>
      <c r="S99" s="9"/>
      <c r="T99" s="9"/>
      <c r="U99" s="9"/>
      <c r="V99" s="9"/>
      <c r="W99" s="9"/>
      <c r="X99" s="9"/>
      <c r="Y99" s="9"/>
      <c r="Z99" s="9"/>
      <c r="AA99" s="9"/>
      <c r="AB99" s="9"/>
      <c r="AC99" s="9"/>
      <c r="AD99" s="9"/>
      <c r="AE99" s="9"/>
    </row>
    <row r="100" s="9" customFormat="1" ht="24.96" customHeight="1">
      <c r="A100" s="9"/>
      <c r="B100" s="190"/>
      <c r="C100" s="191"/>
      <c r="D100" s="192" t="s">
        <v>1901</v>
      </c>
      <c r="E100" s="193"/>
      <c r="F100" s="193"/>
      <c r="G100" s="193"/>
      <c r="H100" s="193"/>
      <c r="I100" s="193"/>
      <c r="J100" s="194">
        <f>J152</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1902</v>
      </c>
      <c r="E101" s="193"/>
      <c r="F101" s="193"/>
      <c r="G101" s="193"/>
      <c r="H101" s="193"/>
      <c r="I101" s="193"/>
      <c r="J101" s="194">
        <f>J200</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1903</v>
      </c>
      <c r="E102" s="193"/>
      <c r="F102" s="193"/>
      <c r="G102" s="193"/>
      <c r="H102" s="193"/>
      <c r="I102" s="193"/>
      <c r="J102" s="194">
        <f>J241</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1904</v>
      </c>
      <c r="E103" s="193"/>
      <c r="F103" s="193"/>
      <c r="G103" s="193"/>
      <c r="H103" s="193"/>
      <c r="I103" s="193"/>
      <c r="J103" s="194">
        <f>J246</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483</v>
      </c>
      <c r="E104" s="193"/>
      <c r="F104" s="193"/>
      <c r="G104" s="193"/>
      <c r="H104" s="193"/>
      <c r="I104" s="193"/>
      <c r="J104" s="194">
        <f>J248</f>
        <v>0</v>
      </c>
      <c r="K104" s="191"/>
      <c r="L104" s="195"/>
      <c r="S104" s="9"/>
      <c r="T104" s="9"/>
      <c r="U104" s="9"/>
      <c r="V104" s="9"/>
      <c r="W104" s="9"/>
      <c r="X104" s="9"/>
      <c r="Y104" s="9"/>
      <c r="Z104" s="9"/>
      <c r="AA104" s="9"/>
      <c r="AB104" s="9"/>
      <c r="AC104" s="9"/>
      <c r="AD104" s="9"/>
      <c r="AE104" s="9"/>
    </row>
    <row r="105" s="2" customFormat="1" ht="21.84"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67"/>
      <c r="C106" s="68"/>
      <c r="D106" s="68"/>
      <c r="E106" s="68"/>
      <c r="F106" s="68"/>
      <c r="G106" s="68"/>
      <c r="H106" s="68"/>
      <c r="I106" s="68"/>
      <c r="J106" s="68"/>
      <c r="K106" s="68"/>
      <c r="L106" s="64"/>
      <c r="S106" s="39"/>
      <c r="T106" s="39"/>
      <c r="U106" s="39"/>
      <c r="V106" s="39"/>
      <c r="W106" s="39"/>
      <c r="X106" s="39"/>
      <c r="Y106" s="39"/>
      <c r="Z106" s="39"/>
      <c r="AA106" s="39"/>
      <c r="AB106" s="39"/>
      <c r="AC106" s="39"/>
      <c r="AD106" s="39"/>
      <c r="AE106" s="39"/>
    </row>
    <row r="110" s="2" customFormat="1" ht="6.96" customHeight="1">
      <c r="A110" s="39"/>
      <c r="B110" s="69"/>
      <c r="C110" s="70"/>
      <c r="D110" s="70"/>
      <c r="E110" s="70"/>
      <c r="F110" s="70"/>
      <c r="G110" s="70"/>
      <c r="H110" s="70"/>
      <c r="I110" s="70"/>
      <c r="J110" s="70"/>
      <c r="K110" s="70"/>
      <c r="L110" s="64"/>
      <c r="S110" s="39"/>
      <c r="T110" s="39"/>
      <c r="U110" s="39"/>
      <c r="V110" s="39"/>
      <c r="W110" s="39"/>
      <c r="X110" s="39"/>
      <c r="Y110" s="39"/>
      <c r="Z110" s="39"/>
      <c r="AA110" s="39"/>
      <c r="AB110" s="39"/>
      <c r="AC110" s="39"/>
      <c r="AD110" s="39"/>
      <c r="AE110" s="39"/>
    </row>
    <row r="111" s="2" customFormat="1" ht="24.96" customHeight="1">
      <c r="A111" s="39"/>
      <c r="B111" s="40"/>
      <c r="C111" s="24" t="s">
        <v>187</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6.25" customHeight="1">
      <c r="A114" s="39"/>
      <c r="B114" s="40"/>
      <c r="C114" s="41"/>
      <c r="D114" s="41"/>
      <c r="E114" s="185" t="str">
        <f>E7</f>
        <v>Konverze Vodárenské věže - výstavba větrné elektrárny Bohumín - Pudlov</v>
      </c>
      <c r="F114" s="33"/>
      <c r="G114" s="33"/>
      <c r="H114" s="33"/>
      <c r="I114" s="41"/>
      <c r="J114" s="41"/>
      <c r="K114" s="41"/>
      <c r="L114" s="64"/>
      <c r="S114" s="39"/>
      <c r="T114" s="39"/>
      <c r="U114" s="39"/>
      <c r="V114" s="39"/>
      <c r="W114" s="39"/>
      <c r="X114" s="39"/>
      <c r="Y114" s="39"/>
      <c r="Z114" s="39"/>
      <c r="AA114" s="39"/>
      <c r="AB114" s="39"/>
      <c r="AC114" s="39"/>
      <c r="AD114" s="39"/>
      <c r="AE114" s="39"/>
    </row>
    <row r="115" s="1" customFormat="1" ht="12" customHeight="1">
      <c r="B115" s="22"/>
      <c r="C115" s="33" t="s">
        <v>174</v>
      </c>
      <c r="D115" s="23"/>
      <c r="E115" s="23"/>
      <c r="F115" s="23"/>
      <c r="G115" s="23"/>
      <c r="H115" s="23"/>
      <c r="I115" s="23"/>
      <c r="J115" s="23"/>
      <c r="K115" s="23"/>
      <c r="L115" s="21"/>
    </row>
    <row r="116" s="2" customFormat="1" ht="16.5" customHeight="1">
      <c r="A116" s="39"/>
      <c r="B116" s="40"/>
      <c r="C116" s="41"/>
      <c r="D116" s="41"/>
      <c r="E116" s="185" t="s">
        <v>368</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176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E11</f>
        <v>02-03 - Zařízení zdravotně technických instalací</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F14</f>
        <v xml:space="preserve"> </v>
      </c>
      <c r="G120" s="41"/>
      <c r="H120" s="41"/>
      <c r="I120" s="33" t="s">
        <v>22</v>
      </c>
      <c r="J120" s="80" t="str">
        <f>IF(J14="","",J14)</f>
        <v>6. 6. 2024</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E17</f>
        <v>Ing. Vladimír Cigánek</v>
      </c>
      <c r="G122" s="41"/>
      <c r="H122" s="41"/>
      <c r="I122" s="33" t="s">
        <v>30</v>
      </c>
      <c r="J122" s="37" t="str">
        <f>E23</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IF(E20="","",E20)</f>
        <v>Vyplň údaj</v>
      </c>
      <c r="G123" s="41"/>
      <c r="H123" s="41"/>
      <c r="I123" s="33" t="s">
        <v>33</v>
      </c>
      <c r="J123" s="37" t="str">
        <f>E26</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188</v>
      </c>
      <c r="D125" s="199" t="s">
        <v>61</v>
      </c>
      <c r="E125" s="199" t="s">
        <v>57</v>
      </c>
      <c r="F125" s="199" t="s">
        <v>58</v>
      </c>
      <c r="G125" s="199" t="s">
        <v>189</v>
      </c>
      <c r="H125" s="199" t="s">
        <v>190</v>
      </c>
      <c r="I125" s="199" t="s">
        <v>191</v>
      </c>
      <c r="J125" s="200" t="s">
        <v>180</v>
      </c>
      <c r="K125" s="201" t="s">
        <v>192</v>
      </c>
      <c r="L125" s="202"/>
      <c r="M125" s="101" t="s">
        <v>1</v>
      </c>
      <c r="N125" s="102" t="s">
        <v>40</v>
      </c>
      <c r="O125" s="102" t="s">
        <v>193</v>
      </c>
      <c r="P125" s="102" t="s">
        <v>194</v>
      </c>
      <c r="Q125" s="102" t="s">
        <v>195</v>
      </c>
      <c r="R125" s="102" t="s">
        <v>196</v>
      </c>
      <c r="S125" s="102" t="s">
        <v>197</v>
      </c>
      <c r="T125" s="103" t="s">
        <v>198</v>
      </c>
      <c r="U125" s="196"/>
      <c r="V125" s="196"/>
      <c r="W125" s="196"/>
      <c r="X125" s="196"/>
      <c r="Y125" s="196"/>
      <c r="Z125" s="196"/>
      <c r="AA125" s="196"/>
      <c r="AB125" s="196"/>
      <c r="AC125" s="196"/>
      <c r="AD125" s="196"/>
      <c r="AE125" s="196"/>
    </row>
    <row r="126" s="2" customFormat="1" ht="22.8" customHeight="1">
      <c r="A126" s="39"/>
      <c r="B126" s="40"/>
      <c r="C126" s="108" t="s">
        <v>199</v>
      </c>
      <c r="D126" s="41"/>
      <c r="E126" s="41"/>
      <c r="F126" s="41"/>
      <c r="G126" s="41"/>
      <c r="H126" s="41"/>
      <c r="I126" s="41"/>
      <c r="J126" s="203">
        <f>BK126</f>
        <v>0</v>
      </c>
      <c r="K126" s="41"/>
      <c r="L126" s="45"/>
      <c r="M126" s="104"/>
      <c r="N126" s="204"/>
      <c r="O126" s="105"/>
      <c r="P126" s="205">
        <f>P127+P152+P200+P241+P246+P248</f>
        <v>0</v>
      </c>
      <c r="Q126" s="105"/>
      <c r="R126" s="205">
        <f>R127+R152+R200+R241+R246+R248</f>
        <v>1.6083800000000001</v>
      </c>
      <c r="S126" s="105"/>
      <c r="T126" s="206">
        <f>T127+T152+T200+T241+T246+T248</f>
        <v>0</v>
      </c>
      <c r="U126" s="39"/>
      <c r="V126" s="39"/>
      <c r="W126" s="39"/>
      <c r="X126" s="39"/>
      <c r="Y126" s="39"/>
      <c r="Z126" s="39"/>
      <c r="AA126" s="39"/>
      <c r="AB126" s="39"/>
      <c r="AC126" s="39"/>
      <c r="AD126" s="39"/>
      <c r="AE126" s="39"/>
      <c r="AT126" s="18" t="s">
        <v>75</v>
      </c>
      <c r="AU126" s="18" t="s">
        <v>182</v>
      </c>
      <c r="BK126" s="207">
        <f>BK127+BK152+BK200+BK241+BK246+BK248</f>
        <v>0</v>
      </c>
    </row>
    <row r="127" s="11" customFormat="1" ht="25.92" customHeight="1">
      <c r="A127" s="11"/>
      <c r="B127" s="208"/>
      <c r="C127" s="209"/>
      <c r="D127" s="210" t="s">
        <v>75</v>
      </c>
      <c r="E127" s="211" t="s">
        <v>1905</v>
      </c>
      <c r="F127" s="211" t="s">
        <v>1906</v>
      </c>
      <c r="G127" s="209"/>
      <c r="H127" s="209"/>
      <c r="I127" s="212"/>
      <c r="J127" s="213">
        <f>BK127</f>
        <v>0</v>
      </c>
      <c r="K127" s="209"/>
      <c r="L127" s="214"/>
      <c r="M127" s="215"/>
      <c r="N127" s="216"/>
      <c r="O127" s="216"/>
      <c r="P127" s="217">
        <f>SUM(P128:P151)</f>
        <v>0</v>
      </c>
      <c r="Q127" s="216"/>
      <c r="R127" s="217">
        <f>SUM(R128:R151)</f>
        <v>0.44067000000000006</v>
      </c>
      <c r="S127" s="216"/>
      <c r="T127" s="218">
        <f>SUM(T128:T151)</f>
        <v>0</v>
      </c>
      <c r="U127" s="11"/>
      <c r="V127" s="11"/>
      <c r="W127" s="11"/>
      <c r="X127" s="11"/>
      <c r="Y127" s="11"/>
      <c r="Z127" s="11"/>
      <c r="AA127" s="11"/>
      <c r="AB127" s="11"/>
      <c r="AC127" s="11"/>
      <c r="AD127" s="11"/>
      <c r="AE127" s="11"/>
      <c r="AR127" s="219" t="s">
        <v>85</v>
      </c>
      <c r="AT127" s="220" t="s">
        <v>75</v>
      </c>
      <c r="AU127" s="220" t="s">
        <v>76</v>
      </c>
      <c r="AY127" s="219" t="s">
        <v>201</v>
      </c>
      <c r="BK127" s="221">
        <f>SUM(BK128:BK151)</f>
        <v>0</v>
      </c>
    </row>
    <row r="128" s="2" customFormat="1" ht="24.15" customHeight="1">
      <c r="A128" s="39"/>
      <c r="B128" s="40"/>
      <c r="C128" s="222" t="s">
        <v>83</v>
      </c>
      <c r="D128" s="222" t="s">
        <v>202</v>
      </c>
      <c r="E128" s="223" t="s">
        <v>1907</v>
      </c>
      <c r="F128" s="224" t="s">
        <v>1908</v>
      </c>
      <c r="G128" s="225" t="s">
        <v>671</v>
      </c>
      <c r="H128" s="226">
        <v>110</v>
      </c>
      <c r="I128" s="227"/>
      <c r="J128" s="228">
        <f>ROUND(I128*H128,2)</f>
        <v>0</v>
      </c>
      <c r="K128" s="229"/>
      <c r="L128" s="45"/>
      <c r="M128" s="230" t="s">
        <v>1</v>
      </c>
      <c r="N128" s="231" t="s">
        <v>41</v>
      </c>
      <c r="O128" s="92"/>
      <c r="P128" s="232">
        <f>O128*H128</f>
        <v>0</v>
      </c>
      <c r="Q128" s="232">
        <v>0.00046999999999999999</v>
      </c>
      <c r="R128" s="232">
        <f>Q128*H128</f>
        <v>0.051699999999999996</v>
      </c>
      <c r="S128" s="232">
        <v>0</v>
      </c>
      <c r="T128" s="233">
        <f>S128*H128</f>
        <v>0</v>
      </c>
      <c r="U128" s="39"/>
      <c r="V128" s="39"/>
      <c r="W128" s="39"/>
      <c r="X128" s="39"/>
      <c r="Y128" s="39"/>
      <c r="Z128" s="39"/>
      <c r="AA128" s="39"/>
      <c r="AB128" s="39"/>
      <c r="AC128" s="39"/>
      <c r="AD128" s="39"/>
      <c r="AE128" s="39"/>
      <c r="AR128" s="234" t="s">
        <v>323</v>
      </c>
      <c r="AT128" s="234" t="s">
        <v>202</v>
      </c>
      <c r="AU128" s="234" t="s">
        <v>83</v>
      </c>
      <c r="AY128" s="18" t="s">
        <v>201</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323</v>
      </c>
      <c r="BM128" s="234" t="s">
        <v>85</v>
      </c>
    </row>
    <row r="129" s="2" customFormat="1" ht="24.15" customHeight="1">
      <c r="A129" s="39"/>
      <c r="B129" s="40"/>
      <c r="C129" s="222" t="s">
        <v>85</v>
      </c>
      <c r="D129" s="222" t="s">
        <v>202</v>
      </c>
      <c r="E129" s="223" t="s">
        <v>1909</v>
      </c>
      <c r="F129" s="224" t="s">
        <v>1910</v>
      </c>
      <c r="G129" s="225" t="s">
        <v>671</v>
      </c>
      <c r="H129" s="226">
        <v>30</v>
      </c>
      <c r="I129" s="227"/>
      <c r="J129" s="228">
        <f>ROUND(I129*H129,2)</f>
        <v>0</v>
      </c>
      <c r="K129" s="229"/>
      <c r="L129" s="45"/>
      <c r="M129" s="230" t="s">
        <v>1</v>
      </c>
      <c r="N129" s="231" t="s">
        <v>41</v>
      </c>
      <c r="O129" s="92"/>
      <c r="P129" s="232">
        <f>O129*H129</f>
        <v>0</v>
      </c>
      <c r="Q129" s="232">
        <v>0.00072999999999999996</v>
      </c>
      <c r="R129" s="232">
        <f>Q129*H129</f>
        <v>0.021899999999999999</v>
      </c>
      <c r="S129" s="232">
        <v>0</v>
      </c>
      <c r="T129" s="233">
        <f>S129*H129</f>
        <v>0</v>
      </c>
      <c r="U129" s="39"/>
      <c r="V129" s="39"/>
      <c r="W129" s="39"/>
      <c r="X129" s="39"/>
      <c r="Y129" s="39"/>
      <c r="Z129" s="39"/>
      <c r="AA129" s="39"/>
      <c r="AB129" s="39"/>
      <c r="AC129" s="39"/>
      <c r="AD129" s="39"/>
      <c r="AE129" s="39"/>
      <c r="AR129" s="234" t="s">
        <v>323</v>
      </c>
      <c r="AT129" s="234" t="s">
        <v>202</v>
      </c>
      <c r="AU129" s="234" t="s">
        <v>83</v>
      </c>
      <c r="AY129" s="18" t="s">
        <v>201</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323</v>
      </c>
      <c r="BM129" s="234" t="s">
        <v>206</v>
      </c>
    </row>
    <row r="130" s="2" customFormat="1" ht="21.75" customHeight="1">
      <c r="A130" s="39"/>
      <c r="B130" s="40"/>
      <c r="C130" s="222" t="s">
        <v>138</v>
      </c>
      <c r="D130" s="222" t="s">
        <v>202</v>
      </c>
      <c r="E130" s="223" t="s">
        <v>1911</v>
      </c>
      <c r="F130" s="224" t="s">
        <v>1912</v>
      </c>
      <c r="G130" s="225" t="s">
        <v>671</v>
      </c>
      <c r="H130" s="226">
        <v>60</v>
      </c>
      <c r="I130" s="227"/>
      <c r="J130" s="228">
        <f>ROUND(I130*H130,2)</f>
        <v>0</v>
      </c>
      <c r="K130" s="229"/>
      <c r="L130" s="45"/>
      <c r="M130" s="230" t="s">
        <v>1</v>
      </c>
      <c r="N130" s="231" t="s">
        <v>41</v>
      </c>
      <c r="O130" s="92"/>
      <c r="P130" s="232">
        <f>O130*H130</f>
        <v>0</v>
      </c>
      <c r="Q130" s="232">
        <v>0.00040999999999999999</v>
      </c>
      <c r="R130" s="232">
        <f>Q130*H130</f>
        <v>0.0246</v>
      </c>
      <c r="S130" s="232">
        <v>0</v>
      </c>
      <c r="T130" s="233">
        <f>S130*H130</f>
        <v>0</v>
      </c>
      <c r="U130" s="39"/>
      <c r="V130" s="39"/>
      <c r="W130" s="39"/>
      <c r="X130" s="39"/>
      <c r="Y130" s="39"/>
      <c r="Z130" s="39"/>
      <c r="AA130" s="39"/>
      <c r="AB130" s="39"/>
      <c r="AC130" s="39"/>
      <c r="AD130" s="39"/>
      <c r="AE130" s="39"/>
      <c r="AR130" s="234" t="s">
        <v>323</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323</v>
      </c>
      <c r="BM130" s="234" t="s">
        <v>243</v>
      </c>
    </row>
    <row r="131" s="2" customFormat="1" ht="21.75" customHeight="1">
      <c r="A131" s="39"/>
      <c r="B131" s="40"/>
      <c r="C131" s="222" t="s">
        <v>206</v>
      </c>
      <c r="D131" s="222" t="s">
        <v>202</v>
      </c>
      <c r="E131" s="223" t="s">
        <v>1913</v>
      </c>
      <c r="F131" s="224" t="s">
        <v>1914</v>
      </c>
      <c r="G131" s="225" t="s">
        <v>671</v>
      </c>
      <c r="H131" s="226">
        <v>40</v>
      </c>
      <c r="I131" s="227"/>
      <c r="J131" s="228">
        <f>ROUND(I131*H131,2)</f>
        <v>0</v>
      </c>
      <c r="K131" s="229"/>
      <c r="L131" s="45"/>
      <c r="M131" s="230" t="s">
        <v>1</v>
      </c>
      <c r="N131" s="231" t="s">
        <v>41</v>
      </c>
      <c r="O131" s="92"/>
      <c r="P131" s="232">
        <f>O131*H131</f>
        <v>0</v>
      </c>
      <c r="Q131" s="232">
        <v>0.00048000000000000001</v>
      </c>
      <c r="R131" s="232">
        <f>Q131*H131</f>
        <v>0.019200000000000002</v>
      </c>
      <c r="S131" s="232">
        <v>0</v>
      </c>
      <c r="T131" s="233">
        <f>S131*H131</f>
        <v>0</v>
      </c>
      <c r="U131" s="39"/>
      <c r="V131" s="39"/>
      <c r="W131" s="39"/>
      <c r="X131" s="39"/>
      <c r="Y131" s="39"/>
      <c r="Z131" s="39"/>
      <c r="AA131" s="39"/>
      <c r="AB131" s="39"/>
      <c r="AC131" s="39"/>
      <c r="AD131" s="39"/>
      <c r="AE131" s="39"/>
      <c r="AR131" s="234" t="s">
        <v>323</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323</v>
      </c>
      <c r="BM131" s="234" t="s">
        <v>260</v>
      </c>
    </row>
    <row r="132" s="2" customFormat="1" ht="24.15" customHeight="1">
      <c r="A132" s="39"/>
      <c r="B132" s="40"/>
      <c r="C132" s="222" t="s">
        <v>235</v>
      </c>
      <c r="D132" s="222" t="s">
        <v>202</v>
      </c>
      <c r="E132" s="223" t="s">
        <v>1915</v>
      </c>
      <c r="F132" s="224" t="s">
        <v>1916</v>
      </c>
      <c r="G132" s="225" t="s">
        <v>671</v>
      </c>
      <c r="H132" s="226">
        <v>25</v>
      </c>
      <c r="I132" s="227"/>
      <c r="J132" s="228">
        <f>ROUND(I132*H132,2)</f>
        <v>0</v>
      </c>
      <c r="K132" s="229"/>
      <c r="L132" s="45"/>
      <c r="M132" s="230" t="s">
        <v>1</v>
      </c>
      <c r="N132" s="231" t="s">
        <v>41</v>
      </c>
      <c r="O132" s="92"/>
      <c r="P132" s="232">
        <f>O132*H132</f>
        <v>0</v>
      </c>
      <c r="Q132" s="232">
        <v>0.00059000000000000003</v>
      </c>
      <c r="R132" s="232">
        <f>Q132*H132</f>
        <v>0.014750000000000001</v>
      </c>
      <c r="S132" s="232">
        <v>0</v>
      </c>
      <c r="T132" s="233">
        <f>S132*H132</f>
        <v>0</v>
      </c>
      <c r="U132" s="39"/>
      <c r="V132" s="39"/>
      <c r="W132" s="39"/>
      <c r="X132" s="39"/>
      <c r="Y132" s="39"/>
      <c r="Z132" s="39"/>
      <c r="AA132" s="39"/>
      <c r="AB132" s="39"/>
      <c r="AC132" s="39"/>
      <c r="AD132" s="39"/>
      <c r="AE132" s="39"/>
      <c r="AR132" s="234" t="s">
        <v>323</v>
      </c>
      <c r="AT132" s="234" t="s">
        <v>202</v>
      </c>
      <c r="AU132" s="234" t="s">
        <v>83</v>
      </c>
      <c r="AY132" s="18" t="s">
        <v>201</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323</v>
      </c>
      <c r="BM132" s="234" t="s">
        <v>167</v>
      </c>
    </row>
    <row r="133" s="2" customFormat="1" ht="24.15" customHeight="1">
      <c r="A133" s="39"/>
      <c r="B133" s="40"/>
      <c r="C133" s="222" t="s">
        <v>243</v>
      </c>
      <c r="D133" s="222" t="s">
        <v>202</v>
      </c>
      <c r="E133" s="223" t="s">
        <v>1917</v>
      </c>
      <c r="F133" s="224" t="s">
        <v>1918</v>
      </c>
      <c r="G133" s="225" t="s">
        <v>671</v>
      </c>
      <c r="H133" s="226">
        <v>153</v>
      </c>
      <c r="I133" s="227"/>
      <c r="J133" s="228">
        <f>ROUND(I133*H133,2)</f>
        <v>0</v>
      </c>
      <c r="K133" s="229"/>
      <c r="L133" s="45"/>
      <c r="M133" s="230" t="s">
        <v>1</v>
      </c>
      <c r="N133" s="231" t="s">
        <v>41</v>
      </c>
      <c r="O133" s="92"/>
      <c r="P133" s="232">
        <f>O133*H133</f>
        <v>0</v>
      </c>
      <c r="Q133" s="232">
        <v>0.0020100000000000001</v>
      </c>
      <c r="R133" s="232">
        <f>Q133*H133</f>
        <v>0.30753000000000003</v>
      </c>
      <c r="S133" s="232">
        <v>0</v>
      </c>
      <c r="T133" s="233">
        <f>S133*H133</f>
        <v>0</v>
      </c>
      <c r="U133" s="39"/>
      <c r="V133" s="39"/>
      <c r="W133" s="39"/>
      <c r="X133" s="39"/>
      <c r="Y133" s="39"/>
      <c r="Z133" s="39"/>
      <c r="AA133" s="39"/>
      <c r="AB133" s="39"/>
      <c r="AC133" s="39"/>
      <c r="AD133" s="39"/>
      <c r="AE133" s="39"/>
      <c r="AR133" s="234" t="s">
        <v>323</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323</v>
      </c>
      <c r="BM133" s="234" t="s">
        <v>8</v>
      </c>
    </row>
    <row r="134" s="2" customFormat="1" ht="24.15" customHeight="1">
      <c r="A134" s="39"/>
      <c r="B134" s="40"/>
      <c r="C134" s="222" t="s">
        <v>256</v>
      </c>
      <c r="D134" s="222" t="s">
        <v>202</v>
      </c>
      <c r="E134" s="223" t="s">
        <v>1919</v>
      </c>
      <c r="F134" s="224" t="s">
        <v>1920</v>
      </c>
      <c r="G134" s="225" t="s">
        <v>535</v>
      </c>
      <c r="H134" s="226">
        <v>25</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323</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323</v>
      </c>
      <c r="BM134" s="234" t="s">
        <v>311</v>
      </c>
    </row>
    <row r="135" s="2" customFormat="1" ht="24.15" customHeight="1">
      <c r="A135" s="39"/>
      <c r="B135" s="40"/>
      <c r="C135" s="222" t="s">
        <v>260</v>
      </c>
      <c r="D135" s="222" t="s">
        <v>202</v>
      </c>
      <c r="E135" s="223" t="s">
        <v>1921</v>
      </c>
      <c r="F135" s="224" t="s">
        <v>1922</v>
      </c>
      <c r="G135" s="225" t="s">
        <v>535</v>
      </c>
      <c r="H135" s="226">
        <v>20</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323</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323</v>
      </c>
      <c r="BM135" s="234" t="s">
        <v>323</v>
      </c>
    </row>
    <row r="136" s="2" customFormat="1" ht="49.05" customHeight="1">
      <c r="A136" s="39"/>
      <c r="B136" s="40"/>
      <c r="C136" s="222" t="s">
        <v>277</v>
      </c>
      <c r="D136" s="222" t="s">
        <v>202</v>
      </c>
      <c r="E136" s="223" t="s">
        <v>1923</v>
      </c>
      <c r="F136" s="224" t="s">
        <v>1924</v>
      </c>
      <c r="G136" s="225" t="s">
        <v>934</v>
      </c>
      <c r="H136" s="226">
        <v>3</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323</v>
      </c>
      <c r="AT136" s="234" t="s">
        <v>202</v>
      </c>
      <c r="AU136" s="234" t="s">
        <v>83</v>
      </c>
      <c r="AY136" s="18" t="s">
        <v>201</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323</v>
      </c>
      <c r="BM136" s="234" t="s">
        <v>624</v>
      </c>
    </row>
    <row r="137" s="2" customFormat="1" ht="24.15" customHeight="1">
      <c r="A137" s="39"/>
      <c r="B137" s="40"/>
      <c r="C137" s="222" t="s">
        <v>167</v>
      </c>
      <c r="D137" s="222" t="s">
        <v>202</v>
      </c>
      <c r="E137" s="223" t="s">
        <v>1925</v>
      </c>
      <c r="F137" s="224" t="s">
        <v>1926</v>
      </c>
      <c r="G137" s="225" t="s">
        <v>934</v>
      </c>
      <c r="H137" s="226">
        <v>4</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323</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323</v>
      </c>
      <c r="BM137" s="234" t="s">
        <v>633</v>
      </c>
    </row>
    <row r="138" s="2" customFormat="1" ht="37.8" customHeight="1">
      <c r="A138" s="39"/>
      <c r="B138" s="40"/>
      <c r="C138" s="222" t="s">
        <v>170</v>
      </c>
      <c r="D138" s="222" t="s">
        <v>202</v>
      </c>
      <c r="E138" s="223" t="s">
        <v>1927</v>
      </c>
      <c r="F138" s="224" t="s">
        <v>1928</v>
      </c>
      <c r="G138" s="225" t="s">
        <v>934</v>
      </c>
      <c r="H138" s="226">
        <v>80</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323</v>
      </c>
      <c r="AT138" s="234" t="s">
        <v>202</v>
      </c>
      <c r="AU138" s="234" t="s">
        <v>83</v>
      </c>
      <c r="AY138" s="18" t="s">
        <v>201</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323</v>
      </c>
      <c r="BM138" s="234" t="s">
        <v>641</v>
      </c>
    </row>
    <row r="139" s="2" customFormat="1" ht="24.15" customHeight="1">
      <c r="A139" s="39"/>
      <c r="B139" s="40"/>
      <c r="C139" s="222" t="s">
        <v>8</v>
      </c>
      <c r="D139" s="222" t="s">
        <v>202</v>
      </c>
      <c r="E139" s="223" t="s">
        <v>1929</v>
      </c>
      <c r="F139" s="224" t="s">
        <v>1930</v>
      </c>
      <c r="G139" s="225" t="s">
        <v>934</v>
      </c>
      <c r="H139" s="226">
        <v>80</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323</v>
      </c>
      <c r="AT139" s="234" t="s">
        <v>202</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323</v>
      </c>
      <c r="BM139" s="234" t="s">
        <v>650</v>
      </c>
    </row>
    <row r="140" s="2" customFormat="1" ht="55.5" customHeight="1">
      <c r="A140" s="39"/>
      <c r="B140" s="40"/>
      <c r="C140" s="222" t="s">
        <v>307</v>
      </c>
      <c r="D140" s="222" t="s">
        <v>202</v>
      </c>
      <c r="E140" s="223" t="s">
        <v>1931</v>
      </c>
      <c r="F140" s="224" t="s">
        <v>1932</v>
      </c>
      <c r="G140" s="225" t="s">
        <v>934</v>
      </c>
      <c r="H140" s="226">
        <v>5</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323</v>
      </c>
      <c r="AT140" s="234" t="s">
        <v>202</v>
      </c>
      <c r="AU140" s="234" t="s">
        <v>83</v>
      </c>
      <c r="AY140" s="18" t="s">
        <v>201</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323</v>
      </c>
      <c r="BM140" s="234" t="s">
        <v>657</v>
      </c>
    </row>
    <row r="141" s="2" customFormat="1" ht="49.05" customHeight="1">
      <c r="A141" s="39"/>
      <c r="B141" s="40"/>
      <c r="C141" s="222" t="s">
        <v>311</v>
      </c>
      <c r="D141" s="222" t="s">
        <v>202</v>
      </c>
      <c r="E141" s="223" t="s">
        <v>1933</v>
      </c>
      <c r="F141" s="224" t="s">
        <v>1934</v>
      </c>
      <c r="G141" s="225" t="s">
        <v>934</v>
      </c>
      <c r="H141" s="226">
        <v>11</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323</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323</v>
      </c>
      <c r="BM141" s="234" t="s">
        <v>664</v>
      </c>
    </row>
    <row r="142" s="2" customFormat="1" ht="49.05" customHeight="1">
      <c r="A142" s="39"/>
      <c r="B142" s="40"/>
      <c r="C142" s="222" t="s">
        <v>315</v>
      </c>
      <c r="D142" s="222" t="s">
        <v>202</v>
      </c>
      <c r="E142" s="223" t="s">
        <v>1935</v>
      </c>
      <c r="F142" s="224" t="s">
        <v>1936</v>
      </c>
      <c r="G142" s="225" t="s">
        <v>934</v>
      </c>
      <c r="H142" s="226">
        <v>3</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323</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323</v>
      </c>
      <c r="BM142" s="234" t="s">
        <v>674</v>
      </c>
    </row>
    <row r="143" s="2" customFormat="1" ht="55.5" customHeight="1">
      <c r="A143" s="39"/>
      <c r="B143" s="40"/>
      <c r="C143" s="222" t="s">
        <v>323</v>
      </c>
      <c r="D143" s="222" t="s">
        <v>202</v>
      </c>
      <c r="E143" s="223" t="s">
        <v>1937</v>
      </c>
      <c r="F143" s="224" t="s">
        <v>1938</v>
      </c>
      <c r="G143" s="225" t="s">
        <v>934</v>
      </c>
      <c r="H143" s="226">
        <v>1</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323</v>
      </c>
      <c r="AT143" s="234" t="s">
        <v>202</v>
      </c>
      <c r="AU143" s="234" t="s">
        <v>83</v>
      </c>
      <c r="AY143" s="18" t="s">
        <v>201</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323</v>
      </c>
      <c r="BM143" s="234" t="s">
        <v>683</v>
      </c>
    </row>
    <row r="144" s="2" customFormat="1" ht="55.5" customHeight="1">
      <c r="A144" s="39"/>
      <c r="B144" s="40"/>
      <c r="C144" s="222" t="s">
        <v>331</v>
      </c>
      <c r="D144" s="222" t="s">
        <v>202</v>
      </c>
      <c r="E144" s="223" t="s">
        <v>1939</v>
      </c>
      <c r="F144" s="224" t="s">
        <v>1940</v>
      </c>
      <c r="G144" s="225" t="s">
        <v>934</v>
      </c>
      <c r="H144" s="226">
        <v>3</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323</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323</v>
      </c>
      <c r="BM144" s="234" t="s">
        <v>712</v>
      </c>
    </row>
    <row r="145" s="2" customFormat="1" ht="16.5" customHeight="1">
      <c r="A145" s="39"/>
      <c r="B145" s="40"/>
      <c r="C145" s="222" t="s">
        <v>624</v>
      </c>
      <c r="D145" s="222" t="s">
        <v>202</v>
      </c>
      <c r="E145" s="223" t="s">
        <v>1941</v>
      </c>
      <c r="F145" s="224" t="s">
        <v>1942</v>
      </c>
      <c r="G145" s="225" t="s">
        <v>535</v>
      </c>
      <c r="H145" s="226">
        <v>2</v>
      </c>
      <c r="I145" s="227"/>
      <c r="J145" s="228">
        <f>ROUND(I145*H145,2)</f>
        <v>0</v>
      </c>
      <c r="K145" s="229"/>
      <c r="L145" s="45"/>
      <c r="M145" s="230" t="s">
        <v>1</v>
      </c>
      <c r="N145" s="231" t="s">
        <v>41</v>
      </c>
      <c r="O145" s="92"/>
      <c r="P145" s="232">
        <f>O145*H145</f>
        <v>0</v>
      </c>
      <c r="Q145" s="232">
        <v>0.00029</v>
      </c>
      <c r="R145" s="232">
        <f>Q145*H145</f>
        <v>0.00058</v>
      </c>
      <c r="S145" s="232">
        <v>0</v>
      </c>
      <c r="T145" s="233">
        <f>S145*H145</f>
        <v>0</v>
      </c>
      <c r="U145" s="39"/>
      <c r="V145" s="39"/>
      <c r="W145" s="39"/>
      <c r="X145" s="39"/>
      <c r="Y145" s="39"/>
      <c r="Z145" s="39"/>
      <c r="AA145" s="39"/>
      <c r="AB145" s="39"/>
      <c r="AC145" s="39"/>
      <c r="AD145" s="39"/>
      <c r="AE145" s="39"/>
      <c r="AR145" s="234" t="s">
        <v>323</v>
      </c>
      <c r="AT145" s="234" t="s">
        <v>202</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323</v>
      </c>
      <c r="BM145" s="234" t="s">
        <v>724</v>
      </c>
    </row>
    <row r="146" s="2" customFormat="1" ht="24.15" customHeight="1">
      <c r="A146" s="39"/>
      <c r="B146" s="40"/>
      <c r="C146" s="222" t="s">
        <v>629</v>
      </c>
      <c r="D146" s="222" t="s">
        <v>202</v>
      </c>
      <c r="E146" s="223" t="s">
        <v>1943</v>
      </c>
      <c r="F146" s="224" t="s">
        <v>1944</v>
      </c>
      <c r="G146" s="225" t="s">
        <v>535</v>
      </c>
      <c r="H146" s="226">
        <v>1</v>
      </c>
      <c r="I146" s="227"/>
      <c r="J146" s="228">
        <f>ROUND(I146*H146,2)</f>
        <v>0</v>
      </c>
      <c r="K146" s="229"/>
      <c r="L146" s="45"/>
      <c r="M146" s="230" t="s">
        <v>1</v>
      </c>
      <c r="N146" s="231" t="s">
        <v>41</v>
      </c>
      <c r="O146" s="92"/>
      <c r="P146" s="232">
        <f>O146*H146</f>
        <v>0</v>
      </c>
      <c r="Q146" s="232">
        <v>0.00017000000000000001</v>
      </c>
      <c r="R146" s="232">
        <f>Q146*H146</f>
        <v>0.00017000000000000001</v>
      </c>
      <c r="S146" s="232">
        <v>0</v>
      </c>
      <c r="T146" s="233">
        <f>S146*H146</f>
        <v>0</v>
      </c>
      <c r="U146" s="39"/>
      <c r="V146" s="39"/>
      <c r="W146" s="39"/>
      <c r="X146" s="39"/>
      <c r="Y146" s="39"/>
      <c r="Z146" s="39"/>
      <c r="AA146" s="39"/>
      <c r="AB146" s="39"/>
      <c r="AC146" s="39"/>
      <c r="AD146" s="39"/>
      <c r="AE146" s="39"/>
      <c r="AR146" s="234" t="s">
        <v>323</v>
      </c>
      <c r="AT146" s="234" t="s">
        <v>202</v>
      </c>
      <c r="AU146" s="234" t="s">
        <v>83</v>
      </c>
      <c r="AY146" s="18" t="s">
        <v>201</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323</v>
      </c>
      <c r="BM146" s="234" t="s">
        <v>732</v>
      </c>
    </row>
    <row r="147" s="2" customFormat="1" ht="21.75" customHeight="1">
      <c r="A147" s="39"/>
      <c r="B147" s="40"/>
      <c r="C147" s="222" t="s">
        <v>633</v>
      </c>
      <c r="D147" s="222" t="s">
        <v>202</v>
      </c>
      <c r="E147" s="223" t="s">
        <v>1945</v>
      </c>
      <c r="F147" s="224" t="s">
        <v>1946</v>
      </c>
      <c r="G147" s="225" t="s">
        <v>535</v>
      </c>
      <c r="H147" s="226">
        <v>1</v>
      </c>
      <c r="I147" s="227"/>
      <c r="J147" s="228">
        <f>ROUND(I147*H147,2)</f>
        <v>0</v>
      </c>
      <c r="K147" s="229"/>
      <c r="L147" s="45"/>
      <c r="M147" s="230" t="s">
        <v>1</v>
      </c>
      <c r="N147" s="231" t="s">
        <v>41</v>
      </c>
      <c r="O147" s="92"/>
      <c r="P147" s="232">
        <f>O147*H147</f>
        <v>0</v>
      </c>
      <c r="Q147" s="232">
        <v>9.0000000000000006E-05</v>
      </c>
      <c r="R147" s="232">
        <f>Q147*H147</f>
        <v>9.0000000000000006E-05</v>
      </c>
      <c r="S147" s="232">
        <v>0</v>
      </c>
      <c r="T147" s="233">
        <f>S147*H147</f>
        <v>0</v>
      </c>
      <c r="U147" s="39"/>
      <c r="V147" s="39"/>
      <c r="W147" s="39"/>
      <c r="X147" s="39"/>
      <c r="Y147" s="39"/>
      <c r="Z147" s="39"/>
      <c r="AA147" s="39"/>
      <c r="AB147" s="39"/>
      <c r="AC147" s="39"/>
      <c r="AD147" s="39"/>
      <c r="AE147" s="39"/>
      <c r="AR147" s="234" t="s">
        <v>323</v>
      </c>
      <c r="AT147" s="234" t="s">
        <v>202</v>
      </c>
      <c r="AU147" s="234" t="s">
        <v>83</v>
      </c>
      <c r="AY147" s="18" t="s">
        <v>201</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323</v>
      </c>
      <c r="BM147" s="234" t="s">
        <v>742</v>
      </c>
    </row>
    <row r="148" s="2" customFormat="1" ht="21.75" customHeight="1">
      <c r="A148" s="39"/>
      <c r="B148" s="40"/>
      <c r="C148" s="222" t="s">
        <v>7</v>
      </c>
      <c r="D148" s="222" t="s">
        <v>202</v>
      </c>
      <c r="E148" s="223" t="s">
        <v>1947</v>
      </c>
      <c r="F148" s="224" t="s">
        <v>1948</v>
      </c>
      <c r="G148" s="225" t="s">
        <v>535</v>
      </c>
      <c r="H148" s="226">
        <v>1</v>
      </c>
      <c r="I148" s="227"/>
      <c r="J148" s="228">
        <f>ROUND(I148*H148,2)</f>
        <v>0</v>
      </c>
      <c r="K148" s="229"/>
      <c r="L148" s="45"/>
      <c r="M148" s="230" t="s">
        <v>1</v>
      </c>
      <c r="N148" s="231" t="s">
        <v>41</v>
      </c>
      <c r="O148" s="92"/>
      <c r="P148" s="232">
        <f>O148*H148</f>
        <v>0</v>
      </c>
      <c r="Q148" s="232">
        <v>0.00014999999999999999</v>
      </c>
      <c r="R148" s="232">
        <f>Q148*H148</f>
        <v>0.00014999999999999999</v>
      </c>
      <c r="S148" s="232">
        <v>0</v>
      </c>
      <c r="T148" s="233">
        <f>S148*H148</f>
        <v>0</v>
      </c>
      <c r="U148" s="39"/>
      <c r="V148" s="39"/>
      <c r="W148" s="39"/>
      <c r="X148" s="39"/>
      <c r="Y148" s="39"/>
      <c r="Z148" s="39"/>
      <c r="AA148" s="39"/>
      <c r="AB148" s="39"/>
      <c r="AC148" s="39"/>
      <c r="AD148" s="39"/>
      <c r="AE148" s="39"/>
      <c r="AR148" s="234" t="s">
        <v>323</v>
      </c>
      <c r="AT148" s="234" t="s">
        <v>202</v>
      </c>
      <c r="AU148" s="234" t="s">
        <v>83</v>
      </c>
      <c r="AY148" s="18" t="s">
        <v>201</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323</v>
      </c>
      <c r="BM148" s="234" t="s">
        <v>762</v>
      </c>
    </row>
    <row r="149" s="2" customFormat="1" ht="24.15" customHeight="1">
      <c r="A149" s="39"/>
      <c r="B149" s="40"/>
      <c r="C149" s="222" t="s">
        <v>641</v>
      </c>
      <c r="D149" s="222" t="s">
        <v>202</v>
      </c>
      <c r="E149" s="223" t="s">
        <v>1949</v>
      </c>
      <c r="F149" s="224" t="s">
        <v>1950</v>
      </c>
      <c r="G149" s="225" t="s">
        <v>671</v>
      </c>
      <c r="H149" s="226">
        <v>418</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323</v>
      </c>
      <c r="AT149" s="234" t="s">
        <v>202</v>
      </c>
      <c r="AU149" s="234" t="s">
        <v>83</v>
      </c>
      <c r="AY149" s="18" t="s">
        <v>201</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323</v>
      </c>
      <c r="BM149" s="234" t="s">
        <v>783</v>
      </c>
    </row>
    <row r="150" s="2" customFormat="1" ht="16.5" customHeight="1">
      <c r="A150" s="39"/>
      <c r="B150" s="40"/>
      <c r="C150" s="222" t="s">
        <v>645</v>
      </c>
      <c r="D150" s="222" t="s">
        <v>202</v>
      </c>
      <c r="E150" s="223" t="s">
        <v>1951</v>
      </c>
      <c r="F150" s="224" t="s">
        <v>1952</v>
      </c>
      <c r="G150" s="225" t="s">
        <v>593</v>
      </c>
      <c r="H150" s="226">
        <v>1</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323</v>
      </c>
      <c r="AT150" s="234" t="s">
        <v>202</v>
      </c>
      <c r="AU150" s="234" t="s">
        <v>83</v>
      </c>
      <c r="AY150" s="18" t="s">
        <v>201</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323</v>
      </c>
      <c r="BM150" s="234" t="s">
        <v>794</v>
      </c>
    </row>
    <row r="151" s="2" customFormat="1" ht="44.25" customHeight="1">
      <c r="A151" s="39"/>
      <c r="B151" s="40"/>
      <c r="C151" s="222" t="s">
        <v>650</v>
      </c>
      <c r="D151" s="222" t="s">
        <v>202</v>
      </c>
      <c r="E151" s="223" t="s">
        <v>1953</v>
      </c>
      <c r="F151" s="224" t="s">
        <v>1954</v>
      </c>
      <c r="G151" s="225" t="s">
        <v>1032</v>
      </c>
      <c r="H151" s="302"/>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323</v>
      </c>
      <c r="AT151" s="234" t="s">
        <v>202</v>
      </c>
      <c r="AU151" s="234" t="s">
        <v>83</v>
      </c>
      <c r="AY151" s="18" t="s">
        <v>201</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323</v>
      </c>
      <c r="BM151" s="234" t="s">
        <v>804</v>
      </c>
    </row>
    <row r="152" s="11" customFormat="1" ht="25.92" customHeight="1">
      <c r="A152" s="11"/>
      <c r="B152" s="208"/>
      <c r="C152" s="209"/>
      <c r="D152" s="210" t="s">
        <v>75</v>
      </c>
      <c r="E152" s="211" t="s">
        <v>1955</v>
      </c>
      <c r="F152" s="211" t="s">
        <v>1956</v>
      </c>
      <c r="G152" s="209"/>
      <c r="H152" s="209"/>
      <c r="I152" s="212"/>
      <c r="J152" s="213">
        <f>BK152</f>
        <v>0</v>
      </c>
      <c r="K152" s="209"/>
      <c r="L152" s="214"/>
      <c r="M152" s="215"/>
      <c r="N152" s="216"/>
      <c r="O152" s="216"/>
      <c r="P152" s="217">
        <f>SUM(P153:P199)</f>
        <v>0</v>
      </c>
      <c r="Q152" s="216"/>
      <c r="R152" s="217">
        <f>SUM(R153:R199)</f>
        <v>0.80893999999999999</v>
      </c>
      <c r="S152" s="216"/>
      <c r="T152" s="218">
        <f>SUM(T153:T199)</f>
        <v>0</v>
      </c>
      <c r="U152" s="11"/>
      <c r="V152" s="11"/>
      <c r="W152" s="11"/>
      <c r="X152" s="11"/>
      <c r="Y152" s="11"/>
      <c r="Z152" s="11"/>
      <c r="AA152" s="11"/>
      <c r="AB152" s="11"/>
      <c r="AC152" s="11"/>
      <c r="AD152" s="11"/>
      <c r="AE152" s="11"/>
      <c r="AR152" s="219" t="s">
        <v>85</v>
      </c>
      <c r="AT152" s="220" t="s">
        <v>75</v>
      </c>
      <c r="AU152" s="220" t="s">
        <v>76</v>
      </c>
      <c r="AY152" s="219" t="s">
        <v>201</v>
      </c>
      <c r="BK152" s="221">
        <f>SUM(BK153:BK199)</f>
        <v>0</v>
      </c>
    </row>
    <row r="153" s="2" customFormat="1" ht="37.8" customHeight="1">
      <c r="A153" s="39"/>
      <c r="B153" s="40"/>
      <c r="C153" s="222" t="s">
        <v>654</v>
      </c>
      <c r="D153" s="222" t="s">
        <v>202</v>
      </c>
      <c r="E153" s="223" t="s">
        <v>1957</v>
      </c>
      <c r="F153" s="224" t="s">
        <v>1958</v>
      </c>
      <c r="G153" s="225" t="s">
        <v>671</v>
      </c>
      <c r="H153" s="226">
        <v>210</v>
      </c>
      <c r="I153" s="227"/>
      <c r="J153" s="228">
        <f>ROUND(I153*H153,2)</f>
        <v>0</v>
      </c>
      <c r="K153" s="229"/>
      <c r="L153" s="45"/>
      <c r="M153" s="230" t="s">
        <v>1</v>
      </c>
      <c r="N153" s="231" t="s">
        <v>41</v>
      </c>
      <c r="O153" s="92"/>
      <c r="P153" s="232">
        <f>O153*H153</f>
        <v>0</v>
      </c>
      <c r="Q153" s="232">
        <v>0.00014999999999999999</v>
      </c>
      <c r="R153" s="232">
        <f>Q153*H153</f>
        <v>0.0315</v>
      </c>
      <c r="S153" s="232">
        <v>0</v>
      </c>
      <c r="T153" s="233">
        <f>S153*H153</f>
        <v>0</v>
      </c>
      <c r="U153" s="39"/>
      <c r="V153" s="39"/>
      <c r="W153" s="39"/>
      <c r="X153" s="39"/>
      <c r="Y153" s="39"/>
      <c r="Z153" s="39"/>
      <c r="AA153" s="39"/>
      <c r="AB153" s="39"/>
      <c r="AC153" s="39"/>
      <c r="AD153" s="39"/>
      <c r="AE153" s="39"/>
      <c r="AR153" s="234" t="s">
        <v>323</v>
      </c>
      <c r="AT153" s="234" t="s">
        <v>202</v>
      </c>
      <c r="AU153" s="234" t="s">
        <v>83</v>
      </c>
      <c r="AY153" s="18" t="s">
        <v>201</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323</v>
      </c>
      <c r="BM153" s="234" t="s">
        <v>1959</v>
      </c>
    </row>
    <row r="154" s="2" customFormat="1" ht="37.8" customHeight="1">
      <c r="A154" s="39"/>
      <c r="B154" s="40"/>
      <c r="C154" s="222" t="s">
        <v>657</v>
      </c>
      <c r="D154" s="222" t="s">
        <v>202</v>
      </c>
      <c r="E154" s="223" t="s">
        <v>1960</v>
      </c>
      <c r="F154" s="224" t="s">
        <v>1961</v>
      </c>
      <c r="G154" s="225" t="s">
        <v>671</v>
      </c>
      <c r="H154" s="226">
        <v>290</v>
      </c>
      <c r="I154" s="227"/>
      <c r="J154" s="228">
        <f>ROUND(I154*H154,2)</f>
        <v>0</v>
      </c>
      <c r="K154" s="229"/>
      <c r="L154" s="45"/>
      <c r="M154" s="230" t="s">
        <v>1</v>
      </c>
      <c r="N154" s="231" t="s">
        <v>41</v>
      </c>
      <c r="O154" s="92"/>
      <c r="P154" s="232">
        <f>O154*H154</f>
        <v>0</v>
      </c>
      <c r="Q154" s="232">
        <v>0.00020000000000000001</v>
      </c>
      <c r="R154" s="232">
        <f>Q154*H154</f>
        <v>0.058000000000000003</v>
      </c>
      <c r="S154" s="232">
        <v>0</v>
      </c>
      <c r="T154" s="233">
        <f>S154*H154</f>
        <v>0</v>
      </c>
      <c r="U154" s="39"/>
      <c r="V154" s="39"/>
      <c r="W154" s="39"/>
      <c r="X154" s="39"/>
      <c r="Y154" s="39"/>
      <c r="Z154" s="39"/>
      <c r="AA154" s="39"/>
      <c r="AB154" s="39"/>
      <c r="AC154" s="39"/>
      <c r="AD154" s="39"/>
      <c r="AE154" s="39"/>
      <c r="AR154" s="234" t="s">
        <v>323</v>
      </c>
      <c r="AT154" s="234" t="s">
        <v>202</v>
      </c>
      <c r="AU154" s="234" t="s">
        <v>83</v>
      </c>
      <c r="AY154" s="18" t="s">
        <v>201</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323</v>
      </c>
      <c r="BM154" s="234" t="s">
        <v>1962</v>
      </c>
    </row>
    <row r="155" s="2" customFormat="1" ht="37.8" customHeight="1">
      <c r="A155" s="39"/>
      <c r="B155" s="40"/>
      <c r="C155" s="222" t="s">
        <v>661</v>
      </c>
      <c r="D155" s="222" t="s">
        <v>202</v>
      </c>
      <c r="E155" s="223" t="s">
        <v>1963</v>
      </c>
      <c r="F155" s="224" t="s">
        <v>1964</v>
      </c>
      <c r="G155" s="225" t="s">
        <v>671</v>
      </c>
      <c r="H155" s="226">
        <v>100</v>
      </c>
      <c r="I155" s="227"/>
      <c r="J155" s="228">
        <f>ROUND(I155*H155,2)</f>
        <v>0</v>
      </c>
      <c r="K155" s="229"/>
      <c r="L155" s="45"/>
      <c r="M155" s="230" t="s">
        <v>1</v>
      </c>
      <c r="N155" s="231" t="s">
        <v>41</v>
      </c>
      <c r="O155" s="92"/>
      <c r="P155" s="232">
        <f>O155*H155</f>
        <v>0</v>
      </c>
      <c r="Q155" s="232">
        <v>0.00034000000000000002</v>
      </c>
      <c r="R155" s="232">
        <f>Q155*H155</f>
        <v>0.034000000000000002</v>
      </c>
      <c r="S155" s="232">
        <v>0</v>
      </c>
      <c r="T155" s="233">
        <f>S155*H155</f>
        <v>0</v>
      </c>
      <c r="U155" s="39"/>
      <c r="V155" s="39"/>
      <c r="W155" s="39"/>
      <c r="X155" s="39"/>
      <c r="Y155" s="39"/>
      <c r="Z155" s="39"/>
      <c r="AA155" s="39"/>
      <c r="AB155" s="39"/>
      <c r="AC155" s="39"/>
      <c r="AD155" s="39"/>
      <c r="AE155" s="39"/>
      <c r="AR155" s="234" t="s">
        <v>323</v>
      </c>
      <c r="AT155" s="234" t="s">
        <v>202</v>
      </c>
      <c r="AU155" s="234" t="s">
        <v>83</v>
      </c>
      <c r="AY155" s="18" t="s">
        <v>201</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323</v>
      </c>
      <c r="BM155" s="234" t="s">
        <v>1965</v>
      </c>
    </row>
    <row r="156" s="2" customFormat="1" ht="37.8" customHeight="1">
      <c r="A156" s="39"/>
      <c r="B156" s="40"/>
      <c r="C156" s="222" t="s">
        <v>664</v>
      </c>
      <c r="D156" s="222" t="s">
        <v>202</v>
      </c>
      <c r="E156" s="223" t="s">
        <v>1966</v>
      </c>
      <c r="F156" s="224" t="s">
        <v>1967</v>
      </c>
      <c r="G156" s="225" t="s">
        <v>671</v>
      </c>
      <c r="H156" s="226">
        <v>140</v>
      </c>
      <c r="I156" s="227"/>
      <c r="J156" s="228">
        <f>ROUND(I156*H156,2)</f>
        <v>0</v>
      </c>
      <c r="K156" s="229"/>
      <c r="L156" s="45"/>
      <c r="M156" s="230" t="s">
        <v>1</v>
      </c>
      <c r="N156" s="231" t="s">
        <v>41</v>
      </c>
      <c r="O156" s="92"/>
      <c r="P156" s="232">
        <f>O156*H156</f>
        <v>0</v>
      </c>
      <c r="Q156" s="232">
        <v>0.00059000000000000003</v>
      </c>
      <c r="R156" s="232">
        <f>Q156*H156</f>
        <v>0.082600000000000007</v>
      </c>
      <c r="S156" s="232">
        <v>0</v>
      </c>
      <c r="T156" s="233">
        <f>S156*H156</f>
        <v>0</v>
      </c>
      <c r="U156" s="39"/>
      <c r="V156" s="39"/>
      <c r="W156" s="39"/>
      <c r="X156" s="39"/>
      <c r="Y156" s="39"/>
      <c r="Z156" s="39"/>
      <c r="AA156" s="39"/>
      <c r="AB156" s="39"/>
      <c r="AC156" s="39"/>
      <c r="AD156" s="39"/>
      <c r="AE156" s="39"/>
      <c r="AR156" s="234" t="s">
        <v>323</v>
      </c>
      <c r="AT156" s="234" t="s">
        <v>202</v>
      </c>
      <c r="AU156" s="234" t="s">
        <v>83</v>
      </c>
      <c r="AY156" s="18" t="s">
        <v>201</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323</v>
      </c>
      <c r="BM156" s="234" t="s">
        <v>1968</v>
      </c>
    </row>
    <row r="157" s="2" customFormat="1" ht="37.8" customHeight="1">
      <c r="A157" s="39"/>
      <c r="B157" s="40"/>
      <c r="C157" s="222" t="s">
        <v>668</v>
      </c>
      <c r="D157" s="222" t="s">
        <v>202</v>
      </c>
      <c r="E157" s="223" t="s">
        <v>1969</v>
      </c>
      <c r="F157" s="224" t="s">
        <v>1970</v>
      </c>
      <c r="G157" s="225" t="s">
        <v>671</v>
      </c>
      <c r="H157" s="226">
        <v>75</v>
      </c>
      <c r="I157" s="227"/>
      <c r="J157" s="228">
        <f>ROUND(I157*H157,2)</f>
        <v>0</v>
      </c>
      <c r="K157" s="229"/>
      <c r="L157" s="45"/>
      <c r="M157" s="230" t="s">
        <v>1</v>
      </c>
      <c r="N157" s="231" t="s">
        <v>41</v>
      </c>
      <c r="O157" s="92"/>
      <c r="P157" s="232">
        <f>O157*H157</f>
        <v>0</v>
      </c>
      <c r="Q157" s="232">
        <v>0.00073999999999999999</v>
      </c>
      <c r="R157" s="232">
        <f>Q157*H157</f>
        <v>0.055500000000000001</v>
      </c>
      <c r="S157" s="232">
        <v>0</v>
      </c>
      <c r="T157" s="233">
        <f>S157*H157</f>
        <v>0</v>
      </c>
      <c r="U157" s="39"/>
      <c r="V157" s="39"/>
      <c r="W157" s="39"/>
      <c r="X157" s="39"/>
      <c r="Y157" s="39"/>
      <c r="Z157" s="39"/>
      <c r="AA157" s="39"/>
      <c r="AB157" s="39"/>
      <c r="AC157" s="39"/>
      <c r="AD157" s="39"/>
      <c r="AE157" s="39"/>
      <c r="AR157" s="234" t="s">
        <v>323</v>
      </c>
      <c r="AT157" s="234" t="s">
        <v>202</v>
      </c>
      <c r="AU157" s="234" t="s">
        <v>83</v>
      </c>
      <c r="AY157" s="18" t="s">
        <v>201</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323</v>
      </c>
      <c r="BM157" s="234" t="s">
        <v>1971</v>
      </c>
    </row>
    <row r="158" s="2" customFormat="1" ht="37.8" customHeight="1">
      <c r="A158" s="39"/>
      <c r="B158" s="40"/>
      <c r="C158" s="222" t="s">
        <v>674</v>
      </c>
      <c r="D158" s="222" t="s">
        <v>202</v>
      </c>
      <c r="E158" s="223" t="s">
        <v>1972</v>
      </c>
      <c r="F158" s="224" t="s">
        <v>1973</v>
      </c>
      <c r="G158" s="225" t="s">
        <v>671</v>
      </c>
      <c r="H158" s="226">
        <v>65</v>
      </c>
      <c r="I158" s="227"/>
      <c r="J158" s="228">
        <f>ROUND(I158*H158,2)</f>
        <v>0</v>
      </c>
      <c r="K158" s="229"/>
      <c r="L158" s="45"/>
      <c r="M158" s="230" t="s">
        <v>1</v>
      </c>
      <c r="N158" s="231" t="s">
        <v>41</v>
      </c>
      <c r="O158" s="92"/>
      <c r="P158" s="232">
        <f>O158*H158</f>
        <v>0</v>
      </c>
      <c r="Q158" s="232">
        <v>0.00191</v>
      </c>
      <c r="R158" s="232">
        <f>Q158*H158</f>
        <v>0.12415</v>
      </c>
      <c r="S158" s="232">
        <v>0</v>
      </c>
      <c r="T158" s="233">
        <f>S158*H158</f>
        <v>0</v>
      </c>
      <c r="U158" s="39"/>
      <c r="V158" s="39"/>
      <c r="W158" s="39"/>
      <c r="X158" s="39"/>
      <c r="Y158" s="39"/>
      <c r="Z158" s="39"/>
      <c r="AA158" s="39"/>
      <c r="AB158" s="39"/>
      <c r="AC158" s="39"/>
      <c r="AD158" s="39"/>
      <c r="AE158" s="39"/>
      <c r="AR158" s="234" t="s">
        <v>323</v>
      </c>
      <c r="AT158" s="234" t="s">
        <v>202</v>
      </c>
      <c r="AU158" s="234" t="s">
        <v>83</v>
      </c>
      <c r="AY158" s="18" t="s">
        <v>201</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323</v>
      </c>
      <c r="BM158" s="234" t="s">
        <v>1974</v>
      </c>
    </row>
    <row r="159" s="2" customFormat="1" ht="55.5" customHeight="1">
      <c r="A159" s="39"/>
      <c r="B159" s="40"/>
      <c r="C159" s="222" t="s">
        <v>679</v>
      </c>
      <c r="D159" s="222" t="s">
        <v>202</v>
      </c>
      <c r="E159" s="223" t="s">
        <v>1975</v>
      </c>
      <c r="F159" s="224" t="s">
        <v>1976</v>
      </c>
      <c r="G159" s="225" t="s">
        <v>671</v>
      </c>
      <c r="H159" s="226">
        <v>660</v>
      </c>
      <c r="I159" s="227"/>
      <c r="J159" s="228">
        <f>ROUND(I159*H159,2)</f>
        <v>0</v>
      </c>
      <c r="K159" s="229"/>
      <c r="L159" s="45"/>
      <c r="M159" s="230" t="s">
        <v>1</v>
      </c>
      <c r="N159" s="231" t="s">
        <v>41</v>
      </c>
      <c r="O159" s="92"/>
      <c r="P159" s="232">
        <f>O159*H159</f>
        <v>0</v>
      </c>
      <c r="Q159" s="232">
        <v>0.00020000000000000001</v>
      </c>
      <c r="R159" s="232">
        <f>Q159*H159</f>
        <v>0.13200000000000001</v>
      </c>
      <c r="S159" s="232">
        <v>0</v>
      </c>
      <c r="T159" s="233">
        <f>S159*H159</f>
        <v>0</v>
      </c>
      <c r="U159" s="39"/>
      <c r="V159" s="39"/>
      <c r="W159" s="39"/>
      <c r="X159" s="39"/>
      <c r="Y159" s="39"/>
      <c r="Z159" s="39"/>
      <c r="AA159" s="39"/>
      <c r="AB159" s="39"/>
      <c r="AC159" s="39"/>
      <c r="AD159" s="39"/>
      <c r="AE159" s="39"/>
      <c r="AR159" s="234" t="s">
        <v>323</v>
      </c>
      <c r="AT159" s="234" t="s">
        <v>202</v>
      </c>
      <c r="AU159" s="234" t="s">
        <v>83</v>
      </c>
      <c r="AY159" s="18" t="s">
        <v>201</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323</v>
      </c>
      <c r="BM159" s="234" t="s">
        <v>1977</v>
      </c>
    </row>
    <row r="160" s="13" customFormat="1">
      <c r="A160" s="13"/>
      <c r="B160" s="247"/>
      <c r="C160" s="248"/>
      <c r="D160" s="238" t="s">
        <v>208</v>
      </c>
      <c r="E160" s="248"/>
      <c r="F160" s="250" t="s">
        <v>1978</v>
      </c>
      <c r="G160" s="248"/>
      <c r="H160" s="251">
        <v>660</v>
      </c>
      <c r="I160" s="252"/>
      <c r="J160" s="248"/>
      <c r="K160" s="248"/>
      <c r="L160" s="253"/>
      <c r="M160" s="254"/>
      <c r="N160" s="255"/>
      <c r="O160" s="255"/>
      <c r="P160" s="255"/>
      <c r="Q160" s="255"/>
      <c r="R160" s="255"/>
      <c r="S160" s="255"/>
      <c r="T160" s="256"/>
      <c r="U160" s="13"/>
      <c r="V160" s="13"/>
      <c r="W160" s="13"/>
      <c r="X160" s="13"/>
      <c r="Y160" s="13"/>
      <c r="Z160" s="13"/>
      <c r="AA160" s="13"/>
      <c r="AB160" s="13"/>
      <c r="AC160" s="13"/>
      <c r="AD160" s="13"/>
      <c r="AE160" s="13"/>
      <c r="AT160" s="257" t="s">
        <v>208</v>
      </c>
      <c r="AU160" s="257" t="s">
        <v>83</v>
      </c>
      <c r="AV160" s="13" t="s">
        <v>85</v>
      </c>
      <c r="AW160" s="13" t="s">
        <v>4</v>
      </c>
      <c r="AX160" s="13" t="s">
        <v>83</v>
      </c>
      <c r="AY160" s="257" t="s">
        <v>201</v>
      </c>
    </row>
    <row r="161" s="2" customFormat="1" ht="55.5" customHeight="1">
      <c r="A161" s="39"/>
      <c r="B161" s="40"/>
      <c r="C161" s="222" t="s">
        <v>683</v>
      </c>
      <c r="D161" s="222" t="s">
        <v>202</v>
      </c>
      <c r="E161" s="223" t="s">
        <v>1979</v>
      </c>
      <c r="F161" s="224" t="s">
        <v>1980</v>
      </c>
      <c r="G161" s="225" t="s">
        <v>671</v>
      </c>
      <c r="H161" s="226">
        <v>308</v>
      </c>
      <c r="I161" s="227"/>
      <c r="J161" s="228">
        <f>ROUND(I161*H161,2)</f>
        <v>0</v>
      </c>
      <c r="K161" s="229"/>
      <c r="L161" s="45"/>
      <c r="M161" s="230" t="s">
        <v>1</v>
      </c>
      <c r="N161" s="231" t="s">
        <v>41</v>
      </c>
      <c r="O161" s="92"/>
      <c r="P161" s="232">
        <f>O161*H161</f>
        <v>0</v>
      </c>
      <c r="Q161" s="232">
        <v>0.00024000000000000001</v>
      </c>
      <c r="R161" s="232">
        <f>Q161*H161</f>
        <v>0.07392</v>
      </c>
      <c r="S161" s="232">
        <v>0</v>
      </c>
      <c r="T161" s="233">
        <f>S161*H161</f>
        <v>0</v>
      </c>
      <c r="U161" s="39"/>
      <c r="V161" s="39"/>
      <c r="W161" s="39"/>
      <c r="X161" s="39"/>
      <c r="Y161" s="39"/>
      <c r="Z161" s="39"/>
      <c r="AA161" s="39"/>
      <c r="AB161" s="39"/>
      <c r="AC161" s="39"/>
      <c r="AD161" s="39"/>
      <c r="AE161" s="39"/>
      <c r="AR161" s="234" t="s">
        <v>323</v>
      </c>
      <c r="AT161" s="234" t="s">
        <v>202</v>
      </c>
      <c r="AU161" s="234" t="s">
        <v>83</v>
      </c>
      <c r="AY161" s="18" t="s">
        <v>201</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323</v>
      </c>
      <c r="BM161" s="234" t="s">
        <v>1981</v>
      </c>
    </row>
    <row r="162" s="13" customFormat="1">
      <c r="A162" s="13"/>
      <c r="B162" s="247"/>
      <c r="C162" s="248"/>
      <c r="D162" s="238" t="s">
        <v>208</v>
      </c>
      <c r="E162" s="248"/>
      <c r="F162" s="250" t="s">
        <v>1982</v>
      </c>
      <c r="G162" s="248"/>
      <c r="H162" s="251">
        <v>308</v>
      </c>
      <c r="I162" s="252"/>
      <c r="J162" s="248"/>
      <c r="K162" s="248"/>
      <c r="L162" s="253"/>
      <c r="M162" s="254"/>
      <c r="N162" s="255"/>
      <c r="O162" s="255"/>
      <c r="P162" s="255"/>
      <c r="Q162" s="255"/>
      <c r="R162" s="255"/>
      <c r="S162" s="255"/>
      <c r="T162" s="256"/>
      <c r="U162" s="13"/>
      <c r="V162" s="13"/>
      <c r="W162" s="13"/>
      <c r="X162" s="13"/>
      <c r="Y162" s="13"/>
      <c r="Z162" s="13"/>
      <c r="AA162" s="13"/>
      <c r="AB162" s="13"/>
      <c r="AC162" s="13"/>
      <c r="AD162" s="13"/>
      <c r="AE162" s="13"/>
      <c r="AT162" s="257" t="s">
        <v>208</v>
      </c>
      <c r="AU162" s="257" t="s">
        <v>83</v>
      </c>
      <c r="AV162" s="13" t="s">
        <v>85</v>
      </c>
      <c r="AW162" s="13" t="s">
        <v>4</v>
      </c>
      <c r="AX162" s="13" t="s">
        <v>83</v>
      </c>
      <c r="AY162" s="257" t="s">
        <v>201</v>
      </c>
    </row>
    <row r="163" s="2" customFormat="1" ht="24.15" customHeight="1">
      <c r="A163" s="39"/>
      <c r="B163" s="40"/>
      <c r="C163" s="222" t="s">
        <v>708</v>
      </c>
      <c r="D163" s="222" t="s">
        <v>202</v>
      </c>
      <c r="E163" s="223" t="s">
        <v>1983</v>
      </c>
      <c r="F163" s="224" t="s">
        <v>1984</v>
      </c>
      <c r="G163" s="225" t="s">
        <v>535</v>
      </c>
      <c r="H163" s="226">
        <v>80</v>
      </c>
      <c r="I163" s="227"/>
      <c r="J163" s="228">
        <f>ROUND(I163*H163,2)</f>
        <v>0</v>
      </c>
      <c r="K163" s="229"/>
      <c r="L163" s="45"/>
      <c r="M163" s="230" t="s">
        <v>1</v>
      </c>
      <c r="N163" s="231" t="s">
        <v>41</v>
      </c>
      <c r="O163" s="92"/>
      <c r="P163" s="232">
        <f>O163*H163</f>
        <v>0</v>
      </c>
      <c r="Q163" s="232">
        <v>0.00012999999999999999</v>
      </c>
      <c r="R163" s="232">
        <f>Q163*H163</f>
        <v>0.0104</v>
      </c>
      <c r="S163" s="232">
        <v>0</v>
      </c>
      <c r="T163" s="233">
        <f>S163*H163</f>
        <v>0</v>
      </c>
      <c r="U163" s="39"/>
      <c r="V163" s="39"/>
      <c r="W163" s="39"/>
      <c r="X163" s="39"/>
      <c r="Y163" s="39"/>
      <c r="Z163" s="39"/>
      <c r="AA163" s="39"/>
      <c r="AB163" s="39"/>
      <c r="AC163" s="39"/>
      <c r="AD163" s="39"/>
      <c r="AE163" s="39"/>
      <c r="AR163" s="234" t="s">
        <v>323</v>
      </c>
      <c r="AT163" s="234" t="s">
        <v>202</v>
      </c>
      <c r="AU163" s="234" t="s">
        <v>83</v>
      </c>
      <c r="AY163" s="18" t="s">
        <v>201</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323</v>
      </c>
      <c r="BM163" s="234" t="s">
        <v>966</v>
      </c>
    </row>
    <row r="164" s="2" customFormat="1" ht="21.75" customHeight="1">
      <c r="A164" s="39"/>
      <c r="B164" s="40"/>
      <c r="C164" s="222" t="s">
        <v>712</v>
      </c>
      <c r="D164" s="222" t="s">
        <v>202</v>
      </c>
      <c r="E164" s="223" t="s">
        <v>1985</v>
      </c>
      <c r="F164" s="224" t="s">
        <v>1986</v>
      </c>
      <c r="G164" s="225" t="s">
        <v>1987</v>
      </c>
      <c r="H164" s="226">
        <v>3</v>
      </c>
      <c r="I164" s="227"/>
      <c r="J164" s="228">
        <f>ROUND(I164*H164,2)</f>
        <v>0</v>
      </c>
      <c r="K164" s="229"/>
      <c r="L164" s="45"/>
      <c r="M164" s="230" t="s">
        <v>1</v>
      </c>
      <c r="N164" s="231" t="s">
        <v>41</v>
      </c>
      <c r="O164" s="92"/>
      <c r="P164" s="232">
        <f>O164*H164</f>
        <v>0</v>
      </c>
      <c r="Q164" s="232">
        <v>0.00025000000000000001</v>
      </c>
      <c r="R164" s="232">
        <f>Q164*H164</f>
        <v>0.00075000000000000002</v>
      </c>
      <c r="S164" s="232">
        <v>0</v>
      </c>
      <c r="T164" s="233">
        <f>S164*H164</f>
        <v>0</v>
      </c>
      <c r="U164" s="39"/>
      <c r="V164" s="39"/>
      <c r="W164" s="39"/>
      <c r="X164" s="39"/>
      <c r="Y164" s="39"/>
      <c r="Z164" s="39"/>
      <c r="AA164" s="39"/>
      <c r="AB164" s="39"/>
      <c r="AC164" s="39"/>
      <c r="AD164" s="39"/>
      <c r="AE164" s="39"/>
      <c r="AR164" s="234" t="s">
        <v>323</v>
      </c>
      <c r="AT164" s="234" t="s">
        <v>202</v>
      </c>
      <c r="AU164" s="234" t="s">
        <v>83</v>
      </c>
      <c r="AY164" s="18" t="s">
        <v>201</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323</v>
      </c>
      <c r="BM164" s="234" t="s">
        <v>974</v>
      </c>
    </row>
    <row r="165" s="2" customFormat="1" ht="24.15" customHeight="1">
      <c r="A165" s="39"/>
      <c r="B165" s="40"/>
      <c r="C165" s="222" t="s">
        <v>720</v>
      </c>
      <c r="D165" s="222" t="s">
        <v>202</v>
      </c>
      <c r="E165" s="223" t="s">
        <v>1988</v>
      </c>
      <c r="F165" s="224" t="s">
        <v>1989</v>
      </c>
      <c r="G165" s="225" t="s">
        <v>535</v>
      </c>
      <c r="H165" s="226">
        <v>26</v>
      </c>
      <c r="I165" s="227"/>
      <c r="J165" s="228">
        <f>ROUND(I165*H165,2)</f>
        <v>0</v>
      </c>
      <c r="K165" s="229"/>
      <c r="L165" s="45"/>
      <c r="M165" s="230" t="s">
        <v>1</v>
      </c>
      <c r="N165" s="231" t="s">
        <v>41</v>
      </c>
      <c r="O165" s="92"/>
      <c r="P165" s="232">
        <f>O165*H165</f>
        <v>0</v>
      </c>
      <c r="Q165" s="232">
        <v>0.00022000000000000001</v>
      </c>
      <c r="R165" s="232">
        <f>Q165*H165</f>
        <v>0.0057200000000000003</v>
      </c>
      <c r="S165" s="232">
        <v>0</v>
      </c>
      <c r="T165" s="233">
        <f>S165*H165</f>
        <v>0</v>
      </c>
      <c r="U165" s="39"/>
      <c r="V165" s="39"/>
      <c r="W165" s="39"/>
      <c r="X165" s="39"/>
      <c r="Y165" s="39"/>
      <c r="Z165" s="39"/>
      <c r="AA165" s="39"/>
      <c r="AB165" s="39"/>
      <c r="AC165" s="39"/>
      <c r="AD165" s="39"/>
      <c r="AE165" s="39"/>
      <c r="AR165" s="234" t="s">
        <v>323</v>
      </c>
      <c r="AT165" s="234" t="s">
        <v>202</v>
      </c>
      <c r="AU165" s="234" t="s">
        <v>83</v>
      </c>
      <c r="AY165" s="18" t="s">
        <v>201</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323</v>
      </c>
      <c r="BM165" s="234" t="s">
        <v>984</v>
      </c>
    </row>
    <row r="166" s="2" customFormat="1" ht="24.15" customHeight="1">
      <c r="A166" s="39"/>
      <c r="B166" s="40"/>
      <c r="C166" s="222" t="s">
        <v>724</v>
      </c>
      <c r="D166" s="222" t="s">
        <v>202</v>
      </c>
      <c r="E166" s="223" t="s">
        <v>1990</v>
      </c>
      <c r="F166" s="224" t="s">
        <v>1991</v>
      </c>
      <c r="G166" s="225" t="s">
        <v>535</v>
      </c>
      <c r="H166" s="226">
        <v>1</v>
      </c>
      <c r="I166" s="227"/>
      <c r="J166" s="228">
        <f>ROUND(I166*H166,2)</f>
        <v>0</v>
      </c>
      <c r="K166" s="229"/>
      <c r="L166" s="45"/>
      <c r="M166" s="230" t="s">
        <v>1</v>
      </c>
      <c r="N166" s="231" t="s">
        <v>41</v>
      </c>
      <c r="O166" s="92"/>
      <c r="P166" s="232">
        <f>O166*H166</f>
        <v>0</v>
      </c>
      <c r="Q166" s="232">
        <v>0.00027</v>
      </c>
      <c r="R166" s="232">
        <f>Q166*H166</f>
        <v>0.00027</v>
      </c>
      <c r="S166" s="232">
        <v>0</v>
      </c>
      <c r="T166" s="233">
        <f>S166*H166</f>
        <v>0</v>
      </c>
      <c r="U166" s="39"/>
      <c r="V166" s="39"/>
      <c r="W166" s="39"/>
      <c r="X166" s="39"/>
      <c r="Y166" s="39"/>
      <c r="Z166" s="39"/>
      <c r="AA166" s="39"/>
      <c r="AB166" s="39"/>
      <c r="AC166" s="39"/>
      <c r="AD166" s="39"/>
      <c r="AE166" s="39"/>
      <c r="AR166" s="234" t="s">
        <v>323</v>
      </c>
      <c r="AT166" s="234" t="s">
        <v>202</v>
      </c>
      <c r="AU166" s="234" t="s">
        <v>83</v>
      </c>
      <c r="AY166" s="18" t="s">
        <v>201</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323</v>
      </c>
      <c r="BM166" s="234" t="s">
        <v>992</v>
      </c>
    </row>
    <row r="167" s="2" customFormat="1" ht="24.15" customHeight="1">
      <c r="A167" s="39"/>
      <c r="B167" s="40"/>
      <c r="C167" s="222" t="s">
        <v>728</v>
      </c>
      <c r="D167" s="222" t="s">
        <v>202</v>
      </c>
      <c r="E167" s="223" t="s">
        <v>1988</v>
      </c>
      <c r="F167" s="224" t="s">
        <v>1989</v>
      </c>
      <c r="G167" s="225" t="s">
        <v>535</v>
      </c>
      <c r="H167" s="226">
        <v>2</v>
      </c>
      <c r="I167" s="227"/>
      <c r="J167" s="228">
        <f>ROUND(I167*H167,2)</f>
        <v>0</v>
      </c>
      <c r="K167" s="229"/>
      <c r="L167" s="45"/>
      <c r="M167" s="230" t="s">
        <v>1</v>
      </c>
      <c r="N167" s="231" t="s">
        <v>41</v>
      </c>
      <c r="O167" s="92"/>
      <c r="P167" s="232">
        <f>O167*H167</f>
        <v>0</v>
      </c>
      <c r="Q167" s="232">
        <v>0.00022000000000000001</v>
      </c>
      <c r="R167" s="232">
        <f>Q167*H167</f>
        <v>0.00044000000000000002</v>
      </c>
      <c r="S167" s="232">
        <v>0</v>
      </c>
      <c r="T167" s="233">
        <f>S167*H167</f>
        <v>0</v>
      </c>
      <c r="U167" s="39"/>
      <c r="V167" s="39"/>
      <c r="W167" s="39"/>
      <c r="X167" s="39"/>
      <c r="Y167" s="39"/>
      <c r="Z167" s="39"/>
      <c r="AA167" s="39"/>
      <c r="AB167" s="39"/>
      <c r="AC167" s="39"/>
      <c r="AD167" s="39"/>
      <c r="AE167" s="39"/>
      <c r="AR167" s="234" t="s">
        <v>323</v>
      </c>
      <c r="AT167" s="234" t="s">
        <v>202</v>
      </c>
      <c r="AU167" s="234" t="s">
        <v>83</v>
      </c>
      <c r="AY167" s="18" t="s">
        <v>201</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323</v>
      </c>
      <c r="BM167" s="234" t="s">
        <v>1002</v>
      </c>
    </row>
    <row r="168" s="2" customFormat="1" ht="24.15" customHeight="1">
      <c r="A168" s="39"/>
      <c r="B168" s="40"/>
      <c r="C168" s="222" t="s">
        <v>732</v>
      </c>
      <c r="D168" s="222" t="s">
        <v>202</v>
      </c>
      <c r="E168" s="223" t="s">
        <v>1990</v>
      </c>
      <c r="F168" s="224" t="s">
        <v>1991</v>
      </c>
      <c r="G168" s="225" t="s">
        <v>535</v>
      </c>
      <c r="H168" s="226">
        <v>1</v>
      </c>
      <c r="I168" s="227"/>
      <c r="J168" s="228">
        <f>ROUND(I168*H168,2)</f>
        <v>0</v>
      </c>
      <c r="K168" s="229"/>
      <c r="L168" s="45"/>
      <c r="M168" s="230" t="s">
        <v>1</v>
      </c>
      <c r="N168" s="231" t="s">
        <v>41</v>
      </c>
      <c r="O168" s="92"/>
      <c r="P168" s="232">
        <f>O168*H168</f>
        <v>0</v>
      </c>
      <c r="Q168" s="232">
        <v>0.00027</v>
      </c>
      <c r="R168" s="232">
        <f>Q168*H168</f>
        <v>0.00027</v>
      </c>
      <c r="S168" s="232">
        <v>0</v>
      </c>
      <c r="T168" s="233">
        <f>S168*H168</f>
        <v>0</v>
      </c>
      <c r="U168" s="39"/>
      <c r="V168" s="39"/>
      <c r="W168" s="39"/>
      <c r="X168" s="39"/>
      <c r="Y168" s="39"/>
      <c r="Z168" s="39"/>
      <c r="AA168" s="39"/>
      <c r="AB168" s="39"/>
      <c r="AC168" s="39"/>
      <c r="AD168" s="39"/>
      <c r="AE168" s="39"/>
      <c r="AR168" s="234" t="s">
        <v>323</v>
      </c>
      <c r="AT168" s="234" t="s">
        <v>202</v>
      </c>
      <c r="AU168" s="234" t="s">
        <v>83</v>
      </c>
      <c r="AY168" s="18" t="s">
        <v>201</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323</v>
      </c>
      <c r="BM168" s="234" t="s">
        <v>1009</v>
      </c>
    </row>
    <row r="169" s="2" customFormat="1" ht="33" customHeight="1">
      <c r="A169" s="39"/>
      <c r="B169" s="40"/>
      <c r="C169" s="222" t="s">
        <v>738</v>
      </c>
      <c r="D169" s="222" t="s">
        <v>202</v>
      </c>
      <c r="E169" s="223" t="s">
        <v>1992</v>
      </c>
      <c r="F169" s="224" t="s">
        <v>1993</v>
      </c>
      <c r="G169" s="225" t="s">
        <v>535</v>
      </c>
      <c r="H169" s="226">
        <v>2</v>
      </c>
      <c r="I169" s="227"/>
      <c r="J169" s="228">
        <f>ROUND(I169*H169,2)</f>
        <v>0</v>
      </c>
      <c r="K169" s="229"/>
      <c r="L169" s="45"/>
      <c r="M169" s="230" t="s">
        <v>1</v>
      </c>
      <c r="N169" s="231" t="s">
        <v>41</v>
      </c>
      <c r="O169" s="92"/>
      <c r="P169" s="232">
        <f>O169*H169</f>
        <v>0</v>
      </c>
      <c r="Q169" s="232">
        <v>0.0010200000000000001</v>
      </c>
      <c r="R169" s="232">
        <f>Q169*H169</f>
        <v>0.0020400000000000001</v>
      </c>
      <c r="S169" s="232">
        <v>0</v>
      </c>
      <c r="T169" s="233">
        <f>S169*H169</f>
        <v>0</v>
      </c>
      <c r="U169" s="39"/>
      <c r="V169" s="39"/>
      <c r="W169" s="39"/>
      <c r="X169" s="39"/>
      <c r="Y169" s="39"/>
      <c r="Z169" s="39"/>
      <c r="AA169" s="39"/>
      <c r="AB169" s="39"/>
      <c r="AC169" s="39"/>
      <c r="AD169" s="39"/>
      <c r="AE169" s="39"/>
      <c r="AR169" s="234" t="s">
        <v>323</v>
      </c>
      <c r="AT169" s="234" t="s">
        <v>202</v>
      </c>
      <c r="AU169" s="234" t="s">
        <v>83</v>
      </c>
      <c r="AY169" s="18" t="s">
        <v>201</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323</v>
      </c>
      <c r="BM169" s="234" t="s">
        <v>1018</v>
      </c>
    </row>
    <row r="170" s="2" customFormat="1" ht="24.15" customHeight="1">
      <c r="A170" s="39"/>
      <c r="B170" s="40"/>
      <c r="C170" s="222" t="s">
        <v>742</v>
      </c>
      <c r="D170" s="222" t="s">
        <v>202</v>
      </c>
      <c r="E170" s="223" t="s">
        <v>1994</v>
      </c>
      <c r="F170" s="224" t="s">
        <v>1995</v>
      </c>
      <c r="G170" s="225" t="s">
        <v>535</v>
      </c>
      <c r="H170" s="226">
        <v>19</v>
      </c>
      <c r="I170" s="227"/>
      <c r="J170" s="228">
        <f>ROUND(I170*H170,2)</f>
        <v>0</v>
      </c>
      <c r="K170" s="229"/>
      <c r="L170" s="45"/>
      <c r="M170" s="230" t="s">
        <v>1</v>
      </c>
      <c r="N170" s="231" t="s">
        <v>41</v>
      </c>
      <c r="O170" s="92"/>
      <c r="P170" s="232">
        <f>O170*H170</f>
        <v>0</v>
      </c>
      <c r="Q170" s="232">
        <v>0.00021000000000000001</v>
      </c>
      <c r="R170" s="232">
        <f>Q170*H170</f>
        <v>0.0039900000000000005</v>
      </c>
      <c r="S170" s="232">
        <v>0</v>
      </c>
      <c r="T170" s="233">
        <f>S170*H170</f>
        <v>0</v>
      </c>
      <c r="U170" s="39"/>
      <c r="V170" s="39"/>
      <c r="W170" s="39"/>
      <c r="X170" s="39"/>
      <c r="Y170" s="39"/>
      <c r="Z170" s="39"/>
      <c r="AA170" s="39"/>
      <c r="AB170" s="39"/>
      <c r="AC170" s="39"/>
      <c r="AD170" s="39"/>
      <c r="AE170" s="39"/>
      <c r="AR170" s="234" t="s">
        <v>323</v>
      </c>
      <c r="AT170" s="234" t="s">
        <v>202</v>
      </c>
      <c r="AU170" s="234" t="s">
        <v>83</v>
      </c>
      <c r="AY170" s="18" t="s">
        <v>201</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323</v>
      </c>
      <c r="BM170" s="234" t="s">
        <v>1029</v>
      </c>
    </row>
    <row r="171" s="2" customFormat="1" ht="24.15" customHeight="1">
      <c r="A171" s="39"/>
      <c r="B171" s="40"/>
      <c r="C171" s="222" t="s">
        <v>749</v>
      </c>
      <c r="D171" s="222" t="s">
        <v>202</v>
      </c>
      <c r="E171" s="223" t="s">
        <v>1996</v>
      </c>
      <c r="F171" s="224" t="s">
        <v>1997</v>
      </c>
      <c r="G171" s="225" t="s">
        <v>535</v>
      </c>
      <c r="H171" s="226">
        <v>5</v>
      </c>
      <c r="I171" s="227"/>
      <c r="J171" s="228">
        <f>ROUND(I171*H171,2)</f>
        <v>0</v>
      </c>
      <c r="K171" s="229"/>
      <c r="L171" s="45"/>
      <c r="M171" s="230" t="s">
        <v>1</v>
      </c>
      <c r="N171" s="231" t="s">
        <v>41</v>
      </c>
      <c r="O171" s="92"/>
      <c r="P171" s="232">
        <f>O171*H171</f>
        <v>0</v>
      </c>
      <c r="Q171" s="232">
        <v>0.00034000000000000002</v>
      </c>
      <c r="R171" s="232">
        <f>Q171*H171</f>
        <v>0.0017000000000000001</v>
      </c>
      <c r="S171" s="232">
        <v>0</v>
      </c>
      <c r="T171" s="233">
        <f>S171*H171</f>
        <v>0</v>
      </c>
      <c r="U171" s="39"/>
      <c r="V171" s="39"/>
      <c r="W171" s="39"/>
      <c r="X171" s="39"/>
      <c r="Y171" s="39"/>
      <c r="Z171" s="39"/>
      <c r="AA171" s="39"/>
      <c r="AB171" s="39"/>
      <c r="AC171" s="39"/>
      <c r="AD171" s="39"/>
      <c r="AE171" s="39"/>
      <c r="AR171" s="234" t="s">
        <v>323</v>
      </c>
      <c r="AT171" s="234" t="s">
        <v>202</v>
      </c>
      <c r="AU171" s="234" t="s">
        <v>83</v>
      </c>
      <c r="AY171" s="18" t="s">
        <v>201</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323</v>
      </c>
      <c r="BM171" s="234" t="s">
        <v>1042</v>
      </c>
    </row>
    <row r="172" s="2" customFormat="1" ht="24.15" customHeight="1">
      <c r="A172" s="39"/>
      <c r="B172" s="40"/>
      <c r="C172" s="222" t="s">
        <v>762</v>
      </c>
      <c r="D172" s="222" t="s">
        <v>202</v>
      </c>
      <c r="E172" s="223" t="s">
        <v>1998</v>
      </c>
      <c r="F172" s="224" t="s">
        <v>1999</v>
      </c>
      <c r="G172" s="225" t="s">
        <v>535</v>
      </c>
      <c r="H172" s="226">
        <v>8</v>
      </c>
      <c r="I172" s="227"/>
      <c r="J172" s="228">
        <f>ROUND(I172*H172,2)</f>
        <v>0</v>
      </c>
      <c r="K172" s="229"/>
      <c r="L172" s="45"/>
      <c r="M172" s="230" t="s">
        <v>1</v>
      </c>
      <c r="N172" s="231" t="s">
        <v>41</v>
      </c>
      <c r="O172" s="92"/>
      <c r="P172" s="232">
        <f>O172*H172</f>
        <v>0</v>
      </c>
      <c r="Q172" s="232">
        <v>0.00050000000000000001</v>
      </c>
      <c r="R172" s="232">
        <f>Q172*H172</f>
        <v>0.0040000000000000001</v>
      </c>
      <c r="S172" s="232">
        <v>0</v>
      </c>
      <c r="T172" s="233">
        <f>S172*H172</f>
        <v>0</v>
      </c>
      <c r="U172" s="39"/>
      <c r="V172" s="39"/>
      <c r="W172" s="39"/>
      <c r="X172" s="39"/>
      <c r="Y172" s="39"/>
      <c r="Z172" s="39"/>
      <c r="AA172" s="39"/>
      <c r="AB172" s="39"/>
      <c r="AC172" s="39"/>
      <c r="AD172" s="39"/>
      <c r="AE172" s="39"/>
      <c r="AR172" s="234" t="s">
        <v>323</v>
      </c>
      <c r="AT172" s="234" t="s">
        <v>202</v>
      </c>
      <c r="AU172" s="234" t="s">
        <v>83</v>
      </c>
      <c r="AY172" s="18" t="s">
        <v>201</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323</v>
      </c>
      <c r="BM172" s="234" t="s">
        <v>1049</v>
      </c>
    </row>
    <row r="173" s="2" customFormat="1" ht="24.15" customHeight="1">
      <c r="A173" s="39"/>
      <c r="B173" s="40"/>
      <c r="C173" s="222" t="s">
        <v>777</v>
      </c>
      <c r="D173" s="222" t="s">
        <v>202</v>
      </c>
      <c r="E173" s="223" t="s">
        <v>2000</v>
      </c>
      <c r="F173" s="224" t="s">
        <v>2001</v>
      </c>
      <c r="G173" s="225" t="s">
        <v>535</v>
      </c>
      <c r="H173" s="226">
        <v>14</v>
      </c>
      <c r="I173" s="227"/>
      <c r="J173" s="228">
        <f>ROUND(I173*H173,2)</f>
        <v>0</v>
      </c>
      <c r="K173" s="229"/>
      <c r="L173" s="45"/>
      <c r="M173" s="230" t="s">
        <v>1</v>
      </c>
      <c r="N173" s="231" t="s">
        <v>41</v>
      </c>
      <c r="O173" s="92"/>
      <c r="P173" s="232">
        <f>O173*H173</f>
        <v>0</v>
      </c>
      <c r="Q173" s="232">
        <v>0.00069999999999999999</v>
      </c>
      <c r="R173" s="232">
        <f>Q173*H173</f>
        <v>0.0097999999999999997</v>
      </c>
      <c r="S173" s="232">
        <v>0</v>
      </c>
      <c r="T173" s="233">
        <f>S173*H173</f>
        <v>0</v>
      </c>
      <c r="U173" s="39"/>
      <c r="V173" s="39"/>
      <c r="W173" s="39"/>
      <c r="X173" s="39"/>
      <c r="Y173" s="39"/>
      <c r="Z173" s="39"/>
      <c r="AA173" s="39"/>
      <c r="AB173" s="39"/>
      <c r="AC173" s="39"/>
      <c r="AD173" s="39"/>
      <c r="AE173" s="39"/>
      <c r="AR173" s="234" t="s">
        <v>323</v>
      </c>
      <c r="AT173" s="234" t="s">
        <v>202</v>
      </c>
      <c r="AU173" s="234" t="s">
        <v>83</v>
      </c>
      <c r="AY173" s="18" t="s">
        <v>201</v>
      </c>
      <c r="BE173" s="235">
        <f>IF(N173="základní",J173,0)</f>
        <v>0</v>
      </c>
      <c r="BF173" s="235">
        <f>IF(N173="snížená",J173,0)</f>
        <v>0</v>
      </c>
      <c r="BG173" s="235">
        <f>IF(N173="zákl. přenesená",J173,0)</f>
        <v>0</v>
      </c>
      <c r="BH173" s="235">
        <f>IF(N173="sníž. přenesená",J173,0)</f>
        <v>0</v>
      </c>
      <c r="BI173" s="235">
        <f>IF(N173="nulová",J173,0)</f>
        <v>0</v>
      </c>
      <c r="BJ173" s="18" t="s">
        <v>83</v>
      </c>
      <c r="BK173" s="235">
        <f>ROUND(I173*H173,2)</f>
        <v>0</v>
      </c>
      <c r="BL173" s="18" t="s">
        <v>323</v>
      </c>
      <c r="BM173" s="234" t="s">
        <v>1061</v>
      </c>
    </row>
    <row r="174" s="2" customFormat="1" ht="24.15" customHeight="1">
      <c r="A174" s="39"/>
      <c r="B174" s="40"/>
      <c r="C174" s="222" t="s">
        <v>783</v>
      </c>
      <c r="D174" s="222" t="s">
        <v>202</v>
      </c>
      <c r="E174" s="223" t="s">
        <v>2002</v>
      </c>
      <c r="F174" s="224" t="s">
        <v>2003</v>
      </c>
      <c r="G174" s="225" t="s">
        <v>535</v>
      </c>
      <c r="H174" s="226">
        <v>1</v>
      </c>
      <c r="I174" s="227"/>
      <c r="J174" s="228">
        <f>ROUND(I174*H174,2)</f>
        <v>0</v>
      </c>
      <c r="K174" s="229"/>
      <c r="L174" s="45"/>
      <c r="M174" s="230" t="s">
        <v>1</v>
      </c>
      <c r="N174" s="231" t="s">
        <v>41</v>
      </c>
      <c r="O174" s="92"/>
      <c r="P174" s="232">
        <f>O174*H174</f>
        <v>0</v>
      </c>
      <c r="Q174" s="232">
        <v>0.00107</v>
      </c>
      <c r="R174" s="232">
        <f>Q174*H174</f>
        <v>0.00107</v>
      </c>
      <c r="S174" s="232">
        <v>0</v>
      </c>
      <c r="T174" s="233">
        <f>S174*H174</f>
        <v>0</v>
      </c>
      <c r="U174" s="39"/>
      <c r="V174" s="39"/>
      <c r="W174" s="39"/>
      <c r="X174" s="39"/>
      <c r="Y174" s="39"/>
      <c r="Z174" s="39"/>
      <c r="AA174" s="39"/>
      <c r="AB174" s="39"/>
      <c r="AC174" s="39"/>
      <c r="AD174" s="39"/>
      <c r="AE174" s="39"/>
      <c r="AR174" s="234" t="s">
        <v>323</v>
      </c>
      <c r="AT174" s="234" t="s">
        <v>202</v>
      </c>
      <c r="AU174" s="234" t="s">
        <v>83</v>
      </c>
      <c r="AY174" s="18" t="s">
        <v>201</v>
      </c>
      <c r="BE174" s="235">
        <f>IF(N174="základní",J174,0)</f>
        <v>0</v>
      </c>
      <c r="BF174" s="235">
        <f>IF(N174="snížená",J174,0)</f>
        <v>0</v>
      </c>
      <c r="BG174" s="235">
        <f>IF(N174="zákl. přenesená",J174,0)</f>
        <v>0</v>
      </c>
      <c r="BH174" s="235">
        <f>IF(N174="sníž. přenesená",J174,0)</f>
        <v>0</v>
      </c>
      <c r="BI174" s="235">
        <f>IF(N174="nulová",J174,0)</f>
        <v>0</v>
      </c>
      <c r="BJ174" s="18" t="s">
        <v>83</v>
      </c>
      <c r="BK174" s="235">
        <f>ROUND(I174*H174,2)</f>
        <v>0</v>
      </c>
      <c r="BL174" s="18" t="s">
        <v>323</v>
      </c>
      <c r="BM174" s="234" t="s">
        <v>1071</v>
      </c>
    </row>
    <row r="175" s="2" customFormat="1" ht="24.15" customHeight="1">
      <c r="A175" s="39"/>
      <c r="B175" s="40"/>
      <c r="C175" s="222" t="s">
        <v>788</v>
      </c>
      <c r="D175" s="222" t="s">
        <v>202</v>
      </c>
      <c r="E175" s="223" t="s">
        <v>2004</v>
      </c>
      <c r="F175" s="224" t="s">
        <v>2005</v>
      </c>
      <c r="G175" s="225" t="s">
        <v>535</v>
      </c>
      <c r="H175" s="226">
        <v>7</v>
      </c>
      <c r="I175" s="227"/>
      <c r="J175" s="228">
        <f>ROUND(I175*H175,2)</f>
        <v>0</v>
      </c>
      <c r="K175" s="229"/>
      <c r="L175" s="45"/>
      <c r="M175" s="230" t="s">
        <v>1</v>
      </c>
      <c r="N175" s="231" t="s">
        <v>41</v>
      </c>
      <c r="O175" s="92"/>
      <c r="P175" s="232">
        <f>O175*H175</f>
        <v>0</v>
      </c>
      <c r="Q175" s="232">
        <v>0.00014999999999999999</v>
      </c>
      <c r="R175" s="232">
        <f>Q175*H175</f>
        <v>0.0010499999999999999</v>
      </c>
      <c r="S175" s="232">
        <v>0</v>
      </c>
      <c r="T175" s="233">
        <f>S175*H175</f>
        <v>0</v>
      </c>
      <c r="U175" s="39"/>
      <c r="V175" s="39"/>
      <c r="W175" s="39"/>
      <c r="X175" s="39"/>
      <c r="Y175" s="39"/>
      <c r="Z175" s="39"/>
      <c r="AA175" s="39"/>
      <c r="AB175" s="39"/>
      <c r="AC175" s="39"/>
      <c r="AD175" s="39"/>
      <c r="AE175" s="39"/>
      <c r="AR175" s="234" t="s">
        <v>323</v>
      </c>
      <c r="AT175" s="234" t="s">
        <v>202</v>
      </c>
      <c r="AU175" s="234" t="s">
        <v>83</v>
      </c>
      <c r="AY175" s="18" t="s">
        <v>201</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323</v>
      </c>
      <c r="BM175" s="234" t="s">
        <v>1082</v>
      </c>
    </row>
    <row r="176" s="2" customFormat="1" ht="24.15" customHeight="1">
      <c r="A176" s="39"/>
      <c r="B176" s="40"/>
      <c r="C176" s="222" t="s">
        <v>794</v>
      </c>
      <c r="D176" s="222" t="s">
        <v>202</v>
      </c>
      <c r="E176" s="223" t="s">
        <v>2006</v>
      </c>
      <c r="F176" s="224" t="s">
        <v>2007</v>
      </c>
      <c r="G176" s="225" t="s">
        <v>535</v>
      </c>
      <c r="H176" s="226">
        <v>2</v>
      </c>
      <c r="I176" s="227"/>
      <c r="J176" s="228">
        <f>ROUND(I176*H176,2)</f>
        <v>0</v>
      </c>
      <c r="K176" s="229"/>
      <c r="L176" s="45"/>
      <c r="M176" s="230" t="s">
        <v>1</v>
      </c>
      <c r="N176" s="231" t="s">
        <v>41</v>
      </c>
      <c r="O176" s="92"/>
      <c r="P176" s="232">
        <f>O176*H176</f>
        <v>0</v>
      </c>
      <c r="Q176" s="232">
        <v>0.00022000000000000001</v>
      </c>
      <c r="R176" s="232">
        <f>Q176*H176</f>
        <v>0.00044000000000000002</v>
      </c>
      <c r="S176" s="232">
        <v>0</v>
      </c>
      <c r="T176" s="233">
        <f>S176*H176</f>
        <v>0</v>
      </c>
      <c r="U176" s="39"/>
      <c r="V176" s="39"/>
      <c r="W176" s="39"/>
      <c r="X176" s="39"/>
      <c r="Y176" s="39"/>
      <c r="Z176" s="39"/>
      <c r="AA176" s="39"/>
      <c r="AB176" s="39"/>
      <c r="AC176" s="39"/>
      <c r="AD176" s="39"/>
      <c r="AE176" s="39"/>
      <c r="AR176" s="234" t="s">
        <v>323</v>
      </c>
      <c r="AT176" s="234" t="s">
        <v>202</v>
      </c>
      <c r="AU176" s="234" t="s">
        <v>83</v>
      </c>
      <c r="AY176" s="18" t="s">
        <v>201</v>
      </c>
      <c r="BE176" s="235">
        <f>IF(N176="základní",J176,0)</f>
        <v>0</v>
      </c>
      <c r="BF176" s="235">
        <f>IF(N176="snížená",J176,0)</f>
        <v>0</v>
      </c>
      <c r="BG176" s="235">
        <f>IF(N176="zákl. přenesená",J176,0)</f>
        <v>0</v>
      </c>
      <c r="BH176" s="235">
        <f>IF(N176="sníž. přenesená",J176,0)</f>
        <v>0</v>
      </c>
      <c r="BI176" s="235">
        <f>IF(N176="nulová",J176,0)</f>
        <v>0</v>
      </c>
      <c r="BJ176" s="18" t="s">
        <v>83</v>
      </c>
      <c r="BK176" s="235">
        <f>ROUND(I176*H176,2)</f>
        <v>0</v>
      </c>
      <c r="BL176" s="18" t="s">
        <v>323</v>
      </c>
      <c r="BM176" s="234" t="s">
        <v>1095</v>
      </c>
    </row>
    <row r="177" s="2" customFormat="1" ht="24.15" customHeight="1">
      <c r="A177" s="39"/>
      <c r="B177" s="40"/>
      <c r="C177" s="222" t="s">
        <v>799</v>
      </c>
      <c r="D177" s="222" t="s">
        <v>202</v>
      </c>
      <c r="E177" s="223" t="s">
        <v>2008</v>
      </c>
      <c r="F177" s="224" t="s">
        <v>2009</v>
      </c>
      <c r="G177" s="225" t="s">
        <v>535</v>
      </c>
      <c r="H177" s="226">
        <v>5</v>
      </c>
      <c r="I177" s="227"/>
      <c r="J177" s="228">
        <f>ROUND(I177*H177,2)</f>
        <v>0</v>
      </c>
      <c r="K177" s="229"/>
      <c r="L177" s="45"/>
      <c r="M177" s="230" t="s">
        <v>1</v>
      </c>
      <c r="N177" s="231" t="s">
        <v>41</v>
      </c>
      <c r="O177" s="92"/>
      <c r="P177" s="232">
        <f>O177*H177</f>
        <v>0</v>
      </c>
      <c r="Q177" s="232">
        <v>0.00031</v>
      </c>
      <c r="R177" s="232">
        <f>Q177*H177</f>
        <v>0.00155</v>
      </c>
      <c r="S177" s="232">
        <v>0</v>
      </c>
      <c r="T177" s="233">
        <f>S177*H177</f>
        <v>0</v>
      </c>
      <c r="U177" s="39"/>
      <c r="V177" s="39"/>
      <c r="W177" s="39"/>
      <c r="X177" s="39"/>
      <c r="Y177" s="39"/>
      <c r="Z177" s="39"/>
      <c r="AA177" s="39"/>
      <c r="AB177" s="39"/>
      <c r="AC177" s="39"/>
      <c r="AD177" s="39"/>
      <c r="AE177" s="39"/>
      <c r="AR177" s="234" t="s">
        <v>323</v>
      </c>
      <c r="AT177" s="234" t="s">
        <v>202</v>
      </c>
      <c r="AU177" s="234" t="s">
        <v>83</v>
      </c>
      <c r="AY177" s="18" t="s">
        <v>201</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323</v>
      </c>
      <c r="BM177" s="234" t="s">
        <v>1106</v>
      </c>
    </row>
    <row r="178" s="2" customFormat="1" ht="24.15" customHeight="1">
      <c r="A178" s="39"/>
      <c r="B178" s="40"/>
      <c r="C178" s="222" t="s">
        <v>804</v>
      </c>
      <c r="D178" s="222" t="s">
        <v>202</v>
      </c>
      <c r="E178" s="223" t="s">
        <v>2010</v>
      </c>
      <c r="F178" s="224" t="s">
        <v>2011</v>
      </c>
      <c r="G178" s="225" t="s">
        <v>535</v>
      </c>
      <c r="H178" s="226">
        <v>4</v>
      </c>
      <c r="I178" s="227"/>
      <c r="J178" s="228">
        <f>ROUND(I178*H178,2)</f>
        <v>0</v>
      </c>
      <c r="K178" s="229"/>
      <c r="L178" s="45"/>
      <c r="M178" s="230" t="s">
        <v>1</v>
      </c>
      <c r="N178" s="231" t="s">
        <v>41</v>
      </c>
      <c r="O178" s="92"/>
      <c r="P178" s="232">
        <f>O178*H178</f>
        <v>0</v>
      </c>
      <c r="Q178" s="232">
        <v>0.00042999999999999999</v>
      </c>
      <c r="R178" s="232">
        <f>Q178*H178</f>
        <v>0.00172</v>
      </c>
      <c r="S178" s="232">
        <v>0</v>
      </c>
      <c r="T178" s="233">
        <f>S178*H178</f>
        <v>0</v>
      </c>
      <c r="U178" s="39"/>
      <c r="V178" s="39"/>
      <c r="W178" s="39"/>
      <c r="X178" s="39"/>
      <c r="Y178" s="39"/>
      <c r="Z178" s="39"/>
      <c r="AA178" s="39"/>
      <c r="AB178" s="39"/>
      <c r="AC178" s="39"/>
      <c r="AD178" s="39"/>
      <c r="AE178" s="39"/>
      <c r="AR178" s="234" t="s">
        <v>323</v>
      </c>
      <c r="AT178" s="234" t="s">
        <v>202</v>
      </c>
      <c r="AU178" s="234" t="s">
        <v>83</v>
      </c>
      <c r="AY178" s="18" t="s">
        <v>201</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323</v>
      </c>
      <c r="BM178" s="234" t="s">
        <v>1115</v>
      </c>
    </row>
    <row r="179" s="2" customFormat="1" ht="24.15" customHeight="1">
      <c r="A179" s="39"/>
      <c r="B179" s="40"/>
      <c r="C179" s="222" t="s">
        <v>808</v>
      </c>
      <c r="D179" s="222" t="s">
        <v>202</v>
      </c>
      <c r="E179" s="223" t="s">
        <v>2012</v>
      </c>
      <c r="F179" s="224" t="s">
        <v>2013</v>
      </c>
      <c r="G179" s="225" t="s">
        <v>535</v>
      </c>
      <c r="H179" s="226">
        <v>1</v>
      </c>
      <c r="I179" s="227"/>
      <c r="J179" s="228">
        <f>ROUND(I179*H179,2)</f>
        <v>0</v>
      </c>
      <c r="K179" s="229"/>
      <c r="L179" s="45"/>
      <c r="M179" s="230" t="s">
        <v>1</v>
      </c>
      <c r="N179" s="231" t="s">
        <v>41</v>
      </c>
      <c r="O179" s="92"/>
      <c r="P179" s="232">
        <f>O179*H179</f>
        <v>0</v>
      </c>
      <c r="Q179" s="232">
        <v>0.00071000000000000002</v>
      </c>
      <c r="R179" s="232">
        <f>Q179*H179</f>
        <v>0.00071000000000000002</v>
      </c>
      <c r="S179" s="232">
        <v>0</v>
      </c>
      <c r="T179" s="233">
        <f>S179*H179</f>
        <v>0</v>
      </c>
      <c r="U179" s="39"/>
      <c r="V179" s="39"/>
      <c r="W179" s="39"/>
      <c r="X179" s="39"/>
      <c r="Y179" s="39"/>
      <c r="Z179" s="39"/>
      <c r="AA179" s="39"/>
      <c r="AB179" s="39"/>
      <c r="AC179" s="39"/>
      <c r="AD179" s="39"/>
      <c r="AE179" s="39"/>
      <c r="AR179" s="234" t="s">
        <v>323</v>
      </c>
      <c r="AT179" s="234" t="s">
        <v>202</v>
      </c>
      <c r="AU179" s="234" t="s">
        <v>83</v>
      </c>
      <c r="AY179" s="18" t="s">
        <v>201</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323</v>
      </c>
      <c r="BM179" s="234" t="s">
        <v>1124</v>
      </c>
    </row>
    <row r="180" s="2" customFormat="1" ht="24.15" customHeight="1">
      <c r="A180" s="39"/>
      <c r="B180" s="40"/>
      <c r="C180" s="222" t="s">
        <v>812</v>
      </c>
      <c r="D180" s="222" t="s">
        <v>202</v>
      </c>
      <c r="E180" s="223" t="s">
        <v>2014</v>
      </c>
      <c r="F180" s="224" t="s">
        <v>2015</v>
      </c>
      <c r="G180" s="225" t="s">
        <v>535</v>
      </c>
      <c r="H180" s="226">
        <v>7</v>
      </c>
      <c r="I180" s="227"/>
      <c r="J180" s="228">
        <f>ROUND(I180*H180,2)</f>
        <v>0</v>
      </c>
      <c r="K180" s="229"/>
      <c r="L180" s="45"/>
      <c r="M180" s="230" t="s">
        <v>1</v>
      </c>
      <c r="N180" s="231" t="s">
        <v>41</v>
      </c>
      <c r="O180" s="92"/>
      <c r="P180" s="232">
        <f>O180*H180</f>
        <v>0</v>
      </c>
      <c r="Q180" s="232">
        <v>0.00017000000000000001</v>
      </c>
      <c r="R180" s="232">
        <f>Q180*H180</f>
        <v>0.0011900000000000001</v>
      </c>
      <c r="S180" s="232">
        <v>0</v>
      </c>
      <c r="T180" s="233">
        <f>S180*H180</f>
        <v>0</v>
      </c>
      <c r="U180" s="39"/>
      <c r="V180" s="39"/>
      <c r="W180" s="39"/>
      <c r="X180" s="39"/>
      <c r="Y180" s="39"/>
      <c r="Z180" s="39"/>
      <c r="AA180" s="39"/>
      <c r="AB180" s="39"/>
      <c r="AC180" s="39"/>
      <c r="AD180" s="39"/>
      <c r="AE180" s="39"/>
      <c r="AR180" s="234" t="s">
        <v>323</v>
      </c>
      <c r="AT180" s="234" t="s">
        <v>202</v>
      </c>
      <c r="AU180" s="234" t="s">
        <v>83</v>
      </c>
      <c r="AY180" s="18" t="s">
        <v>201</v>
      </c>
      <c r="BE180" s="235">
        <f>IF(N180="základní",J180,0)</f>
        <v>0</v>
      </c>
      <c r="BF180" s="235">
        <f>IF(N180="snížená",J180,0)</f>
        <v>0</v>
      </c>
      <c r="BG180" s="235">
        <f>IF(N180="zákl. přenesená",J180,0)</f>
        <v>0</v>
      </c>
      <c r="BH180" s="235">
        <f>IF(N180="sníž. přenesená",J180,0)</f>
        <v>0</v>
      </c>
      <c r="BI180" s="235">
        <f>IF(N180="nulová",J180,0)</f>
        <v>0</v>
      </c>
      <c r="BJ180" s="18" t="s">
        <v>83</v>
      </c>
      <c r="BK180" s="235">
        <f>ROUND(I180*H180,2)</f>
        <v>0</v>
      </c>
      <c r="BL180" s="18" t="s">
        <v>323</v>
      </c>
      <c r="BM180" s="234" t="s">
        <v>1132</v>
      </c>
    </row>
    <row r="181" s="2" customFormat="1" ht="24.15" customHeight="1">
      <c r="A181" s="39"/>
      <c r="B181" s="40"/>
      <c r="C181" s="222" t="s">
        <v>816</v>
      </c>
      <c r="D181" s="222" t="s">
        <v>202</v>
      </c>
      <c r="E181" s="223" t="s">
        <v>2016</v>
      </c>
      <c r="F181" s="224" t="s">
        <v>2017</v>
      </c>
      <c r="G181" s="225" t="s">
        <v>535</v>
      </c>
      <c r="H181" s="226">
        <v>2</v>
      </c>
      <c r="I181" s="227"/>
      <c r="J181" s="228">
        <f>ROUND(I181*H181,2)</f>
        <v>0</v>
      </c>
      <c r="K181" s="229"/>
      <c r="L181" s="45"/>
      <c r="M181" s="230" t="s">
        <v>1</v>
      </c>
      <c r="N181" s="231" t="s">
        <v>41</v>
      </c>
      <c r="O181" s="92"/>
      <c r="P181" s="232">
        <f>O181*H181</f>
        <v>0</v>
      </c>
      <c r="Q181" s="232">
        <v>0.00051999999999999995</v>
      </c>
      <c r="R181" s="232">
        <f>Q181*H181</f>
        <v>0.0010399999999999999</v>
      </c>
      <c r="S181" s="232">
        <v>0</v>
      </c>
      <c r="T181" s="233">
        <f>S181*H181</f>
        <v>0</v>
      </c>
      <c r="U181" s="39"/>
      <c r="V181" s="39"/>
      <c r="W181" s="39"/>
      <c r="X181" s="39"/>
      <c r="Y181" s="39"/>
      <c r="Z181" s="39"/>
      <c r="AA181" s="39"/>
      <c r="AB181" s="39"/>
      <c r="AC181" s="39"/>
      <c r="AD181" s="39"/>
      <c r="AE181" s="39"/>
      <c r="AR181" s="234" t="s">
        <v>323</v>
      </c>
      <c r="AT181" s="234" t="s">
        <v>202</v>
      </c>
      <c r="AU181" s="234" t="s">
        <v>83</v>
      </c>
      <c r="AY181" s="18" t="s">
        <v>201</v>
      </c>
      <c r="BE181" s="235">
        <f>IF(N181="základní",J181,0)</f>
        <v>0</v>
      </c>
      <c r="BF181" s="235">
        <f>IF(N181="snížená",J181,0)</f>
        <v>0</v>
      </c>
      <c r="BG181" s="235">
        <f>IF(N181="zákl. přenesená",J181,0)</f>
        <v>0</v>
      </c>
      <c r="BH181" s="235">
        <f>IF(N181="sníž. přenesená",J181,0)</f>
        <v>0</v>
      </c>
      <c r="BI181" s="235">
        <f>IF(N181="nulová",J181,0)</f>
        <v>0</v>
      </c>
      <c r="BJ181" s="18" t="s">
        <v>83</v>
      </c>
      <c r="BK181" s="235">
        <f>ROUND(I181*H181,2)</f>
        <v>0</v>
      </c>
      <c r="BL181" s="18" t="s">
        <v>323</v>
      </c>
      <c r="BM181" s="234" t="s">
        <v>1151</v>
      </c>
    </row>
    <row r="182" s="2" customFormat="1" ht="24.15" customHeight="1">
      <c r="A182" s="39"/>
      <c r="B182" s="40"/>
      <c r="C182" s="222" t="s">
        <v>820</v>
      </c>
      <c r="D182" s="222" t="s">
        <v>202</v>
      </c>
      <c r="E182" s="223" t="s">
        <v>2018</v>
      </c>
      <c r="F182" s="224" t="s">
        <v>2019</v>
      </c>
      <c r="G182" s="225" t="s">
        <v>535</v>
      </c>
      <c r="H182" s="226">
        <v>5</v>
      </c>
      <c r="I182" s="227"/>
      <c r="J182" s="228">
        <f>ROUND(I182*H182,2)</f>
        <v>0</v>
      </c>
      <c r="K182" s="229"/>
      <c r="L182" s="45"/>
      <c r="M182" s="230" t="s">
        <v>1</v>
      </c>
      <c r="N182" s="231" t="s">
        <v>41</v>
      </c>
      <c r="O182" s="92"/>
      <c r="P182" s="232">
        <f>O182*H182</f>
        <v>0</v>
      </c>
      <c r="Q182" s="232">
        <v>0.00081999999999999998</v>
      </c>
      <c r="R182" s="232">
        <f>Q182*H182</f>
        <v>0.0040999999999999995</v>
      </c>
      <c r="S182" s="232">
        <v>0</v>
      </c>
      <c r="T182" s="233">
        <f>S182*H182</f>
        <v>0</v>
      </c>
      <c r="U182" s="39"/>
      <c r="V182" s="39"/>
      <c r="W182" s="39"/>
      <c r="X182" s="39"/>
      <c r="Y182" s="39"/>
      <c r="Z182" s="39"/>
      <c r="AA182" s="39"/>
      <c r="AB182" s="39"/>
      <c r="AC182" s="39"/>
      <c r="AD182" s="39"/>
      <c r="AE182" s="39"/>
      <c r="AR182" s="234" t="s">
        <v>323</v>
      </c>
      <c r="AT182" s="234" t="s">
        <v>202</v>
      </c>
      <c r="AU182" s="234" t="s">
        <v>83</v>
      </c>
      <c r="AY182" s="18" t="s">
        <v>201</v>
      </c>
      <c r="BE182" s="235">
        <f>IF(N182="základní",J182,0)</f>
        <v>0</v>
      </c>
      <c r="BF182" s="235">
        <f>IF(N182="snížená",J182,0)</f>
        <v>0</v>
      </c>
      <c r="BG182" s="235">
        <f>IF(N182="zákl. přenesená",J182,0)</f>
        <v>0</v>
      </c>
      <c r="BH182" s="235">
        <f>IF(N182="sníž. přenesená",J182,0)</f>
        <v>0</v>
      </c>
      <c r="BI182" s="235">
        <f>IF(N182="nulová",J182,0)</f>
        <v>0</v>
      </c>
      <c r="BJ182" s="18" t="s">
        <v>83</v>
      </c>
      <c r="BK182" s="235">
        <f>ROUND(I182*H182,2)</f>
        <v>0</v>
      </c>
      <c r="BL182" s="18" t="s">
        <v>323</v>
      </c>
      <c r="BM182" s="234" t="s">
        <v>1161</v>
      </c>
    </row>
    <row r="183" s="2" customFormat="1" ht="24.15" customHeight="1">
      <c r="A183" s="39"/>
      <c r="B183" s="40"/>
      <c r="C183" s="222" t="s">
        <v>825</v>
      </c>
      <c r="D183" s="222" t="s">
        <v>202</v>
      </c>
      <c r="E183" s="223" t="s">
        <v>2020</v>
      </c>
      <c r="F183" s="224" t="s">
        <v>2021</v>
      </c>
      <c r="G183" s="225" t="s">
        <v>535</v>
      </c>
      <c r="H183" s="226">
        <v>5</v>
      </c>
      <c r="I183" s="227"/>
      <c r="J183" s="228">
        <f>ROUND(I183*H183,2)</f>
        <v>0</v>
      </c>
      <c r="K183" s="229"/>
      <c r="L183" s="45"/>
      <c r="M183" s="230" t="s">
        <v>1</v>
      </c>
      <c r="N183" s="231" t="s">
        <v>41</v>
      </c>
      <c r="O183" s="92"/>
      <c r="P183" s="232">
        <f>O183*H183</f>
        <v>0</v>
      </c>
      <c r="Q183" s="232">
        <v>0.00050000000000000001</v>
      </c>
      <c r="R183" s="232">
        <f>Q183*H183</f>
        <v>0.0025000000000000001</v>
      </c>
      <c r="S183" s="232">
        <v>0</v>
      </c>
      <c r="T183" s="233">
        <f>S183*H183</f>
        <v>0</v>
      </c>
      <c r="U183" s="39"/>
      <c r="V183" s="39"/>
      <c r="W183" s="39"/>
      <c r="X183" s="39"/>
      <c r="Y183" s="39"/>
      <c r="Z183" s="39"/>
      <c r="AA183" s="39"/>
      <c r="AB183" s="39"/>
      <c r="AC183" s="39"/>
      <c r="AD183" s="39"/>
      <c r="AE183" s="39"/>
      <c r="AR183" s="234" t="s">
        <v>323</v>
      </c>
      <c r="AT183" s="234" t="s">
        <v>202</v>
      </c>
      <c r="AU183" s="234" t="s">
        <v>83</v>
      </c>
      <c r="AY183" s="18" t="s">
        <v>201</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323</v>
      </c>
      <c r="BM183" s="234" t="s">
        <v>1170</v>
      </c>
    </row>
    <row r="184" s="2" customFormat="1" ht="24.15" customHeight="1">
      <c r="A184" s="39"/>
      <c r="B184" s="40"/>
      <c r="C184" s="222" t="s">
        <v>837</v>
      </c>
      <c r="D184" s="222" t="s">
        <v>202</v>
      </c>
      <c r="E184" s="223" t="s">
        <v>2022</v>
      </c>
      <c r="F184" s="224" t="s">
        <v>2023</v>
      </c>
      <c r="G184" s="225" t="s">
        <v>535</v>
      </c>
      <c r="H184" s="226">
        <v>1</v>
      </c>
      <c r="I184" s="227"/>
      <c r="J184" s="228">
        <f>ROUND(I184*H184,2)</f>
        <v>0</v>
      </c>
      <c r="K184" s="229"/>
      <c r="L184" s="45"/>
      <c r="M184" s="230" t="s">
        <v>1</v>
      </c>
      <c r="N184" s="231" t="s">
        <v>41</v>
      </c>
      <c r="O184" s="92"/>
      <c r="P184" s="232">
        <f>O184*H184</f>
        <v>0</v>
      </c>
      <c r="Q184" s="232">
        <v>0.00076000000000000004</v>
      </c>
      <c r="R184" s="232">
        <f>Q184*H184</f>
        <v>0.00076000000000000004</v>
      </c>
      <c r="S184" s="232">
        <v>0</v>
      </c>
      <c r="T184" s="233">
        <f>S184*H184</f>
        <v>0</v>
      </c>
      <c r="U184" s="39"/>
      <c r="V184" s="39"/>
      <c r="W184" s="39"/>
      <c r="X184" s="39"/>
      <c r="Y184" s="39"/>
      <c r="Z184" s="39"/>
      <c r="AA184" s="39"/>
      <c r="AB184" s="39"/>
      <c r="AC184" s="39"/>
      <c r="AD184" s="39"/>
      <c r="AE184" s="39"/>
      <c r="AR184" s="234" t="s">
        <v>323</v>
      </c>
      <c r="AT184" s="234" t="s">
        <v>202</v>
      </c>
      <c r="AU184" s="234" t="s">
        <v>83</v>
      </c>
      <c r="AY184" s="18" t="s">
        <v>201</v>
      </c>
      <c r="BE184" s="235">
        <f>IF(N184="základní",J184,0)</f>
        <v>0</v>
      </c>
      <c r="BF184" s="235">
        <f>IF(N184="snížená",J184,0)</f>
        <v>0</v>
      </c>
      <c r="BG184" s="235">
        <f>IF(N184="zákl. přenesená",J184,0)</f>
        <v>0</v>
      </c>
      <c r="BH184" s="235">
        <f>IF(N184="sníž. přenesená",J184,0)</f>
        <v>0</v>
      </c>
      <c r="BI184" s="235">
        <f>IF(N184="nulová",J184,0)</f>
        <v>0</v>
      </c>
      <c r="BJ184" s="18" t="s">
        <v>83</v>
      </c>
      <c r="BK184" s="235">
        <f>ROUND(I184*H184,2)</f>
        <v>0</v>
      </c>
      <c r="BL184" s="18" t="s">
        <v>323</v>
      </c>
      <c r="BM184" s="234" t="s">
        <v>1178</v>
      </c>
    </row>
    <row r="185" s="2" customFormat="1" ht="16.5" customHeight="1">
      <c r="A185" s="39"/>
      <c r="B185" s="40"/>
      <c r="C185" s="222" t="s">
        <v>843</v>
      </c>
      <c r="D185" s="222" t="s">
        <v>202</v>
      </c>
      <c r="E185" s="223" t="s">
        <v>2024</v>
      </c>
      <c r="F185" s="224" t="s">
        <v>2025</v>
      </c>
      <c r="G185" s="225" t="s">
        <v>2026</v>
      </c>
      <c r="H185" s="226">
        <v>9</v>
      </c>
      <c r="I185" s="227"/>
      <c r="J185" s="228">
        <f>ROUND(I185*H185,2)</f>
        <v>0</v>
      </c>
      <c r="K185" s="229"/>
      <c r="L185" s="45"/>
      <c r="M185" s="230" t="s">
        <v>1</v>
      </c>
      <c r="N185" s="231" t="s">
        <v>41</v>
      </c>
      <c r="O185" s="92"/>
      <c r="P185" s="232">
        <f>O185*H185</f>
        <v>0</v>
      </c>
      <c r="Q185" s="232">
        <v>0.002</v>
      </c>
      <c r="R185" s="232">
        <f>Q185*H185</f>
        <v>0.018000000000000002</v>
      </c>
      <c r="S185" s="232">
        <v>0</v>
      </c>
      <c r="T185" s="233">
        <f>S185*H185</f>
        <v>0</v>
      </c>
      <c r="U185" s="39"/>
      <c r="V185" s="39"/>
      <c r="W185" s="39"/>
      <c r="X185" s="39"/>
      <c r="Y185" s="39"/>
      <c r="Z185" s="39"/>
      <c r="AA185" s="39"/>
      <c r="AB185" s="39"/>
      <c r="AC185" s="39"/>
      <c r="AD185" s="39"/>
      <c r="AE185" s="39"/>
      <c r="AR185" s="234" t="s">
        <v>323</v>
      </c>
      <c r="AT185" s="234" t="s">
        <v>202</v>
      </c>
      <c r="AU185" s="234" t="s">
        <v>83</v>
      </c>
      <c r="AY185" s="18" t="s">
        <v>201</v>
      </c>
      <c r="BE185" s="235">
        <f>IF(N185="základní",J185,0)</f>
        <v>0</v>
      </c>
      <c r="BF185" s="235">
        <f>IF(N185="snížená",J185,0)</f>
        <v>0</v>
      </c>
      <c r="BG185" s="235">
        <f>IF(N185="zákl. přenesená",J185,0)</f>
        <v>0</v>
      </c>
      <c r="BH185" s="235">
        <f>IF(N185="sníž. přenesená",J185,0)</f>
        <v>0</v>
      </c>
      <c r="BI185" s="235">
        <f>IF(N185="nulová",J185,0)</f>
        <v>0</v>
      </c>
      <c r="BJ185" s="18" t="s">
        <v>83</v>
      </c>
      <c r="BK185" s="235">
        <f>ROUND(I185*H185,2)</f>
        <v>0</v>
      </c>
      <c r="BL185" s="18" t="s">
        <v>323</v>
      </c>
      <c r="BM185" s="234" t="s">
        <v>1187</v>
      </c>
    </row>
    <row r="186" s="2" customFormat="1" ht="16.5" customHeight="1">
      <c r="A186" s="39"/>
      <c r="B186" s="40"/>
      <c r="C186" s="222" t="s">
        <v>851</v>
      </c>
      <c r="D186" s="222" t="s">
        <v>202</v>
      </c>
      <c r="E186" s="223" t="s">
        <v>2027</v>
      </c>
      <c r="F186" s="224" t="s">
        <v>2028</v>
      </c>
      <c r="G186" s="225" t="s">
        <v>2026</v>
      </c>
      <c r="H186" s="226">
        <v>5</v>
      </c>
      <c r="I186" s="227"/>
      <c r="J186" s="228">
        <f>ROUND(I186*H186,2)</f>
        <v>0</v>
      </c>
      <c r="K186" s="229"/>
      <c r="L186" s="45"/>
      <c r="M186" s="230" t="s">
        <v>1</v>
      </c>
      <c r="N186" s="231" t="s">
        <v>41</v>
      </c>
      <c r="O186" s="92"/>
      <c r="P186" s="232">
        <f>O186*H186</f>
        <v>0</v>
      </c>
      <c r="Q186" s="232">
        <v>0.002</v>
      </c>
      <c r="R186" s="232">
        <f>Q186*H186</f>
        <v>0.01</v>
      </c>
      <c r="S186" s="232">
        <v>0</v>
      </c>
      <c r="T186" s="233">
        <f>S186*H186</f>
        <v>0</v>
      </c>
      <c r="U186" s="39"/>
      <c r="V186" s="39"/>
      <c r="W186" s="39"/>
      <c r="X186" s="39"/>
      <c r="Y186" s="39"/>
      <c r="Z186" s="39"/>
      <c r="AA186" s="39"/>
      <c r="AB186" s="39"/>
      <c r="AC186" s="39"/>
      <c r="AD186" s="39"/>
      <c r="AE186" s="39"/>
      <c r="AR186" s="234" t="s">
        <v>323</v>
      </c>
      <c r="AT186" s="234" t="s">
        <v>202</v>
      </c>
      <c r="AU186" s="234" t="s">
        <v>83</v>
      </c>
      <c r="AY186" s="18" t="s">
        <v>201</v>
      </c>
      <c r="BE186" s="235">
        <f>IF(N186="základní",J186,0)</f>
        <v>0</v>
      </c>
      <c r="BF186" s="235">
        <f>IF(N186="snížená",J186,0)</f>
        <v>0</v>
      </c>
      <c r="BG186" s="235">
        <f>IF(N186="zákl. přenesená",J186,0)</f>
        <v>0</v>
      </c>
      <c r="BH186" s="235">
        <f>IF(N186="sníž. přenesená",J186,0)</f>
        <v>0</v>
      </c>
      <c r="BI186" s="235">
        <f>IF(N186="nulová",J186,0)</f>
        <v>0</v>
      </c>
      <c r="BJ186" s="18" t="s">
        <v>83</v>
      </c>
      <c r="BK186" s="235">
        <f>ROUND(I186*H186,2)</f>
        <v>0</v>
      </c>
      <c r="BL186" s="18" t="s">
        <v>323</v>
      </c>
      <c r="BM186" s="234" t="s">
        <v>1198</v>
      </c>
    </row>
    <row r="187" s="2" customFormat="1" ht="16.5" customHeight="1">
      <c r="A187" s="39"/>
      <c r="B187" s="40"/>
      <c r="C187" s="222" t="s">
        <v>857</v>
      </c>
      <c r="D187" s="222" t="s">
        <v>202</v>
      </c>
      <c r="E187" s="223" t="s">
        <v>2029</v>
      </c>
      <c r="F187" s="224" t="s">
        <v>2030</v>
      </c>
      <c r="G187" s="225" t="s">
        <v>2026</v>
      </c>
      <c r="H187" s="226">
        <v>1</v>
      </c>
      <c r="I187" s="227"/>
      <c r="J187" s="228">
        <f>ROUND(I187*H187,2)</f>
        <v>0</v>
      </c>
      <c r="K187" s="229"/>
      <c r="L187" s="45"/>
      <c r="M187" s="230" t="s">
        <v>1</v>
      </c>
      <c r="N187" s="231" t="s">
        <v>41</v>
      </c>
      <c r="O187" s="92"/>
      <c r="P187" s="232">
        <f>O187*H187</f>
        <v>0</v>
      </c>
      <c r="Q187" s="232">
        <v>0.0078799999999999999</v>
      </c>
      <c r="R187" s="232">
        <f>Q187*H187</f>
        <v>0.0078799999999999999</v>
      </c>
      <c r="S187" s="232">
        <v>0</v>
      </c>
      <c r="T187" s="233">
        <f>S187*H187</f>
        <v>0</v>
      </c>
      <c r="U187" s="39"/>
      <c r="V187" s="39"/>
      <c r="W187" s="39"/>
      <c r="X187" s="39"/>
      <c r="Y187" s="39"/>
      <c r="Z187" s="39"/>
      <c r="AA187" s="39"/>
      <c r="AB187" s="39"/>
      <c r="AC187" s="39"/>
      <c r="AD187" s="39"/>
      <c r="AE187" s="39"/>
      <c r="AR187" s="234" t="s">
        <v>323</v>
      </c>
      <c r="AT187" s="234" t="s">
        <v>202</v>
      </c>
      <c r="AU187" s="234" t="s">
        <v>83</v>
      </c>
      <c r="AY187" s="18" t="s">
        <v>201</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323</v>
      </c>
      <c r="BM187" s="234" t="s">
        <v>1210</v>
      </c>
    </row>
    <row r="188" s="2" customFormat="1" ht="21.75" customHeight="1">
      <c r="A188" s="39"/>
      <c r="B188" s="40"/>
      <c r="C188" s="222" t="s">
        <v>868</v>
      </c>
      <c r="D188" s="222" t="s">
        <v>202</v>
      </c>
      <c r="E188" s="223" t="s">
        <v>2031</v>
      </c>
      <c r="F188" s="224" t="s">
        <v>2032</v>
      </c>
      <c r="G188" s="225" t="s">
        <v>934</v>
      </c>
      <c r="H188" s="226">
        <v>5</v>
      </c>
      <c r="I188" s="227"/>
      <c r="J188" s="228">
        <f>ROUND(I188*H188,2)</f>
        <v>0</v>
      </c>
      <c r="K188" s="229"/>
      <c r="L188" s="45"/>
      <c r="M188" s="230" t="s">
        <v>1</v>
      </c>
      <c r="N188" s="231" t="s">
        <v>41</v>
      </c>
      <c r="O188" s="92"/>
      <c r="P188" s="232">
        <f>O188*H188</f>
        <v>0</v>
      </c>
      <c r="Q188" s="232">
        <v>0</v>
      </c>
      <c r="R188" s="232">
        <f>Q188*H188</f>
        <v>0</v>
      </c>
      <c r="S188" s="232">
        <v>0</v>
      </c>
      <c r="T188" s="233">
        <f>S188*H188</f>
        <v>0</v>
      </c>
      <c r="U188" s="39"/>
      <c r="V188" s="39"/>
      <c r="W188" s="39"/>
      <c r="X188" s="39"/>
      <c r="Y188" s="39"/>
      <c r="Z188" s="39"/>
      <c r="AA188" s="39"/>
      <c r="AB188" s="39"/>
      <c r="AC188" s="39"/>
      <c r="AD188" s="39"/>
      <c r="AE188" s="39"/>
      <c r="AR188" s="234" t="s">
        <v>323</v>
      </c>
      <c r="AT188" s="234" t="s">
        <v>202</v>
      </c>
      <c r="AU188" s="234" t="s">
        <v>83</v>
      </c>
      <c r="AY188" s="18" t="s">
        <v>201</v>
      </c>
      <c r="BE188" s="235">
        <f>IF(N188="základní",J188,0)</f>
        <v>0</v>
      </c>
      <c r="BF188" s="235">
        <f>IF(N188="snížená",J188,0)</f>
        <v>0</v>
      </c>
      <c r="BG188" s="235">
        <f>IF(N188="zákl. přenesená",J188,0)</f>
        <v>0</v>
      </c>
      <c r="BH188" s="235">
        <f>IF(N188="sníž. přenesená",J188,0)</f>
        <v>0</v>
      </c>
      <c r="BI188" s="235">
        <f>IF(N188="nulová",J188,0)</f>
        <v>0</v>
      </c>
      <c r="BJ188" s="18" t="s">
        <v>83</v>
      </c>
      <c r="BK188" s="235">
        <f>ROUND(I188*H188,2)</f>
        <v>0</v>
      </c>
      <c r="BL188" s="18" t="s">
        <v>323</v>
      </c>
      <c r="BM188" s="234" t="s">
        <v>1220</v>
      </c>
    </row>
    <row r="189" s="2" customFormat="1" ht="37.8" customHeight="1">
      <c r="A189" s="39"/>
      <c r="B189" s="40"/>
      <c r="C189" s="222" t="s">
        <v>874</v>
      </c>
      <c r="D189" s="222" t="s">
        <v>202</v>
      </c>
      <c r="E189" s="223" t="s">
        <v>2033</v>
      </c>
      <c r="F189" s="224" t="s">
        <v>2034</v>
      </c>
      <c r="G189" s="225" t="s">
        <v>535</v>
      </c>
      <c r="H189" s="226">
        <v>4</v>
      </c>
      <c r="I189" s="227"/>
      <c r="J189" s="228">
        <f>ROUND(I189*H189,2)</f>
        <v>0</v>
      </c>
      <c r="K189" s="229"/>
      <c r="L189" s="45"/>
      <c r="M189" s="230" t="s">
        <v>1</v>
      </c>
      <c r="N189" s="231" t="s">
        <v>41</v>
      </c>
      <c r="O189" s="92"/>
      <c r="P189" s="232">
        <f>O189*H189</f>
        <v>0</v>
      </c>
      <c r="Q189" s="232">
        <v>0.00147</v>
      </c>
      <c r="R189" s="232">
        <f>Q189*H189</f>
        <v>0.0058799999999999998</v>
      </c>
      <c r="S189" s="232">
        <v>0</v>
      </c>
      <c r="T189" s="233">
        <f>S189*H189</f>
        <v>0</v>
      </c>
      <c r="U189" s="39"/>
      <c r="V189" s="39"/>
      <c r="W189" s="39"/>
      <c r="X189" s="39"/>
      <c r="Y189" s="39"/>
      <c r="Z189" s="39"/>
      <c r="AA189" s="39"/>
      <c r="AB189" s="39"/>
      <c r="AC189" s="39"/>
      <c r="AD189" s="39"/>
      <c r="AE189" s="39"/>
      <c r="AR189" s="234" t="s">
        <v>323</v>
      </c>
      <c r="AT189" s="234" t="s">
        <v>202</v>
      </c>
      <c r="AU189" s="234" t="s">
        <v>83</v>
      </c>
      <c r="AY189" s="18" t="s">
        <v>201</v>
      </c>
      <c r="BE189" s="235">
        <f>IF(N189="základní",J189,0)</f>
        <v>0</v>
      </c>
      <c r="BF189" s="235">
        <f>IF(N189="snížená",J189,0)</f>
        <v>0</v>
      </c>
      <c r="BG189" s="235">
        <f>IF(N189="zákl. přenesená",J189,0)</f>
        <v>0</v>
      </c>
      <c r="BH189" s="235">
        <f>IF(N189="sníž. přenesená",J189,0)</f>
        <v>0</v>
      </c>
      <c r="BI189" s="235">
        <f>IF(N189="nulová",J189,0)</f>
        <v>0</v>
      </c>
      <c r="BJ189" s="18" t="s">
        <v>83</v>
      </c>
      <c r="BK189" s="235">
        <f>ROUND(I189*H189,2)</f>
        <v>0</v>
      </c>
      <c r="BL189" s="18" t="s">
        <v>323</v>
      </c>
      <c r="BM189" s="234" t="s">
        <v>1235</v>
      </c>
    </row>
    <row r="190" s="2" customFormat="1" ht="37.8" customHeight="1">
      <c r="A190" s="39"/>
      <c r="B190" s="40"/>
      <c r="C190" s="222" t="s">
        <v>879</v>
      </c>
      <c r="D190" s="222" t="s">
        <v>202</v>
      </c>
      <c r="E190" s="223" t="s">
        <v>2035</v>
      </c>
      <c r="F190" s="224" t="s">
        <v>2036</v>
      </c>
      <c r="G190" s="225" t="s">
        <v>934</v>
      </c>
      <c r="H190" s="226">
        <v>1</v>
      </c>
      <c r="I190" s="227"/>
      <c r="J190" s="228">
        <f>ROUND(I190*H190,2)</f>
        <v>0</v>
      </c>
      <c r="K190" s="229"/>
      <c r="L190" s="45"/>
      <c r="M190" s="230" t="s">
        <v>1</v>
      </c>
      <c r="N190" s="231" t="s">
        <v>41</v>
      </c>
      <c r="O190" s="92"/>
      <c r="P190" s="232">
        <f>O190*H190</f>
        <v>0</v>
      </c>
      <c r="Q190" s="232">
        <v>0</v>
      </c>
      <c r="R190" s="232">
        <f>Q190*H190</f>
        <v>0</v>
      </c>
      <c r="S190" s="232">
        <v>0</v>
      </c>
      <c r="T190" s="233">
        <f>S190*H190</f>
        <v>0</v>
      </c>
      <c r="U190" s="39"/>
      <c r="V190" s="39"/>
      <c r="W190" s="39"/>
      <c r="X190" s="39"/>
      <c r="Y190" s="39"/>
      <c r="Z190" s="39"/>
      <c r="AA190" s="39"/>
      <c r="AB190" s="39"/>
      <c r="AC190" s="39"/>
      <c r="AD190" s="39"/>
      <c r="AE190" s="39"/>
      <c r="AR190" s="234" t="s">
        <v>323</v>
      </c>
      <c r="AT190" s="234" t="s">
        <v>202</v>
      </c>
      <c r="AU190" s="234" t="s">
        <v>83</v>
      </c>
      <c r="AY190" s="18" t="s">
        <v>201</v>
      </c>
      <c r="BE190" s="235">
        <f>IF(N190="základní",J190,0)</f>
        <v>0</v>
      </c>
      <c r="BF190" s="235">
        <f>IF(N190="snížená",J190,0)</f>
        <v>0</v>
      </c>
      <c r="BG190" s="235">
        <f>IF(N190="zákl. přenesená",J190,0)</f>
        <v>0</v>
      </c>
      <c r="BH190" s="235">
        <f>IF(N190="sníž. přenesená",J190,0)</f>
        <v>0</v>
      </c>
      <c r="BI190" s="235">
        <f>IF(N190="nulová",J190,0)</f>
        <v>0</v>
      </c>
      <c r="BJ190" s="18" t="s">
        <v>83</v>
      </c>
      <c r="BK190" s="235">
        <f>ROUND(I190*H190,2)</f>
        <v>0</v>
      </c>
      <c r="BL190" s="18" t="s">
        <v>323</v>
      </c>
      <c r="BM190" s="234" t="s">
        <v>1244</v>
      </c>
    </row>
    <row r="191" s="2" customFormat="1" ht="37.8" customHeight="1">
      <c r="A191" s="39"/>
      <c r="B191" s="40"/>
      <c r="C191" s="222" t="s">
        <v>894</v>
      </c>
      <c r="D191" s="222" t="s">
        <v>202</v>
      </c>
      <c r="E191" s="223" t="s">
        <v>2037</v>
      </c>
      <c r="F191" s="224" t="s">
        <v>2038</v>
      </c>
      <c r="G191" s="225" t="s">
        <v>934</v>
      </c>
      <c r="H191" s="226">
        <v>1</v>
      </c>
      <c r="I191" s="227"/>
      <c r="J191" s="228">
        <f>ROUND(I191*H191,2)</f>
        <v>0</v>
      </c>
      <c r="K191" s="229"/>
      <c r="L191" s="45"/>
      <c r="M191" s="230" t="s">
        <v>1</v>
      </c>
      <c r="N191" s="231" t="s">
        <v>41</v>
      </c>
      <c r="O191" s="92"/>
      <c r="P191" s="232">
        <f>O191*H191</f>
        <v>0</v>
      </c>
      <c r="Q191" s="232">
        <v>0</v>
      </c>
      <c r="R191" s="232">
        <f>Q191*H191</f>
        <v>0</v>
      </c>
      <c r="S191" s="232">
        <v>0</v>
      </c>
      <c r="T191" s="233">
        <f>S191*H191</f>
        <v>0</v>
      </c>
      <c r="U191" s="39"/>
      <c r="V191" s="39"/>
      <c r="W191" s="39"/>
      <c r="X191" s="39"/>
      <c r="Y191" s="39"/>
      <c r="Z191" s="39"/>
      <c r="AA191" s="39"/>
      <c r="AB191" s="39"/>
      <c r="AC191" s="39"/>
      <c r="AD191" s="39"/>
      <c r="AE191" s="39"/>
      <c r="AR191" s="234" t="s">
        <v>323</v>
      </c>
      <c r="AT191" s="234" t="s">
        <v>202</v>
      </c>
      <c r="AU191" s="234" t="s">
        <v>83</v>
      </c>
      <c r="AY191" s="18" t="s">
        <v>201</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323</v>
      </c>
      <c r="BM191" s="234" t="s">
        <v>1254</v>
      </c>
    </row>
    <row r="192" s="2" customFormat="1" ht="21.75" customHeight="1">
      <c r="A192" s="39"/>
      <c r="B192" s="40"/>
      <c r="C192" s="222" t="s">
        <v>907</v>
      </c>
      <c r="D192" s="222" t="s">
        <v>202</v>
      </c>
      <c r="E192" s="223" t="s">
        <v>2039</v>
      </c>
      <c r="F192" s="224" t="s">
        <v>2040</v>
      </c>
      <c r="G192" s="225" t="s">
        <v>934</v>
      </c>
      <c r="H192" s="226">
        <v>1</v>
      </c>
      <c r="I192" s="227"/>
      <c r="J192" s="228">
        <f>ROUND(I192*H192,2)</f>
        <v>0</v>
      </c>
      <c r="K192" s="229"/>
      <c r="L192" s="45"/>
      <c r="M192" s="230" t="s">
        <v>1</v>
      </c>
      <c r="N192" s="231" t="s">
        <v>41</v>
      </c>
      <c r="O192" s="92"/>
      <c r="P192" s="232">
        <f>O192*H192</f>
        <v>0</v>
      </c>
      <c r="Q192" s="232">
        <v>0</v>
      </c>
      <c r="R192" s="232">
        <f>Q192*H192</f>
        <v>0</v>
      </c>
      <c r="S192" s="232">
        <v>0</v>
      </c>
      <c r="T192" s="233">
        <f>S192*H192</f>
        <v>0</v>
      </c>
      <c r="U192" s="39"/>
      <c r="V192" s="39"/>
      <c r="W192" s="39"/>
      <c r="X192" s="39"/>
      <c r="Y192" s="39"/>
      <c r="Z192" s="39"/>
      <c r="AA192" s="39"/>
      <c r="AB192" s="39"/>
      <c r="AC192" s="39"/>
      <c r="AD192" s="39"/>
      <c r="AE192" s="39"/>
      <c r="AR192" s="234" t="s">
        <v>323</v>
      </c>
      <c r="AT192" s="234" t="s">
        <v>202</v>
      </c>
      <c r="AU192" s="234" t="s">
        <v>83</v>
      </c>
      <c r="AY192" s="18" t="s">
        <v>201</v>
      </c>
      <c r="BE192" s="235">
        <f>IF(N192="základní",J192,0)</f>
        <v>0</v>
      </c>
      <c r="BF192" s="235">
        <f>IF(N192="snížená",J192,0)</f>
        <v>0</v>
      </c>
      <c r="BG192" s="235">
        <f>IF(N192="zákl. přenesená",J192,0)</f>
        <v>0</v>
      </c>
      <c r="BH192" s="235">
        <f>IF(N192="sníž. přenesená",J192,0)</f>
        <v>0</v>
      </c>
      <c r="BI192" s="235">
        <f>IF(N192="nulová",J192,0)</f>
        <v>0</v>
      </c>
      <c r="BJ192" s="18" t="s">
        <v>83</v>
      </c>
      <c r="BK192" s="235">
        <f>ROUND(I192*H192,2)</f>
        <v>0</v>
      </c>
      <c r="BL192" s="18" t="s">
        <v>323</v>
      </c>
      <c r="BM192" s="234" t="s">
        <v>1268</v>
      </c>
    </row>
    <row r="193" s="2" customFormat="1" ht="62.7" customHeight="1">
      <c r="A193" s="39"/>
      <c r="B193" s="40"/>
      <c r="C193" s="222" t="s">
        <v>919</v>
      </c>
      <c r="D193" s="222" t="s">
        <v>202</v>
      </c>
      <c r="E193" s="223" t="s">
        <v>2041</v>
      </c>
      <c r="F193" s="224" t="s">
        <v>2042</v>
      </c>
      <c r="G193" s="225" t="s">
        <v>934</v>
      </c>
      <c r="H193" s="226">
        <v>5</v>
      </c>
      <c r="I193" s="227"/>
      <c r="J193" s="228">
        <f>ROUND(I193*H193,2)</f>
        <v>0</v>
      </c>
      <c r="K193" s="229"/>
      <c r="L193" s="45"/>
      <c r="M193" s="230" t="s">
        <v>1</v>
      </c>
      <c r="N193" s="231" t="s">
        <v>41</v>
      </c>
      <c r="O193" s="92"/>
      <c r="P193" s="232">
        <f>O193*H193</f>
        <v>0</v>
      </c>
      <c r="Q193" s="232">
        <v>0</v>
      </c>
      <c r="R193" s="232">
        <f>Q193*H193</f>
        <v>0</v>
      </c>
      <c r="S193" s="232">
        <v>0</v>
      </c>
      <c r="T193" s="233">
        <f>S193*H193</f>
        <v>0</v>
      </c>
      <c r="U193" s="39"/>
      <c r="V193" s="39"/>
      <c r="W193" s="39"/>
      <c r="X193" s="39"/>
      <c r="Y193" s="39"/>
      <c r="Z193" s="39"/>
      <c r="AA193" s="39"/>
      <c r="AB193" s="39"/>
      <c r="AC193" s="39"/>
      <c r="AD193" s="39"/>
      <c r="AE193" s="39"/>
      <c r="AR193" s="234" t="s">
        <v>323</v>
      </c>
      <c r="AT193" s="234" t="s">
        <v>202</v>
      </c>
      <c r="AU193" s="234" t="s">
        <v>83</v>
      </c>
      <c r="AY193" s="18" t="s">
        <v>201</v>
      </c>
      <c r="BE193" s="235">
        <f>IF(N193="základní",J193,0)</f>
        <v>0</v>
      </c>
      <c r="BF193" s="235">
        <f>IF(N193="snížená",J193,0)</f>
        <v>0</v>
      </c>
      <c r="BG193" s="235">
        <f>IF(N193="zákl. přenesená",J193,0)</f>
        <v>0</v>
      </c>
      <c r="BH193" s="235">
        <f>IF(N193="sníž. přenesená",J193,0)</f>
        <v>0</v>
      </c>
      <c r="BI193" s="235">
        <f>IF(N193="nulová",J193,0)</f>
        <v>0</v>
      </c>
      <c r="BJ193" s="18" t="s">
        <v>83</v>
      </c>
      <c r="BK193" s="235">
        <f>ROUND(I193*H193,2)</f>
        <v>0</v>
      </c>
      <c r="BL193" s="18" t="s">
        <v>323</v>
      </c>
      <c r="BM193" s="234" t="s">
        <v>1287</v>
      </c>
    </row>
    <row r="194" s="2" customFormat="1" ht="62.7" customHeight="1">
      <c r="A194" s="39"/>
      <c r="B194" s="40"/>
      <c r="C194" s="222" t="s">
        <v>923</v>
      </c>
      <c r="D194" s="222" t="s">
        <v>202</v>
      </c>
      <c r="E194" s="223" t="s">
        <v>2043</v>
      </c>
      <c r="F194" s="224" t="s">
        <v>2044</v>
      </c>
      <c r="G194" s="225" t="s">
        <v>934</v>
      </c>
      <c r="H194" s="226">
        <v>1</v>
      </c>
      <c r="I194" s="227"/>
      <c r="J194" s="228">
        <f>ROUND(I194*H194,2)</f>
        <v>0</v>
      </c>
      <c r="K194" s="229"/>
      <c r="L194" s="45"/>
      <c r="M194" s="230" t="s">
        <v>1</v>
      </c>
      <c r="N194" s="231" t="s">
        <v>41</v>
      </c>
      <c r="O194" s="92"/>
      <c r="P194" s="232">
        <f>O194*H194</f>
        <v>0</v>
      </c>
      <c r="Q194" s="232">
        <v>0</v>
      </c>
      <c r="R194" s="232">
        <f>Q194*H194</f>
        <v>0</v>
      </c>
      <c r="S194" s="232">
        <v>0</v>
      </c>
      <c r="T194" s="233">
        <f>S194*H194</f>
        <v>0</v>
      </c>
      <c r="U194" s="39"/>
      <c r="V194" s="39"/>
      <c r="W194" s="39"/>
      <c r="X194" s="39"/>
      <c r="Y194" s="39"/>
      <c r="Z194" s="39"/>
      <c r="AA194" s="39"/>
      <c r="AB194" s="39"/>
      <c r="AC194" s="39"/>
      <c r="AD194" s="39"/>
      <c r="AE194" s="39"/>
      <c r="AR194" s="234" t="s">
        <v>323</v>
      </c>
      <c r="AT194" s="234" t="s">
        <v>202</v>
      </c>
      <c r="AU194" s="234" t="s">
        <v>83</v>
      </c>
      <c r="AY194" s="18" t="s">
        <v>201</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323</v>
      </c>
      <c r="BM194" s="234" t="s">
        <v>1297</v>
      </c>
    </row>
    <row r="195" s="2" customFormat="1" ht="62.7" customHeight="1">
      <c r="A195" s="39"/>
      <c r="B195" s="40"/>
      <c r="C195" s="222" t="s">
        <v>927</v>
      </c>
      <c r="D195" s="222" t="s">
        <v>202</v>
      </c>
      <c r="E195" s="223" t="s">
        <v>2045</v>
      </c>
      <c r="F195" s="224" t="s">
        <v>2046</v>
      </c>
      <c r="G195" s="225" t="s">
        <v>934</v>
      </c>
      <c r="H195" s="226">
        <v>2</v>
      </c>
      <c r="I195" s="227"/>
      <c r="J195" s="228">
        <f>ROUND(I195*H195,2)</f>
        <v>0</v>
      </c>
      <c r="K195" s="229"/>
      <c r="L195" s="45"/>
      <c r="M195" s="230" t="s">
        <v>1</v>
      </c>
      <c r="N195" s="231" t="s">
        <v>41</v>
      </c>
      <c r="O195" s="92"/>
      <c r="P195" s="232">
        <f>O195*H195</f>
        <v>0</v>
      </c>
      <c r="Q195" s="232">
        <v>0</v>
      </c>
      <c r="R195" s="232">
        <f>Q195*H195</f>
        <v>0</v>
      </c>
      <c r="S195" s="232">
        <v>0</v>
      </c>
      <c r="T195" s="233">
        <f>S195*H195</f>
        <v>0</v>
      </c>
      <c r="U195" s="39"/>
      <c r="V195" s="39"/>
      <c r="W195" s="39"/>
      <c r="X195" s="39"/>
      <c r="Y195" s="39"/>
      <c r="Z195" s="39"/>
      <c r="AA195" s="39"/>
      <c r="AB195" s="39"/>
      <c r="AC195" s="39"/>
      <c r="AD195" s="39"/>
      <c r="AE195" s="39"/>
      <c r="AR195" s="234" t="s">
        <v>323</v>
      </c>
      <c r="AT195" s="234" t="s">
        <v>202</v>
      </c>
      <c r="AU195" s="234" t="s">
        <v>83</v>
      </c>
      <c r="AY195" s="18" t="s">
        <v>201</v>
      </c>
      <c r="BE195" s="235">
        <f>IF(N195="základní",J195,0)</f>
        <v>0</v>
      </c>
      <c r="BF195" s="235">
        <f>IF(N195="snížená",J195,0)</f>
        <v>0</v>
      </c>
      <c r="BG195" s="235">
        <f>IF(N195="zákl. přenesená",J195,0)</f>
        <v>0</v>
      </c>
      <c r="BH195" s="235">
        <f>IF(N195="sníž. přenesená",J195,0)</f>
        <v>0</v>
      </c>
      <c r="BI195" s="235">
        <f>IF(N195="nulová",J195,0)</f>
        <v>0</v>
      </c>
      <c r="BJ195" s="18" t="s">
        <v>83</v>
      </c>
      <c r="BK195" s="235">
        <f>ROUND(I195*H195,2)</f>
        <v>0</v>
      </c>
      <c r="BL195" s="18" t="s">
        <v>323</v>
      </c>
      <c r="BM195" s="234" t="s">
        <v>1305</v>
      </c>
    </row>
    <row r="196" s="2" customFormat="1" ht="66.75" customHeight="1">
      <c r="A196" s="39"/>
      <c r="B196" s="40"/>
      <c r="C196" s="222" t="s">
        <v>931</v>
      </c>
      <c r="D196" s="222" t="s">
        <v>202</v>
      </c>
      <c r="E196" s="223" t="s">
        <v>2047</v>
      </c>
      <c r="F196" s="224" t="s">
        <v>2048</v>
      </c>
      <c r="G196" s="225" t="s">
        <v>934</v>
      </c>
      <c r="H196" s="226">
        <v>1</v>
      </c>
      <c r="I196" s="227"/>
      <c r="J196" s="228">
        <f>ROUND(I196*H196,2)</f>
        <v>0</v>
      </c>
      <c r="K196" s="229"/>
      <c r="L196" s="45"/>
      <c r="M196" s="230" t="s">
        <v>1</v>
      </c>
      <c r="N196" s="231" t="s">
        <v>41</v>
      </c>
      <c r="O196" s="92"/>
      <c r="P196" s="232">
        <f>O196*H196</f>
        <v>0</v>
      </c>
      <c r="Q196" s="232">
        <v>0</v>
      </c>
      <c r="R196" s="232">
        <f>Q196*H196</f>
        <v>0</v>
      </c>
      <c r="S196" s="232">
        <v>0</v>
      </c>
      <c r="T196" s="233">
        <f>S196*H196</f>
        <v>0</v>
      </c>
      <c r="U196" s="39"/>
      <c r="V196" s="39"/>
      <c r="W196" s="39"/>
      <c r="X196" s="39"/>
      <c r="Y196" s="39"/>
      <c r="Z196" s="39"/>
      <c r="AA196" s="39"/>
      <c r="AB196" s="39"/>
      <c r="AC196" s="39"/>
      <c r="AD196" s="39"/>
      <c r="AE196" s="39"/>
      <c r="AR196" s="234" t="s">
        <v>323</v>
      </c>
      <c r="AT196" s="234" t="s">
        <v>202</v>
      </c>
      <c r="AU196" s="234" t="s">
        <v>83</v>
      </c>
      <c r="AY196" s="18" t="s">
        <v>201</v>
      </c>
      <c r="BE196" s="235">
        <f>IF(N196="základní",J196,0)</f>
        <v>0</v>
      </c>
      <c r="BF196" s="235">
        <f>IF(N196="snížená",J196,0)</f>
        <v>0</v>
      </c>
      <c r="BG196" s="235">
        <f>IF(N196="zákl. přenesená",J196,0)</f>
        <v>0</v>
      </c>
      <c r="BH196" s="235">
        <f>IF(N196="sníž. přenesená",J196,0)</f>
        <v>0</v>
      </c>
      <c r="BI196" s="235">
        <f>IF(N196="nulová",J196,0)</f>
        <v>0</v>
      </c>
      <c r="BJ196" s="18" t="s">
        <v>83</v>
      </c>
      <c r="BK196" s="235">
        <f>ROUND(I196*H196,2)</f>
        <v>0</v>
      </c>
      <c r="BL196" s="18" t="s">
        <v>323</v>
      </c>
      <c r="BM196" s="234" t="s">
        <v>1313</v>
      </c>
    </row>
    <row r="197" s="2" customFormat="1" ht="37.8" customHeight="1">
      <c r="A197" s="39"/>
      <c r="B197" s="40"/>
      <c r="C197" s="222" t="s">
        <v>936</v>
      </c>
      <c r="D197" s="222" t="s">
        <v>202</v>
      </c>
      <c r="E197" s="223" t="s">
        <v>2049</v>
      </c>
      <c r="F197" s="224" t="s">
        <v>2050</v>
      </c>
      <c r="G197" s="225" t="s">
        <v>671</v>
      </c>
      <c r="H197" s="226">
        <v>600</v>
      </c>
      <c r="I197" s="227"/>
      <c r="J197" s="228">
        <f>ROUND(I197*H197,2)</f>
        <v>0</v>
      </c>
      <c r="K197" s="229"/>
      <c r="L197" s="45"/>
      <c r="M197" s="230" t="s">
        <v>1</v>
      </c>
      <c r="N197" s="231" t="s">
        <v>41</v>
      </c>
      <c r="O197" s="92"/>
      <c r="P197" s="232">
        <f>O197*H197</f>
        <v>0</v>
      </c>
      <c r="Q197" s="232">
        <v>0.00019000000000000001</v>
      </c>
      <c r="R197" s="232">
        <f>Q197*H197</f>
        <v>0.114</v>
      </c>
      <c r="S197" s="232">
        <v>0</v>
      </c>
      <c r="T197" s="233">
        <f>S197*H197</f>
        <v>0</v>
      </c>
      <c r="U197" s="39"/>
      <c r="V197" s="39"/>
      <c r="W197" s="39"/>
      <c r="X197" s="39"/>
      <c r="Y197" s="39"/>
      <c r="Z197" s="39"/>
      <c r="AA197" s="39"/>
      <c r="AB197" s="39"/>
      <c r="AC197" s="39"/>
      <c r="AD197" s="39"/>
      <c r="AE197" s="39"/>
      <c r="AR197" s="234" t="s">
        <v>323</v>
      </c>
      <c r="AT197" s="234" t="s">
        <v>202</v>
      </c>
      <c r="AU197" s="234" t="s">
        <v>83</v>
      </c>
      <c r="AY197" s="18" t="s">
        <v>201</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323</v>
      </c>
      <c r="BM197" s="234" t="s">
        <v>1321</v>
      </c>
    </row>
    <row r="198" s="2" customFormat="1" ht="33" customHeight="1">
      <c r="A198" s="39"/>
      <c r="B198" s="40"/>
      <c r="C198" s="222" t="s">
        <v>940</v>
      </c>
      <c r="D198" s="222" t="s">
        <v>202</v>
      </c>
      <c r="E198" s="223" t="s">
        <v>2051</v>
      </c>
      <c r="F198" s="224" t="s">
        <v>2052</v>
      </c>
      <c r="G198" s="225" t="s">
        <v>671</v>
      </c>
      <c r="H198" s="226">
        <v>600</v>
      </c>
      <c r="I198" s="227"/>
      <c r="J198" s="228">
        <f>ROUND(I198*H198,2)</f>
        <v>0</v>
      </c>
      <c r="K198" s="229"/>
      <c r="L198" s="45"/>
      <c r="M198" s="230" t="s">
        <v>1</v>
      </c>
      <c r="N198" s="231" t="s">
        <v>41</v>
      </c>
      <c r="O198" s="92"/>
      <c r="P198" s="232">
        <f>O198*H198</f>
        <v>0</v>
      </c>
      <c r="Q198" s="232">
        <v>1.0000000000000001E-05</v>
      </c>
      <c r="R198" s="232">
        <f>Q198*H198</f>
        <v>0.0060000000000000001</v>
      </c>
      <c r="S198" s="232">
        <v>0</v>
      </c>
      <c r="T198" s="233">
        <f>S198*H198</f>
        <v>0</v>
      </c>
      <c r="U198" s="39"/>
      <c r="V198" s="39"/>
      <c r="W198" s="39"/>
      <c r="X198" s="39"/>
      <c r="Y198" s="39"/>
      <c r="Z198" s="39"/>
      <c r="AA198" s="39"/>
      <c r="AB198" s="39"/>
      <c r="AC198" s="39"/>
      <c r="AD198" s="39"/>
      <c r="AE198" s="39"/>
      <c r="AR198" s="234" t="s">
        <v>323</v>
      </c>
      <c r="AT198" s="234" t="s">
        <v>202</v>
      </c>
      <c r="AU198" s="234" t="s">
        <v>83</v>
      </c>
      <c r="AY198" s="18" t="s">
        <v>201</v>
      </c>
      <c r="BE198" s="235">
        <f>IF(N198="základní",J198,0)</f>
        <v>0</v>
      </c>
      <c r="BF198" s="235">
        <f>IF(N198="snížená",J198,0)</f>
        <v>0</v>
      </c>
      <c r="BG198" s="235">
        <f>IF(N198="zákl. přenesená",J198,0)</f>
        <v>0</v>
      </c>
      <c r="BH198" s="235">
        <f>IF(N198="sníž. přenesená",J198,0)</f>
        <v>0</v>
      </c>
      <c r="BI198" s="235">
        <f>IF(N198="nulová",J198,0)</f>
        <v>0</v>
      </c>
      <c r="BJ198" s="18" t="s">
        <v>83</v>
      </c>
      <c r="BK198" s="235">
        <f>ROUND(I198*H198,2)</f>
        <v>0</v>
      </c>
      <c r="BL198" s="18" t="s">
        <v>323</v>
      </c>
      <c r="BM198" s="234" t="s">
        <v>1329</v>
      </c>
    </row>
    <row r="199" s="2" customFormat="1" ht="44.25" customHeight="1">
      <c r="A199" s="39"/>
      <c r="B199" s="40"/>
      <c r="C199" s="222" t="s">
        <v>944</v>
      </c>
      <c r="D199" s="222" t="s">
        <v>202</v>
      </c>
      <c r="E199" s="223" t="s">
        <v>2053</v>
      </c>
      <c r="F199" s="224" t="s">
        <v>2054</v>
      </c>
      <c r="G199" s="225" t="s">
        <v>1032</v>
      </c>
      <c r="H199" s="302"/>
      <c r="I199" s="227"/>
      <c r="J199" s="228">
        <f>ROUND(I199*H199,2)</f>
        <v>0</v>
      </c>
      <c r="K199" s="229"/>
      <c r="L199" s="45"/>
      <c r="M199" s="230" t="s">
        <v>1</v>
      </c>
      <c r="N199" s="231" t="s">
        <v>41</v>
      </c>
      <c r="O199" s="92"/>
      <c r="P199" s="232">
        <f>O199*H199</f>
        <v>0</v>
      </c>
      <c r="Q199" s="232">
        <v>0</v>
      </c>
      <c r="R199" s="232">
        <f>Q199*H199</f>
        <v>0</v>
      </c>
      <c r="S199" s="232">
        <v>0</v>
      </c>
      <c r="T199" s="233">
        <f>S199*H199</f>
        <v>0</v>
      </c>
      <c r="U199" s="39"/>
      <c r="V199" s="39"/>
      <c r="W199" s="39"/>
      <c r="X199" s="39"/>
      <c r="Y199" s="39"/>
      <c r="Z199" s="39"/>
      <c r="AA199" s="39"/>
      <c r="AB199" s="39"/>
      <c r="AC199" s="39"/>
      <c r="AD199" s="39"/>
      <c r="AE199" s="39"/>
      <c r="AR199" s="234" t="s">
        <v>323</v>
      </c>
      <c r="AT199" s="234" t="s">
        <v>202</v>
      </c>
      <c r="AU199" s="234" t="s">
        <v>83</v>
      </c>
      <c r="AY199" s="18" t="s">
        <v>201</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323</v>
      </c>
      <c r="BM199" s="234" t="s">
        <v>1337</v>
      </c>
    </row>
    <row r="200" s="11" customFormat="1" ht="25.92" customHeight="1">
      <c r="A200" s="11"/>
      <c r="B200" s="208"/>
      <c r="C200" s="209"/>
      <c r="D200" s="210" t="s">
        <v>75</v>
      </c>
      <c r="E200" s="211" t="s">
        <v>2055</v>
      </c>
      <c r="F200" s="211" t="s">
        <v>2056</v>
      </c>
      <c r="G200" s="209"/>
      <c r="H200" s="209"/>
      <c r="I200" s="212"/>
      <c r="J200" s="213">
        <f>BK200</f>
        <v>0</v>
      </c>
      <c r="K200" s="209"/>
      <c r="L200" s="214"/>
      <c r="M200" s="215"/>
      <c r="N200" s="216"/>
      <c r="O200" s="216"/>
      <c r="P200" s="217">
        <f>SUM(P201:P240)</f>
        <v>0</v>
      </c>
      <c r="Q200" s="216"/>
      <c r="R200" s="217">
        <f>SUM(R201:R240)</f>
        <v>0.096030000000000004</v>
      </c>
      <c r="S200" s="216"/>
      <c r="T200" s="218">
        <f>SUM(T201:T240)</f>
        <v>0</v>
      </c>
      <c r="U200" s="11"/>
      <c r="V200" s="11"/>
      <c r="W200" s="11"/>
      <c r="X200" s="11"/>
      <c r="Y200" s="11"/>
      <c r="Z200" s="11"/>
      <c r="AA200" s="11"/>
      <c r="AB200" s="11"/>
      <c r="AC200" s="11"/>
      <c r="AD200" s="11"/>
      <c r="AE200" s="11"/>
      <c r="AR200" s="219" t="s">
        <v>85</v>
      </c>
      <c r="AT200" s="220" t="s">
        <v>75</v>
      </c>
      <c r="AU200" s="220" t="s">
        <v>76</v>
      </c>
      <c r="AY200" s="219" t="s">
        <v>201</v>
      </c>
      <c r="BK200" s="221">
        <f>SUM(BK201:BK240)</f>
        <v>0</v>
      </c>
    </row>
    <row r="201" s="2" customFormat="1" ht="24.15" customHeight="1">
      <c r="A201" s="39"/>
      <c r="B201" s="40"/>
      <c r="C201" s="222" t="s">
        <v>948</v>
      </c>
      <c r="D201" s="222" t="s">
        <v>202</v>
      </c>
      <c r="E201" s="223" t="s">
        <v>2057</v>
      </c>
      <c r="F201" s="224" t="s">
        <v>2058</v>
      </c>
      <c r="G201" s="225" t="s">
        <v>2026</v>
      </c>
      <c r="H201" s="226">
        <v>80</v>
      </c>
      <c r="I201" s="227"/>
      <c r="J201" s="228">
        <f>ROUND(I201*H201,2)</f>
        <v>0</v>
      </c>
      <c r="K201" s="229"/>
      <c r="L201" s="45"/>
      <c r="M201" s="230" t="s">
        <v>1</v>
      </c>
      <c r="N201" s="231" t="s">
        <v>41</v>
      </c>
      <c r="O201" s="92"/>
      <c r="P201" s="232">
        <f>O201*H201</f>
        <v>0</v>
      </c>
      <c r="Q201" s="232">
        <v>0.00024000000000000001</v>
      </c>
      <c r="R201" s="232">
        <f>Q201*H201</f>
        <v>0.019200000000000002</v>
      </c>
      <c r="S201" s="232">
        <v>0</v>
      </c>
      <c r="T201" s="233">
        <f>S201*H201</f>
        <v>0</v>
      </c>
      <c r="U201" s="39"/>
      <c r="V201" s="39"/>
      <c r="W201" s="39"/>
      <c r="X201" s="39"/>
      <c r="Y201" s="39"/>
      <c r="Z201" s="39"/>
      <c r="AA201" s="39"/>
      <c r="AB201" s="39"/>
      <c r="AC201" s="39"/>
      <c r="AD201" s="39"/>
      <c r="AE201" s="39"/>
      <c r="AR201" s="234" t="s">
        <v>323</v>
      </c>
      <c r="AT201" s="234" t="s">
        <v>202</v>
      </c>
      <c r="AU201" s="234" t="s">
        <v>83</v>
      </c>
      <c r="AY201" s="18" t="s">
        <v>201</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323</v>
      </c>
      <c r="BM201" s="234" t="s">
        <v>1347</v>
      </c>
    </row>
    <row r="202" s="2" customFormat="1" ht="37.8" customHeight="1">
      <c r="A202" s="39"/>
      <c r="B202" s="40"/>
      <c r="C202" s="222" t="s">
        <v>952</v>
      </c>
      <c r="D202" s="222" t="s">
        <v>202</v>
      </c>
      <c r="E202" s="223" t="s">
        <v>2059</v>
      </c>
      <c r="F202" s="224" t="s">
        <v>2060</v>
      </c>
      <c r="G202" s="225" t="s">
        <v>2026</v>
      </c>
      <c r="H202" s="226">
        <v>1</v>
      </c>
      <c r="I202" s="227"/>
      <c r="J202" s="228">
        <f>ROUND(I202*H202,2)</f>
        <v>0</v>
      </c>
      <c r="K202" s="229"/>
      <c r="L202" s="45"/>
      <c r="M202" s="230" t="s">
        <v>1</v>
      </c>
      <c r="N202" s="231" t="s">
        <v>41</v>
      </c>
      <c r="O202" s="92"/>
      <c r="P202" s="232">
        <f>O202*H202</f>
        <v>0</v>
      </c>
      <c r="Q202" s="232">
        <v>0.014970000000000001</v>
      </c>
      <c r="R202" s="232">
        <f>Q202*H202</f>
        <v>0.014970000000000001</v>
      </c>
      <c r="S202" s="232">
        <v>0</v>
      </c>
      <c r="T202" s="233">
        <f>S202*H202</f>
        <v>0</v>
      </c>
      <c r="U202" s="39"/>
      <c r="V202" s="39"/>
      <c r="W202" s="39"/>
      <c r="X202" s="39"/>
      <c r="Y202" s="39"/>
      <c r="Z202" s="39"/>
      <c r="AA202" s="39"/>
      <c r="AB202" s="39"/>
      <c r="AC202" s="39"/>
      <c r="AD202" s="39"/>
      <c r="AE202" s="39"/>
      <c r="AR202" s="234" t="s">
        <v>323</v>
      </c>
      <c r="AT202" s="234" t="s">
        <v>202</v>
      </c>
      <c r="AU202" s="234" t="s">
        <v>83</v>
      </c>
      <c r="AY202" s="18" t="s">
        <v>201</v>
      </c>
      <c r="BE202" s="235">
        <f>IF(N202="základní",J202,0)</f>
        <v>0</v>
      </c>
      <c r="BF202" s="235">
        <f>IF(N202="snížená",J202,0)</f>
        <v>0</v>
      </c>
      <c r="BG202" s="235">
        <f>IF(N202="zákl. přenesená",J202,0)</f>
        <v>0</v>
      </c>
      <c r="BH202" s="235">
        <f>IF(N202="sníž. přenesená",J202,0)</f>
        <v>0</v>
      </c>
      <c r="BI202" s="235">
        <f>IF(N202="nulová",J202,0)</f>
        <v>0</v>
      </c>
      <c r="BJ202" s="18" t="s">
        <v>83</v>
      </c>
      <c r="BK202" s="235">
        <f>ROUND(I202*H202,2)</f>
        <v>0</v>
      </c>
      <c r="BL202" s="18" t="s">
        <v>323</v>
      </c>
      <c r="BM202" s="234" t="s">
        <v>1355</v>
      </c>
    </row>
    <row r="203" s="2" customFormat="1" ht="37.8" customHeight="1">
      <c r="A203" s="39"/>
      <c r="B203" s="40"/>
      <c r="C203" s="222" t="s">
        <v>958</v>
      </c>
      <c r="D203" s="222" t="s">
        <v>202</v>
      </c>
      <c r="E203" s="223" t="s">
        <v>2061</v>
      </c>
      <c r="F203" s="224" t="s">
        <v>2062</v>
      </c>
      <c r="G203" s="225" t="s">
        <v>2026</v>
      </c>
      <c r="H203" s="226">
        <v>1</v>
      </c>
      <c r="I203" s="227"/>
      <c r="J203" s="228">
        <f>ROUND(I203*H203,2)</f>
        <v>0</v>
      </c>
      <c r="K203" s="229"/>
      <c r="L203" s="45"/>
      <c r="M203" s="230" t="s">
        <v>1</v>
      </c>
      <c r="N203" s="231" t="s">
        <v>41</v>
      </c>
      <c r="O203" s="92"/>
      <c r="P203" s="232">
        <f>O203*H203</f>
        <v>0</v>
      </c>
      <c r="Q203" s="232">
        <v>0.0094599999999999997</v>
      </c>
      <c r="R203" s="232">
        <f>Q203*H203</f>
        <v>0.0094599999999999997</v>
      </c>
      <c r="S203" s="232">
        <v>0</v>
      </c>
      <c r="T203" s="233">
        <f>S203*H203</f>
        <v>0</v>
      </c>
      <c r="U203" s="39"/>
      <c r="V203" s="39"/>
      <c r="W203" s="39"/>
      <c r="X203" s="39"/>
      <c r="Y203" s="39"/>
      <c r="Z203" s="39"/>
      <c r="AA203" s="39"/>
      <c r="AB203" s="39"/>
      <c r="AC203" s="39"/>
      <c r="AD203" s="39"/>
      <c r="AE203" s="39"/>
      <c r="AR203" s="234" t="s">
        <v>323</v>
      </c>
      <c r="AT203" s="234" t="s">
        <v>202</v>
      </c>
      <c r="AU203" s="234" t="s">
        <v>83</v>
      </c>
      <c r="AY203" s="18" t="s">
        <v>201</v>
      </c>
      <c r="BE203" s="235">
        <f>IF(N203="základní",J203,0)</f>
        <v>0</v>
      </c>
      <c r="BF203" s="235">
        <f>IF(N203="snížená",J203,0)</f>
        <v>0</v>
      </c>
      <c r="BG203" s="235">
        <f>IF(N203="zákl. přenesená",J203,0)</f>
        <v>0</v>
      </c>
      <c r="BH203" s="235">
        <f>IF(N203="sníž. přenesená",J203,0)</f>
        <v>0</v>
      </c>
      <c r="BI203" s="235">
        <f>IF(N203="nulová",J203,0)</f>
        <v>0</v>
      </c>
      <c r="BJ203" s="18" t="s">
        <v>83</v>
      </c>
      <c r="BK203" s="235">
        <f>ROUND(I203*H203,2)</f>
        <v>0</v>
      </c>
      <c r="BL203" s="18" t="s">
        <v>323</v>
      </c>
      <c r="BM203" s="234" t="s">
        <v>1362</v>
      </c>
    </row>
    <row r="204" s="2" customFormat="1" ht="55.5" customHeight="1">
      <c r="A204" s="39"/>
      <c r="B204" s="40"/>
      <c r="C204" s="222" t="s">
        <v>962</v>
      </c>
      <c r="D204" s="222" t="s">
        <v>202</v>
      </c>
      <c r="E204" s="223" t="s">
        <v>2063</v>
      </c>
      <c r="F204" s="224" t="s">
        <v>2064</v>
      </c>
      <c r="G204" s="225" t="s">
        <v>2065</v>
      </c>
      <c r="H204" s="226">
        <v>7</v>
      </c>
      <c r="I204" s="227"/>
      <c r="J204" s="228">
        <f>ROUND(I204*H204,2)</f>
        <v>0</v>
      </c>
      <c r="K204" s="229"/>
      <c r="L204" s="45"/>
      <c r="M204" s="230" t="s">
        <v>1</v>
      </c>
      <c r="N204" s="231" t="s">
        <v>41</v>
      </c>
      <c r="O204" s="92"/>
      <c r="P204" s="232">
        <f>O204*H204</f>
        <v>0</v>
      </c>
      <c r="Q204" s="232">
        <v>0</v>
      </c>
      <c r="R204" s="232">
        <f>Q204*H204</f>
        <v>0</v>
      </c>
      <c r="S204" s="232">
        <v>0</v>
      </c>
      <c r="T204" s="233">
        <f>S204*H204</f>
        <v>0</v>
      </c>
      <c r="U204" s="39"/>
      <c r="V204" s="39"/>
      <c r="W204" s="39"/>
      <c r="X204" s="39"/>
      <c r="Y204" s="39"/>
      <c r="Z204" s="39"/>
      <c r="AA204" s="39"/>
      <c r="AB204" s="39"/>
      <c r="AC204" s="39"/>
      <c r="AD204" s="39"/>
      <c r="AE204" s="39"/>
      <c r="AR204" s="234" t="s">
        <v>323</v>
      </c>
      <c r="AT204" s="234" t="s">
        <v>202</v>
      </c>
      <c r="AU204" s="234" t="s">
        <v>83</v>
      </c>
      <c r="AY204" s="18" t="s">
        <v>201</v>
      </c>
      <c r="BE204" s="235">
        <f>IF(N204="základní",J204,0)</f>
        <v>0</v>
      </c>
      <c r="BF204" s="235">
        <f>IF(N204="snížená",J204,0)</f>
        <v>0</v>
      </c>
      <c r="BG204" s="235">
        <f>IF(N204="zákl. přenesená",J204,0)</f>
        <v>0</v>
      </c>
      <c r="BH204" s="235">
        <f>IF(N204="sníž. přenesená",J204,0)</f>
        <v>0</v>
      </c>
      <c r="BI204" s="235">
        <f>IF(N204="nulová",J204,0)</f>
        <v>0</v>
      </c>
      <c r="BJ204" s="18" t="s">
        <v>83</v>
      </c>
      <c r="BK204" s="235">
        <f>ROUND(I204*H204,2)</f>
        <v>0</v>
      </c>
      <c r="BL204" s="18" t="s">
        <v>323</v>
      </c>
      <c r="BM204" s="234" t="s">
        <v>1370</v>
      </c>
    </row>
    <row r="205" s="2" customFormat="1" ht="49.05" customHeight="1">
      <c r="A205" s="39"/>
      <c r="B205" s="40"/>
      <c r="C205" s="222" t="s">
        <v>966</v>
      </c>
      <c r="D205" s="222" t="s">
        <v>202</v>
      </c>
      <c r="E205" s="223" t="s">
        <v>2066</v>
      </c>
      <c r="F205" s="224" t="s">
        <v>2067</v>
      </c>
      <c r="G205" s="225" t="s">
        <v>2065</v>
      </c>
      <c r="H205" s="226">
        <v>1</v>
      </c>
      <c r="I205" s="227"/>
      <c r="J205" s="228">
        <f>ROUND(I205*H205,2)</f>
        <v>0</v>
      </c>
      <c r="K205" s="229"/>
      <c r="L205" s="45"/>
      <c r="M205" s="230" t="s">
        <v>1</v>
      </c>
      <c r="N205" s="231" t="s">
        <v>41</v>
      </c>
      <c r="O205" s="92"/>
      <c r="P205" s="232">
        <f>O205*H205</f>
        <v>0</v>
      </c>
      <c r="Q205" s="232">
        <v>0</v>
      </c>
      <c r="R205" s="232">
        <f>Q205*H205</f>
        <v>0</v>
      </c>
      <c r="S205" s="232">
        <v>0</v>
      </c>
      <c r="T205" s="233">
        <f>S205*H205</f>
        <v>0</v>
      </c>
      <c r="U205" s="39"/>
      <c r="V205" s="39"/>
      <c r="W205" s="39"/>
      <c r="X205" s="39"/>
      <c r="Y205" s="39"/>
      <c r="Z205" s="39"/>
      <c r="AA205" s="39"/>
      <c r="AB205" s="39"/>
      <c r="AC205" s="39"/>
      <c r="AD205" s="39"/>
      <c r="AE205" s="39"/>
      <c r="AR205" s="234" t="s">
        <v>323</v>
      </c>
      <c r="AT205" s="234" t="s">
        <v>202</v>
      </c>
      <c r="AU205" s="234" t="s">
        <v>83</v>
      </c>
      <c r="AY205" s="18" t="s">
        <v>201</v>
      </c>
      <c r="BE205" s="235">
        <f>IF(N205="základní",J205,0)</f>
        <v>0</v>
      </c>
      <c r="BF205" s="235">
        <f>IF(N205="snížená",J205,0)</f>
        <v>0</v>
      </c>
      <c r="BG205" s="235">
        <f>IF(N205="zákl. přenesená",J205,0)</f>
        <v>0</v>
      </c>
      <c r="BH205" s="235">
        <f>IF(N205="sníž. přenesená",J205,0)</f>
        <v>0</v>
      </c>
      <c r="BI205" s="235">
        <f>IF(N205="nulová",J205,0)</f>
        <v>0</v>
      </c>
      <c r="BJ205" s="18" t="s">
        <v>83</v>
      </c>
      <c r="BK205" s="235">
        <f>ROUND(I205*H205,2)</f>
        <v>0</v>
      </c>
      <c r="BL205" s="18" t="s">
        <v>323</v>
      </c>
      <c r="BM205" s="234" t="s">
        <v>1377</v>
      </c>
    </row>
    <row r="206" s="2" customFormat="1" ht="44.25" customHeight="1">
      <c r="A206" s="39"/>
      <c r="B206" s="40"/>
      <c r="C206" s="222" t="s">
        <v>970</v>
      </c>
      <c r="D206" s="222" t="s">
        <v>202</v>
      </c>
      <c r="E206" s="223" t="s">
        <v>2068</v>
      </c>
      <c r="F206" s="224" t="s">
        <v>2069</v>
      </c>
      <c r="G206" s="225" t="s">
        <v>2065</v>
      </c>
      <c r="H206" s="226">
        <v>2</v>
      </c>
      <c r="I206" s="227"/>
      <c r="J206" s="228">
        <f>ROUND(I206*H206,2)</f>
        <v>0</v>
      </c>
      <c r="K206" s="229"/>
      <c r="L206" s="45"/>
      <c r="M206" s="230" t="s">
        <v>1</v>
      </c>
      <c r="N206" s="231" t="s">
        <v>41</v>
      </c>
      <c r="O206" s="92"/>
      <c r="P206" s="232">
        <f>O206*H206</f>
        <v>0</v>
      </c>
      <c r="Q206" s="232">
        <v>0</v>
      </c>
      <c r="R206" s="232">
        <f>Q206*H206</f>
        <v>0</v>
      </c>
      <c r="S206" s="232">
        <v>0</v>
      </c>
      <c r="T206" s="233">
        <f>S206*H206</f>
        <v>0</v>
      </c>
      <c r="U206" s="39"/>
      <c r="V206" s="39"/>
      <c r="W206" s="39"/>
      <c r="X206" s="39"/>
      <c r="Y206" s="39"/>
      <c r="Z206" s="39"/>
      <c r="AA206" s="39"/>
      <c r="AB206" s="39"/>
      <c r="AC206" s="39"/>
      <c r="AD206" s="39"/>
      <c r="AE206" s="39"/>
      <c r="AR206" s="234" t="s">
        <v>323</v>
      </c>
      <c r="AT206" s="234" t="s">
        <v>202</v>
      </c>
      <c r="AU206" s="234" t="s">
        <v>83</v>
      </c>
      <c r="AY206" s="18" t="s">
        <v>201</v>
      </c>
      <c r="BE206" s="235">
        <f>IF(N206="základní",J206,0)</f>
        <v>0</v>
      </c>
      <c r="BF206" s="235">
        <f>IF(N206="snížená",J206,0)</f>
        <v>0</v>
      </c>
      <c r="BG206" s="235">
        <f>IF(N206="zákl. přenesená",J206,0)</f>
        <v>0</v>
      </c>
      <c r="BH206" s="235">
        <f>IF(N206="sníž. přenesená",J206,0)</f>
        <v>0</v>
      </c>
      <c r="BI206" s="235">
        <f>IF(N206="nulová",J206,0)</f>
        <v>0</v>
      </c>
      <c r="BJ206" s="18" t="s">
        <v>83</v>
      </c>
      <c r="BK206" s="235">
        <f>ROUND(I206*H206,2)</f>
        <v>0</v>
      </c>
      <c r="BL206" s="18" t="s">
        <v>323</v>
      </c>
      <c r="BM206" s="234" t="s">
        <v>1384</v>
      </c>
    </row>
    <row r="207" s="2" customFormat="1" ht="21.75" customHeight="1">
      <c r="A207" s="39"/>
      <c r="B207" s="40"/>
      <c r="C207" s="222" t="s">
        <v>974</v>
      </c>
      <c r="D207" s="222" t="s">
        <v>202</v>
      </c>
      <c r="E207" s="223" t="s">
        <v>2070</v>
      </c>
      <c r="F207" s="224" t="s">
        <v>2071</v>
      </c>
      <c r="G207" s="225" t="s">
        <v>2026</v>
      </c>
      <c r="H207" s="226">
        <v>2</v>
      </c>
      <c r="I207" s="227"/>
      <c r="J207" s="228">
        <f>ROUND(I207*H207,2)</f>
        <v>0</v>
      </c>
      <c r="K207" s="229"/>
      <c r="L207" s="45"/>
      <c r="M207" s="230" t="s">
        <v>1</v>
      </c>
      <c r="N207" s="231" t="s">
        <v>41</v>
      </c>
      <c r="O207" s="92"/>
      <c r="P207" s="232">
        <f>O207*H207</f>
        <v>0</v>
      </c>
      <c r="Q207" s="232">
        <v>0.0018</v>
      </c>
      <c r="R207" s="232">
        <f>Q207*H207</f>
        <v>0.0035999999999999999</v>
      </c>
      <c r="S207" s="232">
        <v>0</v>
      </c>
      <c r="T207" s="233">
        <f>S207*H207</f>
        <v>0</v>
      </c>
      <c r="U207" s="39"/>
      <c r="V207" s="39"/>
      <c r="W207" s="39"/>
      <c r="X207" s="39"/>
      <c r="Y207" s="39"/>
      <c r="Z207" s="39"/>
      <c r="AA207" s="39"/>
      <c r="AB207" s="39"/>
      <c r="AC207" s="39"/>
      <c r="AD207" s="39"/>
      <c r="AE207" s="39"/>
      <c r="AR207" s="234" t="s">
        <v>323</v>
      </c>
      <c r="AT207" s="234" t="s">
        <v>202</v>
      </c>
      <c r="AU207" s="234" t="s">
        <v>83</v>
      </c>
      <c r="AY207" s="18" t="s">
        <v>201</v>
      </c>
      <c r="BE207" s="235">
        <f>IF(N207="základní",J207,0)</f>
        <v>0</v>
      </c>
      <c r="BF207" s="235">
        <f>IF(N207="snížená",J207,0)</f>
        <v>0</v>
      </c>
      <c r="BG207" s="235">
        <f>IF(N207="zákl. přenesená",J207,0)</f>
        <v>0</v>
      </c>
      <c r="BH207" s="235">
        <f>IF(N207="sníž. přenesená",J207,0)</f>
        <v>0</v>
      </c>
      <c r="BI207" s="235">
        <f>IF(N207="nulová",J207,0)</f>
        <v>0</v>
      </c>
      <c r="BJ207" s="18" t="s">
        <v>83</v>
      </c>
      <c r="BK207" s="235">
        <f>ROUND(I207*H207,2)</f>
        <v>0</v>
      </c>
      <c r="BL207" s="18" t="s">
        <v>323</v>
      </c>
      <c r="BM207" s="234" t="s">
        <v>1390</v>
      </c>
    </row>
    <row r="208" s="2" customFormat="1" ht="24.15" customHeight="1">
      <c r="A208" s="39"/>
      <c r="B208" s="40"/>
      <c r="C208" s="222" t="s">
        <v>978</v>
      </c>
      <c r="D208" s="222" t="s">
        <v>202</v>
      </c>
      <c r="E208" s="223" t="s">
        <v>2072</v>
      </c>
      <c r="F208" s="224" t="s">
        <v>2073</v>
      </c>
      <c r="G208" s="225" t="s">
        <v>934</v>
      </c>
      <c r="H208" s="226">
        <v>7</v>
      </c>
      <c r="I208" s="227"/>
      <c r="J208" s="228">
        <f>ROUND(I208*H208,2)</f>
        <v>0</v>
      </c>
      <c r="K208" s="229"/>
      <c r="L208" s="45"/>
      <c r="M208" s="230" t="s">
        <v>1</v>
      </c>
      <c r="N208" s="231" t="s">
        <v>41</v>
      </c>
      <c r="O208" s="92"/>
      <c r="P208" s="232">
        <f>O208*H208</f>
        <v>0</v>
      </c>
      <c r="Q208" s="232">
        <v>0</v>
      </c>
      <c r="R208" s="232">
        <f>Q208*H208</f>
        <v>0</v>
      </c>
      <c r="S208" s="232">
        <v>0</v>
      </c>
      <c r="T208" s="233">
        <f>S208*H208</f>
        <v>0</v>
      </c>
      <c r="U208" s="39"/>
      <c r="V208" s="39"/>
      <c r="W208" s="39"/>
      <c r="X208" s="39"/>
      <c r="Y208" s="39"/>
      <c r="Z208" s="39"/>
      <c r="AA208" s="39"/>
      <c r="AB208" s="39"/>
      <c r="AC208" s="39"/>
      <c r="AD208" s="39"/>
      <c r="AE208" s="39"/>
      <c r="AR208" s="234" t="s">
        <v>323</v>
      </c>
      <c r="AT208" s="234" t="s">
        <v>202</v>
      </c>
      <c r="AU208" s="234" t="s">
        <v>83</v>
      </c>
      <c r="AY208" s="18" t="s">
        <v>201</v>
      </c>
      <c r="BE208" s="235">
        <f>IF(N208="základní",J208,0)</f>
        <v>0</v>
      </c>
      <c r="BF208" s="235">
        <f>IF(N208="snížená",J208,0)</f>
        <v>0</v>
      </c>
      <c r="BG208" s="235">
        <f>IF(N208="zákl. přenesená",J208,0)</f>
        <v>0</v>
      </c>
      <c r="BH208" s="235">
        <f>IF(N208="sníž. přenesená",J208,0)</f>
        <v>0</v>
      </c>
      <c r="BI208" s="235">
        <f>IF(N208="nulová",J208,0)</f>
        <v>0</v>
      </c>
      <c r="BJ208" s="18" t="s">
        <v>83</v>
      </c>
      <c r="BK208" s="235">
        <f>ROUND(I208*H208,2)</f>
        <v>0</v>
      </c>
      <c r="BL208" s="18" t="s">
        <v>323</v>
      </c>
      <c r="BM208" s="234" t="s">
        <v>1396</v>
      </c>
    </row>
    <row r="209" s="2" customFormat="1" ht="24.15" customHeight="1">
      <c r="A209" s="39"/>
      <c r="B209" s="40"/>
      <c r="C209" s="222" t="s">
        <v>984</v>
      </c>
      <c r="D209" s="222" t="s">
        <v>202</v>
      </c>
      <c r="E209" s="223" t="s">
        <v>2074</v>
      </c>
      <c r="F209" s="224" t="s">
        <v>2075</v>
      </c>
      <c r="G209" s="225" t="s">
        <v>934</v>
      </c>
      <c r="H209" s="226">
        <v>1</v>
      </c>
      <c r="I209" s="227"/>
      <c r="J209" s="228">
        <f>ROUND(I209*H209,2)</f>
        <v>0</v>
      </c>
      <c r="K209" s="229"/>
      <c r="L209" s="45"/>
      <c r="M209" s="230" t="s">
        <v>1</v>
      </c>
      <c r="N209" s="231" t="s">
        <v>41</v>
      </c>
      <c r="O209" s="92"/>
      <c r="P209" s="232">
        <f>O209*H209</f>
        <v>0</v>
      </c>
      <c r="Q209" s="232">
        <v>0</v>
      </c>
      <c r="R209" s="232">
        <f>Q209*H209</f>
        <v>0</v>
      </c>
      <c r="S209" s="232">
        <v>0</v>
      </c>
      <c r="T209" s="233">
        <f>S209*H209</f>
        <v>0</v>
      </c>
      <c r="U209" s="39"/>
      <c r="V209" s="39"/>
      <c r="W209" s="39"/>
      <c r="X209" s="39"/>
      <c r="Y209" s="39"/>
      <c r="Z209" s="39"/>
      <c r="AA209" s="39"/>
      <c r="AB209" s="39"/>
      <c r="AC209" s="39"/>
      <c r="AD209" s="39"/>
      <c r="AE209" s="39"/>
      <c r="AR209" s="234" t="s">
        <v>323</v>
      </c>
      <c r="AT209" s="234" t="s">
        <v>202</v>
      </c>
      <c r="AU209" s="234" t="s">
        <v>83</v>
      </c>
      <c r="AY209" s="18" t="s">
        <v>201</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323</v>
      </c>
      <c r="BM209" s="234" t="s">
        <v>1403</v>
      </c>
    </row>
    <row r="210" s="2" customFormat="1" ht="24.15" customHeight="1">
      <c r="A210" s="39"/>
      <c r="B210" s="40"/>
      <c r="C210" s="222" t="s">
        <v>988</v>
      </c>
      <c r="D210" s="222" t="s">
        <v>202</v>
      </c>
      <c r="E210" s="223" t="s">
        <v>2076</v>
      </c>
      <c r="F210" s="224" t="s">
        <v>2077</v>
      </c>
      <c r="G210" s="225" t="s">
        <v>934</v>
      </c>
      <c r="H210" s="226">
        <v>2</v>
      </c>
      <c r="I210" s="227"/>
      <c r="J210" s="228">
        <f>ROUND(I210*H210,2)</f>
        <v>0</v>
      </c>
      <c r="K210" s="229"/>
      <c r="L210" s="45"/>
      <c r="M210" s="230" t="s">
        <v>1</v>
      </c>
      <c r="N210" s="231" t="s">
        <v>41</v>
      </c>
      <c r="O210" s="92"/>
      <c r="P210" s="232">
        <f>O210*H210</f>
        <v>0</v>
      </c>
      <c r="Q210" s="232">
        <v>0</v>
      </c>
      <c r="R210" s="232">
        <f>Q210*H210</f>
        <v>0</v>
      </c>
      <c r="S210" s="232">
        <v>0</v>
      </c>
      <c r="T210" s="233">
        <f>S210*H210</f>
        <v>0</v>
      </c>
      <c r="U210" s="39"/>
      <c r="V210" s="39"/>
      <c r="W210" s="39"/>
      <c r="X210" s="39"/>
      <c r="Y210" s="39"/>
      <c r="Z210" s="39"/>
      <c r="AA210" s="39"/>
      <c r="AB210" s="39"/>
      <c r="AC210" s="39"/>
      <c r="AD210" s="39"/>
      <c r="AE210" s="39"/>
      <c r="AR210" s="234" t="s">
        <v>323</v>
      </c>
      <c r="AT210" s="234" t="s">
        <v>202</v>
      </c>
      <c r="AU210" s="234" t="s">
        <v>83</v>
      </c>
      <c r="AY210" s="18" t="s">
        <v>201</v>
      </c>
      <c r="BE210" s="235">
        <f>IF(N210="základní",J210,0)</f>
        <v>0</v>
      </c>
      <c r="BF210" s="235">
        <f>IF(N210="snížená",J210,0)</f>
        <v>0</v>
      </c>
      <c r="BG210" s="235">
        <f>IF(N210="zákl. přenesená",J210,0)</f>
        <v>0</v>
      </c>
      <c r="BH210" s="235">
        <f>IF(N210="sníž. přenesená",J210,0)</f>
        <v>0</v>
      </c>
      <c r="BI210" s="235">
        <f>IF(N210="nulová",J210,0)</f>
        <v>0</v>
      </c>
      <c r="BJ210" s="18" t="s">
        <v>83</v>
      </c>
      <c r="BK210" s="235">
        <f>ROUND(I210*H210,2)</f>
        <v>0</v>
      </c>
      <c r="BL210" s="18" t="s">
        <v>323</v>
      </c>
      <c r="BM210" s="234" t="s">
        <v>1411</v>
      </c>
    </row>
    <row r="211" s="2" customFormat="1" ht="24.15" customHeight="1">
      <c r="A211" s="39"/>
      <c r="B211" s="40"/>
      <c r="C211" s="222" t="s">
        <v>992</v>
      </c>
      <c r="D211" s="222" t="s">
        <v>202</v>
      </c>
      <c r="E211" s="223" t="s">
        <v>2078</v>
      </c>
      <c r="F211" s="224" t="s">
        <v>2079</v>
      </c>
      <c r="G211" s="225" t="s">
        <v>2026</v>
      </c>
      <c r="H211" s="226">
        <v>1</v>
      </c>
      <c r="I211" s="227"/>
      <c r="J211" s="228">
        <f>ROUND(I211*H211,2)</f>
        <v>0</v>
      </c>
      <c r="K211" s="229"/>
      <c r="L211" s="45"/>
      <c r="M211" s="230" t="s">
        <v>1</v>
      </c>
      <c r="N211" s="231" t="s">
        <v>41</v>
      </c>
      <c r="O211" s="92"/>
      <c r="P211" s="232">
        <f>O211*H211</f>
        <v>0</v>
      </c>
      <c r="Q211" s="232">
        <v>0.016080000000000001</v>
      </c>
      <c r="R211" s="232">
        <f>Q211*H211</f>
        <v>0.016080000000000001</v>
      </c>
      <c r="S211" s="232">
        <v>0</v>
      </c>
      <c r="T211" s="233">
        <f>S211*H211</f>
        <v>0</v>
      </c>
      <c r="U211" s="39"/>
      <c r="V211" s="39"/>
      <c r="W211" s="39"/>
      <c r="X211" s="39"/>
      <c r="Y211" s="39"/>
      <c r="Z211" s="39"/>
      <c r="AA211" s="39"/>
      <c r="AB211" s="39"/>
      <c r="AC211" s="39"/>
      <c r="AD211" s="39"/>
      <c r="AE211" s="39"/>
      <c r="AR211" s="234" t="s">
        <v>323</v>
      </c>
      <c r="AT211" s="234" t="s">
        <v>202</v>
      </c>
      <c r="AU211" s="234" t="s">
        <v>83</v>
      </c>
      <c r="AY211" s="18" t="s">
        <v>201</v>
      </c>
      <c r="BE211" s="235">
        <f>IF(N211="základní",J211,0)</f>
        <v>0</v>
      </c>
      <c r="BF211" s="235">
        <f>IF(N211="snížená",J211,0)</f>
        <v>0</v>
      </c>
      <c r="BG211" s="235">
        <f>IF(N211="zákl. přenesená",J211,0)</f>
        <v>0</v>
      </c>
      <c r="BH211" s="235">
        <f>IF(N211="sníž. přenesená",J211,0)</f>
        <v>0</v>
      </c>
      <c r="BI211" s="235">
        <f>IF(N211="nulová",J211,0)</f>
        <v>0</v>
      </c>
      <c r="BJ211" s="18" t="s">
        <v>83</v>
      </c>
      <c r="BK211" s="235">
        <f>ROUND(I211*H211,2)</f>
        <v>0</v>
      </c>
      <c r="BL211" s="18" t="s">
        <v>323</v>
      </c>
      <c r="BM211" s="234" t="s">
        <v>1419</v>
      </c>
    </row>
    <row r="212" s="2" customFormat="1" ht="33" customHeight="1">
      <c r="A212" s="39"/>
      <c r="B212" s="40"/>
      <c r="C212" s="222" t="s">
        <v>996</v>
      </c>
      <c r="D212" s="222" t="s">
        <v>202</v>
      </c>
      <c r="E212" s="223" t="s">
        <v>2080</v>
      </c>
      <c r="F212" s="224" t="s">
        <v>2081</v>
      </c>
      <c r="G212" s="225" t="s">
        <v>2065</v>
      </c>
      <c r="H212" s="226">
        <v>12</v>
      </c>
      <c r="I212" s="227"/>
      <c r="J212" s="228">
        <f>ROUND(I212*H212,2)</f>
        <v>0</v>
      </c>
      <c r="K212" s="229"/>
      <c r="L212" s="45"/>
      <c r="M212" s="230" t="s">
        <v>1</v>
      </c>
      <c r="N212" s="231" t="s">
        <v>41</v>
      </c>
      <c r="O212" s="92"/>
      <c r="P212" s="232">
        <f>O212*H212</f>
        <v>0</v>
      </c>
      <c r="Q212" s="232">
        <v>0</v>
      </c>
      <c r="R212" s="232">
        <f>Q212*H212</f>
        <v>0</v>
      </c>
      <c r="S212" s="232">
        <v>0</v>
      </c>
      <c r="T212" s="233">
        <f>S212*H212</f>
        <v>0</v>
      </c>
      <c r="U212" s="39"/>
      <c r="V212" s="39"/>
      <c r="W212" s="39"/>
      <c r="X212" s="39"/>
      <c r="Y212" s="39"/>
      <c r="Z212" s="39"/>
      <c r="AA212" s="39"/>
      <c r="AB212" s="39"/>
      <c r="AC212" s="39"/>
      <c r="AD212" s="39"/>
      <c r="AE212" s="39"/>
      <c r="AR212" s="234" t="s">
        <v>323</v>
      </c>
      <c r="AT212" s="234" t="s">
        <v>202</v>
      </c>
      <c r="AU212" s="234" t="s">
        <v>83</v>
      </c>
      <c r="AY212" s="18" t="s">
        <v>201</v>
      </c>
      <c r="BE212" s="235">
        <f>IF(N212="základní",J212,0)</f>
        <v>0</v>
      </c>
      <c r="BF212" s="235">
        <f>IF(N212="snížená",J212,0)</f>
        <v>0</v>
      </c>
      <c r="BG212" s="235">
        <f>IF(N212="zákl. přenesená",J212,0)</f>
        <v>0</v>
      </c>
      <c r="BH212" s="235">
        <f>IF(N212="sníž. přenesená",J212,0)</f>
        <v>0</v>
      </c>
      <c r="BI212" s="235">
        <f>IF(N212="nulová",J212,0)</f>
        <v>0</v>
      </c>
      <c r="BJ212" s="18" t="s">
        <v>83</v>
      </c>
      <c r="BK212" s="235">
        <f>ROUND(I212*H212,2)</f>
        <v>0</v>
      </c>
      <c r="BL212" s="18" t="s">
        <v>323</v>
      </c>
      <c r="BM212" s="234" t="s">
        <v>1426</v>
      </c>
    </row>
    <row r="213" s="2" customFormat="1" ht="21.75" customHeight="1">
      <c r="A213" s="39"/>
      <c r="B213" s="40"/>
      <c r="C213" s="222" t="s">
        <v>1002</v>
      </c>
      <c r="D213" s="222" t="s">
        <v>202</v>
      </c>
      <c r="E213" s="223" t="s">
        <v>2082</v>
      </c>
      <c r="F213" s="224" t="s">
        <v>2083</v>
      </c>
      <c r="G213" s="225" t="s">
        <v>2065</v>
      </c>
      <c r="H213" s="226">
        <v>12</v>
      </c>
      <c r="I213" s="227"/>
      <c r="J213" s="228">
        <f>ROUND(I213*H213,2)</f>
        <v>0</v>
      </c>
      <c r="K213" s="229"/>
      <c r="L213" s="45"/>
      <c r="M213" s="230" t="s">
        <v>1</v>
      </c>
      <c r="N213" s="231" t="s">
        <v>41</v>
      </c>
      <c r="O213" s="92"/>
      <c r="P213" s="232">
        <f>O213*H213</f>
        <v>0</v>
      </c>
      <c r="Q213" s="232">
        <v>0</v>
      </c>
      <c r="R213" s="232">
        <f>Q213*H213</f>
        <v>0</v>
      </c>
      <c r="S213" s="232">
        <v>0</v>
      </c>
      <c r="T213" s="233">
        <f>S213*H213</f>
        <v>0</v>
      </c>
      <c r="U213" s="39"/>
      <c r="V213" s="39"/>
      <c r="W213" s="39"/>
      <c r="X213" s="39"/>
      <c r="Y213" s="39"/>
      <c r="Z213" s="39"/>
      <c r="AA213" s="39"/>
      <c r="AB213" s="39"/>
      <c r="AC213" s="39"/>
      <c r="AD213" s="39"/>
      <c r="AE213" s="39"/>
      <c r="AR213" s="234" t="s">
        <v>323</v>
      </c>
      <c r="AT213" s="234" t="s">
        <v>202</v>
      </c>
      <c r="AU213" s="234" t="s">
        <v>83</v>
      </c>
      <c r="AY213" s="18" t="s">
        <v>201</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323</v>
      </c>
      <c r="BM213" s="234" t="s">
        <v>1433</v>
      </c>
    </row>
    <row r="214" s="2" customFormat="1" ht="21.75" customHeight="1">
      <c r="A214" s="39"/>
      <c r="B214" s="40"/>
      <c r="C214" s="222" t="s">
        <v>1004</v>
      </c>
      <c r="D214" s="222" t="s">
        <v>202</v>
      </c>
      <c r="E214" s="223" t="s">
        <v>2084</v>
      </c>
      <c r="F214" s="224" t="s">
        <v>2085</v>
      </c>
      <c r="G214" s="225" t="s">
        <v>2065</v>
      </c>
      <c r="H214" s="226">
        <v>12</v>
      </c>
      <c r="I214" s="227"/>
      <c r="J214" s="228">
        <f>ROUND(I214*H214,2)</f>
        <v>0</v>
      </c>
      <c r="K214" s="229"/>
      <c r="L214" s="45"/>
      <c r="M214" s="230" t="s">
        <v>1</v>
      </c>
      <c r="N214" s="231" t="s">
        <v>41</v>
      </c>
      <c r="O214" s="92"/>
      <c r="P214" s="232">
        <f>O214*H214</f>
        <v>0</v>
      </c>
      <c r="Q214" s="232">
        <v>0</v>
      </c>
      <c r="R214" s="232">
        <f>Q214*H214</f>
        <v>0</v>
      </c>
      <c r="S214" s="232">
        <v>0</v>
      </c>
      <c r="T214" s="233">
        <f>S214*H214</f>
        <v>0</v>
      </c>
      <c r="U214" s="39"/>
      <c r="V214" s="39"/>
      <c r="W214" s="39"/>
      <c r="X214" s="39"/>
      <c r="Y214" s="39"/>
      <c r="Z214" s="39"/>
      <c r="AA214" s="39"/>
      <c r="AB214" s="39"/>
      <c r="AC214" s="39"/>
      <c r="AD214" s="39"/>
      <c r="AE214" s="39"/>
      <c r="AR214" s="234" t="s">
        <v>323</v>
      </c>
      <c r="AT214" s="234" t="s">
        <v>202</v>
      </c>
      <c r="AU214" s="234" t="s">
        <v>83</v>
      </c>
      <c r="AY214" s="18" t="s">
        <v>201</v>
      </c>
      <c r="BE214" s="235">
        <f>IF(N214="základní",J214,0)</f>
        <v>0</v>
      </c>
      <c r="BF214" s="235">
        <f>IF(N214="snížená",J214,0)</f>
        <v>0</v>
      </c>
      <c r="BG214" s="235">
        <f>IF(N214="zákl. přenesená",J214,0)</f>
        <v>0</v>
      </c>
      <c r="BH214" s="235">
        <f>IF(N214="sníž. přenesená",J214,0)</f>
        <v>0</v>
      </c>
      <c r="BI214" s="235">
        <f>IF(N214="nulová",J214,0)</f>
        <v>0</v>
      </c>
      <c r="BJ214" s="18" t="s">
        <v>83</v>
      </c>
      <c r="BK214" s="235">
        <f>ROUND(I214*H214,2)</f>
        <v>0</v>
      </c>
      <c r="BL214" s="18" t="s">
        <v>323</v>
      </c>
      <c r="BM214" s="234" t="s">
        <v>1459</v>
      </c>
    </row>
    <row r="215" s="2" customFormat="1" ht="37.8" customHeight="1">
      <c r="A215" s="39"/>
      <c r="B215" s="40"/>
      <c r="C215" s="222" t="s">
        <v>1009</v>
      </c>
      <c r="D215" s="222" t="s">
        <v>202</v>
      </c>
      <c r="E215" s="223" t="s">
        <v>2086</v>
      </c>
      <c r="F215" s="224" t="s">
        <v>2087</v>
      </c>
      <c r="G215" s="225" t="s">
        <v>934</v>
      </c>
      <c r="H215" s="226">
        <v>1</v>
      </c>
      <c r="I215" s="227"/>
      <c r="J215" s="228">
        <f>ROUND(I215*H215,2)</f>
        <v>0</v>
      </c>
      <c r="K215" s="229"/>
      <c r="L215" s="45"/>
      <c r="M215" s="230" t="s">
        <v>1</v>
      </c>
      <c r="N215" s="231" t="s">
        <v>41</v>
      </c>
      <c r="O215" s="92"/>
      <c r="P215" s="232">
        <f>O215*H215</f>
        <v>0</v>
      </c>
      <c r="Q215" s="232">
        <v>0</v>
      </c>
      <c r="R215" s="232">
        <f>Q215*H215</f>
        <v>0</v>
      </c>
      <c r="S215" s="232">
        <v>0</v>
      </c>
      <c r="T215" s="233">
        <f>S215*H215</f>
        <v>0</v>
      </c>
      <c r="U215" s="39"/>
      <c r="V215" s="39"/>
      <c r="W215" s="39"/>
      <c r="X215" s="39"/>
      <c r="Y215" s="39"/>
      <c r="Z215" s="39"/>
      <c r="AA215" s="39"/>
      <c r="AB215" s="39"/>
      <c r="AC215" s="39"/>
      <c r="AD215" s="39"/>
      <c r="AE215" s="39"/>
      <c r="AR215" s="234" t="s">
        <v>323</v>
      </c>
      <c r="AT215" s="234" t="s">
        <v>202</v>
      </c>
      <c r="AU215" s="234" t="s">
        <v>83</v>
      </c>
      <c r="AY215" s="18" t="s">
        <v>201</v>
      </c>
      <c r="BE215" s="235">
        <f>IF(N215="základní",J215,0)</f>
        <v>0</v>
      </c>
      <c r="BF215" s="235">
        <f>IF(N215="snížená",J215,0)</f>
        <v>0</v>
      </c>
      <c r="BG215" s="235">
        <f>IF(N215="zákl. přenesená",J215,0)</f>
        <v>0</v>
      </c>
      <c r="BH215" s="235">
        <f>IF(N215="sníž. přenesená",J215,0)</f>
        <v>0</v>
      </c>
      <c r="BI215" s="235">
        <f>IF(N215="nulová",J215,0)</f>
        <v>0</v>
      </c>
      <c r="BJ215" s="18" t="s">
        <v>83</v>
      </c>
      <c r="BK215" s="235">
        <f>ROUND(I215*H215,2)</f>
        <v>0</v>
      </c>
      <c r="BL215" s="18" t="s">
        <v>323</v>
      </c>
      <c r="BM215" s="234" t="s">
        <v>1471</v>
      </c>
    </row>
    <row r="216" s="2" customFormat="1" ht="37.8" customHeight="1">
      <c r="A216" s="39"/>
      <c r="B216" s="40"/>
      <c r="C216" s="222" t="s">
        <v>1013</v>
      </c>
      <c r="D216" s="222" t="s">
        <v>202</v>
      </c>
      <c r="E216" s="223" t="s">
        <v>2088</v>
      </c>
      <c r="F216" s="224" t="s">
        <v>2089</v>
      </c>
      <c r="G216" s="225" t="s">
        <v>934</v>
      </c>
      <c r="H216" s="226">
        <v>1</v>
      </c>
      <c r="I216" s="227"/>
      <c r="J216" s="228">
        <f>ROUND(I216*H216,2)</f>
        <v>0</v>
      </c>
      <c r="K216" s="229"/>
      <c r="L216" s="45"/>
      <c r="M216" s="230" t="s">
        <v>1</v>
      </c>
      <c r="N216" s="231" t="s">
        <v>41</v>
      </c>
      <c r="O216" s="92"/>
      <c r="P216" s="232">
        <f>O216*H216</f>
        <v>0</v>
      </c>
      <c r="Q216" s="232">
        <v>0</v>
      </c>
      <c r="R216" s="232">
        <f>Q216*H216</f>
        <v>0</v>
      </c>
      <c r="S216" s="232">
        <v>0</v>
      </c>
      <c r="T216" s="233">
        <f>S216*H216</f>
        <v>0</v>
      </c>
      <c r="U216" s="39"/>
      <c r="V216" s="39"/>
      <c r="W216" s="39"/>
      <c r="X216" s="39"/>
      <c r="Y216" s="39"/>
      <c r="Z216" s="39"/>
      <c r="AA216" s="39"/>
      <c r="AB216" s="39"/>
      <c r="AC216" s="39"/>
      <c r="AD216" s="39"/>
      <c r="AE216" s="39"/>
      <c r="AR216" s="234" t="s">
        <v>323</v>
      </c>
      <c r="AT216" s="234" t="s">
        <v>202</v>
      </c>
      <c r="AU216" s="234" t="s">
        <v>83</v>
      </c>
      <c r="AY216" s="18" t="s">
        <v>201</v>
      </c>
      <c r="BE216" s="235">
        <f>IF(N216="základní",J216,0)</f>
        <v>0</v>
      </c>
      <c r="BF216" s="235">
        <f>IF(N216="snížená",J216,0)</f>
        <v>0</v>
      </c>
      <c r="BG216" s="235">
        <f>IF(N216="zákl. přenesená",J216,0)</f>
        <v>0</v>
      </c>
      <c r="BH216" s="235">
        <f>IF(N216="sníž. přenesená",J216,0)</f>
        <v>0</v>
      </c>
      <c r="BI216" s="235">
        <f>IF(N216="nulová",J216,0)</f>
        <v>0</v>
      </c>
      <c r="BJ216" s="18" t="s">
        <v>83</v>
      </c>
      <c r="BK216" s="235">
        <f>ROUND(I216*H216,2)</f>
        <v>0</v>
      </c>
      <c r="BL216" s="18" t="s">
        <v>323</v>
      </c>
      <c r="BM216" s="234" t="s">
        <v>1481</v>
      </c>
    </row>
    <row r="217" s="2" customFormat="1" ht="24.15" customHeight="1">
      <c r="A217" s="39"/>
      <c r="B217" s="40"/>
      <c r="C217" s="222" t="s">
        <v>1018</v>
      </c>
      <c r="D217" s="222" t="s">
        <v>202</v>
      </c>
      <c r="E217" s="223" t="s">
        <v>2090</v>
      </c>
      <c r="F217" s="224" t="s">
        <v>2091</v>
      </c>
      <c r="G217" s="225" t="s">
        <v>934</v>
      </c>
      <c r="H217" s="226">
        <v>11</v>
      </c>
      <c r="I217" s="227"/>
      <c r="J217" s="228">
        <f>ROUND(I217*H217,2)</f>
        <v>0</v>
      </c>
      <c r="K217" s="229"/>
      <c r="L217" s="45"/>
      <c r="M217" s="230" t="s">
        <v>1</v>
      </c>
      <c r="N217" s="231" t="s">
        <v>41</v>
      </c>
      <c r="O217" s="92"/>
      <c r="P217" s="232">
        <f>O217*H217</f>
        <v>0</v>
      </c>
      <c r="Q217" s="232">
        <v>0</v>
      </c>
      <c r="R217" s="232">
        <f>Q217*H217</f>
        <v>0</v>
      </c>
      <c r="S217" s="232">
        <v>0</v>
      </c>
      <c r="T217" s="233">
        <f>S217*H217</f>
        <v>0</v>
      </c>
      <c r="U217" s="39"/>
      <c r="V217" s="39"/>
      <c r="W217" s="39"/>
      <c r="X217" s="39"/>
      <c r="Y217" s="39"/>
      <c r="Z217" s="39"/>
      <c r="AA217" s="39"/>
      <c r="AB217" s="39"/>
      <c r="AC217" s="39"/>
      <c r="AD217" s="39"/>
      <c r="AE217" s="39"/>
      <c r="AR217" s="234" t="s">
        <v>323</v>
      </c>
      <c r="AT217" s="234" t="s">
        <v>202</v>
      </c>
      <c r="AU217" s="234" t="s">
        <v>83</v>
      </c>
      <c r="AY217" s="18" t="s">
        <v>201</v>
      </c>
      <c r="BE217" s="235">
        <f>IF(N217="základní",J217,0)</f>
        <v>0</v>
      </c>
      <c r="BF217" s="235">
        <f>IF(N217="snížená",J217,0)</f>
        <v>0</v>
      </c>
      <c r="BG217" s="235">
        <f>IF(N217="zákl. přenesená",J217,0)</f>
        <v>0</v>
      </c>
      <c r="BH217" s="235">
        <f>IF(N217="sníž. přenesená",J217,0)</f>
        <v>0</v>
      </c>
      <c r="BI217" s="235">
        <f>IF(N217="nulová",J217,0)</f>
        <v>0</v>
      </c>
      <c r="BJ217" s="18" t="s">
        <v>83</v>
      </c>
      <c r="BK217" s="235">
        <f>ROUND(I217*H217,2)</f>
        <v>0</v>
      </c>
      <c r="BL217" s="18" t="s">
        <v>323</v>
      </c>
      <c r="BM217" s="234" t="s">
        <v>1491</v>
      </c>
    </row>
    <row r="218" s="2" customFormat="1" ht="24.15" customHeight="1">
      <c r="A218" s="39"/>
      <c r="B218" s="40"/>
      <c r="C218" s="222" t="s">
        <v>1022</v>
      </c>
      <c r="D218" s="222" t="s">
        <v>202</v>
      </c>
      <c r="E218" s="223" t="s">
        <v>2092</v>
      </c>
      <c r="F218" s="224" t="s">
        <v>2093</v>
      </c>
      <c r="G218" s="225" t="s">
        <v>934</v>
      </c>
      <c r="H218" s="226">
        <v>2</v>
      </c>
      <c r="I218" s="227"/>
      <c r="J218" s="228">
        <f>ROUND(I218*H218,2)</f>
        <v>0</v>
      </c>
      <c r="K218" s="229"/>
      <c r="L218" s="45"/>
      <c r="M218" s="230" t="s">
        <v>1</v>
      </c>
      <c r="N218" s="231" t="s">
        <v>41</v>
      </c>
      <c r="O218" s="92"/>
      <c r="P218" s="232">
        <f>O218*H218</f>
        <v>0</v>
      </c>
      <c r="Q218" s="232">
        <v>0</v>
      </c>
      <c r="R218" s="232">
        <f>Q218*H218</f>
        <v>0</v>
      </c>
      <c r="S218" s="232">
        <v>0</v>
      </c>
      <c r="T218" s="233">
        <f>S218*H218</f>
        <v>0</v>
      </c>
      <c r="U218" s="39"/>
      <c r="V218" s="39"/>
      <c r="W218" s="39"/>
      <c r="X218" s="39"/>
      <c r="Y218" s="39"/>
      <c r="Z218" s="39"/>
      <c r="AA218" s="39"/>
      <c r="AB218" s="39"/>
      <c r="AC218" s="39"/>
      <c r="AD218" s="39"/>
      <c r="AE218" s="39"/>
      <c r="AR218" s="234" t="s">
        <v>323</v>
      </c>
      <c r="AT218" s="234" t="s">
        <v>202</v>
      </c>
      <c r="AU218" s="234" t="s">
        <v>83</v>
      </c>
      <c r="AY218" s="18" t="s">
        <v>201</v>
      </c>
      <c r="BE218" s="235">
        <f>IF(N218="základní",J218,0)</f>
        <v>0</v>
      </c>
      <c r="BF218" s="235">
        <f>IF(N218="snížená",J218,0)</f>
        <v>0</v>
      </c>
      <c r="BG218" s="235">
        <f>IF(N218="zákl. přenesená",J218,0)</f>
        <v>0</v>
      </c>
      <c r="BH218" s="235">
        <f>IF(N218="sníž. přenesená",J218,0)</f>
        <v>0</v>
      </c>
      <c r="BI218" s="235">
        <f>IF(N218="nulová",J218,0)</f>
        <v>0</v>
      </c>
      <c r="BJ218" s="18" t="s">
        <v>83</v>
      </c>
      <c r="BK218" s="235">
        <f>ROUND(I218*H218,2)</f>
        <v>0</v>
      </c>
      <c r="BL218" s="18" t="s">
        <v>323</v>
      </c>
      <c r="BM218" s="234" t="s">
        <v>1501</v>
      </c>
    </row>
    <row r="219" s="2" customFormat="1" ht="24.15" customHeight="1">
      <c r="A219" s="39"/>
      <c r="B219" s="40"/>
      <c r="C219" s="222" t="s">
        <v>1029</v>
      </c>
      <c r="D219" s="222" t="s">
        <v>202</v>
      </c>
      <c r="E219" s="223" t="s">
        <v>2094</v>
      </c>
      <c r="F219" s="224" t="s">
        <v>2095</v>
      </c>
      <c r="G219" s="225" t="s">
        <v>934</v>
      </c>
      <c r="H219" s="226">
        <v>1</v>
      </c>
      <c r="I219" s="227"/>
      <c r="J219" s="228">
        <f>ROUND(I219*H219,2)</f>
        <v>0</v>
      </c>
      <c r="K219" s="229"/>
      <c r="L219" s="45"/>
      <c r="M219" s="230" t="s">
        <v>1</v>
      </c>
      <c r="N219" s="231" t="s">
        <v>41</v>
      </c>
      <c r="O219" s="92"/>
      <c r="P219" s="232">
        <f>O219*H219</f>
        <v>0</v>
      </c>
      <c r="Q219" s="232">
        <v>0</v>
      </c>
      <c r="R219" s="232">
        <f>Q219*H219</f>
        <v>0</v>
      </c>
      <c r="S219" s="232">
        <v>0</v>
      </c>
      <c r="T219" s="233">
        <f>S219*H219</f>
        <v>0</v>
      </c>
      <c r="U219" s="39"/>
      <c r="V219" s="39"/>
      <c r="W219" s="39"/>
      <c r="X219" s="39"/>
      <c r="Y219" s="39"/>
      <c r="Z219" s="39"/>
      <c r="AA219" s="39"/>
      <c r="AB219" s="39"/>
      <c r="AC219" s="39"/>
      <c r="AD219" s="39"/>
      <c r="AE219" s="39"/>
      <c r="AR219" s="234" t="s">
        <v>323</v>
      </c>
      <c r="AT219" s="234" t="s">
        <v>202</v>
      </c>
      <c r="AU219" s="234" t="s">
        <v>83</v>
      </c>
      <c r="AY219" s="18" t="s">
        <v>201</v>
      </c>
      <c r="BE219" s="235">
        <f>IF(N219="základní",J219,0)</f>
        <v>0</v>
      </c>
      <c r="BF219" s="235">
        <f>IF(N219="snížená",J219,0)</f>
        <v>0</v>
      </c>
      <c r="BG219" s="235">
        <f>IF(N219="zákl. přenesená",J219,0)</f>
        <v>0</v>
      </c>
      <c r="BH219" s="235">
        <f>IF(N219="sníž. přenesená",J219,0)</f>
        <v>0</v>
      </c>
      <c r="BI219" s="235">
        <f>IF(N219="nulová",J219,0)</f>
        <v>0</v>
      </c>
      <c r="BJ219" s="18" t="s">
        <v>83</v>
      </c>
      <c r="BK219" s="235">
        <f>ROUND(I219*H219,2)</f>
        <v>0</v>
      </c>
      <c r="BL219" s="18" t="s">
        <v>323</v>
      </c>
      <c r="BM219" s="234" t="s">
        <v>1510</v>
      </c>
    </row>
    <row r="220" s="2" customFormat="1" ht="24.15" customHeight="1">
      <c r="A220" s="39"/>
      <c r="B220" s="40"/>
      <c r="C220" s="222" t="s">
        <v>1036</v>
      </c>
      <c r="D220" s="222" t="s">
        <v>202</v>
      </c>
      <c r="E220" s="223" t="s">
        <v>2096</v>
      </c>
      <c r="F220" s="224" t="s">
        <v>2097</v>
      </c>
      <c r="G220" s="225" t="s">
        <v>934</v>
      </c>
      <c r="H220" s="226">
        <v>5</v>
      </c>
      <c r="I220" s="227"/>
      <c r="J220" s="228">
        <f>ROUND(I220*H220,2)</f>
        <v>0</v>
      </c>
      <c r="K220" s="229"/>
      <c r="L220" s="45"/>
      <c r="M220" s="230" t="s">
        <v>1</v>
      </c>
      <c r="N220" s="231" t="s">
        <v>41</v>
      </c>
      <c r="O220" s="92"/>
      <c r="P220" s="232">
        <f>O220*H220</f>
        <v>0</v>
      </c>
      <c r="Q220" s="232">
        <v>0</v>
      </c>
      <c r="R220" s="232">
        <f>Q220*H220</f>
        <v>0</v>
      </c>
      <c r="S220" s="232">
        <v>0</v>
      </c>
      <c r="T220" s="233">
        <f>S220*H220</f>
        <v>0</v>
      </c>
      <c r="U220" s="39"/>
      <c r="V220" s="39"/>
      <c r="W220" s="39"/>
      <c r="X220" s="39"/>
      <c r="Y220" s="39"/>
      <c r="Z220" s="39"/>
      <c r="AA220" s="39"/>
      <c r="AB220" s="39"/>
      <c r="AC220" s="39"/>
      <c r="AD220" s="39"/>
      <c r="AE220" s="39"/>
      <c r="AR220" s="234" t="s">
        <v>323</v>
      </c>
      <c r="AT220" s="234" t="s">
        <v>202</v>
      </c>
      <c r="AU220" s="234" t="s">
        <v>83</v>
      </c>
      <c r="AY220" s="18" t="s">
        <v>201</v>
      </c>
      <c r="BE220" s="235">
        <f>IF(N220="základní",J220,0)</f>
        <v>0</v>
      </c>
      <c r="BF220" s="235">
        <f>IF(N220="snížená",J220,0)</f>
        <v>0</v>
      </c>
      <c r="BG220" s="235">
        <f>IF(N220="zákl. přenesená",J220,0)</f>
        <v>0</v>
      </c>
      <c r="BH220" s="235">
        <f>IF(N220="sníž. přenesená",J220,0)</f>
        <v>0</v>
      </c>
      <c r="BI220" s="235">
        <f>IF(N220="nulová",J220,0)</f>
        <v>0</v>
      </c>
      <c r="BJ220" s="18" t="s">
        <v>83</v>
      </c>
      <c r="BK220" s="235">
        <f>ROUND(I220*H220,2)</f>
        <v>0</v>
      </c>
      <c r="BL220" s="18" t="s">
        <v>323</v>
      </c>
      <c r="BM220" s="234" t="s">
        <v>1519</v>
      </c>
    </row>
    <row r="221" s="2" customFormat="1" ht="24.15" customHeight="1">
      <c r="A221" s="39"/>
      <c r="B221" s="40"/>
      <c r="C221" s="222" t="s">
        <v>1042</v>
      </c>
      <c r="D221" s="222" t="s">
        <v>202</v>
      </c>
      <c r="E221" s="223" t="s">
        <v>2098</v>
      </c>
      <c r="F221" s="224" t="s">
        <v>2099</v>
      </c>
      <c r="G221" s="225" t="s">
        <v>934</v>
      </c>
      <c r="H221" s="226">
        <v>2</v>
      </c>
      <c r="I221" s="227"/>
      <c r="J221" s="228">
        <f>ROUND(I221*H221,2)</f>
        <v>0</v>
      </c>
      <c r="K221" s="229"/>
      <c r="L221" s="45"/>
      <c r="M221" s="230" t="s">
        <v>1</v>
      </c>
      <c r="N221" s="231" t="s">
        <v>41</v>
      </c>
      <c r="O221" s="92"/>
      <c r="P221" s="232">
        <f>O221*H221</f>
        <v>0</v>
      </c>
      <c r="Q221" s="232">
        <v>0</v>
      </c>
      <c r="R221" s="232">
        <f>Q221*H221</f>
        <v>0</v>
      </c>
      <c r="S221" s="232">
        <v>0</v>
      </c>
      <c r="T221" s="233">
        <f>S221*H221</f>
        <v>0</v>
      </c>
      <c r="U221" s="39"/>
      <c r="V221" s="39"/>
      <c r="W221" s="39"/>
      <c r="X221" s="39"/>
      <c r="Y221" s="39"/>
      <c r="Z221" s="39"/>
      <c r="AA221" s="39"/>
      <c r="AB221" s="39"/>
      <c r="AC221" s="39"/>
      <c r="AD221" s="39"/>
      <c r="AE221" s="39"/>
      <c r="AR221" s="234" t="s">
        <v>323</v>
      </c>
      <c r="AT221" s="234" t="s">
        <v>202</v>
      </c>
      <c r="AU221" s="234" t="s">
        <v>83</v>
      </c>
      <c r="AY221" s="18" t="s">
        <v>201</v>
      </c>
      <c r="BE221" s="235">
        <f>IF(N221="základní",J221,0)</f>
        <v>0</v>
      </c>
      <c r="BF221" s="235">
        <f>IF(N221="snížená",J221,0)</f>
        <v>0</v>
      </c>
      <c r="BG221" s="235">
        <f>IF(N221="zákl. přenesená",J221,0)</f>
        <v>0</v>
      </c>
      <c r="BH221" s="235">
        <f>IF(N221="sníž. přenesená",J221,0)</f>
        <v>0</v>
      </c>
      <c r="BI221" s="235">
        <f>IF(N221="nulová",J221,0)</f>
        <v>0</v>
      </c>
      <c r="BJ221" s="18" t="s">
        <v>83</v>
      </c>
      <c r="BK221" s="235">
        <f>ROUND(I221*H221,2)</f>
        <v>0</v>
      </c>
      <c r="BL221" s="18" t="s">
        <v>323</v>
      </c>
      <c r="BM221" s="234" t="s">
        <v>1529</v>
      </c>
    </row>
    <row r="222" s="2" customFormat="1" ht="16.5" customHeight="1">
      <c r="A222" s="39"/>
      <c r="B222" s="40"/>
      <c r="C222" s="222" t="s">
        <v>1045</v>
      </c>
      <c r="D222" s="222" t="s">
        <v>202</v>
      </c>
      <c r="E222" s="223" t="s">
        <v>2100</v>
      </c>
      <c r="F222" s="224" t="s">
        <v>2101</v>
      </c>
      <c r="G222" s="225" t="s">
        <v>2065</v>
      </c>
      <c r="H222" s="226">
        <v>1</v>
      </c>
      <c r="I222" s="227"/>
      <c r="J222" s="228">
        <f>ROUND(I222*H222,2)</f>
        <v>0</v>
      </c>
      <c r="K222" s="229"/>
      <c r="L222" s="45"/>
      <c r="M222" s="230" t="s">
        <v>1</v>
      </c>
      <c r="N222" s="231" t="s">
        <v>41</v>
      </c>
      <c r="O222" s="92"/>
      <c r="P222" s="232">
        <f>O222*H222</f>
        <v>0</v>
      </c>
      <c r="Q222" s="232">
        <v>0</v>
      </c>
      <c r="R222" s="232">
        <f>Q222*H222</f>
        <v>0</v>
      </c>
      <c r="S222" s="232">
        <v>0</v>
      </c>
      <c r="T222" s="233">
        <f>S222*H222</f>
        <v>0</v>
      </c>
      <c r="U222" s="39"/>
      <c r="V222" s="39"/>
      <c r="W222" s="39"/>
      <c r="X222" s="39"/>
      <c r="Y222" s="39"/>
      <c r="Z222" s="39"/>
      <c r="AA222" s="39"/>
      <c r="AB222" s="39"/>
      <c r="AC222" s="39"/>
      <c r="AD222" s="39"/>
      <c r="AE222" s="39"/>
      <c r="AR222" s="234" t="s">
        <v>323</v>
      </c>
      <c r="AT222" s="234" t="s">
        <v>202</v>
      </c>
      <c r="AU222" s="234" t="s">
        <v>83</v>
      </c>
      <c r="AY222" s="18" t="s">
        <v>201</v>
      </c>
      <c r="BE222" s="235">
        <f>IF(N222="základní",J222,0)</f>
        <v>0</v>
      </c>
      <c r="BF222" s="235">
        <f>IF(N222="snížená",J222,0)</f>
        <v>0</v>
      </c>
      <c r="BG222" s="235">
        <f>IF(N222="zákl. přenesená",J222,0)</f>
        <v>0</v>
      </c>
      <c r="BH222" s="235">
        <f>IF(N222="sníž. přenesená",J222,0)</f>
        <v>0</v>
      </c>
      <c r="BI222" s="235">
        <f>IF(N222="nulová",J222,0)</f>
        <v>0</v>
      </c>
      <c r="BJ222" s="18" t="s">
        <v>83</v>
      </c>
      <c r="BK222" s="235">
        <f>ROUND(I222*H222,2)</f>
        <v>0</v>
      </c>
      <c r="BL222" s="18" t="s">
        <v>323</v>
      </c>
      <c r="BM222" s="234" t="s">
        <v>1539</v>
      </c>
    </row>
    <row r="223" s="2" customFormat="1" ht="24.15" customHeight="1">
      <c r="A223" s="39"/>
      <c r="B223" s="40"/>
      <c r="C223" s="222" t="s">
        <v>1049</v>
      </c>
      <c r="D223" s="222" t="s">
        <v>202</v>
      </c>
      <c r="E223" s="223" t="s">
        <v>2102</v>
      </c>
      <c r="F223" s="224" t="s">
        <v>2103</v>
      </c>
      <c r="G223" s="225" t="s">
        <v>934</v>
      </c>
      <c r="H223" s="226">
        <v>4</v>
      </c>
      <c r="I223" s="227"/>
      <c r="J223" s="228">
        <f>ROUND(I223*H223,2)</f>
        <v>0</v>
      </c>
      <c r="K223" s="229"/>
      <c r="L223" s="45"/>
      <c r="M223" s="230" t="s">
        <v>1</v>
      </c>
      <c r="N223" s="231" t="s">
        <v>41</v>
      </c>
      <c r="O223" s="92"/>
      <c r="P223" s="232">
        <f>O223*H223</f>
        <v>0</v>
      </c>
      <c r="Q223" s="232">
        <v>0</v>
      </c>
      <c r="R223" s="232">
        <f>Q223*H223</f>
        <v>0</v>
      </c>
      <c r="S223" s="232">
        <v>0</v>
      </c>
      <c r="T223" s="233">
        <f>S223*H223</f>
        <v>0</v>
      </c>
      <c r="U223" s="39"/>
      <c r="V223" s="39"/>
      <c r="W223" s="39"/>
      <c r="X223" s="39"/>
      <c r="Y223" s="39"/>
      <c r="Z223" s="39"/>
      <c r="AA223" s="39"/>
      <c r="AB223" s="39"/>
      <c r="AC223" s="39"/>
      <c r="AD223" s="39"/>
      <c r="AE223" s="39"/>
      <c r="AR223" s="234" t="s">
        <v>323</v>
      </c>
      <c r="AT223" s="234" t="s">
        <v>202</v>
      </c>
      <c r="AU223" s="234" t="s">
        <v>83</v>
      </c>
      <c r="AY223" s="18" t="s">
        <v>201</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323</v>
      </c>
      <c r="BM223" s="234" t="s">
        <v>1547</v>
      </c>
    </row>
    <row r="224" s="2" customFormat="1" ht="24.15" customHeight="1">
      <c r="A224" s="39"/>
      <c r="B224" s="40"/>
      <c r="C224" s="222" t="s">
        <v>1055</v>
      </c>
      <c r="D224" s="222" t="s">
        <v>202</v>
      </c>
      <c r="E224" s="223" t="s">
        <v>2104</v>
      </c>
      <c r="F224" s="224" t="s">
        <v>2105</v>
      </c>
      <c r="G224" s="225" t="s">
        <v>934</v>
      </c>
      <c r="H224" s="226">
        <v>1</v>
      </c>
      <c r="I224" s="227"/>
      <c r="J224" s="228">
        <f>ROUND(I224*H224,2)</f>
        <v>0</v>
      </c>
      <c r="K224" s="229"/>
      <c r="L224" s="45"/>
      <c r="M224" s="230" t="s">
        <v>1</v>
      </c>
      <c r="N224" s="231" t="s">
        <v>41</v>
      </c>
      <c r="O224" s="92"/>
      <c r="P224" s="232">
        <f>O224*H224</f>
        <v>0</v>
      </c>
      <c r="Q224" s="232">
        <v>0</v>
      </c>
      <c r="R224" s="232">
        <f>Q224*H224</f>
        <v>0</v>
      </c>
      <c r="S224" s="232">
        <v>0</v>
      </c>
      <c r="T224" s="233">
        <f>S224*H224</f>
        <v>0</v>
      </c>
      <c r="U224" s="39"/>
      <c r="V224" s="39"/>
      <c r="W224" s="39"/>
      <c r="X224" s="39"/>
      <c r="Y224" s="39"/>
      <c r="Z224" s="39"/>
      <c r="AA224" s="39"/>
      <c r="AB224" s="39"/>
      <c r="AC224" s="39"/>
      <c r="AD224" s="39"/>
      <c r="AE224" s="39"/>
      <c r="AR224" s="234" t="s">
        <v>323</v>
      </c>
      <c r="AT224" s="234" t="s">
        <v>202</v>
      </c>
      <c r="AU224" s="234" t="s">
        <v>83</v>
      </c>
      <c r="AY224" s="18" t="s">
        <v>201</v>
      </c>
      <c r="BE224" s="235">
        <f>IF(N224="základní",J224,0)</f>
        <v>0</v>
      </c>
      <c r="BF224" s="235">
        <f>IF(N224="snížená",J224,0)</f>
        <v>0</v>
      </c>
      <c r="BG224" s="235">
        <f>IF(N224="zákl. přenesená",J224,0)</f>
        <v>0</v>
      </c>
      <c r="BH224" s="235">
        <f>IF(N224="sníž. přenesená",J224,0)</f>
        <v>0</v>
      </c>
      <c r="BI224" s="235">
        <f>IF(N224="nulová",J224,0)</f>
        <v>0</v>
      </c>
      <c r="BJ224" s="18" t="s">
        <v>83</v>
      </c>
      <c r="BK224" s="235">
        <f>ROUND(I224*H224,2)</f>
        <v>0</v>
      </c>
      <c r="BL224" s="18" t="s">
        <v>323</v>
      </c>
      <c r="BM224" s="234" t="s">
        <v>1556</v>
      </c>
    </row>
    <row r="225" s="2" customFormat="1" ht="24.15" customHeight="1">
      <c r="A225" s="39"/>
      <c r="B225" s="40"/>
      <c r="C225" s="222" t="s">
        <v>1061</v>
      </c>
      <c r="D225" s="222" t="s">
        <v>202</v>
      </c>
      <c r="E225" s="223" t="s">
        <v>2106</v>
      </c>
      <c r="F225" s="224" t="s">
        <v>2107</v>
      </c>
      <c r="G225" s="225" t="s">
        <v>934</v>
      </c>
      <c r="H225" s="226">
        <v>1</v>
      </c>
      <c r="I225" s="227"/>
      <c r="J225" s="228">
        <f>ROUND(I225*H225,2)</f>
        <v>0</v>
      </c>
      <c r="K225" s="229"/>
      <c r="L225" s="45"/>
      <c r="M225" s="230" t="s">
        <v>1</v>
      </c>
      <c r="N225" s="231" t="s">
        <v>41</v>
      </c>
      <c r="O225" s="92"/>
      <c r="P225" s="232">
        <f>O225*H225</f>
        <v>0</v>
      </c>
      <c r="Q225" s="232">
        <v>0</v>
      </c>
      <c r="R225" s="232">
        <f>Q225*H225</f>
        <v>0</v>
      </c>
      <c r="S225" s="232">
        <v>0</v>
      </c>
      <c r="T225" s="233">
        <f>S225*H225</f>
        <v>0</v>
      </c>
      <c r="U225" s="39"/>
      <c r="V225" s="39"/>
      <c r="W225" s="39"/>
      <c r="X225" s="39"/>
      <c r="Y225" s="39"/>
      <c r="Z225" s="39"/>
      <c r="AA225" s="39"/>
      <c r="AB225" s="39"/>
      <c r="AC225" s="39"/>
      <c r="AD225" s="39"/>
      <c r="AE225" s="39"/>
      <c r="AR225" s="234" t="s">
        <v>323</v>
      </c>
      <c r="AT225" s="234" t="s">
        <v>202</v>
      </c>
      <c r="AU225" s="234" t="s">
        <v>83</v>
      </c>
      <c r="AY225" s="18" t="s">
        <v>201</v>
      </c>
      <c r="BE225" s="235">
        <f>IF(N225="základní",J225,0)</f>
        <v>0</v>
      </c>
      <c r="BF225" s="235">
        <f>IF(N225="snížená",J225,0)</f>
        <v>0</v>
      </c>
      <c r="BG225" s="235">
        <f>IF(N225="zákl. přenesená",J225,0)</f>
        <v>0</v>
      </c>
      <c r="BH225" s="235">
        <f>IF(N225="sníž. přenesená",J225,0)</f>
        <v>0</v>
      </c>
      <c r="BI225" s="235">
        <f>IF(N225="nulová",J225,0)</f>
        <v>0</v>
      </c>
      <c r="BJ225" s="18" t="s">
        <v>83</v>
      </c>
      <c r="BK225" s="235">
        <f>ROUND(I225*H225,2)</f>
        <v>0</v>
      </c>
      <c r="BL225" s="18" t="s">
        <v>323</v>
      </c>
      <c r="BM225" s="234" t="s">
        <v>1563</v>
      </c>
    </row>
    <row r="226" s="2" customFormat="1" ht="24.15" customHeight="1">
      <c r="A226" s="39"/>
      <c r="B226" s="40"/>
      <c r="C226" s="222" t="s">
        <v>1067</v>
      </c>
      <c r="D226" s="222" t="s">
        <v>202</v>
      </c>
      <c r="E226" s="223" t="s">
        <v>2108</v>
      </c>
      <c r="F226" s="224" t="s">
        <v>2109</v>
      </c>
      <c r="G226" s="225" t="s">
        <v>2065</v>
      </c>
      <c r="H226" s="226">
        <v>4</v>
      </c>
      <c r="I226" s="227"/>
      <c r="J226" s="228">
        <f>ROUND(I226*H226,2)</f>
        <v>0</v>
      </c>
      <c r="K226" s="229"/>
      <c r="L226" s="45"/>
      <c r="M226" s="230" t="s">
        <v>1</v>
      </c>
      <c r="N226" s="231" t="s">
        <v>41</v>
      </c>
      <c r="O226" s="92"/>
      <c r="P226" s="232">
        <f>O226*H226</f>
        <v>0</v>
      </c>
      <c r="Q226" s="232">
        <v>0</v>
      </c>
      <c r="R226" s="232">
        <f>Q226*H226</f>
        <v>0</v>
      </c>
      <c r="S226" s="232">
        <v>0</v>
      </c>
      <c r="T226" s="233">
        <f>S226*H226</f>
        <v>0</v>
      </c>
      <c r="U226" s="39"/>
      <c r="V226" s="39"/>
      <c r="W226" s="39"/>
      <c r="X226" s="39"/>
      <c r="Y226" s="39"/>
      <c r="Z226" s="39"/>
      <c r="AA226" s="39"/>
      <c r="AB226" s="39"/>
      <c r="AC226" s="39"/>
      <c r="AD226" s="39"/>
      <c r="AE226" s="39"/>
      <c r="AR226" s="234" t="s">
        <v>323</v>
      </c>
      <c r="AT226" s="234" t="s">
        <v>202</v>
      </c>
      <c r="AU226" s="234" t="s">
        <v>83</v>
      </c>
      <c r="AY226" s="18" t="s">
        <v>201</v>
      </c>
      <c r="BE226" s="235">
        <f>IF(N226="základní",J226,0)</f>
        <v>0</v>
      </c>
      <c r="BF226" s="235">
        <f>IF(N226="snížená",J226,0)</f>
        <v>0</v>
      </c>
      <c r="BG226" s="235">
        <f>IF(N226="zákl. přenesená",J226,0)</f>
        <v>0</v>
      </c>
      <c r="BH226" s="235">
        <f>IF(N226="sníž. přenesená",J226,0)</f>
        <v>0</v>
      </c>
      <c r="BI226" s="235">
        <f>IF(N226="nulová",J226,0)</f>
        <v>0</v>
      </c>
      <c r="BJ226" s="18" t="s">
        <v>83</v>
      </c>
      <c r="BK226" s="235">
        <f>ROUND(I226*H226,2)</f>
        <v>0</v>
      </c>
      <c r="BL226" s="18" t="s">
        <v>323</v>
      </c>
      <c r="BM226" s="234" t="s">
        <v>1573</v>
      </c>
    </row>
    <row r="227" s="2" customFormat="1" ht="24.15" customHeight="1">
      <c r="A227" s="39"/>
      <c r="B227" s="40"/>
      <c r="C227" s="222" t="s">
        <v>1071</v>
      </c>
      <c r="D227" s="222" t="s">
        <v>202</v>
      </c>
      <c r="E227" s="223" t="s">
        <v>2110</v>
      </c>
      <c r="F227" s="224" t="s">
        <v>2111</v>
      </c>
      <c r="G227" s="225" t="s">
        <v>2065</v>
      </c>
      <c r="H227" s="226">
        <v>4</v>
      </c>
      <c r="I227" s="227"/>
      <c r="J227" s="228">
        <f>ROUND(I227*H227,2)</f>
        <v>0</v>
      </c>
      <c r="K227" s="229"/>
      <c r="L227" s="45"/>
      <c r="M227" s="230" t="s">
        <v>1</v>
      </c>
      <c r="N227" s="231" t="s">
        <v>41</v>
      </c>
      <c r="O227" s="92"/>
      <c r="P227" s="232">
        <f>O227*H227</f>
        <v>0</v>
      </c>
      <c r="Q227" s="232">
        <v>0</v>
      </c>
      <c r="R227" s="232">
        <f>Q227*H227</f>
        <v>0</v>
      </c>
      <c r="S227" s="232">
        <v>0</v>
      </c>
      <c r="T227" s="233">
        <f>S227*H227</f>
        <v>0</v>
      </c>
      <c r="U227" s="39"/>
      <c r="V227" s="39"/>
      <c r="W227" s="39"/>
      <c r="X227" s="39"/>
      <c r="Y227" s="39"/>
      <c r="Z227" s="39"/>
      <c r="AA227" s="39"/>
      <c r="AB227" s="39"/>
      <c r="AC227" s="39"/>
      <c r="AD227" s="39"/>
      <c r="AE227" s="39"/>
      <c r="AR227" s="234" t="s">
        <v>323</v>
      </c>
      <c r="AT227" s="234" t="s">
        <v>202</v>
      </c>
      <c r="AU227" s="234" t="s">
        <v>83</v>
      </c>
      <c r="AY227" s="18" t="s">
        <v>201</v>
      </c>
      <c r="BE227" s="235">
        <f>IF(N227="základní",J227,0)</f>
        <v>0</v>
      </c>
      <c r="BF227" s="235">
        <f>IF(N227="snížená",J227,0)</f>
        <v>0</v>
      </c>
      <c r="BG227" s="235">
        <f>IF(N227="zákl. přenesená",J227,0)</f>
        <v>0</v>
      </c>
      <c r="BH227" s="235">
        <f>IF(N227="sníž. přenesená",J227,0)</f>
        <v>0</v>
      </c>
      <c r="BI227" s="235">
        <f>IF(N227="nulová",J227,0)</f>
        <v>0</v>
      </c>
      <c r="BJ227" s="18" t="s">
        <v>83</v>
      </c>
      <c r="BK227" s="235">
        <f>ROUND(I227*H227,2)</f>
        <v>0</v>
      </c>
      <c r="BL227" s="18" t="s">
        <v>323</v>
      </c>
      <c r="BM227" s="234" t="s">
        <v>1594</v>
      </c>
    </row>
    <row r="228" s="2" customFormat="1" ht="24.15" customHeight="1">
      <c r="A228" s="39"/>
      <c r="B228" s="40"/>
      <c r="C228" s="222" t="s">
        <v>1078</v>
      </c>
      <c r="D228" s="222" t="s">
        <v>202</v>
      </c>
      <c r="E228" s="223" t="s">
        <v>2112</v>
      </c>
      <c r="F228" s="224" t="s">
        <v>2113</v>
      </c>
      <c r="G228" s="225" t="s">
        <v>535</v>
      </c>
      <c r="H228" s="226">
        <v>4</v>
      </c>
      <c r="I228" s="227"/>
      <c r="J228" s="228">
        <f>ROUND(I228*H228,2)</f>
        <v>0</v>
      </c>
      <c r="K228" s="229"/>
      <c r="L228" s="45"/>
      <c r="M228" s="230" t="s">
        <v>1</v>
      </c>
      <c r="N228" s="231" t="s">
        <v>41</v>
      </c>
      <c r="O228" s="92"/>
      <c r="P228" s="232">
        <f>O228*H228</f>
        <v>0</v>
      </c>
      <c r="Q228" s="232">
        <v>0.00116</v>
      </c>
      <c r="R228" s="232">
        <f>Q228*H228</f>
        <v>0.00464</v>
      </c>
      <c r="S228" s="232">
        <v>0</v>
      </c>
      <c r="T228" s="233">
        <f>S228*H228</f>
        <v>0</v>
      </c>
      <c r="U228" s="39"/>
      <c r="V228" s="39"/>
      <c r="W228" s="39"/>
      <c r="X228" s="39"/>
      <c r="Y228" s="39"/>
      <c r="Z228" s="39"/>
      <c r="AA228" s="39"/>
      <c r="AB228" s="39"/>
      <c r="AC228" s="39"/>
      <c r="AD228" s="39"/>
      <c r="AE228" s="39"/>
      <c r="AR228" s="234" t="s">
        <v>323</v>
      </c>
      <c r="AT228" s="234" t="s">
        <v>202</v>
      </c>
      <c r="AU228" s="234" t="s">
        <v>83</v>
      </c>
      <c r="AY228" s="18" t="s">
        <v>201</v>
      </c>
      <c r="BE228" s="235">
        <f>IF(N228="základní",J228,0)</f>
        <v>0</v>
      </c>
      <c r="BF228" s="235">
        <f>IF(N228="snížená",J228,0)</f>
        <v>0</v>
      </c>
      <c r="BG228" s="235">
        <f>IF(N228="zákl. přenesená",J228,0)</f>
        <v>0</v>
      </c>
      <c r="BH228" s="235">
        <f>IF(N228="sníž. přenesená",J228,0)</f>
        <v>0</v>
      </c>
      <c r="BI228" s="235">
        <f>IF(N228="nulová",J228,0)</f>
        <v>0</v>
      </c>
      <c r="BJ228" s="18" t="s">
        <v>83</v>
      </c>
      <c r="BK228" s="235">
        <f>ROUND(I228*H228,2)</f>
        <v>0</v>
      </c>
      <c r="BL228" s="18" t="s">
        <v>323</v>
      </c>
      <c r="BM228" s="234" t="s">
        <v>1604</v>
      </c>
    </row>
    <row r="229" s="2" customFormat="1" ht="24.15" customHeight="1">
      <c r="A229" s="39"/>
      <c r="B229" s="40"/>
      <c r="C229" s="222" t="s">
        <v>1082</v>
      </c>
      <c r="D229" s="222" t="s">
        <v>202</v>
      </c>
      <c r="E229" s="223" t="s">
        <v>2114</v>
      </c>
      <c r="F229" s="224" t="s">
        <v>2115</v>
      </c>
      <c r="G229" s="225" t="s">
        <v>535</v>
      </c>
      <c r="H229" s="226">
        <v>2</v>
      </c>
      <c r="I229" s="227"/>
      <c r="J229" s="228">
        <f>ROUND(I229*H229,2)</f>
        <v>0</v>
      </c>
      <c r="K229" s="229"/>
      <c r="L229" s="45"/>
      <c r="M229" s="230" t="s">
        <v>1</v>
      </c>
      <c r="N229" s="231" t="s">
        <v>41</v>
      </c>
      <c r="O229" s="92"/>
      <c r="P229" s="232">
        <f>O229*H229</f>
        <v>0</v>
      </c>
      <c r="Q229" s="232">
        <v>0.00013999999999999999</v>
      </c>
      <c r="R229" s="232">
        <f>Q229*H229</f>
        <v>0.00027999999999999998</v>
      </c>
      <c r="S229" s="232">
        <v>0</v>
      </c>
      <c r="T229" s="233">
        <f>S229*H229</f>
        <v>0</v>
      </c>
      <c r="U229" s="39"/>
      <c r="V229" s="39"/>
      <c r="W229" s="39"/>
      <c r="X229" s="39"/>
      <c r="Y229" s="39"/>
      <c r="Z229" s="39"/>
      <c r="AA229" s="39"/>
      <c r="AB229" s="39"/>
      <c r="AC229" s="39"/>
      <c r="AD229" s="39"/>
      <c r="AE229" s="39"/>
      <c r="AR229" s="234" t="s">
        <v>323</v>
      </c>
      <c r="AT229" s="234" t="s">
        <v>202</v>
      </c>
      <c r="AU229" s="234" t="s">
        <v>83</v>
      </c>
      <c r="AY229" s="18" t="s">
        <v>201</v>
      </c>
      <c r="BE229" s="235">
        <f>IF(N229="základní",J229,0)</f>
        <v>0</v>
      </c>
      <c r="BF229" s="235">
        <f>IF(N229="snížená",J229,0)</f>
        <v>0</v>
      </c>
      <c r="BG229" s="235">
        <f>IF(N229="zákl. přenesená",J229,0)</f>
        <v>0</v>
      </c>
      <c r="BH229" s="235">
        <f>IF(N229="sníž. přenesená",J229,0)</f>
        <v>0</v>
      </c>
      <c r="BI229" s="235">
        <f>IF(N229="nulová",J229,0)</f>
        <v>0</v>
      </c>
      <c r="BJ229" s="18" t="s">
        <v>83</v>
      </c>
      <c r="BK229" s="235">
        <f>ROUND(I229*H229,2)</f>
        <v>0</v>
      </c>
      <c r="BL229" s="18" t="s">
        <v>323</v>
      </c>
      <c r="BM229" s="234" t="s">
        <v>1612</v>
      </c>
    </row>
    <row r="230" s="2" customFormat="1" ht="24.15" customHeight="1">
      <c r="A230" s="39"/>
      <c r="B230" s="40"/>
      <c r="C230" s="222" t="s">
        <v>1088</v>
      </c>
      <c r="D230" s="222" t="s">
        <v>202</v>
      </c>
      <c r="E230" s="223" t="s">
        <v>2116</v>
      </c>
      <c r="F230" s="224" t="s">
        <v>2117</v>
      </c>
      <c r="G230" s="225" t="s">
        <v>535</v>
      </c>
      <c r="H230" s="226">
        <v>7</v>
      </c>
      <c r="I230" s="227"/>
      <c r="J230" s="228">
        <f>ROUND(I230*H230,2)</f>
        <v>0</v>
      </c>
      <c r="K230" s="229"/>
      <c r="L230" s="45"/>
      <c r="M230" s="230" t="s">
        <v>1</v>
      </c>
      <c r="N230" s="231" t="s">
        <v>41</v>
      </c>
      <c r="O230" s="92"/>
      <c r="P230" s="232">
        <f>O230*H230</f>
        <v>0</v>
      </c>
      <c r="Q230" s="232">
        <v>0.00036000000000000002</v>
      </c>
      <c r="R230" s="232">
        <f>Q230*H230</f>
        <v>0.0025200000000000001</v>
      </c>
      <c r="S230" s="232">
        <v>0</v>
      </c>
      <c r="T230" s="233">
        <f>S230*H230</f>
        <v>0</v>
      </c>
      <c r="U230" s="39"/>
      <c r="V230" s="39"/>
      <c r="W230" s="39"/>
      <c r="X230" s="39"/>
      <c r="Y230" s="39"/>
      <c r="Z230" s="39"/>
      <c r="AA230" s="39"/>
      <c r="AB230" s="39"/>
      <c r="AC230" s="39"/>
      <c r="AD230" s="39"/>
      <c r="AE230" s="39"/>
      <c r="AR230" s="234" t="s">
        <v>323</v>
      </c>
      <c r="AT230" s="234" t="s">
        <v>202</v>
      </c>
      <c r="AU230" s="234" t="s">
        <v>83</v>
      </c>
      <c r="AY230" s="18" t="s">
        <v>201</v>
      </c>
      <c r="BE230" s="235">
        <f>IF(N230="základní",J230,0)</f>
        <v>0</v>
      </c>
      <c r="BF230" s="235">
        <f>IF(N230="snížená",J230,0)</f>
        <v>0</v>
      </c>
      <c r="BG230" s="235">
        <f>IF(N230="zákl. přenesená",J230,0)</f>
        <v>0</v>
      </c>
      <c r="BH230" s="235">
        <f>IF(N230="sníž. přenesená",J230,0)</f>
        <v>0</v>
      </c>
      <c r="BI230" s="235">
        <f>IF(N230="nulová",J230,0)</f>
        <v>0</v>
      </c>
      <c r="BJ230" s="18" t="s">
        <v>83</v>
      </c>
      <c r="BK230" s="235">
        <f>ROUND(I230*H230,2)</f>
        <v>0</v>
      </c>
      <c r="BL230" s="18" t="s">
        <v>323</v>
      </c>
      <c r="BM230" s="234" t="s">
        <v>1623</v>
      </c>
    </row>
    <row r="231" s="2" customFormat="1" ht="21.75" customHeight="1">
      <c r="A231" s="39"/>
      <c r="B231" s="40"/>
      <c r="C231" s="222" t="s">
        <v>1095</v>
      </c>
      <c r="D231" s="222" t="s">
        <v>202</v>
      </c>
      <c r="E231" s="223" t="s">
        <v>2118</v>
      </c>
      <c r="F231" s="224" t="s">
        <v>2119</v>
      </c>
      <c r="G231" s="225" t="s">
        <v>934</v>
      </c>
      <c r="H231" s="226">
        <v>1</v>
      </c>
      <c r="I231" s="227"/>
      <c r="J231" s="228">
        <f>ROUND(I231*H231,2)</f>
        <v>0</v>
      </c>
      <c r="K231" s="229"/>
      <c r="L231" s="45"/>
      <c r="M231" s="230" t="s">
        <v>1</v>
      </c>
      <c r="N231" s="231" t="s">
        <v>41</v>
      </c>
      <c r="O231" s="92"/>
      <c r="P231" s="232">
        <f>O231*H231</f>
        <v>0</v>
      </c>
      <c r="Q231" s="232">
        <v>0</v>
      </c>
      <c r="R231" s="232">
        <f>Q231*H231</f>
        <v>0</v>
      </c>
      <c r="S231" s="232">
        <v>0</v>
      </c>
      <c r="T231" s="233">
        <f>S231*H231</f>
        <v>0</v>
      </c>
      <c r="U231" s="39"/>
      <c r="V231" s="39"/>
      <c r="W231" s="39"/>
      <c r="X231" s="39"/>
      <c r="Y231" s="39"/>
      <c r="Z231" s="39"/>
      <c r="AA231" s="39"/>
      <c r="AB231" s="39"/>
      <c r="AC231" s="39"/>
      <c r="AD231" s="39"/>
      <c r="AE231" s="39"/>
      <c r="AR231" s="234" t="s">
        <v>323</v>
      </c>
      <c r="AT231" s="234" t="s">
        <v>202</v>
      </c>
      <c r="AU231" s="234" t="s">
        <v>83</v>
      </c>
      <c r="AY231" s="18" t="s">
        <v>201</v>
      </c>
      <c r="BE231" s="235">
        <f>IF(N231="základní",J231,0)</f>
        <v>0</v>
      </c>
      <c r="BF231" s="235">
        <f>IF(N231="snížená",J231,0)</f>
        <v>0</v>
      </c>
      <c r="BG231" s="235">
        <f>IF(N231="zákl. přenesená",J231,0)</f>
        <v>0</v>
      </c>
      <c r="BH231" s="235">
        <f>IF(N231="sníž. přenesená",J231,0)</f>
        <v>0</v>
      </c>
      <c r="BI231" s="235">
        <f>IF(N231="nulová",J231,0)</f>
        <v>0</v>
      </c>
      <c r="BJ231" s="18" t="s">
        <v>83</v>
      </c>
      <c r="BK231" s="235">
        <f>ROUND(I231*H231,2)</f>
        <v>0</v>
      </c>
      <c r="BL231" s="18" t="s">
        <v>323</v>
      </c>
      <c r="BM231" s="234" t="s">
        <v>2120</v>
      </c>
    </row>
    <row r="232" s="2" customFormat="1" ht="33" customHeight="1">
      <c r="A232" s="39"/>
      <c r="B232" s="40"/>
      <c r="C232" s="222" t="s">
        <v>1100</v>
      </c>
      <c r="D232" s="222" t="s">
        <v>202</v>
      </c>
      <c r="E232" s="223" t="s">
        <v>2121</v>
      </c>
      <c r="F232" s="224" t="s">
        <v>2122</v>
      </c>
      <c r="G232" s="225" t="s">
        <v>535</v>
      </c>
      <c r="H232" s="226">
        <v>4</v>
      </c>
      <c r="I232" s="227"/>
      <c r="J232" s="228">
        <f>ROUND(I232*H232,2)</f>
        <v>0</v>
      </c>
      <c r="K232" s="229"/>
      <c r="L232" s="45"/>
      <c r="M232" s="230" t="s">
        <v>1</v>
      </c>
      <c r="N232" s="231" t="s">
        <v>41</v>
      </c>
      <c r="O232" s="92"/>
      <c r="P232" s="232">
        <f>O232*H232</f>
        <v>0</v>
      </c>
      <c r="Q232" s="232">
        <v>0.00046999999999999999</v>
      </c>
      <c r="R232" s="232">
        <f>Q232*H232</f>
        <v>0.0018799999999999999</v>
      </c>
      <c r="S232" s="232">
        <v>0</v>
      </c>
      <c r="T232" s="233">
        <f>S232*H232</f>
        <v>0</v>
      </c>
      <c r="U232" s="39"/>
      <c r="V232" s="39"/>
      <c r="W232" s="39"/>
      <c r="X232" s="39"/>
      <c r="Y232" s="39"/>
      <c r="Z232" s="39"/>
      <c r="AA232" s="39"/>
      <c r="AB232" s="39"/>
      <c r="AC232" s="39"/>
      <c r="AD232" s="39"/>
      <c r="AE232" s="39"/>
      <c r="AR232" s="234" t="s">
        <v>323</v>
      </c>
      <c r="AT232" s="234" t="s">
        <v>202</v>
      </c>
      <c r="AU232" s="234" t="s">
        <v>83</v>
      </c>
      <c r="AY232" s="18" t="s">
        <v>201</v>
      </c>
      <c r="BE232" s="235">
        <f>IF(N232="základní",J232,0)</f>
        <v>0</v>
      </c>
      <c r="BF232" s="235">
        <f>IF(N232="snížená",J232,0)</f>
        <v>0</v>
      </c>
      <c r="BG232" s="235">
        <f>IF(N232="zákl. přenesená",J232,0)</f>
        <v>0</v>
      </c>
      <c r="BH232" s="235">
        <f>IF(N232="sníž. přenesená",J232,0)</f>
        <v>0</v>
      </c>
      <c r="BI232" s="235">
        <f>IF(N232="nulová",J232,0)</f>
        <v>0</v>
      </c>
      <c r="BJ232" s="18" t="s">
        <v>83</v>
      </c>
      <c r="BK232" s="235">
        <f>ROUND(I232*H232,2)</f>
        <v>0</v>
      </c>
      <c r="BL232" s="18" t="s">
        <v>323</v>
      </c>
      <c r="BM232" s="234" t="s">
        <v>2123</v>
      </c>
    </row>
    <row r="233" s="2" customFormat="1" ht="24.15" customHeight="1">
      <c r="A233" s="39"/>
      <c r="B233" s="40"/>
      <c r="C233" s="222" t="s">
        <v>1106</v>
      </c>
      <c r="D233" s="222" t="s">
        <v>202</v>
      </c>
      <c r="E233" s="223" t="s">
        <v>2124</v>
      </c>
      <c r="F233" s="224" t="s">
        <v>2125</v>
      </c>
      <c r="G233" s="225" t="s">
        <v>535</v>
      </c>
      <c r="H233" s="226">
        <v>12</v>
      </c>
      <c r="I233" s="227"/>
      <c r="J233" s="228">
        <f>ROUND(I233*H233,2)</f>
        <v>0</v>
      </c>
      <c r="K233" s="229"/>
      <c r="L233" s="45"/>
      <c r="M233" s="230" t="s">
        <v>1</v>
      </c>
      <c r="N233" s="231" t="s">
        <v>41</v>
      </c>
      <c r="O233" s="92"/>
      <c r="P233" s="232">
        <f>O233*H233</f>
        <v>0</v>
      </c>
      <c r="Q233" s="232">
        <v>0.00024000000000000001</v>
      </c>
      <c r="R233" s="232">
        <f>Q233*H233</f>
        <v>0.0028800000000000002</v>
      </c>
      <c r="S233" s="232">
        <v>0</v>
      </c>
      <c r="T233" s="233">
        <f>S233*H233</f>
        <v>0</v>
      </c>
      <c r="U233" s="39"/>
      <c r="V233" s="39"/>
      <c r="W233" s="39"/>
      <c r="X233" s="39"/>
      <c r="Y233" s="39"/>
      <c r="Z233" s="39"/>
      <c r="AA233" s="39"/>
      <c r="AB233" s="39"/>
      <c r="AC233" s="39"/>
      <c r="AD233" s="39"/>
      <c r="AE233" s="39"/>
      <c r="AR233" s="234" t="s">
        <v>323</v>
      </c>
      <c r="AT233" s="234" t="s">
        <v>202</v>
      </c>
      <c r="AU233" s="234" t="s">
        <v>83</v>
      </c>
      <c r="AY233" s="18" t="s">
        <v>201</v>
      </c>
      <c r="BE233" s="235">
        <f>IF(N233="základní",J233,0)</f>
        <v>0</v>
      </c>
      <c r="BF233" s="235">
        <f>IF(N233="snížená",J233,0)</f>
        <v>0</v>
      </c>
      <c r="BG233" s="235">
        <f>IF(N233="zákl. přenesená",J233,0)</f>
        <v>0</v>
      </c>
      <c r="BH233" s="235">
        <f>IF(N233="sníž. přenesená",J233,0)</f>
        <v>0</v>
      </c>
      <c r="BI233" s="235">
        <f>IF(N233="nulová",J233,0)</f>
        <v>0</v>
      </c>
      <c r="BJ233" s="18" t="s">
        <v>83</v>
      </c>
      <c r="BK233" s="235">
        <f>ROUND(I233*H233,2)</f>
        <v>0</v>
      </c>
      <c r="BL233" s="18" t="s">
        <v>323</v>
      </c>
      <c r="BM233" s="234" t="s">
        <v>2126</v>
      </c>
    </row>
    <row r="234" s="2" customFormat="1" ht="33" customHeight="1">
      <c r="A234" s="39"/>
      <c r="B234" s="40"/>
      <c r="C234" s="222" t="s">
        <v>1111</v>
      </c>
      <c r="D234" s="222" t="s">
        <v>202</v>
      </c>
      <c r="E234" s="223" t="s">
        <v>2127</v>
      </c>
      <c r="F234" s="224" t="s">
        <v>2128</v>
      </c>
      <c r="G234" s="225" t="s">
        <v>535</v>
      </c>
      <c r="H234" s="226">
        <v>1</v>
      </c>
      <c r="I234" s="227"/>
      <c r="J234" s="228">
        <f>ROUND(I234*H234,2)</f>
        <v>0</v>
      </c>
      <c r="K234" s="229"/>
      <c r="L234" s="45"/>
      <c r="M234" s="230" t="s">
        <v>1</v>
      </c>
      <c r="N234" s="231" t="s">
        <v>41</v>
      </c>
      <c r="O234" s="92"/>
      <c r="P234" s="232">
        <f>O234*H234</f>
        <v>0</v>
      </c>
      <c r="Q234" s="232">
        <v>0.0010100000000000001</v>
      </c>
      <c r="R234" s="232">
        <f>Q234*H234</f>
        <v>0.0010100000000000001</v>
      </c>
      <c r="S234" s="232">
        <v>0</v>
      </c>
      <c r="T234" s="233">
        <f>S234*H234</f>
        <v>0</v>
      </c>
      <c r="U234" s="39"/>
      <c r="V234" s="39"/>
      <c r="W234" s="39"/>
      <c r="X234" s="39"/>
      <c r="Y234" s="39"/>
      <c r="Z234" s="39"/>
      <c r="AA234" s="39"/>
      <c r="AB234" s="39"/>
      <c r="AC234" s="39"/>
      <c r="AD234" s="39"/>
      <c r="AE234" s="39"/>
      <c r="AR234" s="234" t="s">
        <v>323</v>
      </c>
      <c r="AT234" s="234" t="s">
        <v>202</v>
      </c>
      <c r="AU234" s="234" t="s">
        <v>83</v>
      </c>
      <c r="AY234" s="18" t="s">
        <v>201</v>
      </c>
      <c r="BE234" s="235">
        <f>IF(N234="základní",J234,0)</f>
        <v>0</v>
      </c>
      <c r="BF234" s="235">
        <f>IF(N234="snížená",J234,0)</f>
        <v>0</v>
      </c>
      <c r="BG234" s="235">
        <f>IF(N234="zákl. přenesená",J234,0)</f>
        <v>0</v>
      </c>
      <c r="BH234" s="235">
        <f>IF(N234="sníž. přenesená",J234,0)</f>
        <v>0</v>
      </c>
      <c r="BI234" s="235">
        <f>IF(N234="nulová",J234,0)</f>
        <v>0</v>
      </c>
      <c r="BJ234" s="18" t="s">
        <v>83</v>
      </c>
      <c r="BK234" s="235">
        <f>ROUND(I234*H234,2)</f>
        <v>0</v>
      </c>
      <c r="BL234" s="18" t="s">
        <v>323</v>
      </c>
      <c r="BM234" s="234" t="s">
        <v>2129</v>
      </c>
    </row>
    <row r="235" s="2" customFormat="1" ht="33" customHeight="1">
      <c r="A235" s="39"/>
      <c r="B235" s="40"/>
      <c r="C235" s="222" t="s">
        <v>1115</v>
      </c>
      <c r="D235" s="222" t="s">
        <v>202</v>
      </c>
      <c r="E235" s="223" t="s">
        <v>2130</v>
      </c>
      <c r="F235" s="224" t="s">
        <v>2131</v>
      </c>
      <c r="G235" s="225" t="s">
        <v>2026</v>
      </c>
      <c r="H235" s="226">
        <v>1</v>
      </c>
      <c r="I235" s="227"/>
      <c r="J235" s="228">
        <f>ROUND(I235*H235,2)</f>
        <v>0</v>
      </c>
      <c r="K235" s="229"/>
      <c r="L235" s="45"/>
      <c r="M235" s="230" t="s">
        <v>1</v>
      </c>
      <c r="N235" s="231" t="s">
        <v>41</v>
      </c>
      <c r="O235" s="92"/>
      <c r="P235" s="232">
        <f>O235*H235</f>
        <v>0</v>
      </c>
      <c r="Q235" s="232">
        <v>0.014749999999999999</v>
      </c>
      <c r="R235" s="232">
        <f>Q235*H235</f>
        <v>0.014749999999999999</v>
      </c>
      <c r="S235" s="232">
        <v>0</v>
      </c>
      <c r="T235" s="233">
        <f>S235*H235</f>
        <v>0</v>
      </c>
      <c r="U235" s="39"/>
      <c r="V235" s="39"/>
      <c r="W235" s="39"/>
      <c r="X235" s="39"/>
      <c r="Y235" s="39"/>
      <c r="Z235" s="39"/>
      <c r="AA235" s="39"/>
      <c r="AB235" s="39"/>
      <c r="AC235" s="39"/>
      <c r="AD235" s="39"/>
      <c r="AE235" s="39"/>
      <c r="AR235" s="234" t="s">
        <v>323</v>
      </c>
      <c r="AT235" s="234" t="s">
        <v>202</v>
      </c>
      <c r="AU235" s="234" t="s">
        <v>83</v>
      </c>
      <c r="AY235" s="18" t="s">
        <v>201</v>
      </c>
      <c r="BE235" s="235">
        <f>IF(N235="základní",J235,0)</f>
        <v>0</v>
      </c>
      <c r="BF235" s="235">
        <f>IF(N235="snížená",J235,0)</f>
        <v>0</v>
      </c>
      <c r="BG235" s="235">
        <f>IF(N235="zákl. přenesená",J235,0)</f>
        <v>0</v>
      </c>
      <c r="BH235" s="235">
        <f>IF(N235="sníž. přenesená",J235,0)</f>
        <v>0</v>
      </c>
      <c r="BI235" s="235">
        <f>IF(N235="nulová",J235,0)</f>
        <v>0</v>
      </c>
      <c r="BJ235" s="18" t="s">
        <v>83</v>
      </c>
      <c r="BK235" s="235">
        <f>ROUND(I235*H235,2)</f>
        <v>0</v>
      </c>
      <c r="BL235" s="18" t="s">
        <v>323</v>
      </c>
      <c r="BM235" s="234" t="s">
        <v>2132</v>
      </c>
    </row>
    <row r="236" s="2" customFormat="1" ht="33" customHeight="1">
      <c r="A236" s="39"/>
      <c r="B236" s="40"/>
      <c r="C236" s="222" t="s">
        <v>1119</v>
      </c>
      <c r="D236" s="222" t="s">
        <v>202</v>
      </c>
      <c r="E236" s="223" t="s">
        <v>2133</v>
      </c>
      <c r="F236" s="224" t="s">
        <v>2134</v>
      </c>
      <c r="G236" s="225" t="s">
        <v>535</v>
      </c>
      <c r="H236" s="226">
        <v>17</v>
      </c>
      <c r="I236" s="227"/>
      <c r="J236" s="228">
        <f>ROUND(I236*H236,2)</f>
        <v>0</v>
      </c>
      <c r="K236" s="229"/>
      <c r="L236" s="45"/>
      <c r="M236" s="230" t="s">
        <v>1</v>
      </c>
      <c r="N236" s="231" t="s">
        <v>41</v>
      </c>
      <c r="O236" s="92"/>
      <c r="P236" s="232">
        <f>O236*H236</f>
        <v>0</v>
      </c>
      <c r="Q236" s="232">
        <v>0.00027999999999999998</v>
      </c>
      <c r="R236" s="232">
        <f>Q236*H236</f>
        <v>0.0047599999999999995</v>
      </c>
      <c r="S236" s="232">
        <v>0</v>
      </c>
      <c r="T236" s="233">
        <f>S236*H236</f>
        <v>0</v>
      </c>
      <c r="U236" s="39"/>
      <c r="V236" s="39"/>
      <c r="W236" s="39"/>
      <c r="X236" s="39"/>
      <c r="Y236" s="39"/>
      <c r="Z236" s="39"/>
      <c r="AA236" s="39"/>
      <c r="AB236" s="39"/>
      <c r="AC236" s="39"/>
      <c r="AD236" s="39"/>
      <c r="AE236" s="39"/>
      <c r="AR236" s="234" t="s">
        <v>323</v>
      </c>
      <c r="AT236" s="234" t="s">
        <v>202</v>
      </c>
      <c r="AU236" s="234" t="s">
        <v>83</v>
      </c>
      <c r="AY236" s="18" t="s">
        <v>201</v>
      </c>
      <c r="BE236" s="235">
        <f>IF(N236="základní",J236,0)</f>
        <v>0</v>
      </c>
      <c r="BF236" s="235">
        <f>IF(N236="snížená",J236,0)</f>
        <v>0</v>
      </c>
      <c r="BG236" s="235">
        <f>IF(N236="zákl. přenesená",J236,0)</f>
        <v>0</v>
      </c>
      <c r="BH236" s="235">
        <f>IF(N236="sníž. přenesená",J236,0)</f>
        <v>0</v>
      </c>
      <c r="BI236" s="235">
        <f>IF(N236="nulová",J236,0)</f>
        <v>0</v>
      </c>
      <c r="BJ236" s="18" t="s">
        <v>83</v>
      </c>
      <c r="BK236" s="235">
        <f>ROUND(I236*H236,2)</f>
        <v>0</v>
      </c>
      <c r="BL236" s="18" t="s">
        <v>323</v>
      </c>
      <c r="BM236" s="234" t="s">
        <v>2135</v>
      </c>
    </row>
    <row r="237" s="2" customFormat="1" ht="24.15" customHeight="1">
      <c r="A237" s="39"/>
      <c r="B237" s="40"/>
      <c r="C237" s="222" t="s">
        <v>1124</v>
      </c>
      <c r="D237" s="222" t="s">
        <v>202</v>
      </c>
      <c r="E237" s="223" t="s">
        <v>2136</v>
      </c>
      <c r="F237" s="224" t="s">
        <v>2137</v>
      </c>
      <c r="G237" s="225" t="s">
        <v>934</v>
      </c>
      <c r="H237" s="226">
        <v>14</v>
      </c>
      <c r="I237" s="227"/>
      <c r="J237" s="228">
        <f>ROUND(I237*H237,2)</f>
        <v>0</v>
      </c>
      <c r="K237" s="229"/>
      <c r="L237" s="45"/>
      <c r="M237" s="230" t="s">
        <v>1</v>
      </c>
      <c r="N237" s="231" t="s">
        <v>41</v>
      </c>
      <c r="O237" s="92"/>
      <c r="P237" s="232">
        <f>O237*H237</f>
        <v>0</v>
      </c>
      <c r="Q237" s="232">
        <v>0</v>
      </c>
      <c r="R237" s="232">
        <f>Q237*H237</f>
        <v>0</v>
      </c>
      <c r="S237" s="232">
        <v>0</v>
      </c>
      <c r="T237" s="233">
        <f>S237*H237</f>
        <v>0</v>
      </c>
      <c r="U237" s="39"/>
      <c r="V237" s="39"/>
      <c r="W237" s="39"/>
      <c r="X237" s="39"/>
      <c r="Y237" s="39"/>
      <c r="Z237" s="39"/>
      <c r="AA237" s="39"/>
      <c r="AB237" s="39"/>
      <c r="AC237" s="39"/>
      <c r="AD237" s="39"/>
      <c r="AE237" s="39"/>
      <c r="AR237" s="234" t="s">
        <v>323</v>
      </c>
      <c r="AT237" s="234" t="s">
        <v>202</v>
      </c>
      <c r="AU237" s="234" t="s">
        <v>83</v>
      </c>
      <c r="AY237" s="18" t="s">
        <v>201</v>
      </c>
      <c r="BE237" s="235">
        <f>IF(N237="základní",J237,0)</f>
        <v>0</v>
      </c>
      <c r="BF237" s="235">
        <f>IF(N237="snížená",J237,0)</f>
        <v>0</v>
      </c>
      <c r="BG237" s="235">
        <f>IF(N237="zákl. přenesená",J237,0)</f>
        <v>0</v>
      </c>
      <c r="BH237" s="235">
        <f>IF(N237="sníž. přenesená",J237,0)</f>
        <v>0</v>
      </c>
      <c r="BI237" s="235">
        <f>IF(N237="nulová",J237,0)</f>
        <v>0</v>
      </c>
      <c r="BJ237" s="18" t="s">
        <v>83</v>
      </c>
      <c r="BK237" s="235">
        <f>ROUND(I237*H237,2)</f>
        <v>0</v>
      </c>
      <c r="BL237" s="18" t="s">
        <v>323</v>
      </c>
      <c r="BM237" s="234" t="s">
        <v>2138</v>
      </c>
    </row>
    <row r="238" s="2" customFormat="1" ht="24.15" customHeight="1">
      <c r="A238" s="39"/>
      <c r="B238" s="40"/>
      <c r="C238" s="222" t="s">
        <v>1128</v>
      </c>
      <c r="D238" s="222" t="s">
        <v>202</v>
      </c>
      <c r="E238" s="223" t="s">
        <v>2139</v>
      </c>
      <c r="F238" s="224" t="s">
        <v>2140</v>
      </c>
      <c r="G238" s="225" t="s">
        <v>934</v>
      </c>
      <c r="H238" s="226">
        <v>3</v>
      </c>
      <c r="I238" s="227"/>
      <c r="J238" s="228">
        <f>ROUND(I238*H238,2)</f>
        <v>0</v>
      </c>
      <c r="K238" s="229"/>
      <c r="L238" s="45"/>
      <c r="M238" s="230" t="s">
        <v>1</v>
      </c>
      <c r="N238" s="231" t="s">
        <v>41</v>
      </c>
      <c r="O238" s="92"/>
      <c r="P238" s="232">
        <f>O238*H238</f>
        <v>0</v>
      </c>
      <c r="Q238" s="232">
        <v>0</v>
      </c>
      <c r="R238" s="232">
        <f>Q238*H238</f>
        <v>0</v>
      </c>
      <c r="S238" s="232">
        <v>0</v>
      </c>
      <c r="T238" s="233">
        <f>S238*H238</f>
        <v>0</v>
      </c>
      <c r="U238" s="39"/>
      <c r="V238" s="39"/>
      <c r="W238" s="39"/>
      <c r="X238" s="39"/>
      <c r="Y238" s="39"/>
      <c r="Z238" s="39"/>
      <c r="AA238" s="39"/>
      <c r="AB238" s="39"/>
      <c r="AC238" s="39"/>
      <c r="AD238" s="39"/>
      <c r="AE238" s="39"/>
      <c r="AR238" s="234" t="s">
        <v>323</v>
      </c>
      <c r="AT238" s="234" t="s">
        <v>202</v>
      </c>
      <c r="AU238" s="234" t="s">
        <v>83</v>
      </c>
      <c r="AY238" s="18" t="s">
        <v>201</v>
      </c>
      <c r="BE238" s="235">
        <f>IF(N238="základní",J238,0)</f>
        <v>0</v>
      </c>
      <c r="BF238" s="235">
        <f>IF(N238="snížená",J238,0)</f>
        <v>0</v>
      </c>
      <c r="BG238" s="235">
        <f>IF(N238="zákl. přenesená",J238,0)</f>
        <v>0</v>
      </c>
      <c r="BH238" s="235">
        <f>IF(N238="sníž. přenesená",J238,0)</f>
        <v>0</v>
      </c>
      <c r="BI238" s="235">
        <f>IF(N238="nulová",J238,0)</f>
        <v>0</v>
      </c>
      <c r="BJ238" s="18" t="s">
        <v>83</v>
      </c>
      <c r="BK238" s="235">
        <f>ROUND(I238*H238,2)</f>
        <v>0</v>
      </c>
      <c r="BL238" s="18" t="s">
        <v>323</v>
      </c>
      <c r="BM238" s="234" t="s">
        <v>2141</v>
      </c>
    </row>
    <row r="239" s="2" customFormat="1" ht="16.5" customHeight="1">
      <c r="A239" s="39"/>
      <c r="B239" s="40"/>
      <c r="C239" s="222" t="s">
        <v>1132</v>
      </c>
      <c r="D239" s="222" t="s">
        <v>202</v>
      </c>
      <c r="E239" s="223" t="s">
        <v>2142</v>
      </c>
      <c r="F239" s="224" t="s">
        <v>2143</v>
      </c>
      <c r="G239" s="225" t="s">
        <v>934</v>
      </c>
      <c r="H239" s="226">
        <v>3</v>
      </c>
      <c r="I239" s="227"/>
      <c r="J239" s="228">
        <f>ROUND(I239*H239,2)</f>
        <v>0</v>
      </c>
      <c r="K239" s="229"/>
      <c r="L239" s="45"/>
      <c r="M239" s="230" t="s">
        <v>1</v>
      </c>
      <c r="N239" s="231" t="s">
        <v>41</v>
      </c>
      <c r="O239" s="92"/>
      <c r="P239" s="232">
        <f>O239*H239</f>
        <v>0</v>
      </c>
      <c r="Q239" s="232">
        <v>0</v>
      </c>
      <c r="R239" s="232">
        <f>Q239*H239</f>
        <v>0</v>
      </c>
      <c r="S239" s="232">
        <v>0</v>
      </c>
      <c r="T239" s="233">
        <f>S239*H239</f>
        <v>0</v>
      </c>
      <c r="U239" s="39"/>
      <c r="V239" s="39"/>
      <c r="W239" s="39"/>
      <c r="X239" s="39"/>
      <c r="Y239" s="39"/>
      <c r="Z239" s="39"/>
      <c r="AA239" s="39"/>
      <c r="AB239" s="39"/>
      <c r="AC239" s="39"/>
      <c r="AD239" s="39"/>
      <c r="AE239" s="39"/>
      <c r="AR239" s="234" t="s">
        <v>323</v>
      </c>
      <c r="AT239" s="234" t="s">
        <v>202</v>
      </c>
      <c r="AU239" s="234" t="s">
        <v>83</v>
      </c>
      <c r="AY239" s="18" t="s">
        <v>201</v>
      </c>
      <c r="BE239" s="235">
        <f>IF(N239="základní",J239,0)</f>
        <v>0</v>
      </c>
      <c r="BF239" s="235">
        <f>IF(N239="snížená",J239,0)</f>
        <v>0</v>
      </c>
      <c r="BG239" s="235">
        <f>IF(N239="zákl. přenesená",J239,0)</f>
        <v>0</v>
      </c>
      <c r="BH239" s="235">
        <f>IF(N239="sníž. přenesená",J239,0)</f>
        <v>0</v>
      </c>
      <c r="BI239" s="235">
        <f>IF(N239="nulová",J239,0)</f>
        <v>0</v>
      </c>
      <c r="BJ239" s="18" t="s">
        <v>83</v>
      </c>
      <c r="BK239" s="235">
        <f>ROUND(I239*H239,2)</f>
        <v>0</v>
      </c>
      <c r="BL239" s="18" t="s">
        <v>323</v>
      </c>
      <c r="BM239" s="234" t="s">
        <v>2144</v>
      </c>
    </row>
    <row r="240" s="2" customFormat="1" ht="49.05" customHeight="1">
      <c r="A240" s="39"/>
      <c r="B240" s="40"/>
      <c r="C240" s="222" t="s">
        <v>1136</v>
      </c>
      <c r="D240" s="222" t="s">
        <v>202</v>
      </c>
      <c r="E240" s="223" t="s">
        <v>2145</v>
      </c>
      <c r="F240" s="224" t="s">
        <v>2146</v>
      </c>
      <c r="G240" s="225" t="s">
        <v>1032</v>
      </c>
      <c r="H240" s="302"/>
      <c r="I240" s="227"/>
      <c r="J240" s="228">
        <f>ROUND(I240*H240,2)</f>
        <v>0</v>
      </c>
      <c r="K240" s="229"/>
      <c r="L240" s="45"/>
      <c r="M240" s="230" t="s">
        <v>1</v>
      </c>
      <c r="N240" s="231" t="s">
        <v>41</v>
      </c>
      <c r="O240" s="92"/>
      <c r="P240" s="232">
        <f>O240*H240</f>
        <v>0</v>
      </c>
      <c r="Q240" s="232">
        <v>0</v>
      </c>
      <c r="R240" s="232">
        <f>Q240*H240</f>
        <v>0</v>
      </c>
      <c r="S240" s="232">
        <v>0</v>
      </c>
      <c r="T240" s="233">
        <f>S240*H240</f>
        <v>0</v>
      </c>
      <c r="U240" s="39"/>
      <c r="V240" s="39"/>
      <c r="W240" s="39"/>
      <c r="X240" s="39"/>
      <c r="Y240" s="39"/>
      <c r="Z240" s="39"/>
      <c r="AA240" s="39"/>
      <c r="AB240" s="39"/>
      <c r="AC240" s="39"/>
      <c r="AD240" s="39"/>
      <c r="AE240" s="39"/>
      <c r="AR240" s="234" t="s">
        <v>323</v>
      </c>
      <c r="AT240" s="234" t="s">
        <v>202</v>
      </c>
      <c r="AU240" s="234" t="s">
        <v>83</v>
      </c>
      <c r="AY240" s="18" t="s">
        <v>201</v>
      </c>
      <c r="BE240" s="235">
        <f>IF(N240="základní",J240,0)</f>
        <v>0</v>
      </c>
      <c r="BF240" s="235">
        <f>IF(N240="snížená",J240,0)</f>
        <v>0</v>
      </c>
      <c r="BG240" s="235">
        <f>IF(N240="zákl. přenesená",J240,0)</f>
        <v>0</v>
      </c>
      <c r="BH240" s="235">
        <f>IF(N240="sníž. přenesená",J240,0)</f>
        <v>0</v>
      </c>
      <c r="BI240" s="235">
        <f>IF(N240="nulová",J240,0)</f>
        <v>0</v>
      </c>
      <c r="BJ240" s="18" t="s">
        <v>83</v>
      </c>
      <c r="BK240" s="235">
        <f>ROUND(I240*H240,2)</f>
        <v>0</v>
      </c>
      <c r="BL240" s="18" t="s">
        <v>323</v>
      </c>
      <c r="BM240" s="234" t="s">
        <v>2147</v>
      </c>
    </row>
    <row r="241" s="11" customFormat="1" ht="25.92" customHeight="1">
      <c r="A241" s="11"/>
      <c r="B241" s="208"/>
      <c r="C241" s="209"/>
      <c r="D241" s="210" t="s">
        <v>75</v>
      </c>
      <c r="E241" s="211" t="s">
        <v>2148</v>
      </c>
      <c r="F241" s="211" t="s">
        <v>2149</v>
      </c>
      <c r="G241" s="209"/>
      <c r="H241" s="209"/>
      <c r="I241" s="212"/>
      <c r="J241" s="213">
        <f>BK241</f>
        <v>0</v>
      </c>
      <c r="K241" s="209"/>
      <c r="L241" s="214"/>
      <c r="M241" s="215"/>
      <c r="N241" s="216"/>
      <c r="O241" s="216"/>
      <c r="P241" s="217">
        <f>SUM(P242:P245)</f>
        <v>0</v>
      </c>
      <c r="Q241" s="216"/>
      <c r="R241" s="217">
        <f>SUM(R242:R245)</f>
        <v>0.25605</v>
      </c>
      <c r="S241" s="216"/>
      <c r="T241" s="218">
        <f>SUM(T242:T245)</f>
        <v>0</v>
      </c>
      <c r="U241" s="11"/>
      <c r="V241" s="11"/>
      <c r="W241" s="11"/>
      <c r="X241" s="11"/>
      <c r="Y241" s="11"/>
      <c r="Z241" s="11"/>
      <c r="AA241" s="11"/>
      <c r="AB241" s="11"/>
      <c r="AC241" s="11"/>
      <c r="AD241" s="11"/>
      <c r="AE241" s="11"/>
      <c r="AR241" s="219" t="s">
        <v>85</v>
      </c>
      <c r="AT241" s="220" t="s">
        <v>75</v>
      </c>
      <c r="AU241" s="220" t="s">
        <v>76</v>
      </c>
      <c r="AY241" s="219" t="s">
        <v>201</v>
      </c>
      <c r="BK241" s="221">
        <f>SUM(BK242:BK245)</f>
        <v>0</v>
      </c>
    </row>
    <row r="242" s="2" customFormat="1" ht="37.8" customHeight="1">
      <c r="A242" s="39"/>
      <c r="B242" s="40"/>
      <c r="C242" s="222" t="s">
        <v>1151</v>
      </c>
      <c r="D242" s="222" t="s">
        <v>202</v>
      </c>
      <c r="E242" s="223" t="s">
        <v>2150</v>
      </c>
      <c r="F242" s="224" t="s">
        <v>2151</v>
      </c>
      <c r="G242" s="225" t="s">
        <v>2026</v>
      </c>
      <c r="H242" s="226">
        <v>2</v>
      </c>
      <c r="I242" s="227"/>
      <c r="J242" s="228">
        <f>ROUND(I242*H242,2)</f>
        <v>0</v>
      </c>
      <c r="K242" s="229"/>
      <c r="L242" s="45"/>
      <c r="M242" s="230" t="s">
        <v>1</v>
      </c>
      <c r="N242" s="231" t="s">
        <v>41</v>
      </c>
      <c r="O242" s="92"/>
      <c r="P242" s="232">
        <f>O242*H242</f>
        <v>0</v>
      </c>
      <c r="Q242" s="232">
        <v>0.012</v>
      </c>
      <c r="R242" s="232">
        <f>Q242*H242</f>
        <v>0.024</v>
      </c>
      <c r="S242" s="232">
        <v>0</v>
      </c>
      <c r="T242" s="233">
        <f>S242*H242</f>
        <v>0</v>
      </c>
      <c r="U242" s="39"/>
      <c r="V242" s="39"/>
      <c r="W242" s="39"/>
      <c r="X242" s="39"/>
      <c r="Y242" s="39"/>
      <c r="Z242" s="39"/>
      <c r="AA242" s="39"/>
      <c r="AB242" s="39"/>
      <c r="AC242" s="39"/>
      <c r="AD242" s="39"/>
      <c r="AE242" s="39"/>
      <c r="AR242" s="234" t="s">
        <v>323</v>
      </c>
      <c r="AT242" s="234" t="s">
        <v>202</v>
      </c>
      <c r="AU242" s="234" t="s">
        <v>83</v>
      </c>
      <c r="AY242" s="18" t="s">
        <v>201</v>
      </c>
      <c r="BE242" s="235">
        <f>IF(N242="základní",J242,0)</f>
        <v>0</v>
      </c>
      <c r="BF242" s="235">
        <f>IF(N242="snížená",J242,0)</f>
        <v>0</v>
      </c>
      <c r="BG242" s="235">
        <f>IF(N242="zákl. přenesená",J242,0)</f>
        <v>0</v>
      </c>
      <c r="BH242" s="235">
        <f>IF(N242="sníž. přenesená",J242,0)</f>
        <v>0</v>
      </c>
      <c r="BI242" s="235">
        <f>IF(N242="nulová",J242,0)</f>
        <v>0</v>
      </c>
      <c r="BJ242" s="18" t="s">
        <v>83</v>
      </c>
      <c r="BK242" s="235">
        <f>ROUND(I242*H242,2)</f>
        <v>0</v>
      </c>
      <c r="BL242" s="18" t="s">
        <v>323</v>
      </c>
      <c r="BM242" s="234" t="s">
        <v>2152</v>
      </c>
    </row>
    <row r="243" s="2" customFormat="1" ht="37.8" customHeight="1">
      <c r="A243" s="39"/>
      <c r="B243" s="40"/>
      <c r="C243" s="222" t="s">
        <v>1157</v>
      </c>
      <c r="D243" s="222" t="s">
        <v>202</v>
      </c>
      <c r="E243" s="223" t="s">
        <v>2153</v>
      </c>
      <c r="F243" s="224" t="s">
        <v>2154</v>
      </c>
      <c r="G243" s="225" t="s">
        <v>2026</v>
      </c>
      <c r="H243" s="226">
        <v>1</v>
      </c>
      <c r="I243" s="227"/>
      <c r="J243" s="228">
        <f>ROUND(I243*H243,2)</f>
        <v>0</v>
      </c>
      <c r="K243" s="229"/>
      <c r="L243" s="45"/>
      <c r="M243" s="230" t="s">
        <v>1</v>
      </c>
      <c r="N243" s="231" t="s">
        <v>41</v>
      </c>
      <c r="O243" s="92"/>
      <c r="P243" s="232">
        <f>O243*H243</f>
        <v>0</v>
      </c>
      <c r="Q243" s="232">
        <v>0.015599999999999999</v>
      </c>
      <c r="R243" s="232">
        <f>Q243*H243</f>
        <v>0.015599999999999999</v>
      </c>
      <c r="S243" s="232">
        <v>0</v>
      </c>
      <c r="T243" s="233">
        <f>S243*H243</f>
        <v>0</v>
      </c>
      <c r="U243" s="39"/>
      <c r="V243" s="39"/>
      <c r="W243" s="39"/>
      <c r="X243" s="39"/>
      <c r="Y243" s="39"/>
      <c r="Z243" s="39"/>
      <c r="AA243" s="39"/>
      <c r="AB243" s="39"/>
      <c r="AC243" s="39"/>
      <c r="AD243" s="39"/>
      <c r="AE243" s="39"/>
      <c r="AR243" s="234" t="s">
        <v>323</v>
      </c>
      <c r="AT243" s="234" t="s">
        <v>202</v>
      </c>
      <c r="AU243" s="234" t="s">
        <v>83</v>
      </c>
      <c r="AY243" s="18" t="s">
        <v>201</v>
      </c>
      <c r="BE243" s="235">
        <f>IF(N243="základní",J243,0)</f>
        <v>0</v>
      </c>
      <c r="BF243" s="235">
        <f>IF(N243="snížená",J243,0)</f>
        <v>0</v>
      </c>
      <c r="BG243" s="235">
        <f>IF(N243="zákl. přenesená",J243,0)</f>
        <v>0</v>
      </c>
      <c r="BH243" s="235">
        <f>IF(N243="sníž. přenesená",J243,0)</f>
        <v>0</v>
      </c>
      <c r="BI243" s="235">
        <f>IF(N243="nulová",J243,0)</f>
        <v>0</v>
      </c>
      <c r="BJ243" s="18" t="s">
        <v>83</v>
      </c>
      <c r="BK243" s="235">
        <f>ROUND(I243*H243,2)</f>
        <v>0</v>
      </c>
      <c r="BL243" s="18" t="s">
        <v>323</v>
      </c>
      <c r="BM243" s="234" t="s">
        <v>2155</v>
      </c>
    </row>
    <row r="244" s="2" customFormat="1" ht="37.8" customHeight="1">
      <c r="A244" s="39"/>
      <c r="B244" s="40"/>
      <c r="C244" s="222" t="s">
        <v>1161</v>
      </c>
      <c r="D244" s="222" t="s">
        <v>202</v>
      </c>
      <c r="E244" s="223" t="s">
        <v>2156</v>
      </c>
      <c r="F244" s="224" t="s">
        <v>2157</v>
      </c>
      <c r="G244" s="225" t="s">
        <v>2026</v>
      </c>
      <c r="H244" s="226">
        <v>13</v>
      </c>
      <c r="I244" s="227"/>
      <c r="J244" s="228">
        <f>ROUND(I244*H244,2)</f>
        <v>0</v>
      </c>
      <c r="K244" s="229"/>
      <c r="L244" s="45"/>
      <c r="M244" s="230" t="s">
        <v>1</v>
      </c>
      <c r="N244" s="231" t="s">
        <v>41</v>
      </c>
      <c r="O244" s="92"/>
      <c r="P244" s="232">
        <f>O244*H244</f>
        <v>0</v>
      </c>
      <c r="Q244" s="232">
        <v>0.016650000000000002</v>
      </c>
      <c r="R244" s="232">
        <f>Q244*H244</f>
        <v>0.21645000000000003</v>
      </c>
      <c r="S244" s="232">
        <v>0</v>
      </c>
      <c r="T244" s="233">
        <f>S244*H244</f>
        <v>0</v>
      </c>
      <c r="U244" s="39"/>
      <c r="V244" s="39"/>
      <c r="W244" s="39"/>
      <c r="X244" s="39"/>
      <c r="Y244" s="39"/>
      <c r="Z244" s="39"/>
      <c r="AA244" s="39"/>
      <c r="AB244" s="39"/>
      <c r="AC244" s="39"/>
      <c r="AD244" s="39"/>
      <c r="AE244" s="39"/>
      <c r="AR244" s="234" t="s">
        <v>323</v>
      </c>
      <c r="AT244" s="234" t="s">
        <v>202</v>
      </c>
      <c r="AU244" s="234" t="s">
        <v>83</v>
      </c>
      <c r="AY244" s="18" t="s">
        <v>201</v>
      </c>
      <c r="BE244" s="235">
        <f>IF(N244="základní",J244,0)</f>
        <v>0</v>
      </c>
      <c r="BF244" s="235">
        <f>IF(N244="snížená",J244,0)</f>
        <v>0</v>
      </c>
      <c r="BG244" s="235">
        <f>IF(N244="zákl. přenesená",J244,0)</f>
        <v>0</v>
      </c>
      <c r="BH244" s="235">
        <f>IF(N244="sníž. přenesená",J244,0)</f>
        <v>0</v>
      </c>
      <c r="BI244" s="235">
        <f>IF(N244="nulová",J244,0)</f>
        <v>0</v>
      </c>
      <c r="BJ244" s="18" t="s">
        <v>83</v>
      </c>
      <c r="BK244" s="235">
        <f>ROUND(I244*H244,2)</f>
        <v>0</v>
      </c>
      <c r="BL244" s="18" t="s">
        <v>323</v>
      </c>
      <c r="BM244" s="234" t="s">
        <v>2158</v>
      </c>
    </row>
    <row r="245" s="2" customFormat="1" ht="49.05" customHeight="1">
      <c r="A245" s="39"/>
      <c r="B245" s="40"/>
      <c r="C245" s="222" t="s">
        <v>1165</v>
      </c>
      <c r="D245" s="222" t="s">
        <v>202</v>
      </c>
      <c r="E245" s="223" t="s">
        <v>2159</v>
      </c>
      <c r="F245" s="224" t="s">
        <v>2160</v>
      </c>
      <c r="G245" s="225" t="s">
        <v>1032</v>
      </c>
      <c r="H245" s="302"/>
      <c r="I245" s="227"/>
      <c r="J245" s="228">
        <f>ROUND(I245*H245,2)</f>
        <v>0</v>
      </c>
      <c r="K245" s="229"/>
      <c r="L245" s="45"/>
      <c r="M245" s="230" t="s">
        <v>1</v>
      </c>
      <c r="N245" s="231" t="s">
        <v>41</v>
      </c>
      <c r="O245" s="92"/>
      <c r="P245" s="232">
        <f>O245*H245</f>
        <v>0</v>
      </c>
      <c r="Q245" s="232">
        <v>0</v>
      </c>
      <c r="R245" s="232">
        <f>Q245*H245</f>
        <v>0</v>
      </c>
      <c r="S245" s="232">
        <v>0</v>
      </c>
      <c r="T245" s="233">
        <f>S245*H245</f>
        <v>0</v>
      </c>
      <c r="U245" s="39"/>
      <c r="V245" s="39"/>
      <c r="W245" s="39"/>
      <c r="X245" s="39"/>
      <c r="Y245" s="39"/>
      <c r="Z245" s="39"/>
      <c r="AA245" s="39"/>
      <c r="AB245" s="39"/>
      <c r="AC245" s="39"/>
      <c r="AD245" s="39"/>
      <c r="AE245" s="39"/>
      <c r="AR245" s="234" t="s">
        <v>323</v>
      </c>
      <c r="AT245" s="234" t="s">
        <v>202</v>
      </c>
      <c r="AU245" s="234" t="s">
        <v>83</v>
      </c>
      <c r="AY245" s="18" t="s">
        <v>201</v>
      </c>
      <c r="BE245" s="235">
        <f>IF(N245="základní",J245,0)</f>
        <v>0</v>
      </c>
      <c r="BF245" s="235">
        <f>IF(N245="snížená",J245,0)</f>
        <v>0</v>
      </c>
      <c r="BG245" s="235">
        <f>IF(N245="zákl. přenesená",J245,0)</f>
        <v>0</v>
      </c>
      <c r="BH245" s="235">
        <f>IF(N245="sníž. přenesená",J245,0)</f>
        <v>0</v>
      </c>
      <c r="BI245" s="235">
        <f>IF(N245="nulová",J245,0)</f>
        <v>0</v>
      </c>
      <c r="BJ245" s="18" t="s">
        <v>83</v>
      </c>
      <c r="BK245" s="235">
        <f>ROUND(I245*H245,2)</f>
        <v>0</v>
      </c>
      <c r="BL245" s="18" t="s">
        <v>323</v>
      </c>
      <c r="BM245" s="234" t="s">
        <v>2161</v>
      </c>
    </row>
    <row r="246" s="11" customFormat="1" ht="25.92" customHeight="1">
      <c r="A246" s="11"/>
      <c r="B246" s="208"/>
      <c r="C246" s="209"/>
      <c r="D246" s="210" t="s">
        <v>75</v>
      </c>
      <c r="E246" s="211" t="s">
        <v>1202</v>
      </c>
      <c r="F246" s="211" t="s">
        <v>1206</v>
      </c>
      <c r="G246" s="209"/>
      <c r="H246" s="209"/>
      <c r="I246" s="212"/>
      <c r="J246" s="213">
        <f>BK246</f>
        <v>0</v>
      </c>
      <c r="K246" s="209"/>
      <c r="L246" s="214"/>
      <c r="M246" s="215"/>
      <c r="N246" s="216"/>
      <c r="O246" s="216"/>
      <c r="P246" s="217">
        <f>P247</f>
        <v>0</v>
      </c>
      <c r="Q246" s="216"/>
      <c r="R246" s="217">
        <f>R247</f>
        <v>0</v>
      </c>
      <c r="S246" s="216"/>
      <c r="T246" s="218">
        <f>T247</f>
        <v>0</v>
      </c>
      <c r="U246" s="11"/>
      <c r="V246" s="11"/>
      <c r="W246" s="11"/>
      <c r="X246" s="11"/>
      <c r="Y246" s="11"/>
      <c r="Z246" s="11"/>
      <c r="AA246" s="11"/>
      <c r="AB246" s="11"/>
      <c r="AC246" s="11"/>
      <c r="AD246" s="11"/>
      <c r="AE246" s="11"/>
      <c r="AR246" s="219" t="s">
        <v>85</v>
      </c>
      <c r="AT246" s="220" t="s">
        <v>75</v>
      </c>
      <c r="AU246" s="220" t="s">
        <v>76</v>
      </c>
      <c r="AY246" s="219" t="s">
        <v>201</v>
      </c>
      <c r="BK246" s="221">
        <f>BK247</f>
        <v>0</v>
      </c>
    </row>
    <row r="247" s="2" customFormat="1" ht="49.05" customHeight="1">
      <c r="A247" s="39"/>
      <c r="B247" s="40"/>
      <c r="C247" s="222" t="s">
        <v>1170</v>
      </c>
      <c r="D247" s="222" t="s">
        <v>202</v>
      </c>
      <c r="E247" s="223" t="s">
        <v>2162</v>
      </c>
      <c r="F247" s="224" t="s">
        <v>2163</v>
      </c>
      <c r="G247" s="225" t="s">
        <v>2065</v>
      </c>
      <c r="H247" s="226">
        <v>1</v>
      </c>
      <c r="I247" s="227"/>
      <c r="J247" s="228">
        <f>ROUND(I247*H247,2)</f>
        <v>0</v>
      </c>
      <c r="K247" s="229"/>
      <c r="L247" s="45"/>
      <c r="M247" s="230" t="s">
        <v>1</v>
      </c>
      <c r="N247" s="231" t="s">
        <v>41</v>
      </c>
      <c r="O247" s="92"/>
      <c r="P247" s="232">
        <f>O247*H247</f>
        <v>0</v>
      </c>
      <c r="Q247" s="232">
        <v>0</v>
      </c>
      <c r="R247" s="232">
        <f>Q247*H247</f>
        <v>0</v>
      </c>
      <c r="S247" s="232">
        <v>0</v>
      </c>
      <c r="T247" s="233">
        <f>S247*H247</f>
        <v>0</v>
      </c>
      <c r="U247" s="39"/>
      <c r="V247" s="39"/>
      <c r="W247" s="39"/>
      <c r="X247" s="39"/>
      <c r="Y247" s="39"/>
      <c r="Z247" s="39"/>
      <c r="AA247" s="39"/>
      <c r="AB247" s="39"/>
      <c r="AC247" s="39"/>
      <c r="AD247" s="39"/>
      <c r="AE247" s="39"/>
      <c r="AR247" s="234" t="s">
        <v>323</v>
      </c>
      <c r="AT247" s="234" t="s">
        <v>202</v>
      </c>
      <c r="AU247" s="234" t="s">
        <v>83</v>
      </c>
      <c r="AY247" s="18" t="s">
        <v>201</v>
      </c>
      <c r="BE247" s="235">
        <f>IF(N247="základní",J247,0)</f>
        <v>0</v>
      </c>
      <c r="BF247" s="235">
        <f>IF(N247="snížená",J247,0)</f>
        <v>0</v>
      </c>
      <c r="BG247" s="235">
        <f>IF(N247="zákl. přenesená",J247,0)</f>
        <v>0</v>
      </c>
      <c r="BH247" s="235">
        <f>IF(N247="sníž. přenesená",J247,0)</f>
        <v>0</v>
      </c>
      <c r="BI247" s="235">
        <f>IF(N247="nulová",J247,0)</f>
        <v>0</v>
      </c>
      <c r="BJ247" s="18" t="s">
        <v>83</v>
      </c>
      <c r="BK247" s="235">
        <f>ROUND(I247*H247,2)</f>
        <v>0</v>
      </c>
      <c r="BL247" s="18" t="s">
        <v>323</v>
      </c>
      <c r="BM247" s="234" t="s">
        <v>2164</v>
      </c>
    </row>
    <row r="248" s="11" customFormat="1" ht="25.92" customHeight="1">
      <c r="A248" s="11"/>
      <c r="B248" s="208"/>
      <c r="C248" s="209"/>
      <c r="D248" s="210" t="s">
        <v>75</v>
      </c>
      <c r="E248" s="211" t="s">
        <v>1218</v>
      </c>
      <c r="F248" s="211" t="s">
        <v>1219</v>
      </c>
      <c r="G248" s="209"/>
      <c r="H248" s="209"/>
      <c r="I248" s="212"/>
      <c r="J248" s="213">
        <f>BK248</f>
        <v>0</v>
      </c>
      <c r="K248" s="209"/>
      <c r="L248" s="214"/>
      <c r="M248" s="215"/>
      <c r="N248" s="216"/>
      <c r="O248" s="216"/>
      <c r="P248" s="217">
        <f>SUM(P249:P250)</f>
        <v>0</v>
      </c>
      <c r="Q248" s="216"/>
      <c r="R248" s="217">
        <f>SUM(R249:R250)</f>
        <v>0.0066899999999999998</v>
      </c>
      <c r="S248" s="216"/>
      <c r="T248" s="218">
        <f>SUM(T249:T250)</f>
        <v>0</v>
      </c>
      <c r="U248" s="11"/>
      <c r="V248" s="11"/>
      <c r="W248" s="11"/>
      <c r="X248" s="11"/>
      <c r="Y248" s="11"/>
      <c r="Z248" s="11"/>
      <c r="AA248" s="11"/>
      <c r="AB248" s="11"/>
      <c r="AC248" s="11"/>
      <c r="AD248" s="11"/>
      <c r="AE248" s="11"/>
      <c r="AR248" s="219" t="s">
        <v>85</v>
      </c>
      <c r="AT248" s="220" t="s">
        <v>75</v>
      </c>
      <c r="AU248" s="220" t="s">
        <v>76</v>
      </c>
      <c r="AY248" s="219" t="s">
        <v>201</v>
      </c>
      <c r="BK248" s="221">
        <f>SUM(BK249:BK250)</f>
        <v>0</v>
      </c>
    </row>
    <row r="249" s="2" customFormat="1" ht="37.8" customHeight="1">
      <c r="A249" s="39"/>
      <c r="B249" s="40"/>
      <c r="C249" s="222" t="s">
        <v>1174</v>
      </c>
      <c r="D249" s="222" t="s">
        <v>202</v>
      </c>
      <c r="E249" s="223" t="s">
        <v>2165</v>
      </c>
      <c r="F249" s="224" t="s">
        <v>2166</v>
      </c>
      <c r="G249" s="225" t="s">
        <v>535</v>
      </c>
      <c r="H249" s="226">
        <v>3</v>
      </c>
      <c r="I249" s="227"/>
      <c r="J249" s="228">
        <f>ROUND(I249*H249,2)</f>
        <v>0</v>
      </c>
      <c r="K249" s="229"/>
      <c r="L249" s="45"/>
      <c r="M249" s="230" t="s">
        <v>1</v>
      </c>
      <c r="N249" s="231" t="s">
        <v>41</v>
      </c>
      <c r="O249" s="92"/>
      <c r="P249" s="232">
        <f>O249*H249</f>
        <v>0</v>
      </c>
      <c r="Q249" s="232">
        <v>3.0000000000000001E-05</v>
      </c>
      <c r="R249" s="232">
        <f>Q249*H249</f>
        <v>9.0000000000000006E-05</v>
      </c>
      <c r="S249" s="232">
        <v>0</v>
      </c>
      <c r="T249" s="233">
        <f>S249*H249</f>
        <v>0</v>
      </c>
      <c r="U249" s="39"/>
      <c r="V249" s="39"/>
      <c r="W249" s="39"/>
      <c r="X249" s="39"/>
      <c r="Y249" s="39"/>
      <c r="Z249" s="39"/>
      <c r="AA249" s="39"/>
      <c r="AB249" s="39"/>
      <c r="AC249" s="39"/>
      <c r="AD249" s="39"/>
      <c r="AE249" s="39"/>
      <c r="AR249" s="234" t="s">
        <v>323</v>
      </c>
      <c r="AT249" s="234" t="s">
        <v>202</v>
      </c>
      <c r="AU249" s="234" t="s">
        <v>83</v>
      </c>
      <c r="AY249" s="18" t="s">
        <v>201</v>
      </c>
      <c r="BE249" s="235">
        <f>IF(N249="základní",J249,0)</f>
        <v>0</v>
      </c>
      <c r="BF249" s="235">
        <f>IF(N249="snížená",J249,0)</f>
        <v>0</v>
      </c>
      <c r="BG249" s="235">
        <f>IF(N249="zákl. přenesená",J249,0)</f>
        <v>0</v>
      </c>
      <c r="BH249" s="235">
        <f>IF(N249="sníž. přenesená",J249,0)</f>
        <v>0</v>
      </c>
      <c r="BI249" s="235">
        <f>IF(N249="nulová",J249,0)</f>
        <v>0</v>
      </c>
      <c r="BJ249" s="18" t="s">
        <v>83</v>
      </c>
      <c r="BK249" s="235">
        <f>ROUND(I249*H249,2)</f>
        <v>0</v>
      </c>
      <c r="BL249" s="18" t="s">
        <v>323</v>
      </c>
      <c r="BM249" s="234" t="s">
        <v>2167</v>
      </c>
    </row>
    <row r="250" s="2" customFormat="1" ht="24.15" customHeight="1">
      <c r="A250" s="39"/>
      <c r="B250" s="40"/>
      <c r="C250" s="291" t="s">
        <v>1178</v>
      </c>
      <c r="D250" s="291" t="s">
        <v>615</v>
      </c>
      <c r="E250" s="292" t="s">
        <v>2168</v>
      </c>
      <c r="F250" s="293" t="s">
        <v>2169</v>
      </c>
      <c r="G250" s="294" t="s">
        <v>535</v>
      </c>
      <c r="H250" s="295">
        <v>3</v>
      </c>
      <c r="I250" s="296"/>
      <c r="J250" s="297">
        <f>ROUND(I250*H250,2)</f>
        <v>0</v>
      </c>
      <c r="K250" s="298"/>
      <c r="L250" s="299"/>
      <c r="M250" s="303" t="s">
        <v>1</v>
      </c>
      <c r="N250" s="304" t="s">
        <v>41</v>
      </c>
      <c r="O250" s="282"/>
      <c r="P250" s="283">
        <f>O250*H250</f>
        <v>0</v>
      </c>
      <c r="Q250" s="283">
        <v>0.0022000000000000001</v>
      </c>
      <c r="R250" s="283">
        <f>Q250*H250</f>
        <v>0.0066</v>
      </c>
      <c r="S250" s="283">
        <v>0</v>
      </c>
      <c r="T250" s="284">
        <f>S250*H250</f>
        <v>0</v>
      </c>
      <c r="U250" s="39"/>
      <c r="V250" s="39"/>
      <c r="W250" s="39"/>
      <c r="X250" s="39"/>
      <c r="Y250" s="39"/>
      <c r="Z250" s="39"/>
      <c r="AA250" s="39"/>
      <c r="AB250" s="39"/>
      <c r="AC250" s="39"/>
      <c r="AD250" s="39"/>
      <c r="AE250" s="39"/>
      <c r="AR250" s="234" t="s">
        <v>683</v>
      </c>
      <c r="AT250" s="234" t="s">
        <v>615</v>
      </c>
      <c r="AU250" s="234" t="s">
        <v>83</v>
      </c>
      <c r="AY250" s="18" t="s">
        <v>201</v>
      </c>
      <c r="BE250" s="235">
        <f>IF(N250="základní",J250,0)</f>
        <v>0</v>
      </c>
      <c r="BF250" s="235">
        <f>IF(N250="snížená",J250,0)</f>
        <v>0</v>
      </c>
      <c r="BG250" s="235">
        <f>IF(N250="zákl. přenesená",J250,0)</f>
        <v>0</v>
      </c>
      <c r="BH250" s="235">
        <f>IF(N250="sníž. přenesená",J250,0)</f>
        <v>0</v>
      </c>
      <c r="BI250" s="235">
        <f>IF(N250="nulová",J250,0)</f>
        <v>0</v>
      </c>
      <c r="BJ250" s="18" t="s">
        <v>83</v>
      </c>
      <c r="BK250" s="235">
        <f>ROUND(I250*H250,2)</f>
        <v>0</v>
      </c>
      <c r="BL250" s="18" t="s">
        <v>323</v>
      </c>
      <c r="BM250" s="234" t="s">
        <v>2170</v>
      </c>
    </row>
    <row r="251" s="2" customFormat="1" ht="6.96" customHeight="1">
      <c r="A251" s="39"/>
      <c r="B251" s="67"/>
      <c r="C251" s="68"/>
      <c r="D251" s="68"/>
      <c r="E251" s="68"/>
      <c r="F251" s="68"/>
      <c r="G251" s="68"/>
      <c r="H251" s="68"/>
      <c r="I251" s="68"/>
      <c r="J251" s="68"/>
      <c r="K251" s="68"/>
      <c r="L251" s="45"/>
      <c r="M251" s="39"/>
      <c r="O251" s="39"/>
      <c r="P251" s="39"/>
      <c r="Q251" s="39"/>
      <c r="R251" s="39"/>
      <c r="S251" s="39"/>
      <c r="T251" s="39"/>
      <c r="U251" s="39"/>
      <c r="V251" s="39"/>
      <c r="W251" s="39"/>
      <c r="X251" s="39"/>
      <c r="Y251" s="39"/>
      <c r="Z251" s="39"/>
      <c r="AA251" s="39"/>
      <c r="AB251" s="39"/>
      <c r="AC251" s="39"/>
      <c r="AD251" s="39"/>
      <c r="AE251" s="39"/>
    </row>
  </sheetData>
  <sheetProtection sheet="1" autoFilter="0" formatColumns="0" formatRows="0" objects="1" scenarios="1" spinCount="100000" saltValue="qcF9OnKIiGMxC66xKYdAh4qrO54D/Xe9Cf6TBB5Zr+/hB1JCIFaSQ/FmPSY2e886nWkrNW0Kw3/2N2Mwr/jX0w==" hashValue="BKMYBYC1+zBfyaZZ2FqJLy0/rMwpAviq+KldpQ8yzP+xqq1Me/4uVaFOQWvGbUfhXqjUvtmy0JDStCz0y+I9Iw==" algorithmName="SHA-512" password="CC35"/>
  <autoFilter ref="C125:K250"/>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108</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368</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2171</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ROUND(J131,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ROUND((SUM(BE131:BE394)),  2)</f>
        <v>0</v>
      </c>
      <c r="G35" s="39"/>
      <c r="H35" s="39"/>
      <c r="I35" s="166">
        <v>0.20999999999999999</v>
      </c>
      <c r="J35" s="165">
        <f>ROUND(((SUM(BE131:BE394))*I35),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ROUND((SUM(BF131:BF394)),  2)</f>
        <v>0</v>
      </c>
      <c r="G36" s="39"/>
      <c r="H36" s="39"/>
      <c r="I36" s="166">
        <v>0.12</v>
      </c>
      <c r="J36" s="165">
        <f>ROUND(((SUM(BF131:BF394))*I36),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ROUND((SUM(BG131:BG394)),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ROUND((SUM(BH131:BH394)),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ROUND((SUM(BI131:BI394)),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368</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02-04 - Zařízení pro vytápění staveb</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J131</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2172</v>
      </c>
      <c r="E99" s="193"/>
      <c r="F99" s="193"/>
      <c r="G99" s="193"/>
      <c r="H99" s="193"/>
      <c r="I99" s="193"/>
      <c r="J99" s="194">
        <f>J132</f>
        <v>0</v>
      </c>
      <c r="K99" s="191"/>
      <c r="L99" s="195"/>
      <c r="S99" s="9"/>
      <c r="T99" s="9"/>
      <c r="U99" s="9"/>
      <c r="V99" s="9"/>
      <c r="W99" s="9"/>
      <c r="X99" s="9"/>
      <c r="Y99" s="9"/>
      <c r="Z99" s="9"/>
      <c r="AA99" s="9"/>
      <c r="AB99" s="9"/>
      <c r="AC99" s="9"/>
      <c r="AD99" s="9"/>
      <c r="AE99" s="9"/>
    </row>
    <row r="100" s="9" customFormat="1" ht="24.96" customHeight="1">
      <c r="A100" s="9"/>
      <c r="B100" s="190"/>
      <c r="C100" s="191"/>
      <c r="D100" s="192" t="s">
        <v>480</v>
      </c>
      <c r="E100" s="193"/>
      <c r="F100" s="193"/>
      <c r="G100" s="193"/>
      <c r="H100" s="193"/>
      <c r="I100" s="193"/>
      <c r="J100" s="194">
        <f>J134</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2173</v>
      </c>
      <c r="E101" s="193"/>
      <c r="F101" s="193"/>
      <c r="G101" s="193"/>
      <c r="H101" s="193"/>
      <c r="I101" s="193"/>
      <c r="J101" s="194">
        <f>J156</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2174</v>
      </c>
      <c r="E102" s="193"/>
      <c r="F102" s="193"/>
      <c r="G102" s="193"/>
      <c r="H102" s="193"/>
      <c r="I102" s="193"/>
      <c r="J102" s="194">
        <f>J207</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2175</v>
      </c>
      <c r="E103" s="193"/>
      <c r="F103" s="193"/>
      <c r="G103" s="193"/>
      <c r="H103" s="193"/>
      <c r="I103" s="193"/>
      <c r="J103" s="194">
        <f>J232</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2176</v>
      </c>
      <c r="E104" s="193"/>
      <c r="F104" s="193"/>
      <c r="G104" s="193"/>
      <c r="H104" s="193"/>
      <c r="I104" s="193"/>
      <c r="J104" s="194">
        <f>J287</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2177</v>
      </c>
      <c r="E105" s="193"/>
      <c r="F105" s="193"/>
      <c r="G105" s="193"/>
      <c r="H105" s="193"/>
      <c r="I105" s="193"/>
      <c r="J105" s="194">
        <f>J298</f>
        <v>0</v>
      </c>
      <c r="K105" s="191"/>
      <c r="L105" s="195"/>
      <c r="S105" s="9"/>
      <c r="T105" s="9"/>
      <c r="U105" s="9"/>
      <c r="V105" s="9"/>
      <c r="W105" s="9"/>
      <c r="X105" s="9"/>
      <c r="Y105" s="9"/>
      <c r="Z105" s="9"/>
      <c r="AA105" s="9"/>
      <c r="AB105" s="9"/>
      <c r="AC105" s="9"/>
      <c r="AD105" s="9"/>
      <c r="AE105" s="9"/>
    </row>
    <row r="106" s="9" customFormat="1" ht="24.96" customHeight="1">
      <c r="A106" s="9"/>
      <c r="B106" s="190"/>
      <c r="C106" s="191"/>
      <c r="D106" s="192" t="s">
        <v>486</v>
      </c>
      <c r="E106" s="193"/>
      <c r="F106" s="193"/>
      <c r="G106" s="193"/>
      <c r="H106" s="193"/>
      <c r="I106" s="193"/>
      <c r="J106" s="194">
        <f>J339</f>
        <v>0</v>
      </c>
      <c r="K106" s="191"/>
      <c r="L106" s="195"/>
      <c r="S106" s="9"/>
      <c r="T106" s="9"/>
      <c r="U106" s="9"/>
      <c r="V106" s="9"/>
      <c r="W106" s="9"/>
      <c r="X106" s="9"/>
      <c r="Y106" s="9"/>
      <c r="Z106" s="9"/>
      <c r="AA106" s="9"/>
      <c r="AB106" s="9"/>
      <c r="AC106" s="9"/>
      <c r="AD106" s="9"/>
      <c r="AE106" s="9"/>
    </row>
    <row r="107" s="9" customFormat="1" ht="24.96" customHeight="1">
      <c r="A107" s="9"/>
      <c r="B107" s="190"/>
      <c r="C107" s="191"/>
      <c r="D107" s="192" t="s">
        <v>2178</v>
      </c>
      <c r="E107" s="193"/>
      <c r="F107" s="193"/>
      <c r="G107" s="193"/>
      <c r="H107" s="193"/>
      <c r="I107" s="193"/>
      <c r="J107" s="194">
        <f>J346</f>
        <v>0</v>
      </c>
      <c r="K107" s="191"/>
      <c r="L107" s="195"/>
      <c r="S107" s="9"/>
      <c r="T107" s="9"/>
      <c r="U107" s="9"/>
      <c r="V107" s="9"/>
      <c r="W107" s="9"/>
      <c r="X107" s="9"/>
      <c r="Y107" s="9"/>
      <c r="Z107" s="9"/>
      <c r="AA107" s="9"/>
      <c r="AB107" s="9"/>
      <c r="AC107" s="9"/>
      <c r="AD107" s="9"/>
      <c r="AE107" s="9"/>
    </row>
    <row r="108" s="9" customFormat="1" ht="24.96" customHeight="1">
      <c r="A108" s="9"/>
      <c r="B108" s="190"/>
      <c r="C108" s="191"/>
      <c r="D108" s="192" t="s">
        <v>2179</v>
      </c>
      <c r="E108" s="193"/>
      <c r="F108" s="193"/>
      <c r="G108" s="193"/>
      <c r="H108" s="193"/>
      <c r="I108" s="193"/>
      <c r="J108" s="194">
        <f>J351</f>
        <v>0</v>
      </c>
      <c r="K108" s="191"/>
      <c r="L108" s="195"/>
      <c r="S108" s="9"/>
      <c r="T108" s="9"/>
      <c r="U108" s="9"/>
      <c r="V108" s="9"/>
      <c r="W108" s="9"/>
      <c r="X108" s="9"/>
      <c r="Y108" s="9"/>
      <c r="Z108" s="9"/>
      <c r="AA108" s="9"/>
      <c r="AB108" s="9"/>
      <c r="AC108" s="9"/>
      <c r="AD108" s="9"/>
      <c r="AE108" s="9"/>
    </row>
    <row r="109" s="9" customFormat="1" ht="24.96" customHeight="1">
      <c r="A109" s="9"/>
      <c r="B109" s="190"/>
      <c r="C109" s="191"/>
      <c r="D109" s="192" t="s">
        <v>2180</v>
      </c>
      <c r="E109" s="193"/>
      <c r="F109" s="193"/>
      <c r="G109" s="193"/>
      <c r="H109" s="193"/>
      <c r="I109" s="193"/>
      <c r="J109" s="194">
        <f>J377</f>
        <v>0</v>
      </c>
      <c r="K109" s="191"/>
      <c r="L109" s="195"/>
      <c r="S109" s="9"/>
      <c r="T109" s="9"/>
      <c r="U109" s="9"/>
      <c r="V109" s="9"/>
      <c r="W109" s="9"/>
      <c r="X109" s="9"/>
      <c r="Y109" s="9"/>
      <c r="Z109" s="9"/>
      <c r="AA109" s="9"/>
      <c r="AB109" s="9"/>
      <c r="AC109" s="9"/>
      <c r="AD109" s="9"/>
      <c r="AE109" s="9"/>
    </row>
    <row r="110" s="2" customFormat="1" ht="21.84"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67"/>
      <c r="C111" s="68"/>
      <c r="D111" s="68"/>
      <c r="E111" s="68"/>
      <c r="F111" s="68"/>
      <c r="G111" s="68"/>
      <c r="H111" s="68"/>
      <c r="I111" s="68"/>
      <c r="J111" s="68"/>
      <c r="K111" s="68"/>
      <c r="L111" s="64"/>
      <c r="S111" s="39"/>
      <c r="T111" s="39"/>
      <c r="U111" s="39"/>
      <c r="V111" s="39"/>
      <c r="W111" s="39"/>
      <c r="X111" s="39"/>
      <c r="Y111" s="39"/>
      <c r="Z111" s="39"/>
      <c r="AA111" s="39"/>
      <c r="AB111" s="39"/>
      <c r="AC111" s="39"/>
      <c r="AD111" s="39"/>
      <c r="AE111" s="39"/>
    </row>
    <row r="115" s="2" customFormat="1" ht="6.96" customHeight="1">
      <c r="A115" s="39"/>
      <c r="B115" s="69"/>
      <c r="C115" s="70"/>
      <c r="D115" s="70"/>
      <c r="E115" s="70"/>
      <c r="F115" s="70"/>
      <c r="G115" s="70"/>
      <c r="H115" s="70"/>
      <c r="I115" s="70"/>
      <c r="J115" s="70"/>
      <c r="K115" s="70"/>
      <c r="L115" s="64"/>
      <c r="S115" s="39"/>
      <c r="T115" s="39"/>
      <c r="U115" s="39"/>
      <c r="V115" s="39"/>
      <c r="W115" s="39"/>
      <c r="X115" s="39"/>
      <c r="Y115" s="39"/>
      <c r="Z115" s="39"/>
      <c r="AA115" s="39"/>
      <c r="AB115" s="39"/>
      <c r="AC115" s="39"/>
      <c r="AD115" s="39"/>
      <c r="AE115" s="39"/>
    </row>
    <row r="116" s="2" customFormat="1" ht="24.96" customHeight="1">
      <c r="A116" s="39"/>
      <c r="B116" s="40"/>
      <c r="C116" s="24" t="s">
        <v>187</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16</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6.25" customHeight="1">
      <c r="A119" s="39"/>
      <c r="B119" s="40"/>
      <c r="C119" s="41"/>
      <c r="D119" s="41"/>
      <c r="E119" s="185" t="str">
        <f>E7</f>
        <v>Konverze Vodárenské věže - výstavba větrné elektrárny Bohumín - Pudlov</v>
      </c>
      <c r="F119" s="33"/>
      <c r="G119" s="33"/>
      <c r="H119" s="33"/>
      <c r="I119" s="41"/>
      <c r="J119" s="41"/>
      <c r="K119" s="41"/>
      <c r="L119" s="64"/>
      <c r="S119" s="39"/>
      <c r="T119" s="39"/>
      <c r="U119" s="39"/>
      <c r="V119" s="39"/>
      <c r="W119" s="39"/>
      <c r="X119" s="39"/>
      <c r="Y119" s="39"/>
      <c r="Z119" s="39"/>
      <c r="AA119" s="39"/>
      <c r="AB119" s="39"/>
      <c r="AC119" s="39"/>
      <c r="AD119" s="39"/>
      <c r="AE119" s="39"/>
    </row>
    <row r="120" s="1" customFormat="1" ht="12" customHeight="1">
      <c r="B120" s="22"/>
      <c r="C120" s="33" t="s">
        <v>174</v>
      </c>
      <c r="D120" s="23"/>
      <c r="E120" s="23"/>
      <c r="F120" s="23"/>
      <c r="G120" s="23"/>
      <c r="H120" s="23"/>
      <c r="I120" s="23"/>
      <c r="J120" s="23"/>
      <c r="K120" s="23"/>
      <c r="L120" s="21"/>
    </row>
    <row r="121" s="2" customFormat="1" ht="16.5" customHeight="1">
      <c r="A121" s="39"/>
      <c r="B121" s="40"/>
      <c r="C121" s="41"/>
      <c r="D121" s="41"/>
      <c r="E121" s="185" t="s">
        <v>368</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176</v>
      </c>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6.5" customHeight="1">
      <c r="A123" s="39"/>
      <c r="B123" s="40"/>
      <c r="C123" s="41"/>
      <c r="D123" s="41"/>
      <c r="E123" s="77" t="str">
        <f>E11</f>
        <v>02-04 - Zařízení pro vytápění staveb</v>
      </c>
      <c r="F123" s="41"/>
      <c r="G123" s="41"/>
      <c r="H123" s="41"/>
      <c r="I123" s="41"/>
      <c r="J123" s="41"/>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12" customHeight="1">
      <c r="A125" s="39"/>
      <c r="B125" s="40"/>
      <c r="C125" s="33" t="s">
        <v>20</v>
      </c>
      <c r="D125" s="41"/>
      <c r="E125" s="41"/>
      <c r="F125" s="28" t="str">
        <f>F14</f>
        <v xml:space="preserve"> </v>
      </c>
      <c r="G125" s="41"/>
      <c r="H125" s="41"/>
      <c r="I125" s="33" t="s">
        <v>22</v>
      </c>
      <c r="J125" s="80" t="str">
        <f>IF(J14="","",J14)</f>
        <v>6. 6. 2024</v>
      </c>
      <c r="K125" s="41"/>
      <c r="L125" s="64"/>
      <c r="S125" s="39"/>
      <c r="T125" s="39"/>
      <c r="U125" s="39"/>
      <c r="V125" s="39"/>
      <c r="W125" s="39"/>
      <c r="X125" s="39"/>
      <c r="Y125" s="39"/>
      <c r="Z125" s="39"/>
      <c r="AA125" s="39"/>
      <c r="AB125" s="39"/>
      <c r="AC125" s="39"/>
      <c r="AD125" s="39"/>
      <c r="AE125" s="39"/>
    </row>
    <row r="126" s="2" customFormat="1" ht="6.96"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5.15" customHeight="1">
      <c r="A127" s="39"/>
      <c r="B127" s="40"/>
      <c r="C127" s="33" t="s">
        <v>24</v>
      </c>
      <c r="D127" s="41"/>
      <c r="E127" s="41"/>
      <c r="F127" s="28" t="str">
        <f>E17</f>
        <v>Ing. Vladimír Cigánek</v>
      </c>
      <c r="G127" s="41"/>
      <c r="H127" s="41"/>
      <c r="I127" s="33" t="s">
        <v>30</v>
      </c>
      <c r="J127" s="37" t="str">
        <f>E23</f>
        <v>PPS Kania s.r.o.</v>
      </c>
      <c r="K127" s="41"/>
      <c r="L127" s="64"/>
      <c r="S127" s="39"/>
      <c r="T127" s="39"/>
      <c r="U127" s="39"/>
      <c r="V127" s="39"/>
      <c r="W127" s="39"/>
      <c r="X127" s="39"/>
      <c r="Y127" s="39"/>
      <c r="Z127" s="39"/>
      <c r="AA127" s="39"/>
      <c r="AB127" s="39"/>
      <c r="AC127" s="39"/>
      <c r="AD127" s="39"/>
      <c r="AE127" s="39"/>
    </row>
    <row r="128" s="2" customFormat="1" ht="15.15" customHeight="1">
      <c r="A128" s="39"/>
      <c r="B128" s="40"/>
      <c r="C128" s="33" t="s">
        <v>28</v>
      </c>
      <c r="D128" s="41"/>
      <c r="E128" s="41"/>
      <c r="F128" s="28" t="str">
        <f>IF(E20="","",E20)</f>
        <v>Vyplň údaj</v>
      </c>
      <c r="G128" s="41"/>
      <c r="H128" s="41"/>
      <c r="I128" s="33" t="s">
        <v>33</v>
      </c>
      <c r="J128" s="37" t="str">
        <f>E26</f>
        <v>kolektiv autorů</v>
      </c>
      <c r="K128" s="41"/>
      <c r="L128" s="64"/>
      <c r="S128" s="39"/>
      <c r="T128" s="39"/>
      <c r="U128" s="39"/>
      <c r="V128" s="39"/>
      <c r="W128" s="39"/>
      <c r="X128" s="39"/>
      <c r="Y128" s="39"/>
      <c r="Z128" s="39"/>
      <c r="AA128" s="39"/>
      <c r="AB128" s="39"/>
      <c r="AC128" s="39"/>
      <c r="AD128" s="39"/>
      <c r="AE128" s="39"/>
    </row>
    <row r="129" s="2" customFormat="1" ht="10.32" customHeight="1">
      <c r="A129" s="39"/>
      <c r="B129" s="40"/>
      <c r="C129" s="41"/>
      <c r="D129" s="41"/>
      <c r="E129" s="41"/>
      <c r="F129" s="41"/>
      <c r="G129" s="41"/>
      <c r="H129" s="41"/>
      <c r="I129" s="41"/>
      <c r="J129" s="41"/>
      <c r="K129" s="41"/>
      <c r="L129" s="64"/>
      <c r="S129" s="39"/>
      <c r="T129" s="39"/>
      <c r="U129" s="39"/>
      <c r="V129" s="39"/>
      <c r="W129" s="39"/>
      <c r="X129" s="39"/>
      <c r="Y129" s="39"/>
      <c r="Z129" s="39"/>
      <c r="AA129" s="39"/>
      <c r="AB129" s="39"/>
      <c r="AC129" s="39"/>
      <c r="AD129" s="39"/>
      <c r="AE129" s="39"/>
    </row>
    <row r="130" s="10" customFormat="1" ht="29.28" customHeight="1">
      <c r="A130" s="196"/>
      <c r="B130" s="197"/>
      <c r="C130" s="198" t="s">
        <v>188</v>
      </c>
      <c r="D130" s="199" t="s">
        <v>61</v>
      </c>
      <c r="E130" s="199" t="s">
        <v>57</v>
      </c>
      <c r="F130" s="199" t="s">
        <v>58</v>
      </c>
      <c r="G130" s="199" t="s">
        <v>189</v>
      </c>
      <c r="H130" s="199" t="s">
        <v>190</v>
      </c>
      <c r="I130" s="199" t="s">
        <v>191</v>
      </c>
      <c r="J130" s="200" t="s">
        <v>180</v>
      </c>
      <c r="K130" s="201" t="s">
        <v>192</v>
      </c>
      <c r="L130" s="202"/>
      <c r="M130" s="101" t="s">
        <v>1</v>
      </c>
      <c r="N130" s="102" t="s">
        <v>40</v>
      </c>
      <c r="O130" s="102" t="s">
        <v>193</v>
      </c>
      <c r="P130" s="102" t="s">
        <v>194</v>
      </c>
      <c r="Q130" s="102" t="s">
        <v>195</v>
      </c>
      <c r="R130" s="102" t="s">
        <v>196</v>
      </c>
      <c r="S130" s="102" t="s">
        <v>197</v>
      </c>
      <c r="T130" s="103" t="s">
        <v>198</v>
      </c>
      <c r="U130" s="196"/>
      <c r="V130" s="196"/>
      <c r="W130" s="196"/>
      <c r="X130" s="196"/>
      <c r="Y130" s="196"/>
      <c r="Z130" s="196"/>
      <c r="AA130" s="196"/>
      <c r="AB130" s="196"/>
      <c r="AC130" s="196"/>
      <c r="AD130" s="196"/>
      <c r="AE130" s="196"/>
    </row>
    <row r="131" s="2" customFormat="1" ht="22.8" customHeight="1">
      <c r="A131" s="39"/>
      <c r="B131" s="40"/>
      <c r="C131" s="108" t="s">
        <v>199</v>
      </c>
      <c r="D131" s="41"/>
      <c r="E131" s="41"/>
      <c r="F131" s="41"/>
      <c r="G131" s="41"/>
      <c r="H131" s="41"/>
      <c r="I131" s="41"/>
      <c r="J131" s="203">
        <f>BK131</f>
        <v>0</v>
      </c>
      <c r="K131" s="41"/>
      <c r="L131" s="45"/>
      <c r="M131" s="104"/>
      <c r="N131" s="204"/>
      <c r="O131" s="105"/>
      <c r="P131" s="205">
        <f>P132+P134+P156+P207+P232+P287+P298+P339+P346+P351+P377</f>
        <v>0</v>
      </c>
      <c r="Q131" s="105"/>
      <c r="R131" s="205">
        <f>R132+R134+R156+R207+R232+R287+R298+R339+R346+R351+R377</f>
        <v>0</v>
      </c>
      <c r="S131" s="105"/>
      <c r="T131" s="206">
        <f>T132+T134+T156+T207+T232+T287+T298+T339+T346+T351+T377</f>
        <v>0</v>
      </c>
      <c r="U131" s="39"/>
      <c r="V131" s="39"/>
      <c r="W131" s="39"/>
      <c r="X131" s="39"/>
      <c r="Y131" s="39"/>
      <c r="Z131" s="39"/>
      <c r="AA131" s="39"/>
      <c r="AB131" s="39"/>
      <c r="AC131" s="39"/>
      <c r="AD131" s="39"/>
      <c r="AE131" s="39"/>
      <c r="AT131" s="18" t="s">
        <v>75</v>
      </c>
      <c r="AU131" s="18" t="s">
        <v>182</v>
      </c>
      <c r="BK131" s="207">
        <f>BK132+BK134+BK156+BK207+BK232+BK287+BK298+BK339+BK346+BK351+BK377</f>
        <v>0</v>
      </c>
    </row>
    <row r="132" s="11" customFormat="1" ht="25.92" customHeight="1">
      <c r="A132" s="11"/>
      <c r="B132" s="208"/>
      <c r="C132" s="209"/>
      <c r="D132" s="210" t="s">
        <v>75</v>
      </c>
      <c r="E132" s="211" t="s">
        <v>1067</v>
      </c>
      <c r="F132" s="211" t="s">
        <v>2181</v>
      </c>
      <c r="G132" s="209"/>
      <c r="H132" s="209"/>
      <c r="I132" s="212"/>
      <c r="J132" s="213">
        <f>BK132</f>
        <v>0</v>
      </c>
      <c r="K132" s="209"/>
      <c r="L132" s="214"/>
      <c r="M132" s="215"/>
      <c r="N132" s="216"/>
      <c r="O132" s="216"/>
      <c r="P132" s="217">
        <f>P133</f>
        <v>0</v>
      </c>
      <c r="Q132" s="216"/>
      <c r="R132" s="217">
        <f>R133</f>
        <v>0</v>
      </c>
      <c r="S132" s="216"/>
      <c r="T132" s="218">
        <f>T133</f>
        <v>0</v>
      </c>
      <c r="U132" s="11"/>
      <c r="V132" s="11"/>
      <c r="W132" s="11"/>
      <c r="X132" s="11"/>
      <c r="Y132" s="11"/>
      <c r="Z132" s="11"/>
      <c r="AA132" s="11"/>
      <c r="AB132" s="11"/>
      <c r="AC132" s="11"/>
      <c r="AD132" s="11"/>
      <c r="AE132" s="11"/>
      <c r="AR132" s="219" t="s">
        <v>83</v>
      </c>
      <c r="AT132" s="220" t="s">
        <v>75</v>
      </c>
      <c r="AU132" s="220" t="s">
        <v>76</v>
      </c>
      <c r="AY132" s="219" t="s">
        <v>201</v>
      </c>
      <c r="BK132" s="221">
        <f>BK133</f>
        <v>0</v>
      </c>
    </row>
    <row r="133" s="2" customFormat="1" ht="134.25" customHeight="1">
      <c r="A133" s="39"/>
      <c r="B133" s="40"/>
      <c r="C133" s="222" t="s">
        <v>83</v>
      </c>
      <c r="D133" s="222" t="s">
        <v>202</v>
      </c>
      <c r="E133" s="223" t="s">
        <v>2182</v>
      </c>
      <c r="F133" s="224" t="s">
        <v>2183</v>
      </c>
      <c r="G133" s="225" t="s">
        <v>823</v>
      </c>
      <c r="H133" s="226">
        <v>30</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206</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206</v>
      </c>
      <c r="BM133" s="234" t="s">
        <v>85</v>
      </c>
    </row>
    <row r="134" s="11" customFormat="1" ht="25.92" customHeight="1">
      <c r="A134" s="11"/>
      <c r="B134" s="208"/>
      <c r="C134" s="209"/>
      <c r="D134" s="210" t="s">
        <v>75</v>
      </c>
      <c r="E134" s="211" t="s">
        <v>1086</v>
      </c>
      <c r="F134" s="211" t="s">
        <v>1087</v>
      </c>
      <c r="G134" s="209"/>
      <c r="H134" s="209"/>
      <c r="I134" s="212"/>
      <c r="J134" s="213">
        <f>BK134</f>
        <v>0</v>
      </c>
      <c r="K134" s="209"/>
      <c r="L134" s="214"/>
      <c r="M134" s="215"/>
      <c r="N134" s="216"/>
      <c r="O134" s="216"/>
      <c r="P134" s="217">
        <f>SUM(P135:P155)</f>
        <v>0</v>
      </c>
      <c r="Q134" s="216"/>
      <c r="R134" s="217">
        <f>SUM(R135:R155)</f>
        <v>0</v>
      </c>
      <c r="S134" s="216"/>
      <c r="T134" s="218">
        <f>SUM(T135:T155)</f>
        <v>0</v>
      </c>
      <c r="U134" s="11"/>
      <c r="V134" s="11"/>
      <c r="W134" s="11"/>
      <c r="X134" s="11"/>
      <c r="Y134" s="11"/>
      <c r="Z134" s="11"/>
      <c r="AA134" s="11"/>
      <c r="AB134" s="11"/>
      <c r="AC134" s="11"/>
      <c r="AD134" s="11"/>
      <c r="AE134" s="11"/>
      <c r="AR134" s="219" t="s">
        <v>85</v>
      </c>
      <c r="AT134" s="220" t="s">
        <v>75</v>
      </c>
      <c r="AU134" s="220" t="s">
        <v>76</v>
      </c>
      <c r="AY134" s="219" t="s">
        <v>201</v>
      </c>
      <c r="BK134" s="221">
        <f>SUM(BK135:BK155)</f>
        <v>0</v>
      </c>
    </row>
    <row r="135" s="2" customFormat="1" ht="33" customHeight="1">
      <c r="A135" s="39"/>
      <c r="B135" s="40"/>
      <c r="C135" s="222" t="s">
        <v>85</v>
      </c>
      <c r="D135" s="222" t="s">
        <v>202</v>
      </c>
      <c r="E135" s="223" t="s">
        <v>2184</v>
      </c>
      <c r="F135" s="224" t="s">
        <v>2185</v>
      </c>
      <c r="G135" s="225" t="s">
        <v>671</v>
      </c>
      <c r="H135" s="226">
        <v>46</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323</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323</v>
      </c>
      <c r="BM135" s="234" t="s">
        <v>206</v>
      </c>
    </row>
    <row r="136" s="2" customFormat="1" ht="24.15" customHeight="1">
      <c r="A136" s="39"/>
      <c r="B136" s="40"/>
      <c r="C136" s="222" t="s">
        <v>138</v>
      </c>
      <c r="D136" s="222" t="s">
        <v>202</v>
      </c>
      <c r="E136" s="223" t="s">
        <v>2186</v>
      </c>
      <c r="F136" s="224" t="s">
        <v>2187</v>
      </c>
      <c r="G136" s="225" t="s">
        <v>671</v>
      </c>
      <c r="H136" s="226">
        <v>31</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323</v>
      </c>
      <c r="AT136" s="234" t="s">
        <v>202</v>
      </c>
      <c r="AU136" s="234" t="s">
        <v>83</v>
      </c>
      <c r="AY136" s="18" t="s">
        <v>201</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323</v>
      </c>
      <c r="BM136" s="234" t="s">
        <v>243</v>
      </c>
    </row>
    <row r="137" s="2" customFormat="1" ht="33" customHeight="1">
      <c r="A137" s="39"/>
      <c r="B137" s="40"/>
      <c r="C137" s="222" t="s">
        <v>206</v>
      </c>
      <c r="D137" s="222" t="s">
        <v>202</v>
      </c>
      <c r="E137" s="223" t="s">
        <v>2188</v>
      </c>
      <c r="F137" s="224" t="s">
        <v>2189</v>
      </c>
      <c r="G137" s="225" t="s">
        <v>671</v>
      </c>
      <c r="H137" s="226">
        <v>366</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323</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323</v>
      </c>
      <c r="BM137" s="234" t="s">
        <v>260</v>
      </c>
    </row>
    <row r="138" s="2" customFormat="1" ht="33" customHeight="1">
      <c r="A138" s="39"/>
      <c r="B138" s="40"/>
      <c r="C138" s="222" t="s">
        <v>235</v>
      </c>
      <c r="D138" s="222" t="s">
        <v>202</v>
      </c>
      <c r="E138" s="223" t="s">
        <v>2190</v>
      </c>
      <c r="F138" s="224" t="s">
        <v>2191</v>
      </c>
      <c r="G138" s="225" t="s">
        <v>671</v>
      </c>
      <c r="H138" s="226">
        <v>244</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323</v>
      </c>
      <c r="AT138" s="234" t="s">
        <v>202</v>
      </c>
      <c r="AU138" s="234" t="s">
        <v>83</v>
      </c>
      <c r="AY138" s="18" t="s">
        <v>201</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323</v>
      </c>
      <c r="BM138" s="234" t="s">
        <v>167</v>
      </c>
    </row>
    <row r="139" s="2" customFormat="1" ht="49.05" customHeight="1">
      <c r="A139" s="39"/>
      <c r="B139" s="40"/>
      <c r="C139" s="222" t="s">
        <v>243</v>
      </c>
      <c r="D139" s="222" t="s">
        <v>202</v>
      </c>
      <c r="E139" s="223" t="s">
        <v>2192</v>
      </c>
      <c r="F139" s="224" t="s">
        <v>2193</v>
      </c>
      <c r="G139" s="225" t="s">
        <v>671</v>
      </c>
      <c r="H139" s="226">
        <v>17</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323</v>
      </c>
      <c r="AT139" s="234" t="s">
        <v>202</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323</v>
      </c>
      <c r="BM139" s="234" t="s">
        <v>8</v>
      </c>
    </row>
    <row r="140" s="2" customFormat="1" ht="49.05" customHeight="1">
      <c r="A140" s="39"/>
      <c r="B140" s="40"/>
      <c r="C140" s="222" t="s">
        <v>256</v>
      </c>
      <c r="D140" s="222" t="s">
        <v>202</v>
      </c>
      <c r="E140" s="223" t="s">
        <v>2194</v>
      </c>
      <c r="F140" s="224" t="s">
        <v>2195</v>
      </c>
      <c r="G140" s="225" t="s">
        <v>671</v>
      </c>
      <c r="H140" s="226">
        <v>23</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323</v>
      </c>
      <c r="AT140" s="234" t="s">
        <v>202</v>
      </c>
      <c r="AU140" s="234" t="s">
        <v>83</v>
      </c>
      <c r="AY140" s="18" t="s">
        <v>201</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323</v>
      </c>
      <c r="BM140" s="234" t="s">
        <v>311</v>
      </c>
    </row>
    <row r="141" s="2" customFormat="1" ht="49.05" customHeight="1">
      <c r="A141" s="39"/>
      <c r="B141" s="40"/>
      <c r="C141" s="222" t="s">
        <v>260</v>
      </c>
      <c r="D141" s="222" t="s">
        <v>202</v>
      </c>
      <c r="E141" s="223" t="s">
        <v>2196</v>
      </c>
      <c r="F141" s="224" t="s">
        <v>2197</v>
      </c>
      <c r="G141" s="225" t="s">
        <v>671</v>
      </c>
      <c r="H141" s="226">
        <v>12</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323</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323</v>
      </c>
      <c r="BM141" s="234" t="s">
        <v>323</v>
      </c>
    </row>
    <row r="142" s="2" customFormat="1" ht="49.05" customHeight="1">
      <c r="A142" s="39"/>
      <c r="B142" s="40"/>
      <c r="C142" s="222" t="s">
        <v>277</v>
      </c>
      <c r="D142" s="222" t="s">
        <v>202</v>
      </c>
      <c r="E142" s="223" t="s">
        <v>2198</v>
      </c>
      <c r="F142" s="224" t="s">
        <v>2199</v>
      </c>
      <c r="G142" s="225" t="s">
        <v>671</v>
      </c>
      <c r="H142" s="226">
        <v>25</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323</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323</v>
      </c>
      <c r="BM142" s="234" t="s">
        <v>624</v>
      </c>
    </row>
    <row r="143" s="2" customFormat="1" ht="66.75" customHeight="1">
      <c r="A143" s="39"/>
      <c r="B143" s="40"/>
      <c r="C143" s="222" t="s">
        <v>167</v>
      </c>
      <c r="D143" s="222" t="s">
        <v>202</v>
      </c>
      <c r="E143" s="223" t="s">
        <v>2200</v>
      </c>
      <c r="F143" s="224" t="s">
        <v>2201</v>
      </c>
      <c r="G143" s="225" t="s">
        <v>671</v>
      </c>
      <c r="H143" s="226">
        <v>36</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323</v>
      </c>
      <c r="AT143" s="234" t="s">
        <v>202</v>
      </c>
      <c r="AU143" s="234" t="s">
        <v>83</v>
      </c>
      <c r="AY143" s="18" t="s">
        <v>201</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323</v>
      </c>
      <c r="BM143" s="234" t="s">
        <v>633</v>
      </c>
    </row>
    <row r="144" s="2" customFormat="1" ht="66.75" customHeight="1">
      <c r="A144" s="39"/>
      <c r="B144" s="40"/>
      <c r="C144" s="222" t="s">
        <v>170</v>
      </c>
      <c r="D144" s="222" t="s">
        <v>202</v>
      </c>
      <c r="E144" s="223" t="s">
        <v>2202</v>
      </c>
      <c r="F144" s="224" t="s">
        <v>2203</v>
      </c>
      <c r="G144" s="225" t="s">
        <v>671</v>
      </c>
      <c r="H144" s="226">
        <v>20</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323</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323</v>
      </c>
      <c r="BM144" s="234" t="s">
        <v>641</v>
      </c>
    </row>
    <row r="145" s="2" customFormat="1" ht="66.75" customHeight="1">
      <c r="A145" s="39"/>
      <c r="B145" s="40"/>
      <c r="C145" s="222" t="s">
        <v>8</v>
      </c>
      <c r="D145" s="222" t="s">
        <v>202</v>
      </c>
      <c r="E145" s="223" t="s">
        <v>2204</v>
      </c>
      <c r="F145" s="224" t="s">
        <v>2205</v>
      </c>
      <c r="G145" s="225" t="s">
        <v>671</v>
      </c>
      <c r="H145" s="226">
        <v>84</v>
      </c>
      <c r="I145" s="227"/>
      <c r="J145" s="228">
        <f>ROUND(I145*H145,2)</f>
        <v>0</v>
      </c>
      <c r="K145" s="229"/>
      <c r="L145" s="45"/>
      <c r="M145" s="230" t="s">
        <v>1</v>
      </c>
      <c r="N145" s="231"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323</v>
      </c>
      <c r="AT145" s="234" t="s">
        <v>202</v>
      </c>
      <c r="AU145" s="234" t="s">
        <v>83</v>
      </c>
      <c r="AY145" s="18" t="s">
        <v>201</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323</v>
      </c>
      <c r="BM145" s="234" t="s">
        <v>650</v>
      </c>
    </row>
    <row r="146" s="2" customFormat="1" ht="66.75" customHeight="1">
      <c r="A146" s="39"/>
      <c r="B146" s="40"/>
      <c r="C146" s="222" t="s">
        <v>307</v>
      </c>
      <c r="D146" s="222" t="s">
        <v>202</v>
      </c>
      <c r="E146" s="223" t="s">
        <v>2206</v>
      </c>
      <c r="F146" s="224" t="s">
        <v>2207</v>
      </c>
      <c r="G146" s="225" t="s">
        <v>671</v>
      </c>
      <c r="H146" s="226">
        <v>3</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323</v>
      </c>
      <c r="AT146" s="234" t="s">
        <v>202</v>
      </c>
      <c r="AU146" s="234" t="s">
        <v>83</v>
      </c>
      <c r="AY146" s="18" t="s">
        <v>201</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323</v>
      </c>
      <c r="BM146" s="234" t="s">
        <v>657</v>
      </c>
    </row>
    <row r="147" s="2" customFormat="1" ht="66.75" customHeight="1">
      <c r="A147" s="39"/>
      <c r="B147" s="40"/>
      <c r="C147" s="222" t="s">
        <v>311</v>
      </c>
      <c r="D147" s="222" t="s">
        <v>202</v>
      </c>
      <c r="E147" s="223" t="s">
        <v>2208</v>
      </c>
      <c r="F147" s="224" t="s">
        <v>2209</v>
      </c>
      <c r="G147" s="225" t="s">
        <v>671</v>
      </c>
      <c r="H147" s="226">
        <v>142</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323</v>
      </c>
      <c r="AT147" s="234" t="s">
        <v>202</v>
      </c>
      <c r="AU147" s="234" t="s">
        <v>83</v>
      </c>
      <c r="AY147" s="18" t="s">
        <v>201</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323</v>
      </c>
      <c r="BM147" s="234" t="s">
        <v>664</v>
      </c>
    </row>
    <row r="148" s="2" customFormat="1" ht="37.8" customHeight="1">
      <c r="A148" s="39"/>
      <c r="B148" s="40"/>
      <c r="C148" s="222" t="s">
        <v>315</v>
      </c>
      <c r="D148" s="222" t="s">
        <v>202</v>
      </c>
      <c r="E148" s="223" t="s">
        <v>2210</v>
      </c>
      <c r="F148" s="224" t="s">
        <v>2211</v>
      </c>
      <c r="G148" s="225" t="s">
        <v>671</v>
      </c>
      <c r="H148" s="226">
        <v>17</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323</v>
      </c>
      <c r="AT148" s="234" t="s">
        <v>202</v>
      </c>
      <c r="AU148" s="234" t="s">
        <v>83</v>
      </c>
      <c r="AY148" s="18" t="s">
        <v>201</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323</v>
      </c>
      <c r="BM148" s="234" t="s">
        <v>674</v>
      </c>
    </row>
    <row r="149" s="2" customFormat="1" ht="37.8" customHeight="1">
      <c r="A149" s="39"/>
      <c r="B149" s="40"/>
      <c r="C149" s="222" t="s">
        <v>323</v>
      </c>
      <c r="D149" s="222" t="s">
        <v>202</v>
      </c>
      <c r="E149" s="223" t="s">
        <v>2212</v>
      </c>
      <c r="F149" s="224" t="s">
        <v>2213</v>
      </c>
      <c r="G149" s="225" t="s">
        <v>671</v>
      </c>
      <c r="H149" s="226">
        <v>21</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323</v>
      </c>
      <c r="AT149" s="234" t="s">
        <v>202</v>
      </c>
      <c r="AU149" s="234" t="s">
        <v>83</v>
      </c>
      <c r="AY149" s="18" t="s">
        <v>201</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323</v>
      </c>
      <c r="BM149" s="234" t="s">
        <v>683</v>
      </c>
    </row>
    <row r="150" s="2" customFormat="1" ht="37.8" customHeight="1">
      <c r="A150" s="39"/>
      <c r="B150" s="40"/>
      <c r="C150" s="222" t="s">
        <v>331</v>
      </c>
      <c r="D150" s="222" t="s">
        <v>202</v>
      </c>
      <c r="E150" s="223" t="s">
        <v>2214</v>
      </c>
      <c r="F150" s="224" t="s">
        <v>2215</v>
      </c>
      <c r="G150" s="225" t="s">
        <v>671</v>
      </c>
      <c r="H150" s="226">
        <v>43</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323</v>
      </c>
      <c r="AT150" s="234" t="s">
        <v>202</v>
      </c>
      <c r="AU150" s="234" t="s">
        <v>83</v>
      </c>
      <c r="AY150" s="18" t="s">
        <v>201</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323</v>
      </c>
      <c r="BM150" s="234" t="s">
        <v>712</v>
      </c>
    </row>
    <row r="151" s="2" customFormat="1" ht="37.8" customHeight="1">
      <c r="A151" s="39"/>
      <c r="B151" s="40"/>
      <c r="C151" s="222" t="s">
        <v>624</v>
      </c>
      <c r="D151" s="222" t="s">
        <v>202</v>
      </c>
      <c r="E151" s="223" t="s">
        <v>2216</v>
      </c>
      <c r="F151" s="224" t="s">
        <v>2217</v>
      </c>
      <c r="G151" s="225" t="s">
        <v>671</v>
      </c>
      <c r="H151" s="226">
        <v>91</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323</v>
      </c>
      <c r="AT151" s="234" t="s">
        <v>202</v>
      </c>
      <c r="AU151" s="234" t="s">
        <v>83</v>
      </c>
      <c r="AY151" s="18" t="s">
        <v>201</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323</v>
      </c>
      <c r="BM151" s="234" t="s">
        <v>724</v>
      </c>
    </row>
    <row r="152" s="2" customFormat="1" ht="37.8" customHeight="1">
      <c r="A152" s="39"/>
      <c r="B152" s="40"/>
      <c r="C152" s="222" t="s">
        <v>629</v>
      </c>
      <c r="D152" s="222" t="s">
        <v>202</v>
      </c>
      <c r="E152" s="223" t="s">
        <v>2218</v>
      </c>
      <c r="F152" s="224" t="s">
        <v>2219</v>
      </c>
      <c r="G152" s="225" t="s">
        <v>671</v>
      </c>
      <c r="H152" s="226">
        <v>15</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323</v>
      </c>
      <c r="AT152" s="234" t="s">
        <v>202</v>
      </c>
      <c r="AU152" s="234" t="s">
        <v>83</v>
      </c>
      <c r="AY152" s="18" t="s">
        <v>201</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323</v>
      </c>
      <c r="BM152" s="234" t="s">
        <v>732</v>
      </c>
    </row>
    <row r="153" s="2" customFormat="1" ht="37.8" customHeight="1">
      <c r="A153" s="39"/>
      <c r="B153" s="40"/>
      <c r="C153" s="222" t="s">
        <v>633</v>
      </c>
      <c r="D153" s="222" t="s">
        <v>202</v>
      </c>
      <c r="E153" s="223" t="s">
        <v>2220</v>
      </c>
      <c r="F153" s="224" t="s">
        <v>2221</v>
      </c>
      <c r="G153" s="225" t="s">
        <v>671</v>
      </c>
      <c r="H153" s="226">
        <v>138</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323</v>
      </c>
      <c r="AT153" s="234" t="s">
        <v>202</v>
      </c>
      <c r="AU153" s="234" t="s">
        <v>83</v>
      </c>
      <c r="AY153" s="18" t="s">
        <v>201</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323</v>
      </c>
      <c r="BM153" s="234" t="s">
        <v>742</v>
      </c>
    </row>
    <row r="154" s="2" customFormat="1">
      <c r="A154" s="39"/>
      <c r="B154" s="40"/>
      <c r="C154" s="41"/>
      <c r="D154" s="238" t="s">
        <v>343</v>
      </c>
      <c r="E154" s="41"/>
      <c r="F154" s="285" t="s">
        <v>2222</v>
      </c>
      <c r="G154" s="41"/>
      <c r="H154" s="41"/>
      <c r="I154" s="286"/>
      <c r="J154" s="41"/>
      <c r="K154" s="41"/>
      <c r="L154" s="45"/>
      <c r="M154" s="287"/>
      <c r="N154" s="288"/>
      <c r="O154" s="92"/>
      <c r="P154" s="92"/>
      <c r="Q154" s="92"/>
      <c r="R154" s="92"/>
      <c r="S154" s="92"/>
      <c r="T154" s="93"/>
      <c r="U154" s="39"/>
      <c r="V154" s="39"/>
      <c r="W154" s="39"/>
      <c r="X154" s="39"/>
      <c r="Y154" s="39"/>
      <c r="Z154" s="39"/>
      <c r="AA154" s="39"/>
      <c r="AB154" s="39"/>
      <c r="AC154" s="39"/>
      <c r="AD154" s="39"/>
      <c r="AE154" s="39"/>
      <c r="AT154" s="18" t="s">
        <v>343</v>
      </c>
      <c r="AU154" s="18" t="s">
        <v>83</v>
      </c>
    </row>
    <row r="155" s="2" customFormat="1" ht="21.75" customHeight="1">
      <c r="A155" s="39"/>
      <c r="B155" s="40"/>
      <c r="C155" s="222" t="s">
        <v>7</v>
      </c>
      <c r="D155" s="222" t="s">
        <v>202</v>
      </c>
      <c r="E155" s="223" t="s">
        <v>2223</v>
      </c>
      <c r="F155" s="224" t="s">
        <v>2224</v>
      </c>
      <c r="G155" s="225" t="s">
        <v>1032</v>
      </c>
      <c r="H155" s="302"/>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323</v>
      </c>
      <c r="AT155" s="234" t="s">
        <v>202</v>
      </c>
      <c r="AU155" s="234" t="s">
        <v>83</v>
      </c>
      <c r="AY155" s="18" t="s">
        <v>201</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323</v>
      </c>
      <c r="BM155" s="234" t="s">
        <v>762</v>
      </c>
    </row>
    <row r="156" s="11" customFormat="1" ht="25.92" customHeight="1">
      <c r="A156" s="11"/>
      <c r="B156" s="208"/>
      <c r="C156" s="209"/>
      <c r="D156" s="210" t="s">
        <v>75</v>
      </c>
      <c r="E156" s="211" t="s">
        <v>2225</v>
      </c>
      <c r="F156" s="211" t="s">
        <v>2226</v>
      </c>
      <c r="G156" s="209"/>
      <c r="H156" s="209"/>
      <c r="I156" s="212"/>
      <c r="J156" s="213">
        <f>BK156</f>
        <v>0</v>
      </c>
      <c r="K156" s="209"/>
      <c r="L156" s="214"/>
      <c r="M156" s="215"/>
      <c r="N156" s="216"/>
      <c r="O156" s="216"/>
      <c r="P156" s="217">
        <f>SUM(P157:P206)</f>
        <v>0</v>
      </c>
      <c r="Q156" s="216"/>
      <c r="R156" s="217">
        <f>SUM(R157:R206)</f>
        <v>0</v>
      </c>
      <c r="S156" s="216"/>
      <c r="T156" s="218">
        <f>SUM(T157:T206)</f>
        <v>0</v>
      </c>
      <c r="U156" s="11"/>
      <c r="V156" s="11"/>
      <c r="W156" s="11"/>
      <c r="X156" s="11"/>
      <c r="Y156" s="11"/>
      <c r="Z156" s="11"/>
      <c r="AA156" s="11"/>
      <c r="AB156" s="11"/>
      <c r="AC156" s="11"/>
      <c r="AD156" s="11"/>
      <c r="AE156" s="11"/>
      <c r="AR156" s="219" t="s">
        <v>85</v>
      </c>
      <c r="AT156" s="220" t="s">
        <v>75</v>
      </c>
      <c r="AU156" s="220" t="s">
        <v>76</v>
      </c>
      <c r="AY156" s="219" t="s">
        <v>201</v>
      </c>
      <c r="BK156" s="221">
        <f>SUM(BK157:BK206)</f>
        <v>0</v>
      </c>
    </row>
    <row r="157" s="2" customFormat="1" ht="55.5" customHeight="1">
      <c r="A157" s="39"/>
      <c r="B157" s="40"/>
      <c r="C157" s="222" t="s">
        <v>641</v>
      </c>
      <c r="D157" s="222" t="s">
        <v>202</v>
      </c>
      <c r="E157" s="223" t="s">
        <v>2227</v>
      </c>
      <c r="F157" s="224" t="s">
        <v>2228</v>
      </c>
      <c r="G157" s="225" t="s">
        <v>934</v>
      </c>
      <c r="H157" s="226">
        <v>1</v>
      </c>
      <c r="I157" s="227"/>
      <c r="J157" s="228">
        <f>ROUND(I157*H157,2)</f>
        <v>0</v>
      </c>
      <c r="K157" s="229"/>
      <c r="L157" s="45"/>
      <c r="M157" s="230" t="s">
        <v>1</v>
      </c>
      <c r="N157" s="231" t="s">
        <v>41</v>
      </c>
      <c r="O157" s="92"/>
      <c r="P157" s="232">
        <f>O157*H157</f>
        <v>0</v>
      </c>
      <c r="Q157" s="232">
        <v>0</v>
      </c>
      <c r="R157" s="232">
        <f>Q157*H157</f>
        <v>0</v>
      </c>
      <c r="S157" s="232">
        <v>0</v>
      </c>
      <c r="T157" s="233">
        <f>S157*H157</f>
        <v>0</v>
      </c>
      <c r="U157" s="39"/>
      <c r="V157" s="39"/>
      <c r="W157" s="39"/>
      <c r="X157" s="39"/>
      <c r="Y157" s="39"/>
      <c r="Z157" s="39"/>
      <c r="AA157" s="39"/>
      <c r="AB157" s="39"/>
      <c r="AC157" s="39"/>
      <c r="AD157" s="39"/>
      <c r="AE157" s="39"/>
      <c r="AR157" s="234" t="s">
        <v>323</v>
      </c>
      <c r="AT157" s="234" t="s">
        <v>202</v>
      </c>
      <c r="AU157" s="234" t="s">
        <v>83</v>
      </c>
      <c r="AY157" s="18" t="s">
        <v>201</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323</v>
      </c>
      <c r="BM157" s="234" t="s">
        <v>783</v>
      </c>
    </row>
    <row r="158" s="2" customFormat="1" ht="16.5" customHeight="1">
      <c r="A158" s="39"/>
      <c r="B158" s="40"/>
      <c r="C158" s="222" t="s">
        <v>645</v>
      </c>
      <c r="D158" s="222" t="s">
        <v>202</v>
      </c>
      <c r="E158" s="223" t="s">
        <v>2229</v>
      </c>
      <c r="F158" s="224" t="s">
        <v>2230</v>
      </c>
      <c r="G158" s="225" t="s">
        <v>934</v>
      </c>
      <c r="H158" s="226">
        <v>1</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323</v>
      </c>
      <c r="AT158" s="234" t="s">
        <v>202</v>
      </c>
      <c r="AU158" s="234" t="s">
        <v>83</v>
      </c>
      <c r="AY158" s="18" t="s">
        <v>201</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323</v>
      </c>
      <c r="BM158" s="234" t="s">
        <v>794</v>
      </c>
    </row>
    <row r="159" s="2" customFormat="1">
      <c r="A159" s="39"/>
      <c r="B159" s="40"/>
      <c r="C159" s="41"/>
      <c r="D159" s="238" t="s">
        <v>343</v>
      </c>
      <c r="E159" s="41"/>
      <c r="F159" s="285" t="s">
        <v>2231</v>
      </c>
      <c r="G159" s="41"/>
      <c r="H159" s="41"/>
      <c r="I159" s="286"/>
      <c r="J159" s="41"/>
      <c r="K159" s="41"/>
      <c r="L159" s="45"/>
      <c r="M159" s="287"/>
      <c r="N159" s="288"/>
      <c r="O159" s="92"/>
      <c r="P159" s="92"/>
      <c r="Q159" s="92"/>
      <c r="R159" s="92"/>
      <c r="S159" s="92"/>
      <c r="T159" s="93"/>
      <c r="U159" s="39"/>
      <c r="V159" s="39"/>
      <c r="W159" s="39"/>
      <c r="X159" s="39"/>
      <c r="Y159" s="39"/>
      <c r="Z159" s="39"/>
      <c r="AA159" s="39"/>
      <c r="AB159" s="39"/>
      <c r="AC159" s="39"/>
      <c r="AD159" s="39"/>
      <c r="AE159" s="39"/>
      <c r="AT159" s="18" t="s">
        <v>343</v>
      </c>
      <c r="AU159" s="18" t="s">
        <v>83</v>
      </c>
    </row>
    <row r="160" s="2" customFormat="1" ht="24.15" customHeight="1">
      <c r="A160" s="39"/>
      <c r="B160" s="40"/>
      <c r="C160" s="222" t="s">
        <v>650</v>
      </c>
      <c r="D160" s="222" t="s">
        <v>202</v>
      </c>
      <c r="E160" s="223" t="s">
        <v>2232</v>
      </c>
      <c r="F160" s="224" t="s">
        <v>2233</v>
      </c>
      <c r="G160" s="225" t="s">
        <v>2234</v>
      </c>
      <c r="H160" s="226">
        <v>1</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323</v>
      </c>
      <c r="AT160" s="234" t="s">
        <v>202</v>
      </c>
      <c r="AU160" s="234" t="s">
        <v>83</v>
      </c>
      <c r="AY160" s="18" t="s">
        <v>201</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323</v>
      </c>
      <c r="BM160" s="234" t="s">
        <v>804</v>
      </c>
    </row>
    <row r="161" s="2" customFormat="1" ht="37.8" customHeight="1">
      <c r="A161" s="39"/>
      <c r="B161" s="40"/>
      <c r="C161" s="222" t="s">
        <v>654</v>
      </c>
      <c r="D161" s="222" t="s">
        <v>202</v>
      </c>
      <c r="E161" s="223" t="s">
        <v>2235</v>
      </c>
      <c r="F161" s="224" t="s">
        <v>2236</v>
      </c>
      <c r="G161" s="225" t="s">
        <v>934</v>
      </c>
      <c r="H161" s="226">
        <v>1</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323</v>
      </c>
      <c r="AT161" s="234" t="s">
        <v>202</v>
      </c>
      <c r="AU161" s="234" t="s">
        <v>83</v>
      </c>
      <c r="AY161" s="18" t="s">
        <v>201</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323</v>
      </c>
      <c r="BM161" s="234" t="s">
        <v>812</v>
      </c>
    </row>
    <row r="162" s="2" customFormat="1" ht="16.5" customHeight="1">
      <c r="A162" s="39"/>
      <c r="B162" s="40"/>
      <c r="C162" s="222" t="s">
        <v>657</v>
      </c>
      <c r="D162" s="222" t="s">
        <v>202</v>
      </c>
      <c r="E162" s="223" t="s">
        <v>2237</v>
      </c>
      <c r="F162" s="224" t="s">
        <v>2238</v>
      </c>
      <c r="G162" s="225" t="s">
        <v>934</v>
      </c>
      <c r="H162" s="226">
        <v>1</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323</v>
      </c>
      <c r="AT162" s="234" t="s">
        <v>202</v>
      </c>
      <c r="AU162" s="234" t="s">
        <v>83</v>
      </c>
      <c r="AY162" s="18" t="s">
        <v>201</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323</v>
      </c>
      <c r="BM162" s="234" t="s">
        <v>820</v>
      </c>
    </row>
    <row r="163" s="2" customFormat="1" ht="24.15" customHeight="1">
      <c r="A163" s="39"/>
      <c r="B163" s="40"/>
      <c r="C163" s="222" t="s">
        <v>661</v>
      </c>
      <c r="D163" s="222" t="s">
        <v>202</v>
      </c>
      <c r="E163" s="223" t="s">
        <v>2239</v>
      </c>
      <c r="F163" s="224" t="s">
        <v>2240</v>
      </c>
      <c r="G163" s="225" t="s">
        <v>934</v>
      </c>
      <c r="H163" s="226">
        <v>2</v>
      </c>
      <c r="I163" s="227"/>
      <c r="J163" s="228">
        <f>ROUND(I163*H163,2)</f>
        <v>0</v>
      </c>
      <c r="K163" s="229"/>
      <c r="L163" s="45"/>
      <c r="M163" s="230" t="s">
        <v>1</v>
      </c>
      <c r="N163" s="231"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323</v>
      </c>
      <c r="AT163" s="234" t="s">
        <v>202</v>
      </c>
      <c r="AU163" s="234" t="s">
        <v>83</v>
      </c>
      <c r="AY163" s="18" t="s">
        <v>201</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323</v>
      </c>
      <c r="BM163" s="234" t="s">
        <v>837</v>
      </c>
    </row>
    <row r="164" s="2" customFormat="1" ht="33" customHeight="1">
      <c r="A164" s="39"/>
      <c r="B164" s="40"/>
      <c r="C164" s="222" t="s">
        <v>664</v>
      </c>
      <c r="D164" s="222" t="s">
        <v>202</v>
      </c>
      <c r="E164" s="223" t="s">
        <v>2241</v>
      </c>
      <c r="F164" s="224" t="s">
        <v>2242</v>
      </c>
      <c r="G164" s="225" t="s">
        <v>934</v>
      </c>
      <c r="H164" s="226">
        <v>2</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323</v>
      </c>
      <c r="AT164" s="234" t="s">
        <v>202</v>
      </c>
      <c r="AU164" s="234" t="s">
        <v>83</v>
      </c>
      <c r="AY164" s="18" t="s">
        <v>201</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323</v>
      </c>
      <c r="BM164" s="234" t="s">
        <v>851</v>
      </c>
    </row>
    <row r="165" s="2" customFormat="1">
      <c r="A165" s="39"/>
      <c r="B165" s="40"/>
      <c r="C165" s="41"/>
      <c r="D165" s="238" t="s">
        <v>343</v>
      </c>
      <c r="E165" s="41"/>
      <c r="F165" s="285" t="s">
        <v>2243</v>
      </c>
      <c r="G165" s="41"/>
      <c r="H165" s="41"/>
      <c r="I165" s="286"/>
      <c r="J165" s="41"/>
      <c r="K165" s="41"/>
      <c r="L165" s="45"/>
      <c r="M165" s="287"/>
      <c r="N165" s="288"/>
      <c r="O165" s="92"/>
      <c r="P165" s="92"/>
      <c r="Q165" s="92"/>
      <c r="R165" s="92"/>
      <c r="S165" s="92"/>
      <c r="T165" s="93"/>
      <c r="U165" s="39"/>
      <c r="V165" s="39"/>
      <c r="W165" s="39"/>
      <c r="X165" s="39"/>
      <c r="Y165" s="39"/>
      <c r="Z165" s="39"/>
      <c r="AA165" s="39"/>
      <c r="AB165" s="39"/>
      <c r="AC165" s="39"/>
      <c r="AD165" s="39"/>
      <c r="AE165" s="39"/>
      <c r="AT165" s="18" t="s">
        <v>343</v>
      </c>
      <c r="AU165" s="18" t="s">
        <v>83</v>
      </c>
    </row>
    <row r="166" s="2" customFormat="1" ht="24.15" customHeight="1">
      <c r="A166" s="39"/>
      <c r="B166" s="40"/>
      <c r="C166" s="222" t="s">
        <v>668</v>
      </c>
      <c r="D166" s="222" t="s">
        <v>202</v>
      </c>
      <c r="E166" s="223" t="s">
        <v>2244</v>
      </c>
      <c r="F166" s="224" t="s">
        <v>2245</v>
      </c>
      <c r="G166" s="225" t="s">
        <v>2234</v>
      </c>
      <c r="H166" s="226">
        <v>1</v>
      </c>
      <c r="I166" s="227"/>
      <c r="J166" s="228">
        <f>ROUND(I166*H166,2)</f>
        <v>0</v>
      </c>
      <c r="K166" s="229"/>
      <c r="L166" s="45"/>
      <c r="M166" s="230" t="s">
        <v>1</v>
      </c>
      <c r="N166" s="231"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323</v>
      </c>
      <c r="AT166" s="234" t="s">
        <v>202</v>
      </c>
      <c r="AU166" s="234" t="s">
        <v>83</v>
      </c>
      <c r="AY166" s="18" t="s">
        <v>201</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323</v>
      </c>
      <c r="BM166" s="234" t="s">
        <v>868</v>
      </c>
    </row>
    <row r="167" s="2" customFormat="1" ht="16.5" customHeight="1">
      <c r="A167" s="39"/>
      <c r="B167" s="40"/>
      <c r="C167" s="222" t="s">
        <v>674</v>
      </c>
      <c r="D167" s="222" t="s">
        <v>202</v>
      </c>
      <c r="E167" s="223" t="s">
        <v>2246</v>
      </c>
      <c r="F167" s="224" t="s">
        <v>2247</v>
      </c>
      <c r="G167" s="225" t="s">
        <v>934</v>
      </c>
      <c r="H167" s="226">
        <v>11</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323</v>
      </c>
      <c r="AT167" s="234" t="s">
        <v>202</v>
      </c>
      <c r="AU167" s="234" t="s">
        <v>83</v>
      </c>
      <c r="AY167" s="18" t="s">
        <v>201</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323</v>
      </c>
      <c r="BM167" s="234" t="s">
        <v>879</v>
      </c>
    </row>
    <row r="168" s="2" customFormat="1" ht="44.25" customHeight="1">
      <c r="A168" s="39"/>
      <c r="B168" s="40"/>
      <c r="C168" s="222" t="s">
        <v>679</v>
      </c>
      <c r="D168" s="222" t="s">
        <v>202</v>
      </c>
      <c r="E168" s="223" t="s">
        <v>2248</v>
      </c>
      <c r="F168" s="224" t="s">
        <v>2249</v>
      </c>
      <c r="G168" s="225" t="s">
        <v>934</v>
      </c>
      <c r="H168" s="226">
        <v>1</v>
      </c>
      <c r="I168" s="227"/>
      <c r="J168" s="228">
        <f>ROUND(I168*H168,2)</f>
        <v>0</v>
      </c>
      <c r="K168" s="229"/>
      <c r="L168" s="45"/>
      <c r="M168" s="230" t="s">
        <v>1</v>
      </c>
      <c r="N168" s="231" t="s">
        <v>41</v>
      </c>
      <c r="O168" s="92"/>
      <c r="P168" s="232">
        <f>O168*H168</f>
        <v>0</v>
      </c>
      <c r="Q168" s="232">
        <v>0</v>
      </c>
      <c r="R168" s="232">
        <f>Q168*H168</f>
        <v>0</v>
      </c>
      <c r="S168" s="232">
        <v>0</v>
      </c>
      <c r="T168" s="233">
        <f>S168*H168</f>
        <v>0</v>
      </c>
      <c r="U168" s="39"/>
      <c r="V168" s="39"/>
      <c r="W168" s="39"/>
      <c r="X168" s="39"/>
      <c r="Y168" s="39"/>
      <c r="Z168" s="39"/>
      <c r="AA168" s="39"/>
      <c r="AB168" s="39"/>
      <c r="AC168" s="39"/>
      <c r="AD168" s="39"/>
      <c r="AE168" s="39"/>
      <c r="AR168" s="234" t="s">
        <v>323</v>
      </c>
      <c r="AT168" s="234" t="s">
        <v>202</v>
      </c>
      <c r="AU168" s="234" t="s">
        <v>83</v>
      </c>
      <c r="AY168" s="18" t="s">
        <v>201</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323</v>
      </c>
      <c r="BM168" s="234" t="s">
        <v>907</v>
      </c>
    </row>
    <row r="169" s="2" customFormat="1">
      <c r="A169" s="39"/>
      <c r="B169" s="40"/>
      <c r="C169" s="41"/>
      <c r="D169" s="238" t="s">
        <v>343</v>
      </c>
      <c r="E169" s="41"/>
      <c r="F169" s="285" t="s">
        <v>2250</v>
      </c>
      <c r="G169" s="41"/>
      <c r="H169" s="41"/>
      <c r="I169" s="286"/>
      <c r="J169" s="41"/>
      <c r="K169" s="41"/>
      <c r="L169" s="45"/>
      <c r="M169" s="287"/>
      <c r="N169" s="288"/>
      <c r="O169" s="92"/>
      <c r="P169" s="92"/>
      <c r="Q169" s="92"/>
      <c r="R169" s="92"/>
      <c r="S169" s="92"/>
      <c r="T169" s="93"/>
      <c r="U169" s="39"/>
      <c r="V169" s="39"/>
      <c r="W169" s="39"/>
      <c r="X169" s="39"/>
      <c r="Y169" s="39"/>
      <c r="Z169" s="39"/>
      <c r="AA169" s="39"/>
      <c r="AB169" s="39"/>
      <c r="AC169" s="39"/>
      <c r="AD169" s="39"/>
      <c r="AE169" s="39"/>
      <c r="AT169" s="18" t="s">
        <v>343</v>
      </c>
      <c r="AU169" s="18" t="s">
        <v>83</v>
      </c>
    </row>
    <row r="170" s="2" customFormat="1" ht="24.15" customHeight="1">
      <c r="A170" s="39"/>
      <c r="B170" s="40"/>
      <c r="C170" s="222" t="s">
        <v>683</v>
      </c>
      <c r="D170" s="222" t="s">
        <v>202</v>
      </c>
      <c r="E170" s="223" t="s">
        <v>2251</v>
      </c>
      <c r="F170" s="224" t="s">
        <v>2252</v>
      </c>
      <c r="G170" s="225" t="s">
        <v>2234</v>
      </c>
      <c r="H170" s="226">
        <v>1</v>
      </c>
      <c r="I170" s="227"/>
      <c r="J170" s="228">
        <f>ROUND(I170*H170,2)</f>
        <v>0</v>
      </c>
      <c r="K170" s="229"/>
      <c r="L170" s="45"/>
      <c r="M170" s="230" t="s">
        <v>1</v>
      </c>
      <c r="N170" s="231" t="s">
        <v>41</v>
      </c>
      <c r="O170" s="92"/>
      <c r="P170" s="232">
        <f>O170*H170</f>
        <v>0</v>
      </c>
      <c r="Q170" s="232">
        <v>0</v>
      </c>
      <c r="R170" s="232">
        <f>Q170*H170</f>
        <v>0</v>
      </c>
      <c r="S170" s="232">
        <v>0</v>
      </c>
      <c r="T170" s="233">
        <f>S170*H170</f>
        <v>0</v>
      </c>
      <c r="U170" s="39"/>
      <c r="V170" s="39"/>
      <c r="W170" s="39"/>
      <c r="X170" s="39"/>
      <c r="Y170" s="39"/>
      <c r="Z170" s="39"/>
      <c r="AA170" s="39"/>
      <c r="AB170" s="39"/>
      <c r="AC170" s="39"/>
      <c r="AD170" s="39"/>
      <c r="AE170" s="39"/>
      <c r="AR170" s="234" t="s">
        <v>323</v>
      </c>
      <c r="AT170" s="234" t="s">
        <v>202</v>
      </c>
      <c r="AU170" s="234" t="s">
        <v>83</v>
      </c>
      <c r="AY170" s="18" t="s">
        <v>201</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323</v>
      </c>
      <c r="BM170" s="234" t="s">
        <v>923</v>
      </c>
    </row>
    <row r="171" s="2" customFormat="1" ht="37.8" customHeight="1">
      <c r="A171" s="39"/>
      <c r="B171" s="40"/>
      <c r="C171" s="222" t="s">
        <v>708</v>
      </c>
      <c r="D171" s="222" t="s">
        <v>202</v>
      </c>
      <c r="E171" s="223" t="s">
        <v>2253</v>
      </c>
      <c r="F171" s="224" t="s">
        <v>2254</v>
      </c>
      <c r="G171" s="225" t="s">
        <v>934</v>
      </c>
      <c r="H171" s="226">
        <v>2</v>
      </c>
      <c r="I171" s="227"/>
      <c r="J171" s="228">
        <f>ROUND(I171*H171,2)</f>
        <v>0</v>
      </c>
      <c r="K171" s="229"/>
      <c r="L171" s="45"/>
      <c r="M171" s="230" t="s">
        <v>1</v>
      </c>
      <c r="N171" s="231" t="s">
        <v>41</v>
      </c>
      <c r="O171" s="92"/>
      <c r="P171" s="232">
        <f>O171*H171</f>
        <v>0</v>
      </c>
      <c r="Q171" s="232">
        <v>0</v>
      </c>
      <c r="R171" s="232">
        <f>Q171*H171</f>
        <v>0</v>
      </c>
      <c r="S171" s="232">
        <v>0</v>
      </c>
      <c r="T171" s="233">
        <f>S171*H171</f>
        <v>0</v>
      </c>
      <c r="U171" s="39"/>
      <c r="V171" s="39"/>
      <c r="W171" s="39"/>
      <c r="X171" s="39"/>
      <c r="Y171" s="39"/>
      <c r="Z171" s="39"/>
      <c r="AA171" s="39"/>
      <c r="AB171" s="39"/>
      <c r="AC171" s="39"/>
      <c r="AD171" s="39"/>
      <c r="AE171" s="39"/>
      <c r="AR171" s="234" t="s">
        <v>323</v>
      </c>
      <c r="AT171" s="234" t="s">
        <v>202</v>
      </c>
      <c r="AU171" s="234" t="s">
        <v>83</v>
      </c>
      <c r="AY171" s="18" t="s">
        <v>201</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323</v>
      </c>
      <c r="BM171" s="234" t="s">
        <v>931</v>
      </c>
    </row>
    <row r="172" s="2" customFormat="1" ht="16.5" customHeight="1">
      <c r="A172" s="39"/>
      <c r="B172" s="40"/>
      <c r="C172" s="222" t="s">
        <v>712</v>
      </c>
      <c r="D172" s="222" t="s">
        <v>202</v>
      </c>
      <c r="E172" s="223" t="s">
        <v>2255</v>
      </c>
      <c r="F172" s="224" t="s">
        <v>2256</v>
      </c>
      <c r="G172" s="225" t="s">
        <v>934</v>
      </c>
      <c r="H172" s="226">
        <v>2</v>
      </c>
      <c r="I172" s="227"/>
      <c r="J172" s="228">
        <f>ROUND(I172*H172,2)</f>
        <v>0</v>
      </c>
      <c r="K172" s="229"/>
      <c r="L172" s="45"/>
      <c r="M172" s="230" t="s">
        <v>1</v>
      </c>
      <c r="N172" s="231" t="s">
        <v>41</v>
      </c>
      <c r="O172" s="92"/>
      <c r="P172" s="232">
        <f>O172*H172</f>
        <v>0</v>
      </c>
      <c r="Q172" s="232">
        <v>0</v>
      </c>
      <c r="R172" s="232">
        <f>Q172*H172</f>
        <v>0</v>
      </c>
      <c r="S172" s="232">
        <v>0</v>
      </c>
      <c r="T172" s="233">
        <f>S172*H172</f>
        <v>0</v>
      </c>
      <c r="U172" s="39"/>
      <c r="V172" s="39"/>
      <c r="W172" s="39"/>
      <c r="X172" s="39"/>
      <c r="Y172" s="39"/>
      <c r="Z172" s="39"/>
      <c r="AA172" s="39"/>
      <c r="AB172" s="39"/>
      <c r="AC172" s="39"/>
      <c r="AD172" s="39"/>
      <c r="AE172" s="39"/>
      <c r="AR172" s="234" t="s">
        <v>323</v>
      </c>
      <c r="AT172" s="234" t="s">
        <v>202</v>
      </c>
      <c r="AU172" s="234" t="s">
        <v>83</v>
      </c>
      <c r="AY172" s="18" t="s">
        <v>201</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323</v>
      </c>
      <c r="BM172" s="234" t="s">
        <v>940</v>
      </c>
    </row>
    <row r="173" s="2" customFormat="1" ht="24.15" customHeight="1">
      <c r="A173" s="39"/>
      <c r="B173" s="40"/>
      <c r="C173" s="222" t="s">
        <v>720</v>
      </c>
      <c r="D173" s="222" t="s">
        <v>202</v>
      </c>
      <c r="E173" s="223" t="s">
        <v>2257</v>
      </c>
      <c r="F173" s="224" t="s">
        <v>2258</v>
      </c>
      <c r="G173" s="225" t="s">
        <v>2234</v>
      </c>
      <c r="H173" s="226">
        <v>1</v>
      </c>
      <c r="I173" s="227"/>
      <c r="J173" s="228">
        <f>ROUND(I173*H173,2)</f>
        <v>0</v>
      </c>
      <c r="K173" s="229"/>
      <c r="L173" s="45"/>
      <c r="M173" s="230" t="s">
        <v>1</v>
      </c>
      <c r="N173" s="231" t="s">
        <v>41</v>
      </c>
      <c r="O173" s="92"/>
      <c r="P173" s="232">
        <f>O173*H173</f>
        <v>0</v>
      </c>
      <c r="Q173" s="232">
        <v>0</v>
      </c>
      <c r="R173" s="232">
        <f>Q173*H173</f>
        <v>0</v>
      </c>
      <c r="S173" s="232">
        <v>0</v>
      </c>
      <c r="T173" s="233">
        <f>S173*H173</f>
        <v>0</v>
      </c>
      <c r="U173" s="39"/>
      <c r="V173" s="39"/>
      <c r="W173" s="39"/>
      <c r="X173" s="39"/>
      <c r="Y173" s="39"/>
      <c r="Z173" s="39"/>
      <c r="AA173" s="39"/>
      <c r="AB173" s="39"/>
      <c r="AC173" s="39"/>
      <c r="AD173" s="39"/>
      <c r="AE173" s="39"/>
      <c r="AR173" s="234" t="s">
        <v>323</v>
      </c>
      <c r="AT173" s="234" t="s">
        <v>202</v>
      </c>
      <c r="AU173" s="234" t="s">
        <v>83</v>
      </c>
      <c r="AY173" s="18" t="s">
        <v>201</v>
      </c>
      <c r="BE173" s="235">
        <f>IF(N173="základní",J173,0)</f>
        <v>0</v>
      </c>
      <c r="BF173" s="235">
        <f>IF(N173="snížená",J173,0)</f>
        <v>0</v>
      </c>
      <c r="BG173" s="235">
        <f>IF(N173="zákl. přenesená",J173,0)</f>
        <v>0</v>
      </c>
      <c r="BH173" s="235">
        <f>IF(N173="sníž. přenesená",J173,0)</f>
        <v>0</v>
      </c>
      <c r="BI173" s="235">
        <f>IF(N173="nulová",J173,0)</f>
        <v>0</v>
      </c>
      <c r="BJ173" s="18" t="s">
        <v>83</v>
      </c>
      <c r="BK173" s="235">
        <f>ROUND(I173*H173,2)</f>
        <v>0</v>
      </c>
      <c r="BL173" s="18" t="s">
        <v>323</v>
      </c>
      <c r="BM173" s="234" t="s">
        <v>948</v>
      </c>
    </row>
    <row r="174" s="2" customFormat="1" ht="21.75" customHeight="1">
      <c r="A174" s="39"/>
      <c r="B174" s="40"/>
      <c r="C174" s="222" t="s">
        <v>724</v>
      </c>
      <c r="D174" s="222" t="s">
        <v>202</v>
      </c>
      <c r="E174" s="223" t="s">
        <v>2259</v>
      </c>
      <c r="F174" s="224" t="s">
        <v>2260</v>
      </c>
      <c r="G174" s="225" t="s">
        <v>934</v>
      </c>
      <c r="H174" s="226">
        <v>2</v>
      </c>
      <c r="I174" s="227"/>
      <c r="J174" s="228">
        <f>ROUND(I174*H174,2)</f>
        <v>0</v>
      </c>
      <c r="K174" s="229"/>
      <c r="L174" s="45"/>
      <c r="M174" s="230" t="s">
        <v>1</v>
      </c>
      <c r="N174" s="231" t="s">
        <v>41</v>
      </c>
      <c r="O174" s="92"/>
      <c r="P174" s="232">
        <f>O174*H174</f>
        <v>0</v>
      </c>
      <c r="Q174" s="232">
        <v>0</v>
      </c>
      <c r="R174" s="232">
        <f>Q174*H174</f>
        <v>0</v>
      </c>
      <c r="S174" s="232">
        <v>0</v>
      </c>
      <c r="T174" s="233">
        <f>S174*H174</f>
        <v>0</v>
      </c>
      <c r="U174" s="39"/>
      <c r="V174" s="39"/>
      <c r="W174" s="39"/>
      <c r="X174" s="39"/>
      <c r="Y174" s="39"/>
      <c r="Z174" s="39"/>
      <c r="AA174" s="39"/>
      <c r="AB174" s="39"/>
      <c r="AC174" s="39"/>
      <c r="AD174" s="39"/>
      <c r="AE174" s="39"/>
      <c r="AR174" s="234" t="s">
        <v>323</v>
      </c>
      <c r="AT174" s="234" t="s">
        <v>202</v>
      </c>
      <c r="AU174" s="234" t="s">
        <v>83</v>
      </c>
      <c r="AY174" s="18" t="s">
        <v>201</v>
      </c>
      <c r="BE174" s="235">
        <f>IF(N174="základní",J174,0)</f>
        <v>0</v>
      </c>
      <c r="BF174" s="235">
        <f>IF(N174="snížená",J174,0)</f>
        <v>0</v>
      </c>
      <c r="BG174" s="235">
        <f>IF(N174="zákl. přenesená",J174,0)</f>
        <v>0</v>
      </c>
      <c r="BH174" s="235">
        <f>IF(N174="sníž. přenesená",J174,0)</f>
        <v>0</v>
      </c>
      <c r="BI174" s="235">
        <f>IF(N174="nulová",J174,0)</f>
        <v>0</v>
      </c>
      <c r="BJ174" s="18" t="s">
        <v>83</v>
      </c>
      <c r="BK174" s="235">
        <f>ROUND(I174*H174,2)</f>
        <v>0</v>
      </c>
      <c r="BL174" s="18" t="s">
        <v>323</v>
      </c>
      <c r="BM174" s="234" t="s">
        <v>958</v>
      </c>
    </row>
    <row r="175" s="2" customFormat="1" ht="16.5" customHeight="1">
      <c r="A175" s="39"/>
      <c r="B175" s="40"/>
      <c r="C175" s="222" t="s">
        <v>728</v>
      </c>
      <c r="D175" s="222" t="s">
        <v>202</v>
      </c>
      <c r="E175" s="223" t="s">
        <v>2261</v>
      </c>
      <c r="F175" s="224" t="s">
        <v>2262</v>
      </c>
      <c r="G175" s="225" t="s">
        <v>2234</v>
      </c>
      <c r="H175" s="226">
        <v>1</v>
      </c>
      <c r="I175" s="227"/>
      <c r="J175" s="228">
        <f>ROUND(I175*H175,2)</f>
        <v>0</v>
      </c>
      <c r="K175" s="229"/>
      <c r="L175" s="45"/>
      <c r="M175" s="230" t="s">
        <v>1</v>
      </c>
      <c r="N175" s="231" t="s">
        <v>41</v>
      </c>
      <c r="O175" s="92"/>
      <c r="P175" s="232">
        <f>O175*H175</f>
        <v>0</v>
      </c>
      <c r="Q175" s="232">
        <v>0</v>
      </c>
      <c r="R175" s="232">
        <f>Q175*H175</f>
        <v>0</v>
      </c>
      <c r="S175" s="232">
        <v>0</v>
      </c>
      <c r="T175" s="233">
        <f>S175*H175</f>
        <v>0</v>
      </c>
      <c r="U175" s="39"/>
      <c r="V175" s="39"/>
      <c r="W175" s="39"/>
      <c r="X175" s="39"/>
      <c r="Y175" s="39"/>
      <c r="Z175" s="39"/>
      <c r="AA175" s="39"/>
      <c r="AB175" s="39"/>
      <c r="AC175" s="39"/>
      <c r="AD175" s="39"/>
      <c r="AE175" s="39"/>
      <c r="AR175" s="234" t="s">
        <v>323</v>
      </c>
      <c r="AT175" s="234" t="s">
        <v>202</v>
      </c>
      <c r="AU175" s="234" t="s">
        <v>83</v>
      </c>
      <c r="AY175" s="18" t="s">
        <v>201</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323</v>
      </c>
      <c r="BM175" s="234" t="s">
        <v>966</v>
      </c>
    </row>
    <row r="176" s="2" customFormat="1" ht="55.5" customHeight="1">
      <c r="A176" s="39"/>
      <c r="B176" s="40"/>
      <c r="C176" s="222" t="s">
        <v>732</v>
      </c>
      <c r="D176" s="222" t="s">
        <v>202</v>
      </c>
      <c r="E176" s="223" t="s">
        <v>2263</v>
      </c>
      <c r="F176" s="224" t="s">
        <v>2264</v>
      </c>
      <c r="G176" s="225" t="s">
        <v>934</v>
      </c>
      <c r="H176" s="226">
        <v>1</v>
      </c>
      <c r="I176" s="227"/>
      <c r="J176" s="228">
        <f>ROUND(I176*H176,2)</f>
        <v>0</v>
      </c>
      <c r="K176" s="229"/>
      <c r="L176" s="45"/>
      <c r="M176" s="230" t="s">
        <v>1</v>
      </c>
      <c r="N176" s="231" t="s">
        <v>41</v>
      </c>
      <c r="O176" s="92"/>
      <c r="P176" s="232">
        <f>O176*H176</f>
        <v>0</v>
      </c>
      <c r="Q176" s="232">
        <v>0</v>
      </c>
      <c r="R176" s="232">
        <f>Q176*H176</f>
        <v>0</v>
      </c>
      <c r="S176" s="232">
        <v>0</v>
      </c>
      <c r="T176" s="233">
        <f>S176*H176</f>
        <v>0</v>
      </c>
      <c r="U176" s="39"/>
      <c r="V176" s="39"/>
      <c r="W176" s="39"/>
      <c r="X176" s="39"/>
      <c r="Y176" s="39"/>
      <c r="Z176" s="39"/>
      <c r="AA176" s="39"/>
      <c r="AB176" s="39"/>
      <c r="AC176" s="39"/>
      <c r="AD176" s="39"/>
      <c r="AE176" s="39"/>
      <c r="AR176" s="234" t="s">
        <v>323</v>
      </c>
      <c r="AT176" s="234" t="s">
        <v>202</v>
      </c>
      <c r="AU176" s="234" t="s">
        <v>83</v>
      </c>
      <c r="AY176" s="18" t="s">
        <v>201</v>
      </c>
      <c r="BE176" s="235">
        <f>IF(N176="základní",J176,0)</f>
        <v>0</v>
      </c>
      <c r="BF176" s="235">
        <f>IF(N176="snížená",J176,0)</f>
        <v>0</v>
      </c>
      <c r="BG176" s="235">
        <f>IF(N176="zákl. přenesená",J176,0)</f>
        <v>0</v>
      </c>
      <c r="BH176" s="235">
        <f>IF(N176="sníž. přenesená",J176,0)</f>
        <v>0</v>
      </c>
      <c r="BI176" s="235">
        <f>IF(N176="nulová",J176,0)</f>
        <v>0</v>
      </c>
      <c r="BJ176" s="18" t="s">
        <v>83</v>
      </c>
      <c r="BK176" s="235">
        <f>ROUND(I176*H176,2)</f>
        <v>0</v>
      </c>
      <c r="BL176" s="18" t="s">
        <v>323</v>
      </c>
      <c r="BM176" s="234" t="s">
        <v>974</v>
      </c>
    </row>
    <row r="177" s="2" customFormat="1" ht="24.15" customHeight="1">
      <c r="A177" s="39"/>
      <c r="B177" s="40"/>
      <c r="C177" s="222" t="s">
        <v>738</v>
      </c>
      <c r="D177" s="222" t="s">
        <v>202</v>
      </c>
      <c r="E177" s="223" t="s">
        <v>2265</v>
      </c>
      <c r="F177" s="224" t="s">
        <v>2266</v>
      </c>
      <c r="G177" s="225" t="s">
        <v>934</v>
      </c>
      <c r="H177" s="226">
        <v>1</v>
      </c>
      <c r="I177" s="227"/>
      <c r="J177" s="228">
        <f>ROUND(I177*H177,2)</f>
        <v>0</v>
      </c>
      <c r="K177" s="229"/>
      <c r="L177" s="45"/>
      <c r="M177" s="230" t="s">
        <v>1</v>
      </c>
      <c r="N177" s="231" t="s">
        <v>41</v>
      </c>
      <c r="O177" s="92"/>
      <c r="P177" s="232">
        <f>O177*H177</f>
        <v>0</v>
      </c>
      <c r="Q177" s="232">
        <v>0</v>
      </c>
      <c r="R177" s="232">
        <f>Q177*H177</f>
        <v>0</v>
      </c>
      <c r="S177" s="232">
        <v>0</v>
      </c>
      <c r="T177" s="233">
        <f>S177*H177</f>
        <v>0</v>
      </c>
      <c r="U177" s="39"/>
      <c r="V177" s="39"/>
      <c r="W177" s="39"/>
      <c r="X177" s="39"/>
      <c r="Y177" s="39"/>
      <c r="Z177" s="39"/>
      <c r="AA177" s="39"/>
      <c r="AB177" s="39"/>
      <c r="AC177" s="39"/>
      <c r="AD177" s="39"/>
      <c r="AE177" s="39"/>
      <c r="AR177" s="234" t="s">
        <v>323</v>
      </c>
      <c r="AT177" s="234" t="s">
        <v>202</v>
      </c>
      <c r="AU177" s="234" t="s">
        <v>83</v>
      </c>
      <c r="AY177" s="18" t="s">
        <v>201</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323</v>
      </c>
      <c r="BM177" s="234" t="s">
        <v>984</v>
      </c>
    </row>
    <row r="178" s="2" customFormat="1" ht="44.25" customHeight="1">
      <c r="A178" s="39"/>
      <c r="B178" s="40"/>
      <c r="C178" s="222" t="s">
        <v>742</v>
      </c>
      <c r="D178" s="222" t="s">
        <v>202</v>
      </c>
      <c r="E178" s="223" t="s">
        <v>2267</v>
      </c>
      <c r="F178" s="224" t="s">
        <v>2268</v>
      </c>
      <c r="G178" s="225" t="s">
        <v>934</v>
      </c>
      <c r="H178" s="226">
        <v>1</v>
      </c>
      <c r="I178" s="227"/>
      <c r="J178" s="228">
        <f>ROUND(I178*H178,2)</f>
        <v>0</v>
      </c>
      <c r="K178" s="229"/>
      <c r="L178" s="45"/>
      <c r="M178" s="230" t="s">
        <v>1</v>
      </c>
      <c r="N178" s="231" t="s">
        <v>41</v>
      </c>
      <c r="O178" s="92"/>
      <c r="P178" s="232">
        <f>O178*H178</f>
        <v>0</v>
      </c>
      <c r="Q178" s="232">
        <v>0</v>
      </c>
      <c r="R178" s="232">
        <f>Q178*H178</f>
        <v>0</v>
      </c>
      <c r="S178" s="232">
        <v>0</v>
      </c>
      <c r="T178" s="233">
        <f>S178*H178</f>
        <v>0</v>
      </c>
      <c r="U178" s="39"/>
      <c r="V178" s="39"/>
      <c r="W178" s="39"/>
      <c r="X178" s="39"/>
      <c r="Y178" s="39"/>
      <c r="Z178" s="39"/>
      <c r="AA178" s="39"/>
      <c r="AB178" s="39"/>
      <c r="AC178" s="39"/>
      <c r="AD178" s="39"/>
      <c r="AE178" s="39"/>
      <c r="AR178" s="234" t="s">
        <v>323</v>
      </c>
      <c r="AT178" s="234" t="s">
        <v>202</v>
      </c>
      <c r="AU178" s="234" t="s">
        <v>83</v>
      </c>
      <c r="AY178" s="18" t="s">
        <v>201</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323</v>
      </c>
      <c r="BM178" s="234" t="s">
        <v>992</v>
      </c>
    </row>
    <row r="179" s="2" customFormat="1" ht="16.5" customHeight="1">
      <c r="A179" s="39"/>
      <c r="B179" s="40"/>
      <c r="C179" s="222" t="s">
        <v>749</v>
      </c>
      <c r="D179" s="222" t="s">
        <v>202</v>
      </c>
      <c r="E179" s="223" t="s">
        <v>2269</v>
      </c>
      <c r="F179" s="224" t="s">
        <v>2270</v>
      </c>
      <c r="G179" s="225" t="s">
        <v>2234</v>
      </c>
      <c r="H179" s="226">
        <v>1</v>
      </c>
      <c r="I179" s="227"/>
      <c r="J179" s="228">
        <f>ROUND(I179*H179,2)</f>
        <v>0</v>
      </c>
      <c r="K179" s="229"/>
      <c r="L179" s="45"/>
      <c r="M179" s="230" t="s">
        <v>1</v>
      </c>
      <c r="N179" s="231" t="s">
        <v>41</v>
      </c>
      <c r="O179" s="92"/>
      <c r="P179" s="232">
        <f>O179*H179</f>
        <v>0</v>
      </c>
      <c r="Q179" s="232">
        <v>0</v>
      </c>
      <c r="R179" s="232">
        <f>Q179*H179</f>
        <v>0</v>
      </c>
      <c r="S179" s="232">
        <v>0</v>
      </c>
      <c r="T179" s="233">
        <f>S179*H179</f>
        <v>0</v>
      </c>
      <c r="U179" s="39"/>
      <c r="V179" s="39"/>
      <c r="W179" s="39"/>
      <c r="X179" s="39"/>
      <c r="Y179" s="39"/>
      <c r="Z179" s="39"/>
      <c r="AA179" s="39"/>
      <c r="AB179" s="39"/>
      <c r="AC179" s="39"/>
      <c r="AD179" s="39"/>
      <c r="AE179" s="39"/>
      <c r="AR179" s="234" t="s">
        <v>323</v>
      </c>
      <c r="AT179" s="234" t="s">
        <v>202</v>
      </c>
      <c r="AU179" s="234" t="s">
        <v>83</v>
      </c>
      <c r="AY179" s="18" t="s">
        <v>201</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323</v>
      </c>
      <c r="BM179" s="234" t="s">
        <v>1002</v>
      </c>
    </row>
    <row r="180" s="2" customFormat="1" ht="49.05" customHeight="1">
      <c r="A180" s="39"/>
      <c r="B180" s="40"/>
      <c r="C180" s="222" t="s">
        <v>762</v>
      </c>
      <c r="D180" s="222" t="s">
        <v>202</v>
      </c>
      <c r="E180" s="223" t="s">
        <v>2271</v>
      </c>
      <c r="F180" s="224" t="s">
        <v>2272</v>
      </c>
      <c r="G180" s="225" t="s">
        <v>934</v>
      </c>
      <c r="H180" s="226">
        <v>2</v>
      </c>
      <c r="I180" s="227"/>
      <c r="J180" s="228">
        <f>ROUND(I180*H180,2)</f>
        <v>0</v>
      </c>
      <c r="K180" s="229"/>
      <c r="L180" s="45"/>
      <c r="M180" s="230" t="s">
        <v>1</v>
      </c>
      <c r="N180" s="231" t="s">
        <v>41</v>
      </c>
      <c r="O180" s="92"/>
      <c r="P180" s="232">
        <f>O180*H180</f>
        <v>0</v>
      </c>
      <c r="Q180" s="232">
        <v>0</v>
      </c>
      <c r="R180" s="232">
        <f>Q180*H180</f>
        <v>0</v>
      </c>
      <c r="S180" s="232">
        <v>0</v>
      </c>
      <c r="T180" s="233">
        <f>S180*H180</f>
        <v>0</v>
      </c>
      <c r="U180" s="39"/>
      <c r="V180" s="39"/>
      <c r="W180" s="39"/>
      <c r="X180" s="39"/>
      <c r="Y180" s="39"/>
      <c r="Z180" s="39"/>
      <c r="AA180" s="39"/>
      <c r="AB180" s="39"/>
      <c r="AC180" s="39"/>
      <c r="AD180" s="39"/>
      <c r="AE180" s="39"/>
      <c r="AR180" s="234" t="s">
        <v>323</v>
      </c>
      <c r="AT180" s="234" t="s">
        <v>202</v>
      </c>
      <c r="AU180" s="234" t="s">
        <v>83</v>
      </c>
      <c r="AY180" s="18" t="s">
        <v>201</v>
      </c>
      <c r="BE180" s="235">
        <f>IF(N180="základní",J180,0)</f>
        <v>0</v>
      </c>
      <c r="BF180" s="235">
        <f>IF(N180="snížená",J180,0)</f>
        <v>0</v>
      </c>
      <c r="BG180" s="235">
        <f>IF(N180="zákl. přenesená",J180,0)</f>
        <v>0</v>
      </c>
      <c r="BH180" s="235">
        <f>IF(N180="sníž. přenesená",J180,0)</f>
        <v>0</v>
      </c>
      <c r="BI180" s="235">
        <f>IF(N180="nulová",J180,0)</f>
        <v>0</v>
      </c>
      <c r="BJ180" s="18" t="s">
        <v>83</v>
      </c>
      <c r="BK180" s="235">
        <f>ROUND(I180*H180,2)</f>
        <v>0</v>
      </c>
      <c r="BL180" s="18" t="s">
        <v>323</v>
      </c>
      <c r="BM180" s="234" t="s">
        <v>1009</v>
      </c>
    </row>
    <row r="181" s="2" customFormat="1" ht="49.05" customHeight="1">
      <c r="A181" s="39"/>
      <c r="B181" s="40"/>
      <c r="C181" s="222" t="s">
        <v>777</v>
      </c>
      <c r="D181" s="222" t="s">
        <v>202</v>
      </c>
      <c r="E181" s="223" t="s">
        <v>2273</v>
      </c>
      <c r="F181" s="224" t="s">
        <v>2274</v>
      </c>
      <c r="G181" s="225" t="s">
        <v>934</v>
      </c>
      <c r="H181" s="226">
        <v>1</v>
      </c>
      <c r="I181" s="227"/>
      <c r="J181" s="228">
        <f>ROUND(I181*H181,2)</f>
        <v>0</v>
      </c>
      <c r="K181" s="229"/>
      <c r="L181" s="45"/>
      <c r="M181" s="230" t="s">
        <v>1</v>
      </c>
      <c r="N181" s="231" t="s">
        <v>41</v>
      </c>
      <c r="O181" s="92"/>
      <c r="P181" s="232">
        <f>O181*H181</f>
        <v>0</v>
      </c>
      <c r="Q181" s="232">
        <v>0</v>
      </c>
      <c r="R181" s="232">
        <f>Q181*H181</f>
        <v>0</v>
      </c>
      <c r="S181" s="232">
        <v>0</v>
      </c>
      <c r="T181" s="233">
        <f>S181*H181</f>
        <v>0</v>
      </c>
      <c r="U181" s="39"/>
      <c r="V181" s="39"/>
      <c r="W181" s="39"/>
      <c r="X181" s="39"/>
      <c r="Y181" s="39"/>
      <c r="Z181" s="39"/>
      <c r="AA181" s="39"/>
      <c r="AB181" s="39"/>
      <c r="AC181" s="39"/>
      <c r="AD181" s="39"/>
      <c r="AE181" s="39"/>
      <c r="AR181" s="234" t="s">
        <v>323</v>
      </c>
      <c r="AT181" s="234" t="s">
        <v>202</v>
      </c>
      <c r="AU181" s="234" t="s">
        <v>83</v>
      </c>
      <c r="AY181" s="18" t="s">
        <v>201</v>
      </c>
      <c r="BE181" s="235">
        <f>IF(N181="základní",J181,0)</f>
        <v>0</v>
      </c>
      <c r="BF181" s="235">
        <f>IF(N181="snížená",J181,0)</f>
        <v>0</v>
      </c>
      <c r="BG181" s="235">
        <f>IF(N181="zákl. přenesená",J181,0)</f>
        <v>0</v>
      </c>
      <c r="BH181" s="235">
        <f>IF(N181="sníž. přenesená",J181,0)</f>
        <v>0</v>
      </c>
      <c r="BI181" s="235">
        <f>IF(N181="nulová",J181,0)</f>
        <v>0</v>
      </c>
      <c r="BJ181" s="18" t="s">
        <v>83</v>
      </c>
      <c r="BK181" s="235">
        <f>ROUND(I181*H181,2)</f>
        <v>0</v>
      </c>
      <c r="BL181" s="18" t="s">
        <v>323</v>
      </c>
      <c r="BM181" s="234" t="s">
        <v>1018</v>
      </c>
    </row>
    <row r="182" s="2" customFormat="1" ht="49.05" customHeight="1">
      <c r="A182" s="39"/>
      <c r="B182" s="40"/>
      <c r="C182" s="222" t="s">
        <v>783</v>
      </c>
      <c r="D182" s="222" t="s">
        <v>202</v>
      </c>
      <c r="E182" s="223" t="s">
        <v>2275</v>
      </c>
      <c r="F182" s="224" t="s">
        <v>2276</v>
      </c>
      <c r="G182" s="225" t="s">
        <v>934</v>
      </c>
      <c r="H182" s="226">
        <v>1</v>
      </c>
      <c r="I182" s="227"/>
      <c r="J182" s="228">
        <f>ROUND(I182*H182,2)</f>
        <v>0</v>
      </c>
      <c r="K182" s="229"/>
      <c r="L182" s="45"/>
      <c r="M182" s="230" t="s">
        <v>1</v>
      </c>
      <c r="N182" s="231" t="s">
        <v>41</v>
      </c>
      <c r="O182" s="92"/>
      <c r="P182" s="232">
        <f>O182*H182</f>
        <v>0</v>
      </c>
      <c r="Q182" s="232">
        <v>0</v>
      </c>
      <c r="R182" s="232">
        <f>Q182*H182</f>
        <v>0</v>
      </c>
      <c r="S182" s="232">
        <v>0</v>
      </c>
      <c r="T182" s="233">
        <f>S182*H182</f>
        <v>0</v>
      </c>
      <c r="U182" s="39"/>
      <c r="V182" s="39"/>
      <c r="W182" s="39"/>
      <c r="X182" s="39"/>
      <c r="Y182" s="39"/>
      <c r="Z182" s="39"/>
      <c r="AA182" s="39"/>
      <c r="AB182" s="39"/>
      <c r="AC182" s="39"/>
      <c r="AD182" s="39"/>
      <c r="AE182" s="39"/>
      <c r="AR182" s="234" t="s">
        <v>323</v>
      </c>
      <c r="AT182" s="234" t="s">
        <v>202</v>
      </c>
      <c r="AU182" s="234" t="s">
        <v>83</v>
      </c>
      <c r="AY182" s="18" t="s">
        <v>201</v>
      </c>
      <c r="BE182" s="235">
        <f>IF(N182="základní",J182,0)</f>
        <v>0</v>
      </c>
      <c r="BF182" s="235">
        <f>IF(N182="snížená",J182,0)</f>
        <v>0</v>
      </c>
      <c r="BG182" s="235">
        <f>IF(N182="zákl. přenesená",J182,0)</f>
        <v>0</v>
      </c>
      <c r="BH182" s="235">
        <f>IF(N182="sníž. přenesená",J182,0)</f>
        <v>0</v>
      </c>
      <c r="BI182" s="235">
        <f>IF(N182="nulová",J182,0)</f>
        <v>0</v>
      </c>
      <c r="BJ182" s="18" t="s">
        <v>83</v>
      </c>
      <c r="BK182" s="235">
        <f>ROUND(I182*H182,2)</f>
        <v>0</v>
      </c>
      <c r="BL182" s="18" t="s">
        <v>323</v>
      </c>
      <c r="BM182" s="234" t="s">
        <v>1029</v>
      </c>
    </row>
    <row r="183" s="2" customFormat="1" ht="24.15" customHeight="1">
      <c r="A183" s="39"/>
      <c r="B183" s="40"/>
      <c r="C183" s="222" t="s">
        <v>788</v>
      </c>
      <c r="D183" s="222" t="s">
        <v>202</v>
      </c>
      <c r="E183" s="223" t="s">
        <v>2277</v>
      </c>
      <c r="F183" s="224" t="s">
        <v>2278</v>
      </c>
      <c r="G183" s="225" t="s">
        <v>934</v>
      </c>
      <c r="H183" s="226">
        <v>2</v>
      </c>
      <c r="I183" s="227"/>
      <c r="J183" s="228">
        <f>ROUND(I183*H183,2)</f>
        <v>0</v>
      </c>
      <c r="K183" s="229"/>
      <c r="L183" s="45"/>
      <c r="M183" s="230" t="s">
        <v>1</v>
      </c>
      <c r="N183" s="231" t="s">
        <v>41</v>
      </c>
      <c r="O183" s="92"/>
      <c r="P183" s="232">
        <f>O183*H183</f>
        <v>0</v>
      </c>
      <c r="Q183" s="232">
        <v>0</v>
      </c>
      <c r="R183" s="232">
        <f>Q183*H183</f>
        <v>0</v>
      </c>
      <c r="S183" s="232">
        <v>0</v>
      </c>
      <c r="T183" s="233">
        <f>S183*H183</f>
        <v>0</v>
      </c>
      <c r="U183" s="39"/>
      <c r="V183" s="39"/>
      <c r="W183" s="39"/>
      <c r="X183" s="39"/>
      <c r="Y183" s="39"/>
      <c r="Z183" s="39"/>
      <c r="AA183" s="39"/>
      <c r="AB183" s="39"/>
      <c r="AC183" s="39"/>
      <c r="AD183" s="39"/>
      <c r="AE183" s="39"/>
      <c r="AR183" s="234" t="s">
        <v>323</v>
      </c>
      <c r="AT183" s="234" t="s">
        <v>202</v>
      </c>
      <c r="AU183" s="234" t="s">
        <v>83</v>
      </c>
      <c r="AY183" s="18" t="s">
        <v>201</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323</v>
      </c>
      <c r="BM183" s="234" t="s">
        <v>1042</v>
      </c>
    </row>
    <row r="184" s="2" customFormat="1" ht="24.15" customHeight="1">
      <c r="A184" s="39"/>
      <c r="B184" s="40"/>
      <c r="C184" s="222" t="s">
        <v>794</v>
      </c>
      <c r="D184" s="222" t="s">
        <v>202</v>
      </c>
      <c r="E184" s="223" t="s">
        <v>2279</v>
      </c>
      <c r="F184" s="224" t="s">
        <v>2280</v>
      </c>
      <c r="G184" s="225" t="s">
        <v>934</v>
      </c>
      <c r="H184" s="226">
        <v>4</v>
      </c>
      <c r="I184" s="227"/>
      <c r="J184" s="228">
        <f>ROUND(I184*H184,2)</f>
        <v>0</v>
      </c>
      <c r="K184" s="229"/>
      <c r="L184" s="45"/>
      <c r="M184" s="230" t="s">
        <v>1</v>
      </c>
      <c r="N184" s="231" t="s">
        <v>41</v>
      </c>
      <c r="O184" s="92"/>
      <c r="P184" s="232">
        <f>O184*H184</f>
        <v>0</v>
      </c>
      <c r="Q184" s="232">
        <v>0</v>
      </c>
      <c r="R184" s="232">
        <f>Q184*H184</f>
        <v>0</v>
      </c>
      <c r="S184" s="232">
        <v>0</v>
      </c>
      <c r="T184" s="233">
        <f>S184*H184</f>
        <v>0</v>
      </c>
      <c r="U184" s="39"/>
      <c r="V184" s="39"/>
      <c r="W184" s="39"/>
      <c r="X184" s="39"/>
      <c r="Y184" s="39"/>
      <c r="Z184" s="39"/>
      <c r="AA184" s="39"/>
      <c r="AB184" s="39"/>
      <c r="AC184" s="39"/>
      <c r="AD184" s="39"/>
      <c r="AE184" s="39"/>
      <c r="AR184" s="234" t="s">
        <v>323</v>
      </c>
      <c r="AT184" s="234" t="s">
        <v>202</v>
      </c>
      <c r="AU184" s="234" t="s">
        <v>83</v>
      </c>
      <c r="AY184" s="18" t="s">
        <v>201</v>
      </c>
      <c r="BE184" s="235">
        <f>IF(N184="základní",J184,0)</f>
        <v>0</v>
      </c>
      <c r="BF184" s="235">
        <f>IF(N184="snížená",J184,0)</f>
        <v>0</v>
      </c>
      <c r="BG184" s="235">
        <f>IF(N184="zákl. přenesená",J184,0)</f>
        <v>0</v>
      </c>
      <c r="BH184" s="235">
        <f>IF(N184="sníž. přenesená",J184,0)</f>
        <v>0</v>
      </c>
      <c r="BI184" s="235">
        <f>IF(N184="nulová",J184,0)</f>
        <v>0</v>
      </c>
      <c r="BJ184" s="18" t="s">
        <v>83</v>
      </c>
      <c r="BK184" s="235">
        <f>ROUND(I184*H184,2)</f>
        <v>0</v>
      </c>
      <c r="BL184" s="18" t="s">
        <v>323</v>
      </c>
      <c r="BM184" s="234" t="s">
        <v>1049</v>
      </c>
    </row>
    <row r="185" s="2" customFormat="1" ht="55.5" customHeight="1">
      <c r="A185" s="39"/>
      <c r="B185" s="40"/>
      <c r="C185" s="222" t="s">
        <v>799</v>
      </c>
      <c r="D185" s="222" t="s">
        <v>202</v>
      </c>
      <c r="E185" s="223" t="s">
        <v>2281</v>
      </c>
      <c r="F185" s="224" t="s">
        <v>2282</v>
      </c>
      <c r="G185" s="225" t="s">
        <v>934</v>
      </c>
      <c r="H185" s="226">
        <v>1</v>
      </c>
      <c r="I185" s="227"/>
      <c r="J185" s="228">
        <f>ROUND(I185*H185,2)</f>
        <v>0</v>
      </c>
      <c r="K185" s="229"/>
      <c r="L185" s="45"/>
      <c r="M185" s="230" t="s">
        <v>1</v>
      </c>
      <c r="N185" s="231" t="s">
        <v>41</v>
      </c>
      <c r="O185" s="92"/>
      <c r="P185" s="232">
        <f>O185*H185</f>
        <v>0</v>
      </c>
      <c r="Q185" s="232">
        <v>0</v>
      </c>
      <c r="R185" s="232">
        <f>Q185*H185</f>
        <v>0</v>
      </c>
      <c r="S185" s="232">
        <v>0</v>
      </c>
      <c r="T185" s="233">
        <f>S185*H185</f>
        <v>0</v>
      </c>
      <c r="U185" s="39"/>
      <c r="V185" s="39"/>
      <c r="W185" s="39"/>
      <c r="X185" s="39"/>
      <c r="Y185" s="39"/>
      <c r="Z185" s="39"/>
      <c r="AA185" s="39"/>
      <c r="AB185" s="39"/>
      <c r="AC185" s="39"/>
      <c r="AD185" s="39"/>
      <c r="AE185" s="39"/>
      <c r="AR185" s="234" t="s">
        <v>323</v>
      </c>
      <c r="AT185" s="234" t="s">
        <v>202</v>
      </c>
      <c r="AU185" s="234" t="s">
        <v>83</v>
      </c>
      <c r="AY185" s="18" t="s">
        <v>201</v>
      </c>
      <c r="BE185" s="235">
        <f>IF(N185="základní",J185,0)</f>
        <v>0</v>
      </c>
      <c r="BF185" s="235">
        <f>IF(N185="snížená",J185,0)</f>
        <v>0</v>
      </c>
      <c r="BG185" s="235">
        <f>IF(N185="zákl. přenesená",J185,0)</f>
        <v>0</v>
      </c>
      <c r="BH185" s="235">
        <f>IF(N185="sníž. přenesená",J185,0)</f>
        <v>0</v>
      </c>
      <c r="BI185" s="235">
        <f>IF(N185="nulová",J185,0)</f>
        <v>0</v>
      </c>
      <c r="BJ185" s="18" t="s">
        <v>83</v>
      </c>
      <c r="BK185" s="235">
        <f>ROUND(I185*H185,2)</f>
        <v>0</v>
      </c>
      <c r="BL185" s="18" t="s">
        <v>323</v>
      </c>
      <c r="BM185" s="234" t="s">
        <v>1061</v>
      </c>
    </row>
    <row r="186" s="2" customFormat="1" ht="44.25" customHeight="1">
      <c r="A186" s="39"/>
      <c r="B186" s="40"/>
      <c r="C186" s="222" t="s">
        <v>804</v>
      </c>
      <c r="D186" s="222" t="s">
        <v>202</v>
      </c>
      <c r="E186" s="223" t="s">
        <v>2283</v>
      </c>
      <c r="F186" s="224" t="s">
        <v>2284</v>
      </c>
      <c r="G186" s="225" t="s">
        <v>934</v>
      </c>
      <c r="H186" s="226">
        <v>1</v>
      </c>
      <c r="I186" s="227"/>
      <c r="J186" s="228">
        <f>ROUND(I186*H186,2)</f>
        <v>0</v>
      </c>
      <c r="K186" s="229"/>
      <c r="L186" s="45"/>
      <c r="M186" s="230" t="s">
        <v>1</v>
      </c>
      <c r="N186" s="231" t="s">
        <v>41</v>
      </c>
      <c r="O186" s="92"/>
      <c r="P186" s="232">
        <f>O186*H186</f>
        <v>0</v>
      </c>
      <c r="Q186" s="232">
        <v>0</v>
      </c>
      <c r="R186" s="232">
        <f>Q186*H186</f>
        <v>0</v>
      </c>
      <c r="S186" s="232">
        <v>0</v>
      </c>
      <c r="T186" s="233">
        <f>S186*H186</f>
        <v>0</v>
      </c>
      <c r="U186" s="39"/>
      <c r="V186" s="39"/>
      <c r="W186" s="39"/>
      <c r="X186" s="39"/>
      <c r="Y186" s="39"/>
      <c r="Z186" s="39"/>
      <c r="AA186" s="39"/>
      <c r="AB186" s="39"/>
      <c r="AC186" s="39"/>
      <c r="AD186" s="39"/>
      <c r="AE186" s="39"/>
      <c r="AR186" s="234" t="s">
        <v>323</v>
      </c>
      <c r="AT186" s="234" t="s">
        <v>202</v>
      </c>
      <c r="AU186" s="234" t="s">
        <v>83</v>
      </c>
      <c r="AY186" s="18" t="s">
        <v>201</v>
      </c>
      <c r="BE186" s="235">
        <f>IF(N186="základní",J186,0)</f>
        <v>0</v>
      </c>
      <c r="BF186" s="235">
        <f>IF(N186="snížená",J186,0)</f>
        <v>0</v>
      </c>
      <c r="BG186" s="235">
        <f>IF(N186="zákl. přenesená",J186,0)</f>
        <v>0</v>
      </c>
      <c r="BH186" s="235">
        <f>IF(N186="sníž. přenesená",J186,0)</f>
        <v>0</v>
      </c>
      <c r="BI186" s="235">
        <f>IF(N186="nulová",J186,0)</f>
        <v>0</v>
      </c>
      <c r="BJ186" s="18" t="s">
        <v>83</v>
      </c>
      <c r="BK186" s="235">
        <f>ROUND(I186*H186,2)</f>
        <v>0</v>
      </c>
      <c r="BL186" s="18" t="s">
        <v>323</v>
      </c>
      <c r="BM186" s="234" t="s">
        <v>1071</v>
      </c>
    </row>
    <row r="187" s="2" customFormat="1" ht="44.25" customHeight="1">
      <c r="A187" s="39"/>
      <c r="B187" s="40"/>
      <c r="C187" s="222" t="s">
        <v>808</v>
      </c>
      <c r="D187" s="222" t="s">
        <v>202</v>
      </c>
      <c r="E187" s="223" t="s">
        <v>2285</v>
      </c>
      <c r="F187" s="224" t="s">
        <v>2286</v>
      </c>
      <c r="G187" s="225" t="s">
        <v>934</v>
      </c>
      <c r="H187" s="226">
        <v>1</v>
      </c>
      <c r="I187" s="227"/>
      <c r="J187" s="228">
        <f>ROUND(I187*H187,2)</f>
        <v>0</v>
      </c>
      <c r="K187" s="229"/>
      <c r="L187" s="45"/>
      <c r="M187" s="230" t="s">
        <v>1</v>
      </c>
      <c r="N187" s="231" t="s">
        <v>41</v>
      </c>
      <c r="O187" s="92"/>
      <c r="P187" s="232">
        <f>O187*H187</f>
        <v>0</v>
      </c>
      <c r="Q187" s="232">
        <v>0</v>
      </c>
      <c r="R187" s="232">
        <f>Q187*H187</f>
        <v>0</v>
      </c>
      <c r="S187" s="232">
        <v>0</v>
      </c>
      <c r="T187" s="233">
        <f>S187*H187</f>
        <v>0</v>
      </c>
      <c r="U187" s="39"/>
      <c r="V187" s="39"/>
      <c r="W187" s="39"/>
      <c r="X187" s="39"/>
      <c r="Y187" s="39"/>
      <c r="Z187" s="39"/>
      <c r="AA187" s="39"/>
      <c r="AB187" s="39"/>
      <c r="AC187" s="39"/>
      <c r="AD187" s="39"/>
      <c r="AE187" s="39"/>
      <c r="AR187" s="234" t="s">
        <v>323</v>
      </c>
      <c r="AT187" s="234" t="s">
        <v>202</v>
      </c>
      <c r="AU187" s="234" t="s">
        <v>83</v>
      </c>
      <c r="AY187" s="18" t="s">
        <v>201</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323</v>
      </c>
      <c r="BM187" s="234" t="s">
        <v>1082</v>
      </c>
    </row>
    <row r="188" s="2" customFormat="1" ht="44.25" customHeight="1">
      <c r="A188" s="39"/>
      <c r="B188" s="40"/>
      <c r="C188" s="222" t="s">
        <v>812</v>
      </c>
      <c r="D188" s="222" t="s">
        <v>202</v>
      </c>
      <c r="E188" s="223" t="s">
        <v>2287</v>
      </c>
      <c r="F188" s="224" t="s">
        <v>2288</v>
      </c>
      <c r="G188" s="225" t="s">
        <v>934</v>
      </c>
      <c r="H188" s="226">
        <v>1</v>
      </c>
      <c r="I188" s="227"/>
      <c r="J188" s="228">
        <f>ROUND(I188*H188,2)</f>
        <v>0</v>
      </c>
      <c r="K188" s="229"/>
      <c r="L188" s="45"/>
      <c r="M188" s="230" t="s">
        <v>1</v>
      </c>
      <c r="N188" s="231" t="s">
        <v>41</v>
      </c>
      <c r="O188" s="92"/>
      <c r="P188" s="232">
        <f>O188*H188</f>
        <v>0</v>
      </c>
      <c r="Q188" s="232">
        <v>0</v>
      </c>
      <c r="R188" s="232">
        <f>Q188*H188</f>
        <v>0</v>
      </c>
      <c r="S188" s="232">
        <v>0</v>
      </c>
      <c r="T188" s="233">
        <f>S188*H188</f>
        <v>0</v>
      </c>
      <c r="U188" s="39"/>
      <c r="V188" s="39"/>
      <c r="W188" s="39"/>
      <c r="X188" s="39"/>
      <c r="Y188" s="39"/>
      <c r="Z188" s="39"/>
      <c r="AA188" s="39"/>
      <c r="AB188" s="39"/>
      <c r="AC188" s="39"/>
      <c r="AD188" s="39"/>
      <c r="AE188" s="39"/>
      <c r="AR188" s="234" t="s">
        <v>323</v>
      </c>
      <c r="AT188" s="234" t="s">
        <v>202</v>
      </c>
      <c r="AU188" s="234" t="s">
        <v>83</v>
      </c>
      <c r="AY188" s="18" t="s">
        <v>201</v>
      </c>
      <c r="BE188" s="235">
        <f>IF(N188="základní",J188,0)</f>
        <v>0</v>
      </c>
      <c r="BF188" s="235">
        <f>IF(N188="snížená",J188,0)</f>
        <v>0</v>
      </c>
      <c r="BG188" s="235">
        <f>IF(N188="zákl. přenesená",J188,0)</f>
        <v>0</v>
      </c>
      <c r="BH188" s="235">
        <f>IF(N188="sníž. přenesená",J188,0)</f>
        <v>0</v>
      </c>
      <c r="BI188" s="235">
        <f>IF(N188="nulová",J188,0)</f>
        <v>0</v>
      </c>
      <c r="BJ188" s="18" t="s">
        <v>83</v>
      </c>
      <c r="BK188" s="235">
        <f>ROUND(I188*H188,2)</f>
        <v>0</v>
      </c>
      <c r="BL188" s="18" t="s">
        <v>323</v>
      </c>
      <c r="BM188" s="234" t="s">
        <v>1095</v>
      </c>
    </row>
    <row r="189" s="2" customFormat="1">
      <c r="A189" s="39"/>
      <c r="B189" s="40"/>
      <c r="C189" s="41"/>
      <c r="D189" s="238" t="s">
        <v>343</v>
      </c>
      <c r="E189" s="41"/>
      <c r="F189" s="285" t="s">
        <v>2289</v>
      </c>
      <c r="G189" s="41"/>
      <c r="H189" s="41"/>
      <c r="I189" s="286"/>
      <c r="J189" s="41"/>
      <c r="K189" s="41"/>
      <c r="L189" s="45"/>
      <c r="M189" s="287"/>
      <c r="N189" s="288"/>
      <c r="O189" s="92"/>
      <c r="P189" s="92"/>
      <c r="Q189" s="92"/>
      <c r="R189" s="92"/>
      <c r="S189" s="92"/>
      <c r="T189" s="93"/>
      <c r="U189" s="39"/>
      <c r="V189" s="39"/>
      <c r="W189" s="39"/>
      <c r="X189" s="39"/>
      <c r="Y189" s="39"/>
      <c r="Z189" s="39"/>
      <c r="AA189" s="39"/>
      <c r="AB189" s="39"/>
      <c r="AC189" s="39"/>
      <c r="AD189" s="39"/>
      <c r="AE189" s="39"/>
      <c r="AT189" s="18" t="s">
        <v>343</v>
      </c>
      <c r="AU189" s="18" t="s">
        <v>83</v>
      </c>
    </row>
    <row r="190" s="2" customFormat="1" ht="33" customHeight="1">
      <c r="A190" s="39"/>
      <c r="B190" s="40"/>
      <c r="C190" s="222" t="s">
        <v>816</v>
      </c>
      <c r="D190" s="222" t="s">
        <v>202</v>
      </c>
      <c r="E190" s="223" t="s">
        <v>2290</v>
      </c>
      <c r="F190" s="224" t="s">
        <v>2291</v>
      </c>
      <c r="G190" s="225" t="s">
        <v>2234</v>
      </c>
      <c r="H190" s="226">
        <v>1</v>
      </c>
      <c r="I190" s="227"/>
      <c r="J190" s="228">
        <f>ROUND(I190*H190,2)</f>
        <v>0</v>
      </c>
      <c r="K190" s="229"/>
      <c r="L190" s="45"/>
      <c r="M190" s="230" t="s">
        <v>1</v>
      </c>
      <c r="N190" s="231" t="s">
        <v>41</v>
      </c>
      <c r="O190" s="92"/>
      <c r="P190" s="232">
        <f>O190*H190</f>
        <v>0</v>
      </c>
      <c r="Q190" s="232">
        <v>0</v>
      </c>
      <c r="R190" s="232">
        <f>Q190*H190</f>
        <v>0</v>
      </c>
      <c r="S190" s="232">
        <v>0</v>
      </c>
      <c r="T190" s="233">
        <f>S190*H190</f>
        <v>0</v>
      </c>
      <c r="U190" s="39"/>
      <c r="V190" s="39"/>
      <c r="W190" s="39"/>
      <c r="X190" s="39"/>
      <c r="Y190" s="39"/>
      <c r="Z190" s="39"/>
      <c r="AA190" s="39"/>
      <c r="AB190" s="39"/>
      <c r="AC190" s="39"/>
      <c r="AD190" s="39"/>
      <c r="AE190" s="39"/>
      <c r="AR190" s="234" t="s">
        <v>323</v>
      </c>
      <c r="AT190" s="234" t="s">
        <v>202</v>
      </c>
      <c r="AU190" s="234" t="s">
        <v>83</v>
      </c>
      <c r="AY190" s="18" t="s">
        <v>201</v>
      </c>
      <c r="BE190" s="235">
        <f>IF(N190="základní",J190,0)</f>
        <v>0</v>
      </c>
      <c r="BF190" s="235">
        <f>IF(N190="snížená",J190,0)</f>
        <v>0</v>
      </c>
      <c r="BG190" s="235">
        <f>IF(N190="zákl. přenesená",J190,0)</f>
        <v>0</v>
      </c>
      <c r="BH190" s="235">
        <f>IF(N190="sníž. přenesená",J190,0)</f>
        <v>0</v>
      </c>
      <c r="BI190" s="235">
        <f>IF(N190="nulová",J190,0)</f>
        <v>0</v>
      </c>
      <c r="BJ190" s="18" t="s">
        <v>83</v>
      </c>
      <c r="BK190" s="235">
        <f>ROUND(I190*H190,2)</f>
        <v>0</v>
      </c>
      <c r="BL190" s="18" t="s">
        <v>323</v>
      </c>
      <c r="BM190" s="234" t="s">
        <v>1106</v>
      </c>
    </row>
    <row r="191" s="2" customFormat="1" ht="24.15" customHeight="1">
      <c r="A191" s="39"/>
      <c r="B191" s="40"/>
      <c r="C191" s="222" t="s">
        <v>820</v>
      </c>
      <c r="D191" s="222" t="s">
        <v>202</v>
      </c>
      <c r="E191" s="223" t="s">
        <v>2292</v>
      </c>
      <c r="F191" s="224" t="s">
        <v>2293</v>
      </c>
      <c r="G191" s="225" t="s">
        <v>934</v>
      </c>
      <c r="H191" s="226">
        <v>1</v>
      </c>
      <c r="I191" s="227"/>
      <c r="J191" s="228">
        <f>ROUND(I191*H191,2)</f>
        <v>0</v>
      </c>
      <c r="K191" s="229"/>
      <c r="L191" s="45"/>
      <c r="M191" s="230" t="s">
        <v>1</v>
      </c>
      <c r="N191" s="231" t="s">
        <v>41</v>
      </c>
      <c r="O191" s="92"/>
      <c r="P191" s="232">
        <f>O191*H191</f>
        <v>0</v>
      </c>
      <c r="Q191" s="232">
        <v>0</v>
      </c>
      <c r="R191" s="232">
        <f>Q191*H191</f>
        <v>0</v>
      </c>
      <c r="S191" s="232">
        <v>0</v>
      </c>
      <c r="T191" s="233">
        <f>S191*H191</f>
        <v>0</v>
      </c>
      <c r="U191" s="39"/>
      <c r="V191" s="39"/>
      <c r="W191" s="39"/>
      <c r="X191" s="39"/>
      <c r="Y191" s="39"/>
      <c r="Z191" s="39"/>
      <c r="AA191" s="39"/>
      <c r="AB191" s="39"/>
      <c r="AC191" s="39"/>
      <c r="AD191" s="39"/>
      <c r="AE191" s="39"/>
      <c r="AR191" s="234" t="s">
        <v>323</v>
      </c>
      <c r="AT191" s="234" t="s">
        <v>202</v>
      </c>
      <c r="AU191" s="234" t="s">
        <v>83</v>
      </c>
      <c r="AY191" s="18" t="s">
        <v>201</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323</v>
      </c>
      <c r="BM191" s="234" t="s">
        <v>1115</v>
      </c>
    </row>
    <row r="192" s="2" customFormat="1" ht="33" customHeight="1">
      <c r="A192" s="39"/>
      <c r="B192" s="40"/>
      <c r="C192" s="222" t="s">
        <v>825</v>
      </c>
      <c r="D192" s="222" t="s">
        <v>202</v>
      </c>
      <c r="E192" s="223" t="s">
        <v>2294</v>
      </c>
      <c r="F192" s="224" t="s">
        <v>2295</v>
      </c>
      <c r="G192" s="225" t="s">
        <v>934</v>
      </c>
      <c r="H192" s="226">
        <v>1</v>
      </c>
      <c r="I192" s="227"/>
      <c r="J192" s="228">
        <f>ROUND(I192*H192,2)</f>
        <v>0</v>
      </c>
      <c r="K192" s="229"/>
      <c r="L192" s="45"/>
      <c r="M192" s="230" t="s">
        <v>1</v>
      </c>
      <c r="N192" s="231" t="s">
        <v>41</v>
      </c>
      <c r="O192" s="92"/>
      <c r="P192" s="232">
        <f>O192*H192</f>
        <v>0</v>
      </c>
      <c r="Q192" s="232">
        <v>0</v>
      </c>
      <c r="R192" s="232">
        <f>Q192*H192</f>
        <v>0</v>
      </c>
      <c r="S192" s="232">
        <v>0</v>
      </c>
      <c r="T192" s="233">
        <f>S192*H192</f>
        <v>0</v>
      </c>
      <c r="U192" s="39"/>
      <c r="V192" s="39"/>
      <c r="W192" s="39"/>
      <c r="X192" s="39"/>
      <c r="Y192" s="39"/>
      <c r="Z192" s="39"/>
      <c r="AA192" s="39"/>
      <c r="AB192" s="39"/>
      <c r="AC192" s="39"/>
      <c r="AD192" s="39"/>
      <c r="AE192" s="39"/>
      <c r="AR192" s="234" t="s">
        <v>323</v>
      </c>
      <c r="AT192" s="234" t="s">
        <v>202</v>
      </c>
      <c r="AU192" s="234" t="s">
        <v>83</v>
      </c>
      <c r="AY192" s="18" t="s">
        <v>201</v>
      </c>
      <c r="BE192" s="235">
        <f>IF(N192="základní",J192,0)</f>
        <v>0</v>
      </c>
      <c r="BF192" s="235">
        <f>IF(N192="snížená",J192,0)</f>
        <v>0</v>
      </c>
      <c r="BG192" s="235">
        <f>IF(N192="zákl. přenesená",J192,0)</f>
        <v>0</v>
      </c>
      <c r="BH192" s="235">
        <f>IF(N192="sníž. přenesená",J192,0)</f>
        <v>0</v>
      </c>
      <c r="BI192" s="235">
        <f>IF(N192="nulová",J192,0)</f>
        <v>0</v>
      </c>
      <c r="BJ192" s="18" t="s">
        <v>83</v>
      </c>
      <c r="BK192" s="235">
        <f>ROUND(I192*H192,2)</f>
        <v>0</v>
      </c>
      <c r="BL192" s="18" t="s">
        <v>323</v>
      </c>
      <c r="BM192" s="234" t="s">
        <v>1124</v>
      </c>
    </row>
    <row r="193" s="2" customFormat="1">
      <c r="A193" s="39"/>
      <c r="B193" s="40"/>
      <c r="C193" s="41"/>
      <c r="D193" s="238" t="s">
        <v>343</v>
      </c>
      <c r="E193" s="41"/>
      <c r="F193" s="285" t="s">
        <v>2250</v>
      </c>
      <c r="G193" s="41"/>
      <c r="H193" s="41"/>
      <c r="I193" s="286"/>
      <c r="J193" s="41"/>
      <c r="K193" s="41"/>
      <c r="L193" s="45"/>
      <c r="M193" s="287"/>
      <c r="N193" s="288"/>
      <c r="O193" s="92"/>
      <c r="P193" s="92"/>
      <c r="Q193" s="92"/>
      <c r="R193" s="92"/>
      <c r="S193" s="92"/>
      <c r="T193" s="93"/>
      <c r="U193" s="39"/>
      <c r="V193" s="39"/>
      <c r="W193" s="39"/>
      <c r="X193" s="39"/>
      <c r="Y193" s="39"/>
      <c r="Z193" s="39"/>
      <c r="AA193" s="39"/>
      <c r="AB193" s="39"/>
      <c r="AC193" s="39"/>
      <c r="AD193" s="39"/>
      <c r="AE193" s="39"/>
      <c r="AT193" s="18" t="s">
        <v>343</v>
      </c>
      <c r="AU193" s="18" t="s">
        <v>83</v>
      </c>
    </row>
    <row r="194" s="2" customFormat="1" ht="24.15" customHeight="1">
      <c r="A194" s="39"/>
      <c r="B194" s="40"/>
      <c r="C194" s="222" t="s">
        <v>837</v>
      </c>
      <c r="D194" s="222" t="s">
        <v>202</v>
      </c>
      <c r="E194" s="223" t="s">
        <v>2296</v>
      </c>
      <c r="F194" s="224" t="s">
        <v>2297</v>
      </c>
      <c r="G194" s="225" t="s">
        <v>2234</v>
      </c>
      <c r="H194" s="226">
        <v>1</v>
      </c>
      <c r="I194" s="227"/>
      <c r="J194" s="228">
        <f>ROUND(I194*H194,2)</f>
        <v>0</v>
      </c>
      <c r="K194" s="229"/>
      <c r="L194" s="45"/>
      <c r="M194" s="230" t="s">
        <v>1</v>
      </c>
      <c r="N194" s="231" t="s">
        <v>41</v>
      </c>
      <c r="O194" s="92"/>
      <c r="P194" s="232">
        <f>O194*H194</f>
        <v>0</v>
      </c>
      <c r="Q194" s="232">
        <v>0</v>
      </c>
      <c r="R194" s="232">
        <f>Q194*H194</f>
        <v>0</v>
      </c>
      <c r="S194" s="232">
        <v>0</v>
      </c>
      <c r="T194" s="233">
        <f>S194*H194</f>
        <v>0</v>
      </c>
      <c r="U194" s="39"/>
      <c r="V194" s="39"/>
      <c r="W194" s="39"/>
      <c r="X194" s="39"/>
      <c r="Y194" s="39"/>
      <c r="Z194" s="39"/>
      <c r="AA194" s="39"/>
      <c r="AB194" s="39"/>
      <c r="AC194" s="39"/>
      <c r="AD194" s="39"/>
      <c r="AE194" s="39"/>
      <c r="AR194" s="234" t="s">
        <v>323</v>
      </c>
      <c r="AT194" s="234" t="s">
        <v>202</v>
      </c>
      <c r="AU194" s="234" t="s">
        <v>83</v>
      </c>
      <c r="AY194" s="18" t="s">
        <v>201</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323</v>
      </c>
      <c r="BM194" s="234" t="s">
        <v>1132</v>
      </c>
    </row>
    <row r="195" s="2" customFormat="1" ht="90" customHeight="1">
      <c r="A195" s="39"/>
      <c r="B195" s="40"/>
      <c r="C195" s="222" t="s">
        <v>843</v>
      </c>
      <c r="D195" s="222" t="s">
        <v>202</v>
      </c>
      <c r="E195" s="223" t="s">
        <v>2298</v>
      </c>
      <c r="F195" s="224" t="s">
        <v>2299</v>
      </c>
      <c r="G195" s="225" t="s">
        <v>934</v>
      </c>
      <c r="H195" s="226">
        <v>1</v>
      </c>
      <c r="I195" s="227"/>
      <c r="J195" s="228">
        <f>ROUND(I195*H195,2)</f>
        <v>0</v>
      </c>
      <c r="K195" s="229"/>
      <c r="L195" s="45"/>
      <c r="M195" s="230" t="s">
        <v>1</v>
      </c>
      <c r="N195" s="231" t="s">
        <v>41</v>
      </c>
      <c r="O195" s="92"/>
      <c r="P195" s="232">
        <f>O195*H195</f>
        <v>0</v>
      </c>
      <c r="Q195" s="232">
        <v>0</v>
      </c>
      <c r="R195" s="232">
        <f>Q195*H195</f>
        <v>0</v>
      </c>
      <c r="S195" s="232">
        <v>0</v>
      </c>
      <c r="T195" s="233">
        <f>S195*H195</f>
        <v>0</v>
      </c>
      <c r="U195" s="39"/>
      <c r="V195" s="39"/>
      <c r="W195" s="39"/>
      <c r="X195" s="39"/>
      <c r="Y195" s="39"/>
      <c r="Z195" s="39"/>
      <c r="AA195" s="39"/>
      <c r="AB195" s="39"/>
      <c r="AC195" s="39"/>
      <c r="AD195" s="39"/>
      <c r="AE195" s="39"/>
      <c r="AR195" s="234" t="s">
        <v>323</v>
      </c>
      <c r="AT195" s="234" t="s">
        <v>202</v>
      </c>
      <c r="AU195" s="234" t="s">
        <v>83</v>
      </c>
      <c r="AY195" s="18" t="s">
        <v>201</v>
      </c>
      <c r="BE195" s="235">
        <f>IF(N195="základní",J195,0)</f>
        <v>0</v>
      </c>
      <c r="BF195" s="235">
        <f>IF(N195="snížená",J195,0)</f>
        <v>0</v>
      </c>
      <c r="BG195" s="235">
        <f>IF(N195="zákl. přenesená",J195,0)</f>
        <v>0</v>
      </c>
      <c r="BH195" s="235">
        <f>IF(N195="sníž. přenesená",J195,0)</f>
        <v>0</v>
      </c>
      <c r="BI195" s="235">
        <f>IF(N195="nulová",J195,0)</f>
        <v>0</v>
      </c>
      <c r="BJ195" s="18" t="s">
        <v>83</v>
      </c>
      <c r="BK195" s="235">
        <f>ROUND(I195*H195,2)</f>
        <v>0</v>
      </c>
      <c r="BL195" s="18" t="s">
        <v>323</v>
      </c>
      <c r="BM195" s="234" t="s">
        <v>1151</v>
      </c>
    </row>
    <row r="196" s="2" customFormat="1" ht="90" customHeight="1">
      <c r="A196" s="39"/>
      <c r="B196" s="40"/>
      <c r="C196" s="222" t="s">
        <v>851</v>
      </c>
      <c r="D196" s="222" t="s">
        <v>202</v>
      </c>
      <c r="E196" s="223" t="s">
        <v>2300</v>
      </c>
      <c r="F196" s="224" t="s">
        <v>2301</v>
      </c>
      <c r="G196" s="225" t="s">
        <v>934</v>
      </c>
      <c r="H196" s="226">
        <v>1</v>
      </c>
      <c r="I196" s="227"/>
      <c r="J196" s="228">
        <f>ROUND(I196*H196,2)</f>
        <v>0</v>
      </c>
      <c r="K196" s="229"/>
      <c r="L196" s="45"/>
      <c r="M196" s="230" t="s">
        <v>1</v>
      </c>
      <c r="N196" s="231" t="s">
        <v>41</v>
      </c>
      <c r="O196" s="92"/>
      <c r="P196" s="232">
        <f>O196*H196</f>
        <v>0</v>
      </c>
      <c r="Q196" s="232">
        <v>0</v>
      </c>
      <c r="R196" s="232">
        <f>Q196*H196</f>
        <v>0</v>
      </c>
      <c r="S196" s="232">
        <v>0</v>
      </c>
      <c r="T196" s="233">
        <f>S196*H196</f>
        <v>0</v>
      </c>
      <c r="U196" s="39"/>
      <c r="V196" s="39"/>
      <c r="W196" s="39"/>
      <c r="X196" s="39"/>
      <c r="Y196" s="39"/>
      <c r="Z196" s="39"/>
      <c r="AA196" s="39"/>
      <c r="AB196" s="39"/>
      <c r="AC196" s="39"/>
      <c r="AD196" s="39"/>
      <c r="AE196" s="39"/>
      <c r="AR196" s="234" t="s">
        <v>323</v>
      </c>
      <c r="AT196" s="234" t="s">
        <v>202</v>
      </c>
      <c r="AU196" s="234" t="s">
        <v>83</v>
      </c>
      <c r="AY196" s="18" t="s">
        <v>201</v>
      </c>
      <c r="BE196" s="235">
        <f>IF(N196="základní",J196,0)</f>
        <v>0</v>
      </c>
      <c r="BF196" s="235">
        <f>IF(N196="snížená",J196,0)</f>
        <v>0</v>
      </c>
      <c r="BG196" s="235">
        <f>IF(N196="zákl. přenesená",J196,0)</f>
        <v>0</v>
      </c>
      <c r="BH196" s="235">
        <f>IF(N196="sníž. přenesená",J196,0)</f>
        <v>0</v>
      </c>
      <c r="BI196" s="235">
        <f>IF(N196="nulová",J196,0)</f>
        <v>0</v>
      </c>
      <c r="BJ196" s="18" t="s">
        <v>83</v>
      </c>
      <c r="BK196" s="235">
        <f>ROUND(I196*H196,2)</f>
        <v>0</v>
      </c>
      <c r="BL196" s="18" t="s">
        <v>323</v>
      </c>
      <c r="BM196" s="234" t="s">
        <v>1161</v>
      </c>
    </row>
    <row r="197" s="2" customFormat="1" ht="90" customHeight="1">
      <c r="A197" s="39"/>
      <c r="B197" s="40"/>
      <c r="C197" s="222" t="s">
        <v>857</v>
      </c>
      <c r="D197" s="222" t="s">
        <v>202</v>
      </c>
      <c r="E197" s="223" t="s">
        <v>2302</v>
      </c>
      <c r="F197" s="224" t="s">
        <v>2303</v>
      </c>
      <c r="G197" s="225" t="s">
        <v>934</v>
      </c>
      <c r="H197" s="226">
        <v>1</v>
      </c>
      <c r="I197" s="227"/>
      <c r="J197" s="228">
        <f>ROUND(I197*H197,2)</f>
        <v>0</v>
      </c>
      <c r="K197" s="229"/>
      <c r="L197" s="45"/>
      <c r="M197" s="230" t="s">
        <v>1</v>
      </c>
      <c r="N197" s="231" t="s">
        <v>41</v>
      </c>
      <c r="O197" s="92"/>
      <c r="P197" s="232">
        <f>O197*H197</f>
        <v>0</v>
      </c>
      <c r="Q197" s="232">
        <v>0</v>
      </c>
      <c r="R197" s="232">
        <f>Q197*H197</f>
        <v>0</v>
      </c>
      <c r="S197" s="232">
        <v>0</v>
      </c>
      <c r="T197" s="233">
        <f>S197*H197</f>
        <v>0</v>
      </c>
      <c r="U197" s="39"/>
      <c r="V197" s="39"/>
      <c r="W197" s="39"/>
      <c r="X197" s="39"/>
      <c r="Y197" s="39"/>
      <c r="Z197" s="39"/>
      <c r="AA197" s="39"/>
      <c r="AB197" s="39"/>
      <c r="AC197" s="39"/>
      <c r="AD197" s="39"/>
      <c r="AE197" s="39"/>
      <c r="AR197" s="234" t="s">
        <v>323</v>
      </c>
      <c r="AT197" s="234" t="s">
        <v>202</v>
      </c>
      <c r="AU197" s="234" t="s">
        <v>83</v>
      </c>
      <c r="AY197" s="18" t="s">
        <v>201</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323</v>
      </c>
      <c r="BM197" s="234" t="s">
        <v>1170</v>
      </c>
    </row>
    <row r="198" s="2" customFormat="1" ht="90" customHeight="1">
      <c r="A198" s="39"/>
      <c r="B198" s="40"/>
      <c r="C198" s="222" t="s">
        <v>868</v>
      </c>
      <c r="D198" s="222" t="s">
        <v>202</v>
      </c>
      <c r="E198" s="223" t="s">
        <v>2304</v>
      </c>
      <c r="F198" s="224" t="s">
        <v>2305</v>
      </c>
      <c r="G198" s="225" t="s">
        <v>934</v>
      </c>
      <c r="H198" s="226">
        <v>1</v>
      </c>
      <c r="I198" s="227"/>
      <c r="J198" s="228">
        <f>ROUND(I198*H198,2)</f>
        <v>0</v>
      </c>
      <c r="K198" s="229"/>
      <c r="L198" s="45"/>
      <c r="M198" s="230" t="s">
        <v>1</v>
      </c>
      <c r="N198" s="231" t="s">
        <v>41</v>
      </c>
      <c r="O198" s="92"/>
      <c r="P198" s="232">
        <f>O198*H198</f>
        <v>0</v>
      </c>
      <c r="Q198" s="232">
        <v>0</v>
      </c>
      <c r="R198" s="232">
        <f>Q198*H198</f>
        <v>0</v>
      </c>
      <c r="S198" s="232">
        <v>0</v>
      </c>
      <c r="T198" s="233">
        <f>S198*H198</f>
        <v>0</v>
      </c>
      <c r="U198" s="39"/>
      <c r="V198" s="39"/>
      <c r="W198" s="39"/>
      <c r="X198" s="39"/>
      <c r="Y198" s="39"/>
      <c r="Z198" s="39"/>
      <c r="AA198" s="39"/>
      <c r="AB198" s="39"/>
      <c r="AC198" s="39"/>
      <c r="AD198" s="39"/>
      <c r="AE198" s="39"/>
      <c r="AR198" s="234" t="s">
        <v>323</v>
      </c>
      <c r="AT198" s="234" t="s">
        <v>202</v>
      </c>
      <c r="AU198" s="234" t="s">
        <v>83</v>
      </c>
      <c r="AY198" s="18" t="s">
        <v>201</v>
      </c>
      <c r="BE198" s="235">
        <f>IF(N198="základní",J198,0)</f>
        <v>0</v>
      </c>
      <c r="BF198" s="235">
        <f>IF(N198="snížená",J198,0)</f>
        <v>0</v>
      </c>
      <c r="BG198" s="235">
        <f>IF(N198="zákl. přenesená",J198,0)</f>
        <v>0</v>
      </c>
      <c r="BH198" s="235">
        <f>IF(N198="sníž. přenesená",J198,0)</f>
        <v>0</v>
      </c>
      <c r="BI198" s="235">
        <f>IF(N198="nulová",J198,0)</f>
        <v>0</v>
      </c>
      <c r="BJ198" s="18" t="s">
        <v>83</v>
      </c>
      <c r="BK198" s="235">
        <f>ROUND(I198*H198,2)</f>
        <v>0</v>
      </c>
      <c r="BL198" s="18" t="s">
        <v>323</v>
      </c>
      <c r="BM198" s="234" t="s">
        <v>1178</v>
      </c>
    </row>
    <row r="199" s="2" customFormat="1" ht="90" customHeight="1">
      <c r="A199" s="39"/>
      <c r="B199" s="40"/>
      <c r="C199" s="222" t="s">
        <v>874</v>
      </c>
      <c r="D199" s="222" t="s">
        <v>202</v>
      </c>
      <c r="E199" s="223" t="s">
        <v>2306</v>
      </c>
      <c r="F199" s="224" t="s">
        <v>2307</v>
      </c>
      <c r="G199" s="225" t="s">
        <v>934</v>
      </c>
      <c r="H199" s="226">
        <v>1</v>
      </c>
      <c r="I199" s="227"/>
      <c r="J199" s="228">
        <f>ROUND(I199*H199,2)</f>
        <v>0</v>
      </c>
      <c r="K199" s="229"/>
      <c r="L199" s="45"/>
      <c r="M199" s="230" t="s">
        <v>1</v>
      </c>
      <c r="N199" s="231" t="s">
        <v>41</v>
      </c>
      <c r="O199" s="92"/>
      <c r="P199" s="232">
        <f>O199*H199</f>
        <v>0</v>
      </c>
      <c r="Q199" s="232">
        <v>0</v>
      </c>
      <c r="R199" s="232">
        <f>Q199*H199</f>
        <v>0</v>
      </c>
      <c r="S199" s="232">
        <v>0</v>
      </c>
      <c r="T199" s="233">
        <f>S199*H199</f>
        <v>0</v>
      </c>
      <c r="U199" s="39"/>
      <c r="V199" s="39"/>
      <c r="W199" s="39"/>
      <c r="X199" s="39"/>
      <c r="Y199" s="39"/>
      <c r="Z199" s="39"/>
      <c r="AA199" s="39"/>
      <c r="AB199" s="39"/>
      <c r="AC199" s="39"/>
      <c r="AD199" s="39"/>
      <c r="AE199" s="39"/>
      <c r="AR199" s="234" t="s">
        <v>323</v>
      </c>
      <c r="AT199" s="234" t="s">
        <v>202</v>
      </c>
      <c r="AU199" s="234" t="s">
        <v>83</v>
      </c>
      <c r="AY199" s="18" t="s">
        <v>201</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323</v>
      </c>
      <c r="BM199" s="234" t="s">
        <v>1187</v>
      </c>
    </row>
    <row r="200" s="2" customFormat="1" ht="90" customHeight="1">
      <c r="A200" s="39"/>
      <c r="B200" s="40"/>
      <c r="C200" s="222" t="s">
        <v>879</v>
      </c>
      <c r="D200" s="222" t="s">
        <v>202</v>
      </c>
      <c r="E200" s="223" t="s">
        <v>2308</v>
      </c>
      <c r="F200" s="224" t="s">
        <v>2309</v>
      </c>
      <c r="G200" s="225" t="s">
        <v>934</v>
      </c>
      <c r="H200" s="226">
        <v>1</v>
      </c>
      <c r="I200" s="227"/>
      <c r="J200" s="228">
        <f>ROUND(I200*H200,2)</f>
        <v>0</v>
      </c>
      <c r="K200" s="229"/>
      <c r="L200" s="45"/>
      <c r="M200" s="230" t="s">
        <v>1</v>
      </c>
      <c r="N200" s="231" t="s">
        <v>41</v>
      </c>
      <c r="O200" s="92"/>
      <c r="P200" s="232">
        <f>O200*H200</f>
        <v>0</v>
      </c>
      <c r="Q200" s="232">
        <v>0</v>
      </c>
      <c r="R200" s="232">
        <f>Q200*H200</f>
        <v>0</v>
      </c>
      <c r="S200" s="232">
        <v>0</v>
      </c>
      <c r="T200" s="233">
        <f>S200*H200</f>
        <v>0</v>
      </c>
      <c r="U200" s="39"/>
      <c r="V200" s="39"/>
      <c r="W200" s="39"/>
      <c r="X200" s="39"/>
      <c r="Y200" s="39"/>
      <c r="Z200" s="39"/>
      <c r="AA200" s="39"/>
      <c r="AB200" s="39"/>
      <c r="AC200" s="39"/>
      <c r="AD200" s="39"/>
      <c r="AE200" s="39"/>
      <c r="AR200" s="234" t="s">
        <v>323</v>
      </c>
      <c r="AT200" s="234" t="s">
        <v>202</v>
      </c>
      <c r="AU200" s="234" t="s">
        <v>83</v>
      </c>
      <c r="AY200" s="18" t="s">
        <v>201</v>
      </c>
      <c r="BE200" s="235">
        <f>IF(N200="základní",J200,0)</f>
        <v>0</v>
      </c>
      <c r="BF200" s="235">
        <f>IF(N200="snížená",J200,0)</f>
        <v>0</v>
      </c>
      <c r="BG200" s="235">
        <f>IF(N200="zákl. přenesená",J200,0)</f>
        <v>0</v>
      </c>
      <c r="BH200" s="235">
        <f>IF(N200="sníž. přenesená",J200,0)</f>
        <v>0</v>
      </c>
      <c r="BI200" s="235">
        <f>IF(N200="nulová",J200,0)</f>
        <v>0</v>
      </c>
      <c r="BJ200" s="18" t="s">
        <v>83</v>
      </c>
      <c r="BK200" s="235">
        <f>ROUND(I200*H200,2)</f>
        <v>0</v>
      </c>
      <c r="BL200" s="18" t="s">
        <v>323</v>
      </c>
      <c r="BM200" s="234" t="s">
        <v>1198</v>
      </c>
    </row>
    <row r="201" s="2" customFormat="1" ht="90" customHeight="1">
      <c r="A201" s="39"/>
      <c r="B201" s="40"/>
      <c r="C201" s="222" t="s">
        <v>894</v>
      </c>
      <c r="D201" s="222" t="s">
        <v>202</v>
      </c>
      <c r="E201" s="223" t="s">
        <v>2310</v>
      </c>
      <c r="F201" s="224" t="s">
        <v>2311</v>
      </c>
      <c r="G201" s="225" t="s">
        <v>934</v>
      </c>
      <c r="H201" s="226">
        <v>1</v>
      </c>
      <c r="I201" s="227"/>
      <c r="J201" s="228">
        <f>ROUND(I201*H201,2)</f>
        <v>0</v>
      </c>
      <c r="K201" s="229"/>
      <c r="L201" s="45"/>
      <c r="M201" s="230" t="s">
        <v>1</v>
      </c>
      <c r="N201" s="231" t="s">
        <v>41</v>
      </c>
      <c r="O201" s="92"/>
      <c r="P201" s="232">
        <f>O201*H201</f>
        <v>0</v>
      </c>
      <c r="Q201" s="232">
        <v>0</v>
      </c>
      <c r="R201" s="232">
        <f>Q201*H201</f>
        <v>0</v>
      </c>
      <c r="S201" s="232">
        <v>0</v>
      </c>
      <c r="T201" s="233">
        <f>S201*H201</f>
        <v>0</v>
      </c>
      <c r="U201" s="39"/>
      <c r="V201" s="39"/>
      <c r="W201" s="39"/>
      <c r="X201" s="39"/>
      <c r="Y201" s="39"/>
      <c r="Z201" s="39"/>
      <c r="AA201" s="39"/>
      <c r="AB201" s="39"/>
      <c r="AC201" s="39"/>
      <c r="AD201" s="39"/>
      <c r="AE201" s="39"/>
      <c r="AR201" s="234" t="s">
        <v>323</v>
      </c>
      <c r="AT201" s="234" t="s">
        <v>202</v>
      </c>
      <c r="AU201" s="234" t="s">
        <v>83</v>
      </c>
      <c r="AY201" s="18" t="s">
        <v>201</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323</v>
      </c>
      <c r="BM201" s="234" t="s">
        <v>1210</v>
      </c>
    </row>
    <row r="202" s="2" customFormat="1" ht="90" customHeight="1">
      <c r="A202" s="39"/>
      <c r="B202" s="40"/>
      <c r="C202" s="222" t="s">
        <v>907</v>
      </c>
      <c r="D202" s="222" t="s">
        <v>202</v>
      </c>
      <c r="E202" s="223" t="s">
        <v>2312</v>
      </c>
      <c r="F202" s="224" t="s">
        <v>2313</v>
      </c>
      <c r="G202" s="225" t="s">
        <v>934</v>
      </c>
      <c r="H202" s="226">
        <v>1</v>
      </c>
      <c r="I202" s="227"/>
      <c r="J202" s="228">
        <f>ROUND(I202*H202,2)</f>
        <v>0</v>
      </c>
      <c r="K202" s="229"/>
      <c r="L202" s="45"/>
      <c r="M202" s="230" t="s">
        <v>1</v>
      </c>
      <c r="N202" s="231" t="s">
        <v>41</v>
      </c>
      <c r="O202" s="92"/>
      <c r="P202" s="232">
        <f>O202*H202</f>
        <v>0</v>
      </c>
      <c r="Q202" s="232">
        <v>0</v>
      </c>
      <c r="R202" s="232">
        <f>Q202*H202</f>
        <v>0</v>
      </c>
      <c r="S202" s="232">
        <v>0</v>
      </c>
      <c r="T202" s="233">
        <f>S202*H202</f>
        <v>0</v>
      </c>
      <c r="U202" s="39"/>
      <c r="V202" s="39"/>
      <c r="W202" s="39"/>
      <c r="X202" s="39"/>
      <c r="Y202" s="39"/>
      <c r="Z202" s="39"/>
      <c r="AA202" s="39"/>
      <c r="AB202" s="39"/>
      <c r="AC202" s="39"/>
      <c r="AD202" s="39"/>
      <c r="AE202" s="39"/>
      <c r="AR202" s="234" t="s">
        <v>323</v>
      </c>
      <c r="AT202" s="234" t="s">
        <v>202</v>
      </c>
      <c r="AU202" s="234" t="s">
        <v>83</v>
      </c>
      <c r="AY202" s="18" t="s">
        <v>201</v>
      </c>
      <c r="BE202" s="235">
        <f>IF(N202="základní",J202,0)</f>
        <v>0</v>
      </c>
      <c r="BF202" s="235">
        <f>IF(N202="snížená",J202,0)</f>
        <v>0</v>
      </c>
      <c r="BG202" s="235">
        <f>IF(N202="zákl. přenesená",J202,0)</f>
        <v>0</v>
      </c>
      <c r="BH202" s="235">
        <f>IF(N202="sníž. přenesená",J202,0)</f>
        <v>0</v>
      </c>
      <c r="BI202" s="235">
        <f>IF(N202="nulová",J202,0)</f>
        <v>0</v>
      </c>
      <c r="BJ202" s="18" t="s">
        <v>83</v>
      </c>
      <c r="BK202" s="235">
        <f>ROUND(I202*H202,2)</f>
        <v>0</v>
      </c>
      <c r="BL202" s="18" t="s">
        <v>323</v>
      </c>
      <c r="BM202" s="234" t="s">
        <v>1220</v>
      </c>
    </row>
    <row r="203" s="2" customFormat="1">
      <c r="A203" s="39"/>
      <c r="B203" s="40"/>
      <c r="C203" s="41"/>
      <c r="D203" s="238" t="s">
        <v>343</v>
      </c>
      <c r="E203" s="41"/>
      <c r="F203" s="285" t="s">
        <v>2314</v>
      </c>
      <c r="G203" s="41"/>
      <c r="H203" s="41"/>
      <c r="I203" s="286"/>
      <c r="J203" s="41"/>
      <c r="K203" s="41"/>
      <c r="L203" s="45"/>
      <c r="M203" s="287"/>
      <c r="N203" s="288"/>
      <c r="O203" s="92"/>
      <c r="P203" s="92"/>
      <c r="Q203" s="92"/>
      <c r="R203" s="92"/>
      <c r="S203" s="92"/>
      <c r="T203" s="93"/>
      <c r="U203" s="39"/>
      <c r="V203" s="39"/>
      <c r="W203" s="39"/>
      <c r="X203" s="39"/>
      <c r="Y203" s="39"/>
      <c r="Z203" s="39"/>
      <c r="AA203" s="39"/>
      <c r="AB203" s="39"/>
      <c r="AC203" s="39"/>
      <c r="AD203" s="39"/>
      <c r="AE203" s="39"/>
      <c r="AT203" s="18" t="s">
        <v>343</v>
      </c>
      <c r="AU203" s="18" t="s">
        <v>83</v>
      </c>
    </row>
    <row r="204" s="2" customFormat="1" ht="24.15" customHeight="1">
      <c r="A204" s="39"/>
      <c r="B204" s="40"/>
      <c r="C204" s="222" t="s">
        <v>919</v>
      </c>
      <c r="D204" s="222" t="s">
        <v>202</v>
      </c>
      <c r="E204" s="223" t="s">
        <v>2315</v>
      </c>
      <c r="F204" s="224" t="s">
        <v>2316</v>
      </c>
      <c r="G204" s="225" t="s">
        <v>2234</v>
      </c>
      <c r="H204" s="226">
        <v>1</v>
      </c>
      <c r="I204" s="227"/>
      <c r="J204" s="228">
        <f>ROUND(I204*H204,2)</f>
        <v>0</v>
      </c>
      <c r="K204" s="229"/>
      <c r="L204" s="45"/>
      <c r="M204" s="230" t="s">
        <v>1</v>
      </c>
      <c r="N204" s="231" t="s">
        <v>41</v>
      </c>
      <c r="O204" s="92"/>
      <c r="P204" s="232">
        <f>O204*H204</f>
        <v>0</v>
      </c>
      <c r="Q204" s="232">
        <v>0</v>
      </c>
      <c r="R204" s="232">
        <f>Q204*H204</f>
        <v>0</v>
      </c>
      <c r="S204" s="232">
        <v>0</v>
      </c>
      <c r="T204" s="233">
        <f>S204*H204</f>
        <v>0</v>
      </c>
      <c r="U204" s="39"/>
      <c r="V204" s="39"/>
      <c r="W204" s="39"/>
      <c r="X204" s="39"/>
      <c r="Y204" s="39"/>
      <c r="Z204" s="39"/>
      <c r="AA204" s="39"/>
      <c r="AB204" s="39"/>
      <c r="AC204" s="39"/>
      <c r="AD204" s="39"/>
      <c r="AE204" s="39"/>
      <c r="AR204" s="234" t="s">
        <v>323</v>
      </c>
      <c r="AT204" s="234" t="s">
        <v>202</v>
      </c>
      <c r="AU204" s="234" t="s">
        <v>83</v>
      </c>
      <c r="AY204" s="18" t="s">
        <v>201</v>
      </c>
      <c r="BE204" s="235">
        <f>IF(N204="základní",J204,0)</f>
        <v>0</v>
      </c>
      <c r="BF204" s="235">
        <f>IF(N204="snížená",J204,0)</f>
        <v>0</v>
      </c>
      <c r="BG204" s="235">
        <f>IF(N204="zákl. přenesená",J204,0)</f>
        <v>0</v>
      </c>
      <c r="BH204" s="235">
        <f>IF(N204="sníž. přenesená",J204,0)</f>
        <v>0</v>
      </c>
      <c r="BI204" s="235">
        <f>IF(N204="nulová",J204,0)</f>
        <v>0</v>
      </c>
      <c r="BJ204" s="18" t="s">
        <v>83</v>
      </c>
      <c r="BK204" s="235">
        <f>ROUND(I204*H204,2)</f>
        <v>0</v>
      </c>
      <c r="BL204" s="18" t="s">
        <v>323</v>
      </c>
      <c r="BM204" s="234" t="s">
        <v>1235</v>
      </c>
    </row>
    <row r="205" s="2" customFormat="1">
      <c r="A205" s="39"/>
      <c r="B205" s="40"/>
      <c r="C205" s="41"/>
      <c r="D205" s="238" t="s">
        <v>343</v>
      </c>
      <c r="E205" s="41"/>
      <c r="F205" s="285" t="s">
        <v>2317</v>
      </c>
      <c r="G205" s="41"/>
      <c r="H205" s="41"/>
      <c r="I205" s="286"/>
      <c r="J205" s="41"/>
      <c r="K205" s="41"/>
      <c r="L205" s="45"/>
      <c r="M205" s="287"/>
      <c r="N205" s="288"/>
      <c r="O205" s="92"/>
      <c r="P205" s="92"/>
      <c r="Q205" s="92"/>
      <c r="R205" s="92"/>
      <c r="S205" s="92"/>
      <c r="T205" s="93"/>
      <c r="U205" s="39"/>
      <c r="V205" s="39"/>
      <c r="W205" s="39"/>
      <c r="X205" s="39"/>
      <c r="Y205" s="39"/>
      <c r="Z205" s="39"/>
      <c r="AA205" s="39"/>
      <c r="AB205" s="39"/>
      <c r="AC205" s="39"/>
      <c r="AD205" s="39"/>
      <c r="AE205" s="39"/>
      <c r="AT205" s="18" t="s">
        <v>343</v>
      </c>
      <c r="AU205" s="18" t="s">
        <v>83</v>
      </c>
    </row>
    <row r="206" s="2" customFormat="1" ht="16.5" customHeight="1">
      <c r="A206" s="39"/>
      <c r="B206" s="40"/>
      <c r="C206" s="222" t="s">
        <v>923</v>
      </c>
      <c r="D206" s="222" t="s">
        <v>202</v>
      </c>
      <c r="E206" s="223" t="s">
        <v>2318</v>
      </c>
      <c r="F206" s="224" t="s">
        <v>2319</v>
      </c>
      <c r="G206" s="225" t="s">
        <v>1032</v>
      </c>
      <c r="H206" s="302"/>
      <c r="I206" s="227"/>
      <c r="J206" s="228">
        <f>ROUND(I206*H206,2)</f>
        <v>0</v>
      </c>
      <c r="K206" s="229"/>
      <c r="L206" s="45"/>
      <c r="M206" s="230" t="s">
        <v>1</v>
      </c>
      <c r="N206" s="231" t="s">
        <v>41</v>
      </c>
      <c r="O206" s="92"/>
      <c r="P206" s="232">
        <f>O206*H206</f>
        <v>0</v>
      </c>
      <c r="Q206" s="232">
        <v>0</v>
      </c>
      <c r="R206" s="232">
        <f>Q206*H206</f>
        <v>0</v>
      </c>
      <c r="S206" s="232">
        <v>0</v>
      </c>
      <c r="T206" s="233">
        <f>S206*H206</f>
        <v>0</v>
      </c>
      <c r="U206" s="39"/>
      <c r="V206" s="39"/>
      <c r="W206" s="39"/>
      <c r="X206" s="39"/>
      <c r="Y206" s="39"/>
      <c r="Z206" s="39"/>
      <c r="AA206" s="39"/>
      <c r="AB206" s="39"/>
      <c r="AC206" s="39"/>
      <c r="AD206" s="39"/>
      <c r="AE206" s="39"/>
      <c r="AR206" s="234" t="s">
        <v>323</v>
      </c>
      <c r="AT206" s="234" t="s">
        <v>202</v>
      </c>
      <c r="AU206" s="234" t="s">
        <v>83</v>
      </c>
      <c r="AY206" s="18" t="s">
        <v>201</v>
      </c>
      <c r="BE206" s="235">
        <f>IF(N206="základní",J206,0)</f>
        <v>0</v>
      </c>
      <c r="BF206" s="235">
        <f>IF(N206="snížená",J206,0)</f>
        <v>0</v>
      </c>
      <c r="BG206" s="235">
        <f>IF(N206="zákl. přenesená",J206,0)</f>
        <v>0</v>
      </c>
      <c r="BH206" s="235">
        <f>IF(N206="sníž. přenesená",J206,0)</f>
        <v>0</v>
      </c>
      <c r="BI206" s="235">
        <f>IF(N206="nulová",J206,0)</f>
        <v>0</v>
      </c>
      <c r="BJ206" s="18" t="s">
        <v>83</v>
      </c>
      <c r="BK206" s="235">
        <f>ROUND(I206*H206,2)</f>
        <v>0</v>
      </c>
      <c r="BL206" s="18" t="s">
        <v>323</v>
      </c>
      <c r="BM206" s="234" t="s">
        <v>1244</v>
      </c>
    </row>
    <row r="207" s="11" customFormat="1" ht="25.92" customHeight="1">
      <c r="A207" s="11"/>
      <c r="B207" s="208"/>
      <c r="C207" s="209"/>
      <c r="D207" s="210" t="s">
        <v>75</v>
      </c>
      <c r="E207" s="211" t="s">
        <v>2320</v>
      </c>
      <c r="F207" s="211" t="s">
        <v>2321</v>
      </c>
      <c r="G207" s="209"/>
      <c r="H207" s="209"/>
      <c r="I207" s="212"/>
      <c r="J207" s="213">
        <f>BK207</f>
        <v>0</v>
      </c>
      <c r="K207" s="209"/>
      <c r="L207" s="214"/>
      <c r="M207" s="215"/>
      <c r="N207" s="216"/>
      <c r="O207" s="216"/>
      <c r="P207" s="217">
        <f>SUM(P208:P231)</f>
        <v>0</v>
      </c>
      <c r="Q207" s="216"/>
      <c r="R207" s="217">
        <f>SUM(R208:R231)</f>
        <v>0</v>
      </c>
      <c r="S207" s="216"/>
      <c r="T207" s="218">
        <f>SUM(T208:T231)</f>
        <v>0</v>
      </c>
      <c r="U207" s="11"/>
      <c r="V207" s="11"/>
      <c r="W207" s="11"/>
      <c r="X207" s="11"/>
      <c r="Y207" s="11"/>
      <c r="Z207" s="11"/>
      <c r="AA207" s="11"/>
      <c r="AB207" s="11"/>
      <c r="AC207" s="11"/>
      <c r="AD207" s="11"/>
      <c r="AE207" s="11"/>
      <c r="AR207" s="219" t="s">
        <v>85</v>
      </c>
      <c r="AT207" s="220" t="s">
        <v>75</v>
      </c>
      <c r="AU207" s="220" t="s">
        <v>76</v>
      </c>
      <c r="AY207" s="219" t="s">
        <v>201</v>
      </c>
      <c r="BK207" s="221">
        <f>SUM(BK208:BK231)</f>
        <v>0</v>
      </c>
    </row>
    <row r="208" s="2" customFormat="1" ht="44.25" customHeight="1">
      <c r="A208" s="39"/>
      <c r="B208" s="40"/>
      <c r="C208" s="222" t="s">
        <v>927</v>
      </c>
      <c r="D208" s="222" t="s">
        <v>202</v>
      </c>
      <c r="E208" s="223" t="s">
        <v>2322</v>
      </c>
      <c r="F208" s="224" t="s">
        <v>2323</v>
      </c>
      <c r="G208" s="225" t="s">
        <v>671</v>
      </c>
      <c r="H208" s="226">
        <v>18</v>
      </c>
      <c r="I208" s="227"/>
      <c r="J208" s="228">
        <f>ROUND(I208*H208,2)</f>
        <v>0</v>
      </c>
      <c r="K208" s="229"/>
      <c r="L208" s="45"/>
      <c r="M208" s="230" t="s">
        <v>1</v>
      </c>
      <c r="N208" s="231" t="s">
        <v>41</v>
      </c>
      <c r="O208" s="92"/>
      <c r="P208" s="232">
        <f>O208*H208</f>
        <v>0</v>
      </c>
      <c r="Q208" s="232">
        <v>0</v>
      </c>
      <c r="R208" s="232">
        <f>Q208*H208</f>
        <v>0</v>
      </c>
      <c r="S208" s="232">
        <v>0</v>
      </c>
      <c r="T208" s="233">
        <f>S208*H208</f>
        <v>0</v>
      </c>
      <c r="U208" s="39"/>
      <c r="V208" s="39"/>
      <c r="W208" s="39"/>
      <c r="X208" s="39"/>
      <c r="Y208" s="39"/>
      <c r="Z208" s="39"/>
      <c r="AA208" s="39"/>
      <c r="AB208" s="39"/>
      <c r="AC208" s="39"/>
      <c r="AD208" s="39"/>
      <c r="AE208" s="39"/>
      <c r="AR208" s="234" t="s">
        <v>323</v>
      </c>
      <c r="AT208" s="234" t="s">
        <v>202</v>
      </c>
      <c r="AU208" s="234" t="s">
        <v>83</v>
      </c>
      <c r="AY208" s="18" t="s">
        <v>201</v>
      </c>
      <c r="BE208" s="235">
        <f>IF(N208="základní",J208,0)</f>
        <v>0</v>
      </c>
      <c r="BF208" s="235">
        <f>IF(N208="snížená",J208,0)</f>
        <v>0</v>
      </c>
      <c r="BG208" s="235">
        <f>IF(N208="zákl. přenesená",J208,0)</f>
        <v>0</v>
      </c>
      <c r="BH208" s="235">
        <f>IF(N208="sníž. přenesená",J208,0)</f>
        <v>0</v>
      </c>
      <c r="BI208" s="235">
        <f>IF(N208="nulová",J208,0)</f>
        <v>0</v>
      </c>
      <c r="BJ208" s="18" t="s">
        <v>83</v>
      </c>
      <c r="BK208" s="235">
        <f>ROUND(I208*H208,2)</f>
        <v>0</v>
      </c>
      <c r="BL208" s="18" t="s">
        <v>323</v>
      </c>
      <c r="BM208" s="234" t="s">
        <v>1254</v>
      </c>
    </row>
    <row r="209" s="2" customFormat="1" ht="44.25" customHeight="1">
      <c r="A209" s="39"/>
      <c r="B209" s="40"/>
      <c r="C209" s="222" t="s">
        <v>931</v>
      </c>
      <c r="D209" s="222" t="s">
        <v>202</v>
      </c>
      <c r="E209" s="223" t="s">
        <v>2324</v>
      </c>
      <c r="F209" s="224" t="s">
        <v>2325</v>
      </c>
      <c r="G209" s="225" t="s">
        <v>671</v>
      </c>
      <c r="H209" s="226">
        <v>42</v>
      </c>
      <c r="I209" s="227"/>
      <c r="J209" s="228">
        <f>ROUND(I209*H209,2)</f>
        <v>0</v>
      </c>
      <c r="K209" s="229"/>
      <c r="L209" s="45"/>
      <c r="M209" s="230" t="s">
        <v>1</v>
      </c>
      <c r="N209" s="231" t="s">
        <v>41</v>
      </c>
      <c r="O209" s="92"/>
      <c r="P209" s="232">
        <f>O209*H209</f>
        <v>0</v>
      </c>
      <c r="Q209" s="232">
        <v>0</v>
      </c>
      <c r="R209" s="232">
        <f>Q209*H209</f>
        <v>0</v>
      </c>
      <c r="S209" s="232">
        <v>0</v>
      </c>
      <c r="T209" s="233">
        <f>S209*H209</f>
        <v>0</v>
      </c>
      <c r="U209" s="39"/>
      <c r="V209" s="39"/>
      <c r="W209" s="39"/>
      <c r="X209" s="39"/>
      <c r="Y209" s="39"/>
      <c r="Z209" s="39"/>
      <c r="AA209" s="39"/>
      <c r="AB209" s="39"/>
      <c r="AC209" s="39"/>
      <c r="AD209" s="39"/>
      <c r="AE209" s="39"/>
      <c r="AR209" s="234" t="s">
        <v>323</v>
      </c>
      <c r="AT209" s="234" t="s">
        <v>202</v>
      </c>
      <c r="AU209" s="234" t="s">
        <v>83</v>
      </c>
      <c r="AY209" s="18" t="s">
        <v>201</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323</v>
      </c>
      <c r="BM209" s="234" t="s">
        <v>1268</v>
      </c>
    </row>
    <row r="210" s="2" customFormat="1" ht="44.25" customHeight="1">
      <c r="A210" s="39"/>
      <c r="B210" s="40"/>
      <c r="C210" s="222" t="s">
        <v>936</v>
      </c>
      <c r="D210" s="222" t="s">
        <v>202</v>
      </c>
      <c r="E210" s="223" t="s">
        <v>2326</v>
      </c>
      <c r="F210" s="224" t="s">
        <v>2327</v>
      </c>
      <c r="G210" s="225" t="s">
        <v>671</v>
      </c>
      <c r="H210" s="226">
        <v>48</v>
      </c>
      <c r="I210" s="227"/>
      <c r="J210" s="228">
        <f>ROUND(I210*H210,2)</f>
        <v>0</v>
      </c>
      <c r="K210" s="229"/>
      <c r="L210" s="45"/>
      <c r="M210" s="230" t="s">
        <v>1</v>
      </c>
      <c r="N210" s="231" t="s">
        <v>41</v>
      </c>
      <c r="O210" s="92"/>
      <c r="P210" s="232">
        <f>O210*H210</f>
        <v>0</v>
      </c>
      <c r="Q210" s="232">
        <v>0</v>
      </c>
      <c r="R210" s="232">
        <f>Q210*H210</f>
        <v>0</v>
      </c>
      <c r="S210" s="232">
        <v>0</v>
      </c>
      <c r="T210" s="233">
        <f>S210*H210</f>
        <v>0</v>
      </c>
      <c r="U210" s="39"/>
      <c r="V210" s="39"/>
      <c r="W210" s="39"/>
      <c r="X210" s="39"/>
      <c r="Y210" s="39"/>
      <c r="Z210" s="39"/>
      <c r="AA210" s="39"/>
      <c r="AB210" s="39"/>
      <c r="AC210" s="39"/>
      <c r="AD210" s="39"/>
      <c r="AE210" s="39"/>
      <c r="AR210" s="234" t="s">
        <v>323</v>
      </c>
      <c r="AT210" s="234" t="s">
        <v>202</v>
      </c>
      <c r="AU210" s="234" t="s">
        <v>83</v>
      </c>
      <c r="AY210" s="18" t="s">
        <v>201</v>
      </c>
      <c r="BE210" s="235">
        <f>IF(N210="základní",J210,0)</f>
        <v>0</v>
      </c>
      <c r="BF210" s="235">
        <f>IF(N210="snížená",J210,0)</f>
        <v>0</v>
      </c>
      <c r="BG210" s="235">
        <f>IF(N210="zákl. přenesená",J210,0)</f>
        <v>0</v>
      </c>
      <c r="BH210" s="235">
        <f>IF(N210="sníž. přenesená",J210,0)</f>
        <v>0</v>
      </c>
      <c r="BI210" s="235">
        <f>IF(N210="nulová",J210,0)</f>
        <v>0</v>
      </c>
      <c r="BJ210" s="18" t="s">
        <v>83</v>
      </c>
      <c r="BK210" s="235">
        <f>ROUND(I210*H210,2)</f>
        <v>0</v>
      </c>
      <c r="BL210" s="18" t="s">
        <v>323</v>
      </c>
      <c r="BM210" s="234" t="s">
        <v>1287</v>
      </c>
    </row>
    <row r="211" s="2" customFormat="1" ht="44.25" customHeight="1">
      <c r="A211" s="39"/>
      <c r="B211" s="40"/>
      <c r="C211" s="222" t="s">
        <v>940</v>
      </c>
      <c r="D211" s="222" t="s">
        <v>202</v>
      </c>
      <c r="E211" s="223" t="s">
        <v>2328</v>
      </c>
      <c r="F211" s="224" t="s">
        <v>2329</v>
      </c>
      <c r="G211" s="225" t="s">
        <v>671</v>
      </c>
      <c r="H211" s="226">
        <v>84</v>
      </c>
      <c r="I211" s="227"/>
      <c r="J211" s="228">
        <f>ROUND(I211*H211,2)</f>
        <v>0</v>
      </c>
      <c r="K211" s="229"/>
      <c r="L211" s="45"/>
      <c r="M211" s="230" t="s">
        <v>1</v>
      </c>
      <c r="N211" s="231" t="s">
        <v>41</v>
      </c>
      <c r="O211" s="92"/>
      <c r="P211" s="232">
        <f>O211*H211</f>
        <v>0</v>
      </c>
      <c r="Q211" s="232">
        <v>0</v>
      </c>
      <c r="R211" s="232">
        <f>Q211*H211</f>
        <v>0</v>
      </c>
      <c r="S211" s="232">
        <v>0</v>
      </c>
      <c r="T211" s="233">
        <f>S211*H211</f>
        <v>0</v>
      </c>
      <c r="U211" s="39"/>
      <c r="V211" s="39"/>
      <c r="W211" s="39"/>
      <c r="X211" s="39"/>
      <c r="Y211" s="39"/>
      <c r="Z211" s="39"/>
      <c r="AA211" s="39"/>
      <c r="AB211" s="39"/>
      <c r="AC211" s="39"/>
      <c r="AD211" s="39"/>
      <c r="AE211" s="39"/>
      <c r="AR211" s="234" t="s">
        <v>323</v>
      </c>
      <c r="AT211" s="234" t="s">
        <v>202</v>
      </c>
      <c r="AU211" s="234" t="s">
        <v>83</v>
      </c>
      <c r="AY211" s="18" t="s">
        <v>201</v>
      </c>
      <c r="BE211" s="235">
        <f>IF(N211="základní",J211,0)</f>
        <v>0</v>
      </c>
      <c r="BF211" s="235">
        <f>IF(N211="snížená",J211,0)</f>
        <v>0</v>
      </c>
      <c r="BG211" s="235">
        <f>IF(N211="zákl. přenesená",J211,0)</f>
        <v>0</v>
      </c>
      <c r="BH211" s="235">
        <f>IF(N211="sníž. přenesená",J211,0)</f>
        <v>0</v>
      </c>
      <c r="BI211" s="235">
        <f>IF(N211="nulová",J211,0)</f>
        <v>0</v>
      </c>
      <c r="BJ211" s="18" t="s">
        <v>83</v>
      </c>
      <c r="BK211" s="235">
        <f>ROUND(I211*H211,2)</f>
        <v>0</v>
      </c>
      <c r="BL211" s="18" t="s">
        <v>323</v>
      </c>
      <c r="BM211" s="234" t="s">
        <v>1297</v>
      </c>
    </row>
    <row r="212" s="2" customFormat="1" ht="44.25" customHeight="1">
      <c r="A212" s="39"/>
      <c r="B212" s="40"/>
      <c r="C212" s="222" t="s">
        <v>944</v>
      </c>
      <c r="D212" s="222" t="s">
        <v>202</v>
      </c>
      <c r="E212" s="223" t="s">
        <v>2330</v>
      </c>
      <c r="F212" s="224" t="s">
        <v>2331</v>
      </c>
      <c r="G212" s="225" t="s">
        <v>671</v>
      </c>
      <c r="H212" s="226">
        <v>162</v>
      </c>
      <c r="I212" s="227"/>
      <c r="J212" s="228">
        <f>ROUND(I212*H212,2)</f>
        <v>0</v>
      </c>
      <c r="K212" s="229"/>
      <c r="L212" s="45"/>
      <c r="M212" s="230" t="s">
        <v>1</v>
      </c>
      <c r="N212" s="231" t="s">
        <v>41</v>
      </c>
      <c r="O212" s="92"/>
      <c r="P212" s="232">
        <f>O212*H212</f>
        <v>0</v>
      </c>
      <c r="Q212" s="232">
        <v>0</v>
      </c>
      <c r="R212" s="232">
        <f>Q212*H212</f>
        <v>0</v>
      </c>
      <c r="S212" s="232">
        <v>0</v>
      </c>
      <c r="T212" s="233">
        <f>S212*H212</f>
        <v>0</v>
      </c>
      <c r="U212" s="39"/>
      <c r="V212" s="39"/>
      <c r="W212" s="39"/>
      <c r="X212" s="39"/>
      <c r="Y212" s="39"/>
      <c r="Z212" s="39"/>
      <c r="AA212" s="39"/>
      <c r="AB212" s="39"/>
      <c r="AC212" s="39"/>
      <c r="AD212" s="39"/>
      <c r="AE212" s="39"/>
      <c r="AR212" s="234" t="s">
        <v>323</v>
      </c>
      <c r="AT212" s="234" t="s">
        <v>202</v>
      </c>
      <c r="AU212" s="234" t="s">
        <v>83</v>
      </c>
      <c r="AY212" s="18" t="s">
        <v>201</v>
      </c>
      <c r="BE212" s="235">
        <f>IF(N212="základní",J212,0)</f>
        <v>0</v>
      </c>
      <c r="BF212" s="235">
        <f>IF(N212="snížená",J212,0)</f>
        <v>0</v>
      </c>
      <c r="BG212" s="235">
        <f>IF(N212="zákl. přenesená",J212,0)</f>
        <v>0</v>
      </c>
      <c r="BH212" s="235">
        <f>IF(N212="sníž. přenesená",J212,0)</f>
        <v>0</v>
      </c>
      <c r="BI212" s="235">
        <f>IF(N212="nulová",J212,0)</f>
        <v>0</v>
      </c>
      <c r="BJ212" s="18" t="s">
        <v>83</v>
      </c>
      <c r="BK212" s="235">
        <f>ROUND(I212*H212,2)</f>
        <v>0</v>
      </c>
      <c r="BL212" s="18" t="s">
        <v>323</v>
      </c>
      <c r="BM212" s="234" t="s">
        <v>1305</v>
      </c>
    </row>
    <row r="213" s="2" customFormat="1" ht="44.25" customHeight="1">
      <c r="A213" s="39"/>
      <c r="B213" s="40"/>
      <c r="C213" s="222" t="s">
        <v>948</v>
      </c>
      <c r="D213" s="222" t="s">
        <v>202</v>
      </c>
      <c r="E213" s="223" t="s">
        <v>2332</v>
      </c>
      <c r="F213" s="224" t="s">
        <v>2333</v>
      </c>
      <c r="G213" s="225" t="s">
        <v>671</v>
      </c>
      <c r="H213" s="226">
        <v>18</v>
      </c>
      <c r="I213" s="227"/>
      <c r="J213" s="228">
        <f>ROUND(I213*H213,2)</f>
        <v>0</v>
      </c>
      <c r="K213" s="229"/>
      <c r="L213" s="45"/>
      <c r="M213" s="230" t="s">
        <v>1</v>
      </c>
      <c r="N213" s="231" t="s">
        <v>41</v>
      </c>
      <c r="O213" s="92"/>
      <c r="P213" s="232">
        <f>O213*H213</f>
        <v>0</v>
      </c>
      <c r="Q213" s="232">
        <v>0</v>
      </c>
      <c r="R213" s="232">
        <f>Q213*H213</f>
        <v>0</v>
      </c>
      <c r="S213" s="232">
        <v>0</v>
      </c>
      <c r="T213" s="233">
        <f>S213*H213</f>
        <v>0</v>
      </c>
      <c r="U213" s="39"/>
      <c r="V213" s="39"/>
      <c r="W213" s="39"/>
      <c r="X213" s="39"/>
      <c r="Y213" s="39"/>
      <c r="Z213" s="39"/>
      <c r="AA213" s="39"/>
      <c r="AB213" s="39"/>
      <c r="AC213" s="39"/>
      <c r="AD213" s="39"/>
      <c r="AE213" s="39"/>
      <c r="AR213" s="234" t="s">
        <v>323</v>
      </c>
      <c r="AT213" s="234" t="s">
        <v>202</v>
      </c>
      <c r="AU213" s="234" t="s">
        <v>83</v>
      </c>
      <c r="AY213" s="18" t="s">
        <v>201</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323</v>
      </c>
      <c r="BM213" s="234" t="s">
        <v>1313</v>
      </c>
    </row>
    <row r="214" s="2" customFormat="1" ht="44.25" customHeight="1">
      <c r="A214" s="39"/>
      <c r="B214" s="40"/>
      <c r="C214" s="222" t="s">
        <v>952</v>
      </c>
      <c r="D214" s="222" t="s">
        <v>202</v>
      </c>
      <c r="E214" s="223" t="s">
        <v>2334</v>
      </c>
      <c r="F214" s="224" t="s">
        <v>2335</v>
      </c>
      <c r="G214" s="225" t="s">
        <v>671</v>
      </c>
      <c r="H214" s="226">
        <v>282</v>
      </c>
      <c r="I214" s="227"/>
      <c r="J214" s="228">
        <f>ROUND(I214*H214,2)</f>
        <v>0</v>
      </c>
      <c r="K214" s="229"/>
      <c r="L214" s="45"/>
      <c r="M214" s="230" t="s">
        <v>1</v>
      </c>
      <c r="N214" s="231" t="s">
        <v>41</v>
      </c>
      <c r="O214" s="92"/>
      <c r="P214" s="232">
        <f>O214*H214</f>
        <v>0</v>
      </c>
      <c r="Q214" s="232">
        <v>0</v>
      </c>
      <c r="R214" s="232">
        <f>Q214*H214</f>
        <v>0</v>
      </c>
      <c r="S214" s="232">
        <v>0</v>
      </c>
      <c r="T214" s="233">
        <f>S214*H214</f>
        <v>0</v>
      </c>
      <c r="U214" s="39"/>
      <c r="V214" s="39"/>
      <c r="W214" s="39"/>
      <c r="X214" s="39"/>
      <c r="Y214" s="39"/>
      <c r="Z214" s="39"/>
      <c r="AA214" s="39"/>
      <c r="AB214" s="39"/>
      <c r="AC214" s="39"/>
      <c r="AD214" s="39"/>
      <c r="AE214" s="39"/>
      <c r="AR214" s="234" t="s">
        <v>323</v>
      </c>
      <c r="AT214" s="234" t="s">
        <v>202</v>
      </c>
      <c r="AU214" s="234" t="s">
        <v>83</v>
      </c>
      <c r="AY214" s="18" t="s">
        <v>201</v>
      </c>
      <c r="BE214" s="235">
        <f>IF(N214="základní",J214,0)</f>
        <v>0</v>
      </c>
      <c r="BF214" s="235">
        <f>IF(N214="snížená",J214,0)</f>
        <v>0</v>
      </c>
      <c r="BG214" s="235">
        <f>IF(N214="zákl. přenesená",J214,0)</f>
        <v>0</v>
      </c>
      <c r="BH214" s="235">
        <f>IF(N214="sníž. přenesená",J214,0)</f>
        <v>0</v>
      </c>
      <c r="BI214" s="235">
        <f>IF(N214="nulová",J214,0)</f>
        <v>0</v>
      </c>
      <c r="BJ214" s="18" t="s">
        <v>83</v>
      </c>
      <c r="BK214" s="235">
        <f>ROUND(I214*H214,2)</f>
        <v>0</v>
      </c>
      <c r="BL214" s="18" t="s">
        <v>323</v>
      </c>
      <c r="BM214" s="234" t="s">
        <v>1321</v>
      </c>
    </row>
    <row r="215" s="2" customFormat="1" ht="49.05" customHeight="1">
      <c r="A215" s="39"/>
      <c r="B215" s="40"/>
      <c r="C215" s="222" t="s">
        <v>958</v>
      </c>
      <c r="D215" s="222" t="s">
        <v>202</v>
      </c>
      <c r="E215" s="223" t="s">
        <v>2336</v>
      </c>
      <c r="F215" s="224" t="s">
        <v>2337</v>
      </c>
      <c r="G215" s="225" t="s">
        <v>671</v>
      </c>
      <c r="H215" s="226">
        <v>12</v>
      </c>
      <c r="I215" s="227"/>
      <c r="J215" s="228">
        <f>ROUND(I215*H215,2)</f>
        <v>0</v>
      </c>
      <c r="K215" s="229"/>
      <c r="L215" s="45"/>
      <c r="M215" s="230" t="s">
        <v>1</v>
      </c>
      <c r="N215" s="231" t="s">
        <v>41</v>
      </c>
      <c r="O215" s="92"/>
      <c r="P215" s="232">
        <f>O215*H215</f>
        <v>0</v>
      </c>
      <c r="Q215" s="232">
        <v>0</v>
      </c>
      <c r="R215" s="232">
        <f>Q215*H215</f>
        <v>0</v>
      </c>
      <c r="S215" s="232">
        <v>0</v>
      </c>
      <c r="T215" s="233">
        <f>S215*H215</f>
        <v>0</v>
      </c>
      <c r="U215" s="39"/>
      <c r="V215" s="39"/>
      <c r="W215" s="39"/>
      <c r="X215" s="39"/>
      <c r="Y215" s="39"/>
      <c r="Z215" s="39"/>
      <c r="AA215" s="39"/>
      <c r="AB215" s="39"/>
      <c r="AC215" s="39"/>
      <c r="AD215" s="39"/>
      <c r="AE215" s="39"/>
      <c r="AR215" s="234" t="s">
        <v>323</v>
      </c>
      <c r="AT215" s="234" t="s">
        <v>202</v>
      </c>
      <c r="AU215" s="234" t="s">
        <v>83</v>
      </c>
      <c r="AY215" s="18" t="s">
        <v>201</v>
      </c>
      <c r="BE215" s="235">
        <f>IF(N215="základní",J215,0)</f>
        <v>0</v>
      </c>
      <c r="BF215" s="235">
        <f>IF(N215="snížená",J215,0)</f>
        <v>0</v>
      </c>
      <c r="BG215" s="235">
        <f>IF(N215="zákl. přenesená",J215,0)</f>
        <v>0</v>
      </c>
      <c r="BH215" s="235">
        <f>IF(N215="sníž. přenesená",J215,0)</f>
        <v>0</v>
      </c>
      <c r="BI215" s="235">
        <f>IF(N215="nulová",J215,0)</f>
        <v>0</v>
      </c>
      <c r="BJ215" s="18" t="s">
        <v>83</v>
      </c>
      <c r="BK215" s="235">
        <f>ROUND(I215*H215,2)</f>
        <v>0</v>
      </c>
      <c r="BL215" s="18" t="s">
        <v>323</v>
      </c>
      <c r="BM215" s="234" t="s">
        <v>1329</v>
      </c>
    </row>
    <row r="216" s="2" customFormat="1" ht="49.05" customHeight="1">
      <c r="A216" s="39"/>
      <c r="B216" s="40"/>
      <c r="C216" s="222" t="s">
        <v>962</v>
      </c>
      <c r="D216" s="222" t="s">
        <v>202</v>
      </c>
      <c r="E216" s="223" t="s">
        <v>2338</v>
      </c>
      <c r="F216" s="224" t="s">
        <v>2339</v>
      </c>
      <c r="G216" s="225" t="s">
        <v>671</v>
      </c>
      <c r="H216" s="226">
        <v>6</v>
      </c>
      <c r="I216" s="227"/>
      <c r="J216" s="228">
        <f>ROUND(I216*H216,2)</f>
        <v>0</v>
      </c>
      <c r="K216" s="229"/>
      <c r="L216" s="45"/>
      <c r="M216" s="230" t="s">
        <v>1</v>
      </c>
      <c r="N216" s="231" t="s">
        <v>41</v>
      </c>
      <c r="O216" s="92"/>
      <c r="P216" s="232">
        <f>O216*H216</f>
        <v>0</v>
      </c>
      <c r="Q216" s="232">
        <v>0</v>
      </c>
      <c r="R216" s="232">
        <f>Q216*H216</f>
        <v>0</v>
      </c>
      <c r="S216" s="232">
        <v>0</v>
      </c>
      <c r="T216" s="233">
        <f>S216*H216</f>
        <v>0</v>
      </c>
      <c r="U216" s="39"/>
      <c r="V216" s="39"/>
      <c r="W216" s="39"/>
      <c r="X216" s="39"/>
      <c r="Y216" s="39"/>
      <c r="Z216" s="39"/>
      <c r="AA216" s="39"/>
      <c r="AB216" s="39"/>
      <c r="AC216" s="39"/>
      <c r="AD216" s="39"/>
      <c r="AE216" s="39"/>
      <c r="AR216" s="234" t="s">
        <v>323</v>
      </c>
      <c r="AT216" s="234" t="s">
        <v>202</v>
      </c>
      <c r="AU216" s="234" t="s">
        <v>83</v>
      </c>
      <c r="AY216" s="18" t="s">
        <v>201</v>
      </c>
      <c r="BE216" s="235">
        <f>IF(N216="základní",J216,0)</f>
        <v>0</v>
      </c>
      <c r="BF216" s="235">
        <f>IF(N216="snížená",J216,0)</f>
        <v>0</v>
      </c>
      <c r="BG216" s="235">
        <f>IF(N216="zákl. přenesená",J216,0)</f>
        <v>0</v>
      </c>
      <c r="BH216" s="235">
        <f>IF(N216="sníž. přenesená",J216,0)</f>
        <v>0</v>
      </c>
      <c r="BI216" s="235">
        <f>IF(N216="nulová",J216,0)</f>
        <v>0</v>
      </c>
      <c r="BJ216" s="18" t="s">
        <v>83</v>
      </c>
      <c r="BK216" s="235">
        <f>ROUND(I216*H216,2)</f>
        <v>0</v>
      </c>
      <c r="BL216" s="18" t="s">
        <v>323</v>
      </c>
      <c r="BM216" s="234" t="s">
        <v>1337</v>
      </c>
    </row>
    <row r="217" s="2" customFormat="1" ht="49.05" customHeight="1">
      <c r="A217" s="39"/>
      <c r="B217" s="40"/>
      <c r="C217" s="222" t="s">
        <v>966</v>
      </c>
      <c r="D217" s="222" t="s">
        <v>202</v>
      </c>
      <c r="E217" s="223" t="s">
        <v>2340</v>
      </c>
      <c r="F217" s="224" t="s">
        <v>2341</v>
      </c>
      <c r="G217" s="225" t="s">
        <v>671</v>
      </c>
      <c r="H217" s="226">
        <v>18</v>
      </c>
      <c r="I217" s="227"/>
      <c r="J217" s="228">
        <f>ROUND(I217*H217,2)</f>
        <v>0</v>
      </c>
      <c r="K217" s="229"/>
      <c r="L217" s="45"/>
      <c r="M217" s="230" t="s">
        <v>1</v>
      </c>
      <c r="N217" s="231" t="s">
        <v>41</v>
      </c>
      <c r="O217" s="92"/>
      <c r="P217" s="232">
        <f>O217*H217</f>
        <v>0</v>
      </c>
      <c r="Q217" s="232">
        <v>0</v>
      </c>
      <c r="R217" s="232">
        <f>Q217*H217</f>
        <v>0</v>
      </c>
      <c r="S217" s="232">
        <v>0</v>
      </c>
      <c r="T217" s="233">
        <f>S217*H217</f>
        <v>0</v>
      </c>
      <c r="U217" s="39"/>
      <c r="V217" s="39"/>
      <c r="W217" s="39"/>
      <c r="X217" s="39"/>
      <c r="Y217" s="39"/>
      <c r="Z217" s="39"/>
      <c r="AA217" s="39"/>
      <c r="AB217" s="39"/>
      <c r="AC217" s="39"/>
      <c r="AD217" s="39"/>
      <c r="AE217" s="39"/>
      <c r="AR217" s="234" t="s">
        <v>323</v>
      </c>
      <c r="AT217" s="234" t="s">
        <v>202</v>
      </c>
      <c r="AU217" s="234" t="s">
        <v>83</v>
      </c>
      <c r="AY217" s="18" t="s">
        <v>201</v>
      </c>
      <c r="BE217" s="235">
        <f>IF(N217="základní",J217,0)</f>
        <v>0</v>
      </c>
      <c r="BF217" s="235">
        <f>IF(N217="snížená",J217,0)</f>
        <v>0</v>
      </c>
      <c r="BG217" s="235">
        <f>IF(N217="zákl. přenesená",J217,0)</f>
        <v>0</v>
      </c>
      <c r="BH217" s="235">
        <f>IF(N217="sníž. přenesená",J217,0)</f>
        <v>0</v>
      </c>
      <c r="BI217" s="235">
        <f>IF(N217="nulová",J217,0)</f>
        <v>0</v>
      </c>
      <c r="BJ217" s="18" t="s">
        <v>83</v>
      </c>
      <c r="BK217" s="235">
        <f>ROUND(I217*H217,2)</f>
        <v>0</v>
      </c>
      <c r="BL217" s="18" t="s">
        <v>323</v>
      </c>
      <c r="BM217" s="234" t="s">
        <v>1347</v>
      </c>
    </row>
    <row r="218" s="2" customFormat="1">
      <c r="A218" s="39"/>
      <c r="B218" s="40"/>
      <c r="C218" s="41"/>
      <c r="D218" s="238" t="s">
        <v>343</v>
      </c>
      <c r="E218" s="41"/>
      <c r="F218" s="285" t="s">
        <v>2342</v>
      </c>
      <c r="G218" s="41"/>
      <c r="H218" s="41"/>
      <c r="I218" s="286"/>
      <c r="J218" s="41"/>
      <c r="K218" s="41"/>
      <c r="L218" s="45"/>
      <c r="M218" s="287"/>
      <c r="N218" s="288"/>
      <c r="O218" s="92"/>
      <c r="P218" s="92"/>
      <c r="Q218" s="92"/>
      <c r="R218" s="92"/>
      <c r="S218" s="92"/>
      <c r="T218" s="93"/>
      <c r="U218" s="39"/>
      <c r="V218" s="39"/>
      <c r="W218" s="39"/>
      <c r="X218" s="39"/>
      <c r="Y218" s="39"/>
      <c r="Z218" s="39"/>
      <c r="AA218" s="39"/>
      <c r="AB218" s="39"/>
      <c r="AC218" s="39"/>
      <c r="AD218" s="39"/>
      <c r="AE218" s="39"/>
      <c r="AT218" s="18" t="s">
        <v>343</v>
      </c>
      <c r="AU218" s="18" t="s">
        <v>83</v>
      </c>
    </row>
    <row r="219" s="2" customFormat="1" ht="37.8" customHeight="1">
      <c r="A219" s="39"/>
      <c r="B219" s="40"/>
      <c r="C219" s="222" t="s">
        <v>970</v>
      </c>
      <c r="D219" s="222" t="s">
        <v>202</v>
      </c>
      <c r="E219" s="223" t="s">
        <v>2343</v>
      </c>
      <c r="F219" s="224" t="s">
        <v>2344</v>
      </c>
      <c r="G219" s="225" t="s">
        <v>671</v>
      </c>
      <c r="H219" s="226">
        <v>7</v>
      </c>
      <c r="I219" s="227"/>
      <c r="J219" s="228">
        <f>ROUND(I219*H219,2)</f>
        <v>0</v>
      </c>
      <c r="K219" s="229"/>
      <c r="L219" s="45"/>
      <c r="M219" s="230" t="s">
        <v>1</v>
      </c>
      <c r="N219" s="231" t="s">
        <v>41</v>
      </c>
      <c r="O219" s="92"/>
      <c r="P219" s="232">
        <f>O219*H219</f>
        <v>0</v>
      </c>
      <c r="Q219" s="232">
        <v>0</v>
      </c>
      <c r="R219" s="232">
        <f>Q219*H219</f>
        <v>0</v>
      </c>
      <c r="S219" s="232">
        <v>0</v>
      </c>
      <c r="T219" s="233">
        <f>S219*H219</f>
        <v>0</v>
      </c>
      <c r="U219" s="39"/>
      <c r="V219" s="39"/>
      <c r="W219" s="39"/>
      <c r="X219" s="39"/>
      <c r="Y219" s="39"/>
      <c r="Z219" s="39"/>
      <c r="AA219" s="39"/>
      <c r="AB219" s="39"/>
      <c r="AC219" s="39"/>
      <c r="AD219" s="39"/>
      <c r="AE219" s="39"/>
      <c r="AR219" s="234" t="s">
        <v>323</v>
      </c>
      <c r="AT219" s="234" t="s">
        <v>202</v>
      </c>
      <c r="AU219" s="234" t="s">
        <v>83</v>
      </c>
      <c r="AY219" s="18" t="s">
        <v>201</v>
      </c>
      <c r="BE219" s="235">
        <f>IF(N219="základní",J219,0)</f>
        <v>0</v>
      </c>
      <c r="BF219" s="235">
        <f>IF(N219="snížená",J219,0)</f>
        <v>0</v>
      </c>
      <c r="BG219" s="235">
        <f>IF(N219="zákl. přenesená",J219,0)</f>
        <v>0</v>
      </c>
      <c r="BH219" s="235">
        <f>IF(N219="sníž. přenesená",J219,0)</f>
        <v>0</v>
      </c>
      <c r="BI219" s="235">
        <f>IF(N219="nulová",J219,0)</f>
        <v>0</v>
      </c>
      <c r="BJ219" s="18" t="s">
        <v>83</v>
      </c>
      <c r="BK219" s="235">
        <f>ROUND(I219*H219,2)</f>
        <v>0</v>
      </c>
      <c r="BL219" s="18" t="s">
        <v>323</v>
      </c>
      <c r="BM219" s="234" t="s">
        <v>1355</v>
      </c>
    </row>
    <row r="220" s="2" customFormat="1" ht="37.8" customHeight="1">
      <c r="A220" s="39"/>
      <c r="B220" s="40"/>
      <c r="C220" s="222" t="s">
        <v>974</v>
      </c>
      <c r="D220" s="222" t="s">
        <v>202</v>
      </c>
      <c r="E220" s="223" t="s">
        <v>2345</v>
      </c>
      <c r="F220" s="224" t="s">
        <v>2346</v>
      </c>
      <c r="G220" s="225" t="s">
        <v>671</v>
      </c>
      <c r="H220" s="226">
        <v>7</v>
      </c>
      <c r="I220" s="227"/>
      <c r="J220" s="228">
        <f>ROUND(I220*H220,2)</f>
        <v>0</v>
      </c>
      <c r="K220" s="229"/>
      <c r="L220" s="45"/>
      <c r="M220" s="230" t="s">
        <v>1</v>
      </c>
      <c r="N220" s="231" t="s">
        <v>41</v>
      </c>
      <c r="O220" s="92"/>
      <c r="P220" s="232">
        <f>O220*H220</f>
        <v>0</v>
      </c>
      <c r="Q220" s="232">
        <v>0</v>
      </c>
      <c r="R220" s="232">
        <f>Q220*H220</f>
        <v>0</v>
      </c>
      <c r="S220" s="232">
        <v>0</v>
      </c>
      <c r="T220" s="233">
        <f>S220*H220</f>
        <v>0</v>
      </c>
      <c r="U220" s="39"/>
      <c r="V220" s="39"/>
      <c r="W220" s="39"/>
      <c r="X220" s="39"/>
      <c r="Y220" s="39"/>
      <c r="Z220" s="39"/>
      <c r="AA220" s="39"/>
      <c r="AB220" s="39"/>
      <c r="AC220" s="39"/>
      <c r="AD220" s="39"/>
      <c r="AE220" s="39"/>
      <c r="AR220" s="234" t="s">
        <v>323</v>
      </c>
      <c r="AT220" s="234" t="s">
        <v>202</v>
      </c>
      <c r="AU220" s="234" t="s">
        <v>83</v>
      </c>
      <c r="AY220" s="18" t="s">
        <v>201</v>
      </c>
      <c r="BE220" s="235">
        <f>IF(N220="základní",J220,0)</f>
        <v>0</v>
      </c>
      <c r="BF220" s="235">
        <f>IF(N220="snížená",J220,0)</f>
        <v>0</v>
      </c>
      <c r="BG220" s="235">
        <f>IF(N220="zákl. přenesená",J220,0)</f>
        <v>0</v>
      </c>
      <c r="BH220" s="235">
        <f>IF(N220="sníž. přenesená",J220,0)</f>
        <v>0</v>
      </c>
      <c r="BI220" s="235">
        <f>IF(N220="nulová",J220,0)</f>
        <v>0</v>
      </c>
      <c r="BJ220" s="18" t="s">
        <v>83</v>
      </c>
      <c r="BK220" s="235">
        <f>ROUND(I220*H220,2)</f>
        <v>0</v>
      </c>
      <c r="BL220" s="18" t="s">
        <v>323</v>
      </c>
      <c r="BM220" s="234" t="s">
        <v>1362</v>
      </c>
    </row>
    <row r="221" s="2" customFormat="1" ht="37.8" customHeight="1">
      <c r="A221" s="39"/>
      <c r="B221" s="40"/>
      <c r="C221" s="222" t="s">
        <v>978</v>
      </c>
      <c r="D221" s="222" t="s">
        <v>202</v>
      </c>
      <c r="E221" s="223" t="s">
        <v>2347</v>
      </c>
      <c r="F221" s="224" t="s">
        <v>2348</v>
      </c>
      <c r="G221" s="225" t="s">
        <v>671</v>
      </c>
      <c r="H221" s="226">
        <v>22</v>
      </c>
      <c r="I221" s="227"/>
      <c r="J221" s="228">
        <f>ROUND(I221*H221,2)</f>
        <v>0</v>
      </c>
      <c r="K221" s="229"/>
      <c r="L221" s="45"/>
      <c r="M221" s="230" t="s">
        <v>1</v>
      </c>
      <c r="N221" s="231" t="s">
        <v>41</v>
      </c>
      <c r="O221" s="92"/>
      <c r="P221" s="232">
        <f>O221*H221</f>
        <v>0</v>
      </c>
      <c r="Q221" s="232">
        <v>0</v>
      </c>
      <c r="R221" s="232">
        <f>Q221*H221</f>
        <v>0</v>
      </c>
      <c r="S221" s="232">
        <v>0</v>
      </c>
      <c r="T221" s="233">
        <f>S221*H221</f>
        <v>0</v>
      </c>
      <c r="U221" s="39"/>
      <c r="V221" s="39"/>
      <c r="W221" s="39"/>
      <c r="X221" s="39"/>
      <c r="Y221" s="39"/>
      <c r="Z221" s="39"/>
      <c r="AA221" s="39"/>
      <c r="AB221" s="39"/>
      <c r="AC221" s="39"/>
      <c r="AD221" s="39"/>
      <c r="AE221" s="39"/>
      <c r="AR221" s="234" t="s">
        <v>323</v>
      </c>
      <c r="AT221" s="234" t="s">
        <v>202</v>
      </c>
      <c r="AU221" s="234" t="s">
        <v>83</v>
      </c>
      <c r="AY221" s="18" t="s">
        <v>201</v>
      </c>
      <c r="BE221" s="235">
        <f>IF(N221="základní",J221,0)</f>
        <v>0</v>
      </c>
      <c r="BF221" s="235">
        <f>IF(N221="snížená",J221,0)</f>
        <v>0</v>
      </c>
      <c r="BG221" s="235">
        <f>IF(N221="zákl. přenesená",J221,0)</f>
        <v>0</v>
      </c>
      <c r="BH221" s="235">
        <f>IF(N221="sníž. přenesená",J221,0)</f>
        <v>0</v>
      </c>
      <c r="BI221" s="235">
        <f>IF(N221="nulová",J221,0)</f>
        <v>0</v>
      </c>
      <c r="BJ221" s="18" t="s">
        <v>83</v>
      </c>
      <c r="BK221" s="235">
        <f>ROUND(I221*H221,2)</f>
        <v>0</v>
      </c>
      <c r="BL221" s="18" t="s">
        <v>323</v>
      </c>
      <c r="BM221" s="234" t="s">
        <v>1370</v>
      </c>
    </row>
    <row r="222" s="2" customFormat="1" ht="37.8" customHeight="1">
      <c r="A222" s="39"/>
      <c r="B222" s="40"/>
      <c r="C222" s="222" t="s">
        <v>984</v>
      </c>
      <c r="D222" s="222" t="s">
        <v>202</v>
      </c>
      <c r="E222" s="223" t="s">
        <v>2349</v>
      </c>
      <c r="F222" s="224" t="s">
        <v>2350</v>
      </c>
      <c r="G222" s="225" t="s">
        <v>671</v>
      </c>
      <c r="H222" s="226">
        <v>3</v>
      </c>
      <c r="I222" s="227"/>
      <c r="J222" s="228">
        <f>ROUND(I222*H222,2)</f>
        <v>0</v>
      </c>
      <c r="K222" s="229"/>
      <c r="L222" s="45"/>
      <c r="M222" s="230" t="s">
        <v>1</v>
      </c>
      <c r="N222" s="231" t="s">
        <v>41</v>
      </c>
      <c r="O222" s="92"/>
      <c r="P222" s="232">
        <f>O222*H222</f>
        <v>0</v>
      </c>
      <c r="Q222" s="232">
        <v>0</v>
      </c>
      <c r="R222" s="232">
        <f>Q222*H222</f>
        <v>0</v>
      </c>
      <c r="S222" s="232">
        <v>0</v>
      </c>
      <c r="T222" s="233">
        <f>S222*H222</f>
        <v>0</v>
      </c>
      <c r="U222" s="39"/>
      <c r="V222" s="39"/>
      <c r="W222" s="39"/>
      <c r="X222" s="39"/>
      <c r="Y222" s="39"/>
      <c r="Z222" s="39"/>
      <c r="AA222" s="39"/>
      <c r="AB222" s="39"/>
      <c r="AC222" s="39"/>
      <c r="AD222" s="39"/>
      <c r="AE222" s="39"/>
      <c r="AR222" s="234" t="s">
        <v>323</v>
      </c>
      <c r="AT222" s="234" t="s">
        <v>202</v>
      </c>
      <c r="AU222" s="234" t="s">
        <v>83</v>
      </c>
      <c r="AY222" s="18" t="s">
        <v>201</v>
      </c>
      <c r="BE222" s="235">
        <f>IF(N222="základní",J222,0)</f>
        <v>0</v>
      </c>
      <c r="BF222" s="235">
        <f>IF(N222="snížená",J222,0)</f>
        <v>0</v>
      </c>
      <c r="BG222" s="235">
        <f>IF(N222="zákl. přenesená",J222,0)</f>
        <v>0</v>
      </c>
      <c r="BH222" s="235">
        <f>IF(N222="sníž. přenesená",J222,0)</f>
        <v>0</v>
      </c>
      <c r="BI222" s="235">
        <f>IF(N222="nulová",J222,0)</f>
        <v>0</v>
      </c>
      <c r="BJ222" s="18" t="s">
        <v>83</v>
      </c>
      <c r="BK222" s="235">
        <f>ROUND(I222*H222,2)</f>
        <v>0</v>
      </c>
      <c r="BL222" s="18" t="s">
        <v>323</v>
      </c>
      <c r="BM222" s="234" t="s">
        <v>1377</v>
      </c>
    </row>
    <row r="223" s="2" customFormat="1" ht="37.8" customHeight="1">
      <c r="A223" s="39"/>
      <c r="B223" s="40"/>
      <c r="C223" s="222" t="s">
        <v>988</v>
      </c>
      <c r="D223" s="222" t="s">
        <v>202</v>
      </c>
      <c r="E223" s="223" t="s">
        <v>2351</v>
      </c>
      <c r="F223" s="224" t="s">
        <v>2352</v>
      </c>
      <c r="G223" s="225" t="s">
        <v>671</v>
      </c>
      <c r="H223" s="226">
        <v>69</v>
      </c>
      <c r="I223" s="227"/>
      <c r="J223" s="228">
        <f>ROUND(I223*H223,2)</f>
        <v>0</v>
      </c>
      <c r="K223" s="229"/>
      <c r="L223" s="45"/>
      <c r="M223" s="230" t="s">
        <v>1</v>
      </c>
      <c r="N223" s="231" t="s">
        <v>41</v>
      </c>
      <c r="O223" s="92"/>
      <c r="P223" s="232">
        <f>O223*H223</f>
        <v>0</v>
      </c>
      <c r="Q223" s="232">
        <v>0</v>
      </c>
      <c r="R223" s="232">
        <f>Q223*H223</f>
        <v>0</v>
      </c>
      <c r="S223" s="232">
        <v>0</v>
      </c>
      <c r="T223" s="233">
        <f>S223*H223</f>
        <v>0</v>
      </c>
      <c r="U223" s="39"/>
      <c r="V223" s="39"/>
      <c r="W223" s="39"/>
      <c r="X223" s="39"/>
      <c r="Y223" s="39"/>
      <c r="Z223" s="39"/>
      <c r="AA223" s="39"/>
      <c r="AB223" s="39"/>
      <c r="AC223" s="39"/>
      <c r="AD223" s="39"/>
      <c r="AE223" s="39"/>
      <c r="AR223" s="234" t="s">
        <v>323</v>
      </c>
      <c r="AT223" s="234" t="s">
        <v>202</v>
      </c>
      <c r="AU223" s="234" t="s">
        <v>83</v>
      </c>
      <c r="AY223" s="18" t="s">
        <v>201</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323</v>
      </c>
      <c r="BM223" s="234" t="s">
        <v>1384</v>
      </c>
    </row>
    <row r="224" s="2" customFormat="1" ht="24.15" customHeight="1">
      <c r="A224" s="39"/>
      <c r="B224" s="40"/>
      <c r="C224" s="222" t="s">
        <v>992</v>
      </c>
      <c r="D224" s="222" t="s">
        <v>202</v>
      </c>
      <c r="E224" s="223" t="s">
        <v>2353</v>
      </c>
      <c r="F224" s="224" t="s">
        <v>2354</v>
      </c>
      <c r="G224" s="225" t="s">
        <v>671</v>
      </c>
      <c r="H224" s="226">
        <v>354</v>
      </c>
      <c r="I224" s="227"/>
      <c r="J224" s="228">
        <f>ROUND(I224*H224,2)</f>
        <v>0</v>
      </c>
      <c r="K224" s="229"/>
      <c r="L224" s="45"/>
      <c r="M224" s="230" t="s">
        <v>1</v>
      </c>
      <c r="N224" s="231" t="s">
        <v>41</v>
      </c>
      <c r="O224" s="92"/>
      <c r="P224" s="232">
        <f>O224*H224</f>
        <v>0</v>
      </c>
      <c r="Q224" s="232">
        <v>0</v>
      </c>
      <c r="R224" s="232">
        <f>Q224*H224</f>
        <v>0</v>
      </c>
      <c r="S224" s="232">
        <v>0</v>
      </c>
      <c r="T224" s="233">
        <f>S224*H224</f>
        <v>0</v>
      </c>
      <c r="U224" s="39"/>
      <c r="V224" s="39"/>
      <c r="W224" s="39"/>
      <c r="X224" s="39"/>
      <c r="Y224" s="39"/>
      <c r="Z224" s="39"/>
      <c r="AA224" s="39"/>
      <c r="AB224" s="39"/>
      <c r="AC224" s="39"/>
      <c r="AD224" s="39"/>
      <c r="AE224" s="39"/>
      <c r="AR224" s="234" t="s">
        <v>323</v>
      </c>
      <c r="AT224" s="234" t="s">
        <v>202</v>
      </c>
      <c r="AU224" s="234" t="s">
        <v>83</v>
      </c>
      <c r="AY224" s="18" t="s">
        <v>201</v>
      </c>
      <c r="BE224" s="235">
        <f>IF(N224="základní",J224,0)</f>
        <v>0</v>
      </c>
      <c r="BF224" s="235">
        <f>IF(N224="snížená",J224,0)</f>
        <v>0</v>
      </c>
      <c r="BG224" s="235">
        <f>IF(N224="zákl. přenesená",J224,0)</f>
        <v>0</v>
      </c>
      <c r="BH224" s="235">
        <f>IF(N224="sníž. přenesená",J224,0)</f>
        <v>0</v>
      </c>
      <c r="BI224" s="235">
        <f>IF(N224="nulová",J224,0)</f>
        <v>0</v>
      </c>
      <c r="BJ224" s="18" t="s">
        <v>83</v>
      </c>
      <c r="BK224" s="235">
        <f>ROUND(I224*H224,2)</f>
        <v>0</v>
      </c>
      <c r="BL224" s="18" t="s">
        <v>323</v>
      </c>
      <c r="BM224" s="234" t="s">
        <v>1390</v>
      </c>
    </row>
    <row r="225" s="2" customFormat="1" ht="24.15" customHeight="1">
      <c r="A225" s="39"/>
      <c r="B225" s="40"/>
      <c r="C225" s="222" t="s">
        <v>996</v>
      </c>
      <c r="D225" s="222" t="s">
        <v>202</v>
      </c>
      <c r="E225" s="223" t="s">
        <v>2355</v>
      </c>
      <c r="F225" s="224" t="s">
        <v>2356</v>
      </c>
      <c r="G225" s="225" t="s">
        <v>671</v>
      </c>
      <c r="H225" s="226">
        <v>300</v>
      </c>
      <c r="I225" s="227"/>
      <c r="J225" s="228">
        <f>ROUND(I225*H225,2)</f>
        <v>0</v>
      </c>
      <c r="K225" s="229"/>
      <c r="L225" s="45"/>
      <c r="M225" s="230" t="s">
        <v>1</v>
      </c>
      <c r="N225" s="231" t="s">
        <v>41</v>
      </c>
      <c r="O225" s="92"/>
      <c r="P225" s="232">
        <f>O225*H225</f>
        <v>0</v>
      </c>
      <c r="Q225" s="232">
        <v>0</v>
      </c>
      <c r="R225" s="232">
        <f>Q225*H225</f>
        <v>0</v>
      </c>
      <c r="S225" s="232">
        <v>0</v>
      </c>
      <c r="T225" s="233">
        <f>S225*H225</f>
        <v>0</v>
      </c>
      <c r="U225" s="39"/>
      <c r="V225" s="39"/>
      <c r="W225" s="39"/>
      <c r="X225" s="39"/>
      <c r="Y225" s="39"/>
      <c r="Z225" s="39"/>
      <c r="AA225" s="39"/>
      <c r="AB225" s="39"/>
      <c r="AC225" s="39"/>
      <c r="AD225" s="39"/>
      <c r="AE225" s="39"/>
      <c r="AR225" s="234" t="s">
        <v>323</v>
      </c>
      <c r="AT225" s="234" t="s">
        <v>202</v>
      </c>
      <c r="AU225" s="234" t="s">
        <v>83</v>
      </c>
      <c r="AY225" s="18" t="s">
        <v>201</v>
      </c>
      <c r="BE225" s="235">
        <f>IF(N225="základní",J225,0)</f>
        <v>0</v>
      </c>
      <c r="BF225" s="235">
        <f>IF(N225="snížená",J225,0)</f>
        <v>0</v>
      </c>
      <c r="BG225" s="235">
        <f>IF(N225="zákl. přenesená",J225,0)</f>
        <v>0</v>
      </c>
      <c r="BH225" s="235">
        <f>IF(N225="sníž. přenesená",J225,0)</f>
        <v>0</v>
      </c>
      <c r="BI225" s="235">
        <f>IF(N225="nulová",J225,0)</f>
        <v>0</v>
      </c>
      <c r="BJ225" s="18" t="s">
        <v>83</v>
      </c>
      <c r="BK225" s="235">
        <f>ROUND(I225*H225,2)</f>
        <v>0</v>
      </c>
      <c r="BL225" s="18" t="s">
        <v>323</v>
      </c>
      <c r="BM225" s="234" t="s">
        <v>1396</v>
      </c>
    </row>
    <row r="226" s="2" customFormat="1" ht="24.15" customHeight="1">
      <c r="A226" s="39"/>
      <c r="B226" s="40"/>
      <c r="C226" s="222" t="s">
        <v>1002</v>
      </c>
      <c r="D226" s="222" t="s">
        <v>202</v>
      </c>
      <c r="E226" s="223" t="s">
        <v>2357</v>
      </c>
      <c r="F226" s="224" t="s">
        <v>2358</v>
      </c>
      <c r="G226" s="225" t="s">
        <v>671</v>
      </c>
      <c r="H226" s="226">
        <v>36</v>
      </c>
      <c r="I226" s="227"/>
      <c r="J226" s="228">
        <f>ROUND(I226*H226,2)</f>
        <v>0</v>
      </c>
      <c r="K226" s="229"/>
      <c r="L226" s="45"/>
      <c r="M226" s="230" t="s">
        <v>1</v>
      </c>
      <c r="N226" s="231" t="s">
        <v>41</v>
      </c>
      <c r="O226" s="92"/>
      <c r="P226" s="232">
        <f>O226*H226</f>
        <v>0</v>
      </c>
      <c r="Q226" s="232">
        <v>0</v>
      </c>
      <c r="R226" s="232">
        <f>Q226*H226</f>
        <v>0</v>
      </c>
      <c r="S226" s="232">
        <v>0</v>
      </c>
      <c r="T226" s="233">
        <f>S226*H226</f>
        <v>0</v>
      </c>
      <c r="U226" s="39"/>
      <c r="V226" s="39"/>
      <c r="W226" s="39"/>
      <c r="X226" s="39"/>
      <c r="Y226" s="39"/>
      <c r="Z226" s="39"/>
      <c r="AA226" s="39"/>
      <c r="AB226" s="39"/>
      <c r="AC226" s="39"/>
      <c r="AD226" s="39"/>
      <c r="AE226" s="39"/>
      <c r="AR226" s="234" t="s">
        <v>323</v>
      </c>
      <c r="AT226" s="234" t="s">
        <v>202</v>
      </c>
      <c r="AU226" s="234" t="s">
        <v>83</v>
      </c>
      <c r="AY226" s="18" t="s">
        <v>201</v>
      </c>
      <c r="BE226" s="235">
        <f>IF(N226="základní",J226,0)</f>
        <v>0</v>
      </c>
      <c r="BF226" s="235">
        <f>IF(N226="snížená",J226,0)</f>
        <v>0</v>
      </c>
      <c r="BG226" s="235">
        <f>IF(N226="zákl. přenesená",J226,0)</f>
        <v>0</v>
      </c>
      <c r="BH226" s="235">
        <f>IF(N226="sníž. přenesená",J226,0)</f>
        <v>0</v>
      </c>
      <c r="BI226" s="235">
        <f>IF(N226="nulová",J226,0)</f>
        <v>0</v>
      </c>
      <c r="BJ226" s="18" t="s">
        <v>83</v>
      </c>
      <c r="BK226" s="235">
        <f>ROUND(I226*H226,2)</f>
        <v>0</v>
      </c>
      <c r="BL226" s="18" t="s">
        <v>323</v>
      </c>
      <c r="BM226" s="234" t="s">
        <v>1403</v>
      </c>
    </row>
    <row r="227" s="2" customFormat="1" ht="24.15" customHeight="1">
      <c r="A227" s="39"/>
      <c r="B227" s="40"/>
      <c r="C227" s="222" t="s">
        <v>1004</v>
      </c>
      <c r="D227" s="222" t="s">
        <v>202</v>
      </c>
      <c r="E227" s="223" t="s">
        <v>2359</v>
      </c>
      <c r="F227" s="224" t="s">
        <v>2360</v>
      </c>
      <c r="G227" s="225" t="s">
        <v>671</v>
      </c>
      <c r="H227" s="226">
        <v>4</v>
      </c>
      <c r="I227" s="227"/>
      <c r="J227" s="228">
        <f>ROUND(I227*H227,2)</f>
        <v>0</v>
      </c>
      <c r="K227" s="229"/>
      <c r="L227" s="45"/>
      <c r="M227" s="230" t="s">
        <v>1</v>
      </c>
      <c r="N227" s="231" t="s">
        <v>41</v>
      </c>
      <c r="O227" s="92"/>
      <c r="P227" s="232">
        <f>O227*H227</f>
        <v>0</v>
      </c>
      <c r="Q227" s="232">
        <v>0</v>
      </c>
      <c r="R227" s="232">
        <f>Q227*H227</f>
        <v>0</v>
      </c>
      <c r="S227" s="232">
        <v>0</v>
      </c>
      <c r="T227" s="233">
        <f>S227*H227</f>
        <v>0</v>
      </c>
      <c r="U227" s="39"/>
      <c r="V227" s="39"/>
      <c r="W227" s="39"/>
      <c r="X227" s="39"/>
      <c r="Y227" s="39"/>
      <c r="Z227" s="39"/>
      <c r="AA227" s="39"/>
      <c r="AB227" s="39"/>
      <c r="AC227" s="39"/>
      <c r="AD227" s="39"/>
      <c r="AE227" s="39"/>
      <c r="AR227" s="234" t="s">
        <v>323</v>
      </c>
      <c r="AT227" s="234" t="s">
        <v>202</v>
      </c>
      <c r="AU227" s="234" t="s">
        <v>83</v>
      </c>
      <c r="AY227" s="18" t="s">
        <v>201</v>
      </c>
      <c r="BE227" s="235">
        <f>IF(N227="základní",J227,0)</f>
        <v>0</v>
      </c>
      <c r="BF227" s="235">
        <f>IF(N227="snížená",J227,0)</f>
        <v>0</v>
      </c>
      <c r="BG227" s="235">
        <f>IF(N227="zákl. přenesená",J227,0)</f>
        <v>0</v>
      </c>
      <c r="BH227" s="235">
        <f>IF(N227="sníž. přenesená",J227,0)</f>
        <v>0</v>
      </c>
      <c r="BI227" s="235">
        <f>IF(N227="nulová",J227,0)</f>
        <v>0</v>
      </c>
      <c r="BJ227" s="18" t="s">
        <v>83</v>
      </c>
      <c r="BK227" s="235">
        <f>ROUND(I227*H227,2)</f>
        <v>0</v>
      </c>
      <c r="BL227" s="18" t="s">
        <v>323</v>
      </c>
      <c r="BM227" s="234" t="s">
        <v>1411</v>
      </c>
    </row>
    <row r="228" s="2" customFormat="1" ht="33" customHeight="1">
      <c r="A228" s="39"/>
      <c r="B228" s="40"/>
      <c r="C228" s="222" t="s">
        <v>1009</v>
      </c>
      <c r="D228" s="222" t="s">
        <v>202</v>
      </c>
      <c r="E228" s="223" t="s">
        <v>2361</v>
      </c>
      <c r="F228" s="224" t="s">
        <v>2362</v>
      </c>
      <c r="G228" s="225" t="s">
        <v>671</v>
      </c>
      <c r="H228" s="226">
        <v>4</v>
      </c>
      <c r="I228" s="227"/>
      <c r="J228" s="228">
        <f>ROUND(I228*H228,2)</f>
        <v>0</v>
      </c>
      <c r="K228" s="229"/>
      <c r="L228" s="45"/>
      <c r="M228" s="230" t="s">
        <v>1</v>
      </c>
      <c r="N228" s="231" t="s">
        <v>41</v>
      </c>
      <c r="O228" s="92"/>
      <c r="P228" s="232">
        <f>O228*H228</f>
        <v>0</v>
      </c>
      <c r="Q228" s="232">
        <v>0</v>
      </c>
      <c r="R228" s="232">
        <f>Q228*H228</f>
        <v>0</v>
      </c>
      <c r="S228" s="232">
        <v>0</v>
      </c>
      <c r="T228" s="233">
        <f>S228*H228</f>
        <v>0</v>
      </c>
      <c r="U228" s="39"/>
      <c r="V228" s="39"/>
      <c r="W228" s="39"/>
      <c r="X228" s="39"/>
      <c r="Y228" s="39"/>
      <c r="Z228" s="39"/>
      <c r="AA228" s="39"/>
      <c r="AB228" s="39"/>
      <c r="AC228" s="39"/>
      <c r="AD228" s="39"/>
      <c r="AE228" s="39"/>
      <c r="AR228" s="234" t="s">
        <v>323</v>
      </c>
      <c r="AT228" s="234" t="s">
        <v>202</v>
      </c>
      <c r="AU228" s="234" t="s">
        <v>83</v>
      </c>
      <c r="AY228" s="18" t="s">
        <v>201</v>
      </c>
      <c r="BE228" s="235">
        <f>IF(N228="základní",J228,0)</f>
        <v>0</v>
      </c>
      <c r="BF228" s="235">
        <f>IF(N228="snížená",J228,0)</f>
        <v>0</v>
      </c>
      <c r="BG228" s="235">
        <f>IF(N228="zákl. přenesená",J228,0)</f>
        <v>0</v>
      </c>
      <c r="BH228" s="235">
        <f>IF(N228="sníž. přenesená",J228,0)</f>
        <v>0</v>
      </c>
      <c r="BI228" s="235">
        <f>IF(N228="nulová",J228,0)</f>
        <v>0</v>
      </c>
      <c r="BJ228" s="18" t="s">
        <v>83</v>
      </c>
      <c r="BK228" s="235">
        <f>ROUND(I228*H228,2)</f>
        <v>0</v>
      </c>
      <c r="BL228" s="18" t="s">
        <v>323</v>
      </c>
      <c r="BM228" s="234" t="s">
        <v>1419</v>
      </c>
    </row>
    <row r="229" s="2" customFormat="1" ht="16.5" customHeight="1">
      <c r="A229" s="39"/>
      <c r="B229" s="40"/>
      <c r="C229" s="222" t="s">
        <v>1013</v>
      </c>
      <c r="D229" s="222" t="s">
        <v>202</v>
      </c>
      <c r="E229" s="223" t="s">
        <v>2363</v>
      </c>
      <c r="F229" s="224" t="s">
        <v>2364</v>
      </c>
      <c r="G229" s="225" t="s">
        <v>671</v>
      </c>
      <c r="H229" s="226">
        <v>4</v>
      </c>
      <c r="I229" s="227"/>
      <c r="J229" s="228">
        <f>ROUND(I229*H229,2)</f>
        <v>0</v>
      </c>
      <c r="K229" s="229"/>
      <c r="L229" s="45"/>
      <c r="M229" s="230" t="s">
        <v>1</v>
      </c>
      <c r="N229" s="231" t="s">
        <v>41</v>
      </c>
      <c r="O229" s="92"/>
      <c r="P229" s="232">
        <f>O229*H229</f>
        <v>0</v>
      </c>
      <c r="Q229" s="232">
        <v>0</v>
      </c>
      <c r="R229" s="232">
        <f>Q229*H229</f>
        <v>0</v>
      </c>
      <c r="S229" s="232">
        <v>0</v>
      </c>
      <c r="T229" s="233">
        <f>S229*H229</f>
        <v>0</v>
      </c>
      <c r="U229" s="39"/>
      <c r="V229" s="39"/>
      <c r="W229" s="39"/>
      <c r="X229" s="39"/>
      <c r="Y229" s="39"/>
      <c r="Z229" s="39"/>
      <c r="AA229" s="39"/>
      <c r="AB229" s="39"/>
      <c r="AC229" s="39"/>
      <c r="AD229" s="39"/>
      <c r="AE229" s="39"/>
      <c r="AR229" s="234" t="s">
        <v>323</v>
      </c>
      <c r="AT229" s="234" t="s">
        <v>202</v>
      </c>
      <c r="AU229" s="234" t="s">
        <v>83</v>
      </c>
      <c r="AY229" s="18" t="s">
        <v>201</v>
      </c>
      <c r="BE229" s="235">
        <f>IF(N229="základní",J229,0)</f>
        <v>0</v>
      </c>
      <c r="BF229" s="235">
        <f>IF(N229="snížená",J229,0)</f>
        <v>0</v>
      </c>
      <c r="BG229" s="235">
        <f>IF(N229="zákl. přenesená",J229,0)</f>
        <v>0</v>
      </c>
      <c r="BH229" s="235">
        <f>IF(N229="sníž. přenesená",J229,0)</f>
        <v>0</v>
      </c>
      <c r="BI229" s="235">
        <f>IF(N229="nulová",J229,0)</f>
        <v>0</v>
      </c>
      <c r="BJ229" s="18" t="s">
        <v>83</v>
      </c>
      <c r="BK229" s="235">
        <f>ROUND(I229*H229,2)</f>
        <v>0</v>
      </c>
      <c r="BL229" s="18" t="s">
        <v>323</v>
      </c>
      <c r="BM229" s="234" t="s">
        <v>1426</v>
      </c>
    </row>
    <row r="230" s="2" customFormat="1">
      <c r="A230" s="39"/>
      <c r="B230" s="40"/>
      <c r="C230" s="41"/>
      <c r="D230" s="238" t="s">
        <v>343</v>
      </c>
      <c r="E230" s="41"/>
      <c r="F230" s="285" t="s">
        <v>2317</v>
      </c>
      <c r="G230" s="41"/>
      <c r="H230" s="41"/>
      <c r="I230" s="286"/>
      <c r="J230" s="41"/>
      <c r="K230" s="41"/>
      <c r="L230" s="45"/>
      <c r="M230" s="287"/>
      <c r="N230" s="288"/>
      <c r="O230" s="92"/>
      <c r="P230" s="92"/>
      <c r="Q230" s="92"/>
      <c r="R230" s="92"/>
      <c r="S230" s="92"/>
      <c r="T230" s="93"/>
      <c r="U230" s="39"/>
      <c r="V230" s="39"/>
      <c r="W230" s="39"/>
      <c r="X230" s="39"/>
      <c r="Y230" s="39"/>
      <c r="Z230" s="39"/>
      <c r="AA230" s="39"/>
      <c r="AB230" s="39"/>
      <c r="AC230" s="39"/>
      <c r="AD230" s="39"/>
      <c r="AE230" s="39"/>
      <c r="AT230" s="18" t="s">
        <v>343</v>
      </c>
      <c r="AU230" s="18" t="s">
        <v>83</v>
      </c>
    </row>
    <row r="231" s="2" customFormat="1" ht="21.75" customHeight="1">
      <c r="A231" s="39"/>
      <c r="B231" s="40"/>
      <c r="C231" s="222" t="s">
        <v>1018</v>
      </c>
      <c r="D231" s="222" t="s">
        <v>202</v>
      </c>
      <c r="E231" s="223" t="s">
        <v>2365</v>
      </c>
      <c r="F231" s="224" t="s">
        <v>2366</v>
      </c>
      <c r="G231" s="225" t="s">
        <v>1032</v>
      </c>
      <c r="H231" s="302"/>
      <c r="I231" s="227"/>
      <c r="J231" s="228">
        <f>ROUND(I231*H231,2)</f>
        <v>0</v>
      </c>
      <c r="K231" s="229"/>
      <c r="L231" s="45"/>
      <c r="M231" s="230" t="s">
        <v>1</v>
      </c>
      <c r="N231" s="231" t="s">
        <v>41</v>
      </c>
      <c r="O231" s="92"/>
      <c r="P231" s="232">
        <f>O231*H231</f>
        <v>0</v>
      </c>
      <c r="Q231" s="232">
        <v>0</v>
      </c>
      <c r="R231" s="232">
        <f>Q231*H231</f>
        <v>0</v>
      </c>
      <c r="S231" s="232">
        <v>0</v>
      </c>
      <c r="T231" s="233">
        <f>S231*H231</f>
        <v>0</v>
      </c>
      <c r="U231" s="39"/>
      <c r="V231" s="39"/>
      <c r="W231" s="39"/>
      <c r="X231" s="39"/>
      <c r="Y231" s="39"/>
      <c r="Z231" s="39"/>
      <c r="AA231" s="39"/>
      <c r="AB231" s="39"/>
      <c r="AC231" s="39"/>
      <c r="AD231" s="39"/>
      <c r="AE231" s="39"/>
      <c r="AR231" s="234" t="s">
        <v>323</v>
      </c>
      <c r="AT231" s="234" t="s">
        <v>202</v>
      </c>
      <c r="AU231" s="234" t="s">
        <v>83</v>
      </c>
      <c r="AY231" s="18" t="s">
        <v>201</v>
      </c>
      <c r="BE231" s="235">
        <f>IF(N231="základní",J231,0)</f>
        <v>0</v>
      </c>
      <c r="BF231" s="235">
        <f>IF(N231="snížená",J231,0)</f>
        <v>0</v>
      </c>
      <c r="BG231" s="235">
        <f>IF(N231="zákl. přenesená",J231,0)</f>
        <v>0</v>
      </c>
      <c r="BH231" s="235">
        <f>IF(N231="sníž. přenesená",J231,0)</f>
        <v>0</v>
      </c>
      <c r="BI231" s="235">
        <f>IF(N231="nulová",J231,0)</f>
        <v>0</v>
      </c>
      <c r="BJ231" s="18" t="s">
        <v>83</v>
      </c>
      <c r="BK231" s="235">
        <f>ROUND(I231*H231,2)</f>
        <v>0</v>
      </c>
      <c r="BL231" s="18" t="s">
        <v>323</v>
      </c>
      <c r="BM231" s="234" t="s">
        <v>1433</v>
      </c>
    </row>
    <row r="232" s="11" customFormat="1" ht="25.92" customHeight="1">
      <c r="A232" s="11"/>
      <c r="B232" s="208"/>
      <c r="C232" s="209"/>
      <c r="D232" s="210" t="s">
        <v>75</v>
      </c>
      <c r="E232" s="211" t="s">
        <v>2367</v>
      </c>
      <c r="F232" s="211" t="s">
        <v>2368</v>
      </c>
      <c r="G232" s="209"/>
      <c r="H232" s="209"/>
      <c r="I232" s="212"/>
      <c r="J232" s="213">
        <f>BK232</f>
        <v>0</v>
      </c>
      <c r="K232" s="209"/>
      <c r="L232" s="214"/>
      <c r="M232" s="215"/>
      <c r="N232" s="216"/>
      <c r="O232" s="216"/>
      <c r="P232" s="217">
        <f>SUM(P233:P286)</f>
        <v>0</v>
      </c>
      <c r="Q232" s="216"/>
      <c r="R232" s="217">
        <f>SUM(R233:R286)</f>
        <v>0</v>
      </c>
      <c r="S232" s="216"/>
      <c r="T232" s="218">
        <f>SUM(T233:T286)</f>
        <v>0</v>
      </c>
      <c r="U232" s="11"/>
      <c r="V232" s="11"/>
      <c r="W232" s="11"/>
      <c r="X232" s="11"/>
      <c r="Y232" s="11"/>
      <c r="Z232" s="11"/>
      <c r="AA232" s="11"/>
      <c r="AB232" s="11"/>
      <c r="AC232" s="11"/>
      <c r="AD232" s="11"/>
      <c r="AE232" s="11"/>
      <c r="AR232" s="219" t="s">
        <v>85</v>
      </c>
      <c r="AT232" s="220" t="s">
        <v>75</v>
      </c>
      <c r="AU232" s="220" t="s">
        <v>76</v>
      </c>
      <c r="AY232" s="219" t="s">
        <v>201</v>
      </c>
      <c r="BK232" s="221">
        <f>SUM(BK233:BK286)</f>
        <v>0</v>
      </c>
    </row>
    <row r="233" s="2" customFormat="1" ht="21.75" customHeight="1">
      <c r="A233" s="39"/>
      <c r="B233" s="40"/>
      <c r="C233" s="222" t="s">
        <v>1022</v>
      </c>
      <c r="D233" s="222" t="s">
        <v>202</v>
      </c>
      <c r="E233" s="223" t="s">
        <v>2369</v>
      </c>
      <c r="F233" s="224" t="s">
        <v>2370</v>
      </c>
      <c r="G233" s="225" t="s">
        <v>934</v>
      </c>
      <c r="H233" s="226">
        <v>62</v>
      </c>
      <c r="I233" s="227"/>
      <c r="J233" s="228">
        <f>ROUND(I233*H233,2)</f>
        <v>0</v>
      </c>
      <c r="K233" s="229"/>
      <c r="L233" s="45"/>
      <c r="M233" s="230" t="s">
        <v>1</v>
      </c>
      <c r="N233" s="231" t="s">
        <v>41</v>
      </c>
      <c r="O233" s="92"/>
      <c r="P233" s="232">
        <f>O233*H233</f>
        <v>0</v>
      </c>
      <c r="Q233" s="232">
        <v>0</v>
      </c>
      <c r="R233" s="232">
        <f>Q233*H233</f>
        <v>0</v>
      </c>
      <c r="S233" s="232">
        <v>0</v>
      </c>
      <c r="T233" s="233">
        <f>S233*H233</f>
        <v>0</v>
      </c>
      <c r="U233" s="39"/>
      <c r="V233" s="39"/>
      <c r="W233" s="39"/>
      <c r="X233" s="39"/>
      <c r="Y233" s="39"/>
      <c r="Z233" s="39"/>
      <c r="AA233" s="39"/>
      <c r="AB233" s="39"/>
      <c r="AC233" s="39"/>
      <c r="AD233" s="39"/>
      <c r="AE233" s="39"/>
      <c r="AR233" s="234" t="s">
        <v>323</v>
      </c>
      <c r="AT233" s="234" t="s">
        <v>202</v>
      </c>
      <c r="AU233" s="234" t="s">
        <v>83</v>
      </c>
      <c r="AY233" s="18" t="s">
        <v>201</v>
      </c>
      <c r="BE233" s="235">
        <f>IF(N233="základní",J233,0)</f>
        <v>0</v>
      </c>
      <c r="BF233" s="235">
        <f>IF(N233="snížená",J233,0)</f>
        <v>0</v>
      </c>
      <c r="BG233" s="235">
        <f>IF(N233="zákl. přenesená",J233,0)</f>
        <v>0</v>
      </c>
      <c r="BH233" s="235">
        <f>IF(N233="sníž. přenesená",J233,0)</f>
        <v>0</v>
      </c>
      <c r="BI233" s="235">
        <f>IF(N233="nulová",J233,0)</f>
        <v>0</v>
      </c>
      <c r="BJ233" s="18" t="s">
        <v>83</v>
      </c>
      <c r="BK233" s="235">
        <f>ROUND(I233*H233,2)</f>
        <v>0</v>
      </c>
      <c r="BL233" s="18" t="s">
        <v>323</v>
      </c>
      <c r="BM233" s="234" t="s">
        <v>1459</v>
      </c>
    </row>
    <row r="234" s="2" customFormat="1" ht="21.75" customHeight="1">
      <c r="A234" s="39"/>
      <c r="B234" s="40"/>
      <c r="C234" s="222" t="s">
        <v>1029</v>
      </c>
      <c r="D234" s="222" t="s">
        <v>202</v>
      </c>
      <c r="E234" s="223" t="s">
        <v>2371</v>
      </c>
      <c r="F234" s="224" t="s">
        <v>2372</v>
      </c>
      <c r="G234" s="225" t="s">
        <v>934</v>
      </c>
      <c r="H234" s="226">
        <v>6</v>
      </c>
      <c r="I234" s="227"/>
      <c r="J234" s="228">
        <f>ROUND(I234*H234,2)</f>
        <v>0</v>
      </c>
      <c r="K234" s="229"/>
      <c r="L234" s="45"/>
      <c r="M234" s="230" t="s">
        <v>1</v>
      </c>
      <c r="N234" s="231" t="s">
        <v>41</v>
      </c>
      <c r="O234" s="92"/>
      <c r="P234" s="232">
        <f>O234*H234</f>
        <v>0</v>
      </c>
      <c r="Q234" s="232">
        <v>0</v>
      </c>
      <c r="R234" s="232">
        <f>Q234*H234</f>
        <v>0</v>
      </c>
      <c r="S234" s="232">
        <v>0</v>
      </c>
      <c r="T234" s="233">
        <f>S234*H234</f>
        <v>0</v>
      </c>
      <c r="U234" s="39"/>
      <c r="V234" s="39"/>
      <c r="W234" s="39"/>
      <c r="X234" s="39"/>
      <c r="Y234" s="39"/>
      <c r="Z234" s="39"/>
      <c r="AA234" s="39"/>
      <c r="AB234" s="39"/>
      <c r="AC234" s="39"/>
      <c r="AD234" s="39"/>
      <c r="AE234" s="39"/>
      <c r="AR234" s="234" t="s">
        <v>323</v>
      </c>
      <c r="AT234" s="234" t="s">
        <v>202</v>
      </c>
      <c r="AU234" s="234" t="s">
        <v>83</v>
      </c>
      <c r="AY234" s="18" t="s">
        <v>201</v>
      </c>
      <c r="BE234" s="235">
        <f>IF(N234="základní",J234,0)</f>
        <v>0</v>
      </c>
      <c r="BF234" s="235">
        <f>IF(N234="snížená",J234,0)</f>
        <v>0</v>
      </c>
      <c r="BG234" s="235">
        <f>IF(N234="zákl. přenesená",J234,0)</f>
        <v>0</v>
      </c>
      <c r="BH234" s="235">
        <f>IF(N234="sníž. přenesená",J234,0)</f>
        <v>0</v>
      </c>
      <c r="BI234" s="235">
        <f>IF(N234="nulová",J234,0)</f>
        <v>0</v>
      </c>
      <c r="BJ234" s="18" t="s">
        <v>83</v>
      </c>
      <c r="BK234" s="235">
        <f>ROUND(I234*H234,2)</f>
        <v>0</v>
      </c>
      <c r="BL234" s="18" t="s">
        <v>323</v>
      </c>
      <c r="BM234" s="234" t="s">
        <v>1471</v>
      </c>
    </row>
    <row r="235" s="2" customFormat="1" ht="16.5" customHeight="1">
      <c r="A235" s="39"/>
      <c r="B235" s="40"/>
      <c r="C235" s="222" t="s">
        <v>1036</v>
      </c>
      <c r="D235" s="222" t="s">
        <v>202</v>
      </c>
      <c r="E235" s="223" t="s">
        <v>2373</v>
      </c>
      <c r="F235" s="224" t="s">
        <v>2374</v>
      </c>
      <c r="G235" s="225" t="s">
        <v>934</v>
      </c>
      <c r="H235" s="226">
        <v>18</v>
      </c>
      <c r="I235" s="227"/>
      <c r="J235" s="228">
        <f>ROUND(I235*H235,2)</f>
        <v>0</v>
      </c>
      <c r="K235" s="229"/>
      <c r="L235" s="45"/>
      <c r="M235" s="230" t="s">
        <v>1</v>
      </c>
      <c r="N235" s="231" t="s">
        <v>41</v>
      </c>
      <c r="O235" s="92"/>
      <c r="P235" s="232">
        <f>O235*H235</f>
        <v>0</v>
      </c>
      <c r="Q235" s="232">
        <v>0</v>
      </c>
      <c r="R235" s="232">
        <f>Q235*H235</f>
        <v>0</v>
      </c>
      <c r="S235" s="232">
        <v>0</v>
      </c>
      <c r="T235" s="233">
        <f>S235*H235</f>
        <v>0</v>
      </c>
      <c r="U235" s="39"/>
      <c r="V235" s="39"/>
      <c r="W235" s="39"/>
      <c r="X235" s="39"/>
      <c r="Y235" s="39"/>
      <c r="Z235" s="39"/>
      <c r="AA235" s="39"/>
      <c r="AB235" s="39"/>
      <c r="AC235" s="39"/>
      <c r="AD235" s="39"/>
      <c r="AE235" s="39"/>
      <c r="AR235" s="234" t="s">
        <v>323</v>
      </c>
      <c r="AT235" s="234" t="s">
        <v>202</v>
      </c>
      <c r="AU235" s="234" t="s">
        <v>83</v>
      </c>
      <c r="AY235" s="18" t="s">
        <v>201</v>
      </c>
      <c r="BE235" s="235">
        <f>IF(N235="základní",J235,0)</f>
        <v>0</v>
      </c>
      <c r="BF235" s="235">
        <f>IF(N235="snížená",J235,0)</f>
        <v>0</v>
      </c>
      <c r="BG235" s="235">
        <f>IF(N235="zákl. přenesená",J235,0)</f>
        <v>0</v>
      </c>
      <c r="BH235" s="235">
        <f>IF(N235="sníž. přenesená",J235,0)</f>
        <v>0</v>
      </c>
      <c r="BI235" s="235">
        <f>IF(N235="nulová",J235,0)</f>
        <v>0</v>
      </c>
      <c r="BJ235" s="18" t="s">
        <v>83</v>
      </c>
      <c r="BK235" s="235">
        <f>ROUND(I235*H235,2)</f>
        <v>0</v>
      </c>
      <c r="BL235" s="18" t="s">
        <v>323</v>
      </c>
      <c r="BM235" s="234" t="s">
        <v>1481</v>
      </c>
    </row>
    <row r="236" s="2" customFormat="1" ht="16.5" customHeight="1">
      <c r="A236" s="39"/>
      <c r="B236" s="40"/>
      <c r="C236" s="222" t="s">
        <v>1042</v>
      </c>
      <c r="D236" s="222" t="s">
        <v>202</v>
      </c>
      <c r="E236" s="223" t="s">
        <v>2375</v>
      </c>
      <c r="F236" s="224" t="s">
        <v>2376</v>
      </c>
      <c r="G236" s="225" t="s">
        <v>934</v>
      </c>
      <c r="H236" s="226">
        <v>10</v>
      </c>
      <c r="I236" s="227"/>
      <c r="J236" s="228">
        <f>ROUND(I236*H236,2)</f>
        <v>0</v>
      </c>
      <c r="K236" s="229"/>
      <c r="L236" s="45"/>
      <c r="M236" s="230" t="s">
        <v>1</v>
      </c>
      <c r="N236" s="231" t="s">
        <v>41</v>
      </c>
      <c r="O236" s="92"/>
      <c r="P236" s="232">
        <f>O236*H236</f>
        <v>0</v>
      </c>
      <c r="Q236" s="232">
        <v>0</v>
      </c>
      <c r="R236" s="232">
        <f>Q236*H236</f>
        <v>0</v>
      </c>
      <c r="S236" s="232">
        <v>0</v>
      </c>
      <c r="T236" s="233">
        <f>S236*H236</f>
        <v>0</v>
      </c>
      <c r="U236" s="39"/>
      <c r="V236" s="39"/>
      <c r="W236" s="39"/>
      <c r="X236" s="39"/>
      <c r="Y236" s="39"/>
      <c r="Z236" s="39"/>
      <c r="AA236" s="39"/>
      <c r="AB236" s="39"/>
      <c r="AC236" s="39"/>
      <c r="AD236" s="39"/>
      <c r="AE236" s="39"/>
      <c r="AR236" s="234" t="s">
        <v>323</v>
      </c>
      <c r="AT236" s="234" t="s">
        <v>202</v>
      </c>
      <c r="AU236" s="234" t="s">
        <v>83</v>
      </c>
      <c r="AY236" s="18" t="s">
        <v>201</v>
      </c>
      <c r="BE236" s="235">
        <f>IF(N236="základní",J236,0)</f>
        <v>0</v>
      </c>
      <c r="BF236" s="235">
        <f>IF(N236="snížená",J236,0)</f>
        <v>0</v>
      </c>
      <c r="BG236" s="235">
        <f>IF(N236="zákl. přenesená",J236,0)</f>
        <v>0</v>
      </c>
      <c r="BH236" s="235">
        <f>IF(N236="sníž. přenesená",J236,0)</f>
        <v>0</v>
      </c>
      <c r="BI236" s="235">
        <f>IF(N236="nulová",J236,0)</f>
        <v>0</v>
      </c>
      <c r="BJ236" s="18" t="s">
        <v>83</v>
      </c>
      <c r="BK236" s="235">
        <f>ROUND(I236*H236,2)</f>
        <v>0</v>
      </c>
      <c r="BL236" s="18" t="s">
        <v>323</v>
      </c>
      <c r="BM236" s="234" t="s">
        <v>1491</v>
      </c>
    </row>
    <row r="237" s="2" customFormat="1" ht="16.5" customHeight="1">
      <c r="A237" s="39"/>
      <c r="B237" s="40"/>
      <c r="C237" s="222" t="s">
        <v>1045</v>
      </c>
      <c r="D237" s="222" t="s">
        <v>202</v>
      </c>
      <c r="E237" s="223" t="s">
        <v>2377</v>
      </c>
      <c r="F237" s="224" t="s">
        <v>2378</v>
      </c>
      <c r="G237" s="225" t="s">
        <v>934</v>
      </c>
      <c r="H237" s="226">
        <v>16</v>
      </c>
      <c r="I237" s="227"/>
      <c r="J237" s="228">
        <f>ROUND(I237*H237,2)</f>
        <v>0</v>
      </c>
      <c r="K237" s="229"/>
      <c r="L237" s="45"/>
      <c r="M237" s="230" t="s">
        <v>1</v>
      </c>
      <c r="N237" s="231" t="s">
        <v>41</v>
      </c>
      <c r="O237" s="92"/>
      <c r="P237" s="232">
        <f>O237*H237</f>
        <v>0</v>
      </c>
      <c r="Q237" s="232">
        <v>0</v>
      </c>
      <c r="R237" s="232">
        <f>Q237*H237</f>
        <v>0</v>
      </c>
      <c r="S237" s="232">
        <v>0</v>
      </c>
      <c r="T237" s="233">
        <f>S237*H237</f>
        <v>0</v>
      </c>
      <c r="U237" s="39"/>
      <c r="V237" s="39"/>
      <c r="W237" s="39"/>
      <c r="X237" s="39"/>
      <c r="Y237" s="39"/>
      <c r="Z237" s="39"/>
      <c r="AA237" s="39"/>
      <c r="AB237" s="39"/>
      <c r="AC237" s="39"/>
      <c r="AD237" s="39"/>
      <c r="AE237" s="39"/>
      <c r="AR237" s="234" t="s">
        <v>323</v>
      </c>
      <c r="AT237" s="234" t="s">
        <v>202</v>
      </c>
      <c r="AU237" s="234" t="s">
        <v>83</v>
      </c>
      <c r="AY237" s="18" t="s">
        <v>201</v>
      </c>
      <c r="BE237" s="235">
        <f>IF(N237="základní",J237,0)</f>
        <v>0</v>
      </c>
      <c r="BF237" s="235">
        <f>IF(N237="snížená",J237,0)</f>
        <v>0</v>
      </c>
      <c r="BG237" s="235">
        <f>IF(N237="zákl. přenesená",J237,0)</f>
        <v>0</v>
      </c>
      <c r="BH237" s="235">
        <f>IF(N237="sníž. přenesená",J237,0)</f>
        <v>0</v>
      </c>
      <c r="BI237" s="235">
        <f>IF(N237="nulová",J237,0)</f>
        <v>0</v>
      </c>
      <c r="BJ237" s="18" t="s">
        <v>83</v>
      </c>
      <c r="BK237" s="235">
        <f>ROUND(I237*H237,2)</f>
        <v>0</v>
      </c>
      <c r="BL237" s="18" t="s">
        <v>323</v>
      </c>
      <c r="BM237" s="234" t="s">
        <v>1501</v>
      </c>
    </row>
    <row r="238" s="2" customFormat="1" ht="16.5" customHeight="1">
      <c r="A238" s="39"/>
      <c r="B238" s="40"/>
      <c r="C238" s="222" t="s">
        <v>1049</v>
      </c>
      <c r="D238" s="222" t="s">
        <v>202</v>
      </c>
      <c r="E238" s="223" t="s">
        <v>2379</v>
      </c>
      <c r="F238" s="224" t="s">
        <v>2380</v>
      </c>
      <c r="G238" s="225" t="s">
        <v>934</v>
      </c>
      <c r="H238" s="226">
        <v>27</v>
      </c>
      <c r="I238" s="227"/>
      <c r="J238" s="228">
        <f>ROUND(I238*H238,2)</f>
        <v>0</v>
      </c>
      <c r="K238" s="229"/>
      <c r="L238" s="45"/>
      <c r="M238" s="230" t="s">
        <v>1</v>
      </c>
      <c r="N238" s="231" t="s">
        <v>41</v>
      </c>
      <c r="O238" s="92"/>
      <c r="P238" s="232">
        <f>O238*H238</f>
        <v>0</v>
      </c>
      <c r="Q238" s="232">
        <v>0</v>
      </c>
      <c r="R238" s="232">
        <f>Q238*H238</f>
        <v>0</v>
      </c>
      <c r="S238" s="232">
        <v>0</v>
      </c>
      <c r="T238" s="233">
        <f>S238*H238</f>
        <v>0</v>
      </c>
      <c r="U238" s="39"/>
      <c r="V238" s="39"/>
      <c r="W238" s="39"/>
      <c r="X238" s="39"/>
      <c r="Y238" s="39"/>
      <c r="Z238" s="39"/>
      <c r="AA238" s="39"/>
      <c r="AB238" s="39"/>
      <c r="AC238" s="39"/>
      <c r="AD238" s="39"/>
      <c r="AE238" s="39"/>
      <c r="AR238" s="234" t="s">
        <v>323</v>
      </c>
      <c r="AT238" s="234" t="s">
        <v>202</v>
      </c>
      <c r="AU238" s="234" t="s">
        <v>83</v>
      </c>
      <c r="AY238" s="18" t="s">
        <v>201</v>
      </c>
      <c r="BE238" s="235">
        <f>IF(N238="základní",J238,0)</f>
        <v>0</v>
      </c>
      <c r="BF238" s="235">
        <f>IF(N238="snížená",J238,0)</f>
        <v>0</v>
      </c>
      <c r="BG238" s="235">
        <f>IF(N238="zákl. přenesená",J238,0)</f>
        <v>0</v>
      </c>
      <c r="BH238" s="235">
        <f>IF(N238="sníž. přenesená",J238,0)</f>
        <v>0</v>
      </c>
      <c r="BI238" s="235">
        <f>IF(N238="nulová",J238,0)</f>
        <v>0</v>
      </c>
      <c r="BJ238" s="18" t="s">
        <v>83</v>
      </c>
      <c r="BK238" s="235">
        <f>ROUND(I238*H238,2)</f>
        <v>0</v>
      </c>
      <c r="BL238" s="18" t="s">
        <v>323</v>
      </c>
      <c r="BM238" s="234" t="s">
        <v>1510</v>
      </c>
    </row>
    <row r="239" s="2" customFormat="1" ht="16.5" customHeight="1">
      <c r="A239" s="39"/>
      <c r="B239" s="40"/>
      <c r="C239" s="222" t="s">
        <v>1055</v>
      </c>
      <c r="D239" s="222" t="s">
        <v>202</v>
      </c>
      <c r="E239" s="223" t="s">
        <v>2381</v>
      </c>
      <c r="F239" s="224" t="s">
        <v>2382</v>
      </c>
      <c r="G239" s="225" t="s">
        <v>934</v>
      </c>
      <c r="H239" s="226">
        <v>26</v>
      </c>
      <c r="I239" s="227"/>
      <c r="J239" s="228">
        <f>ROUND(I239*H239,2)</f>
        <v>0</v>
      </c>
      <c r="K239" s="229"/>
      <c r="L239" s="45"/>
      <c r="M239" s="230" t="s">
        <v>1</v>
      </c>
      <c r="N239" s="231" t="s">
        <v>41</v>
      </c>
      <c r="O239" s="92"/>
      <c r="P239" s="232">
        <f>O239*H239</f>
        <v>0</v>
      </c>
      <c r="Q239" s="232">
        <v>0</v>
      </c>
      <c r="R239" s="232">
        <f>Q239*H239</f>
        <v>0</v>
      </c>
      <c r="S239" s="232">
        <v>0</v>
      </c>
      <c r="T239" s="233">
        <f>S239*H239</f>
        <v>0</v>
      </c>
      <c r="U239" s="39"/>
      <c r="V239" s="39"/>
      <c r="W239" s="39"/>
      <c r="X239" s="39"/>
      <c r="Y239" s="39"/>
      <c r="Z239" s="39"/>
      <c r="AA239" s="39"/>
      <c r="AB239" s="39"/>
      <c r="AC239" s="39"/>
      <c r="AD239" s="39"/>
      <c r="AE239" s="39"/>
      <c r="AR239" s="234" t="s">
        <v>323</v>
      </c>
      <c r="AT239" s="234" t="s">
        <v>202</v>
      </c>
      <c r="AU239" s="234" t="s">
        <v>83</v>
      </c>
      <c r="AY239" s="18" t="s">
        <v>201</v>
      </c>
      <c r="BE239" s="235">
        <f>IF(N239="základní",J239,0)</f>
        <v>0</v>
      </c>
      <c r="BF239" s="235">
        <f>IF(N239="snížená",J239,0)</f>
        <v>0</v>
      </c>
      <c r="BG239" s="235">
        <f>IF(N239="zákl. přenesená",J239,0)</f>
        <v>0</v>
      </c>
      <c r="BH239" s="235">
        <f>IF(N239="sníž. přenesená",J239,0)</f>
        <v>0</v>
      </c>
      <c r="BI239" s="235">
        <f>IF(N239="nulová",J239,0)</f>
        <v>0</v>
      </c>
      <c r="BJ239" s="18" t="s">
        <v>83</v>
      </c>
      <c r="BK239" s="235">
        <f>ROUND(I239*H239,2)</f>
        <v>0</v>
      </c>
      <c r="BL239" s="18" t="s">
        <v>323</v>
      </c>
      <c r="BM239" s="234" t="s">
        <v>1519</v>
      </c>
    </row>
    <row r="240" s="2" customFormat="1" ht="16.5" customHeight="1">
      <c r="A240" s="39"/>
      <c r="B240" s="40"/>
      <c r="C240" s="222" t="s">
        <v>1061</v>
      </c>
      <c r="D240" s="222" t="s">
        <v>202</v>
      </c>
      <c r="E240" s="223" t="s">
        <v>2383</v>
      </c>
      <c r="F240" s="224" t="s">
        <v>2384</v>
      </c>
      <c r="G240" s="225" t="s">
        <v>934</v>
      </c>
      <c r="H240" s="226">
        <v>31</v>
      </c>
      <c r="I240" s="227"/>
      <c r="J240" s="228">
        <f>ROUND(I240*H240,2)</f>
        <v>0</v>
      </c>
      <c r="K240" s="229"/>
      <c r="L240" s="45"/>
      <c r="M240" s="230" t="s">
        <v>1</v>
      </c>
      <c r="N240" s="231" t="s">
        <v>41</v>
      </c>
      <c r="O240" s="92"/>
      <c r="P240" s="232">
        <f>O240*H240</f>
        <v>0</v>
      </c>
      <c r="Q240" s="232">
        <v>0</v>
      </c>
      <c r="R240" s="232">
        <f>Q240*H240</f>
        <v>0</v>
      </c>
      <c r="S240" s="232">
        <v>0</v>
      </c>
      <c r="T240" s="233">
        <f>S240*H240</f>
        <v>0</v>
      </c>
      <c r="U240" s="39"/>
      <c r="V240" s="39"/>
      <c r="W240" s="39"/>
      <c r="X240" s="39"/>
      <c r="Y240" s="39"/>
      <c r="Z240" s="39"/>
      <c r="AA240" s="39"/>
      <c r="AB240" s="39"/>
      <c r="AC240" s="39"/>
      <c r="AD240" s="39"/>
      <c r="AE240" s="39"/>
      <c r="AR240" s="234" t="s">
        <v>323</v>
      </c>
      <c r="AT240" s="234" t="s">
        <v>202</v>
      </c>
      <c r="AU240" s="234" t="s">
        <v>83</v>
      </c>
      <c r="AY240" s="18" t="s">
        <v>201</v>
      </c>
      <c r="BE240" s="235">
        <f>IF(N240="základní",J240,0)</f>
        <v>0</v>
      </c>
      <c r="BF240" s="235">
        <f>IF(N240="snížená",J240,0)</f>
        <v>0</v>
      </c>
      <c r="BG240" s="235">
        <f>IF(N240="zákl. přenesená",J240,0)</f>
        <v>0</v>
      </c>
      <c r="BH240" s="235">
        <f>IF(N240="sníž. přenesená",J240,0)</f>
        <v>0</v>
      </c>
      <c r="BI240" s="235">
        <f>IF(N240="nulová",J240,0)</f>
        <v>0</v>
      </c>
      <c r="BJ240" s="18" t="s">
        <v>83</v>
      </c>
      <c r="BK240" s="235">
        <f>ROUND(I240*H240,2)</f>
        <v>0</v>
      </c>
      <c r="BL240" s="18" t="s">
        <v>323</v>
      </c>
      <c r="BM240" s="234" t="s">
        <v>1529</v>
      </c>
    </row>
    <row r="241" s="2" customFormat="1" ht="24.15" customHeight="1">
      <c r="A241" s="39"/>
      <c r="B241" s="40"/>
      <c r="C241" s="222" t="s">
        <v>1067</v>
      </c>
      <c r="D241" s="222" t="s">
        <v>202</v>
      </c>
      <c r="E241" s="223" t="s">
        <v>2385</v>
      </c>
      <c r="F241" s="224" t="s">
        <v>2386</v>
      </c>
      <c r="G241" s="225" t="s">
        <v>934</v>
      </c>
      <c r="H241" s="226">
        <v>24</v>
      </c>
      <c r="I241" s="227"/>
      <c r="J241" s="228">
        <f>ROUND(I241*H241,2)</f>
        <v>0</v>
      </c>
      <c r="K241" s="229"/>
      <c r="L241" s="45"/>
      <c r="M241" s="230" t="s">
        <v>1</v>
      </c>
      <c r="N241" s="231" t="s">
        <v>41</v>
      </c>
      <c r="O241" s="92"/>
      <c r="P241" s="232">
        <f>O241*H241</f>
        <v>0</v>
      </c>
      <c r="Q241" s="232">
        <v>0</v>
      </c>
      <c r="R241" s="232">
        <f>Q241*H241</f>
        <v>0</v>
      </c>
      <c r="S241" s="232">
        <v>0</v>
      </c>
      <c r="T241" s="233">
        <f>S241*H241</f>
        <v>0</v>
      </c>
      <c r="U241" s="39"/>
      <c r="V241" s="39"/>
      <c r="W241" s="39"/>
      <c r="X241" s="39"/>
      <c r="Y241" s="39"/>
      <c r="Z241" s="39"/>
      <c r="AA241" s="39"/>
      <c r="AB241" s="39"/>
      <c r="AC241" s="39"/>
      <c r="AD241" s="39"/>
      <c r="AE241" s="39"/>
      <c r="AR241" s="234" t="s">
        <v>323</v>
      </c>
      <c r="AT241" s="234" t="s">
        <v>202</v>
      </c>
      <c r="AU241" s="234" t="s">
        <v>83</v>
      </c>
      <c r="AY241" s="18" t="s">
        <v>201</v>
      </c>
      <c r="BE241" s="235">
        <f>IF(N241="základní",J241,0)</f>
        <v>0</v>
      </c>
      <c r="BF241" s="235">
        <f>IF(N241="snížená",J241,0)</f>
        <v>0</v>
      </c>
      <c r="BG241" s="235">
        <f>IF(N241="zákl. přenesená",J241,0)</f>
        <v>0</v>
      </c>
      <c r="BH241" s="235">
        <f>IF(N241="sníž. přenesená",J241,0)</f>
        <v>0</v>
      </c>
      <c r="BI241" s="235">
        <f>IF(N241="nulová",J241,0)</f>
        <v>0</v>
      </c>
      <c r="BJ241" s="18" t="s">
        <v>83</v>
      </c>
      <c r="BK241" s="235">
        <f>ROUND(I241*H241,2)</f>
        <v>0</v>
      </c>
      <c r="BL241" s="18" t="s">
        <v>323</v>
      </c>
      <c r="BM241" s="234" t="s">
        <v>1539</v>
      </c>
    </row>
    <row r="242" s="2" customFormat="1" ht="24.15" customHeight="1">
      <c r="A242" s="39"/>
      <c r="B242" s="40"/>
      <c r="C242" s="222" t="s">
        <v>1071</v>
      </c>
      <c r="D242" s="222" t="s">
        <v>202</v>
      </c>
      <c r="E242" s="223" t="s">
        <v>2387</v>
      </c>
      <c r="F242" s="224" t="s">
        <v>2388</v>
      </c>
      <c r="G242" s="225" t="s">
        <v>934</v>
      </c>
      <c r="H242" s="226">
        <v>1</v>
      </c>
      <c r="I242" s="227"/>
      <c r="J242" s="228">
        <f>ROUND(I242*H242,2)</f>
        <v>0</v>
      </c>
      <c r="K242" s="229"/>
      <c r="L242" s="45"/>
      <c r="M242" s="230" t="s">
        <v>1</v>
      </c>
      <c r="N242" s="231" t="s">
        <v>41</v>
      </c>
      <c r="O242" s="92"/>
      <c r="P242" s="232">
        <f>O242*H242</f>
        <v>0</v>
      </c>
      <c r="Q242" s="232">
        <v>0</v>
      </c>
      <c r="R242" s="232">
        <f>Q242*H242</f>
        <v>0</v>
      </c>
      <c r="S242" s="232">
        <v>0</v>
      </c>
      <c r="T242" s="233">
        <f>S242*H242</f>
        <v>0</v>
      </c>
      <c r="U242" s="39"/>
      <c r="V242" s="39"/>
      <c r="W242" s="39"/>
      <c r="X242" s="39"/>
      <c r="Y242" s="39"/>
      <c r="Z242" s="39"/>
      <c r="AA242" s="39"/>
      <c r="AB242" s="39"/>
      <c r="AC242" s="39"/>
      <c r="AD242" s="39"/>
      <c r="AE242" s="39"/>
      <c r="AR242" s="234" t="s">
        <v>323</v>
      </c>
      <c r="AT242" s="234" t="s">
        <v>202</v>
      </c>
      <c r="AU242" s="234" t="s">
        <v>83</v>
      </c>
      <c r="AY242" s="18" t="s">
        <v>201</v>
      </c>
      <c r="BE242" s="235">
        <f>IF(N242="základní",J242,0)</f>
        <v>0</v>
      </c>
      <c r="BF242" s="235">
        <f>IF(N242="snížená",J242,0)</f>
        <v>0</v>
      </c>
      <c r="BG242" s="235">
        <f>IF(N242="zákl. přenesená",J242,0)</f>
        <v>0</v>
      </c>
      <c r="BH242" s="235">
        <f>IF(N242="sníž. přenesená",J242,0)</f>
        <v>0</v>
      </c>
      <c r="BI242" s="235">
        <f>IF(N242="nulová",J242,0)</f>
        <v>0</v>
      </c>
      <c r="BJ242" s="18" t="s">
        <v>83</v>
      </c>
      <c r="BK242" s="235">
        <f>ROUND(I242*H242,2)</f>
        <v>0</v>
      </c>
      <c r="BL242" s="18" t="s">
        <v>323</v>
      </c>
      <c r="BM242" s="234" t="s">
        <v>1547</v>
      </c>
    </row>
    <row r="243" s="2" customFormat="1" ht="24.15" customHeight="1">
      <c r="A243" s="39"/>
      <c r="B243" s="40"/>
      <c r="C243" s="222" t="s">
        <v>1078</v>
      </c>
      <c r="D243" s="222" t="s">
        <v>202</v>
      </c>
      <c r="E243" s="223" t="s">
        <v>2389</v>
      </c>
      <c r="F243" s="224" t="s">
        <v>2390</v>
      </c>
      <c r="G243" s="225" t="s">
        <v>934</v>
      </c>
      <c r="H243" s="226">
        <v>1</v>
      </c>
      <c r="I243" s="227"/>
      <c r="J243" s="228">
        <f>ROUND(I243*H243,2)</f>
        <v>0</v>
      </c>
      <c r="K243" s="229"/>
      <c r="L243" s="45"/>
      <c r="M243" s="230" t="s">
        <v>1</v>
      </c>
      <c r="N243" s="231" t="s">
        <v>41</v>
      </c>
      <c r="O243" s="92"/>
      <c r="P243" s="232">
        <f>O243*H243</f>
        <v>0</v>
      </c>
      <c r="Q243" s="232">
        <v>0</v>
      </c>
      <c r="R243" s="232">
        <f>Q243*H243</f>
        <v>0</v>
      </c>
      <c r="S243" s="232">
        <v>0</v>
      </c>
      <c r="T243" s="233">
        <f>S243*H243</f>
        <v>0</v>
      </c>
      <c r="U243" s="39"/>
      <c r="V243" s="39"/>
      <c r="W243" s="39"/>
      <c r="X243" s="39"/>
      <c r="Y243" s="39"/>
      <c r="Z243" s="39"/>
      <c r="AA243" s="39"/>
      <c r="AB243" s="39"/>
      <c r="AC243" s="39"/>
      <c r="AD243" s="39"/>
      <c r="AE243" s="39"/>
      <c r="AR243" s="234" t="s">
        <v>323</v>
      </c>
      <c r="AT243" s="234" t="s">
        <v>202</v>
      </c>
      <c r="AU243" s="234" t="s">
        <v>83</v>
      </c>
      <c r="AY243" s="18" t="s">
        <v>201</v>
      </c>
      <c r="BE243" s="235">
        <f>IF(N243="základní",J243,0)</f>
        <v>0</v>
      </c>
      <c r="BF243" s="235">
        <f>IF(N243="snížená",J243,0)</f>
        <v>0</v>
      </c>
      <c r="BG243" s="235">
        <f>IF(N243="zákl. přenesená",J243,0)</f>
        <v>0</v>
      </c>
      <c r="BH243" s="235">
        <f>IF(N243="sníž. přenesená",J243,0)</f>
        <v>0</v>
      </c>
      <c r="BI243" s="235">
        <f>IF(N243="nulová",J243,0)</f>
        <v>0</v>
      </c>
      <c r="BJ243" s="18" t="s">
        <v>83</v>
      </c>
      <c r="BK243" s="235">
        <f>ROUND(I243*H243,2)</f>
        <v>0</v>
      </c>
      <c r="BL243" s="18" t="s">
        <v>323</v>
      </c>
      <c r="BM243" s="234" t="s">
        <v>1556</v>
      </c>
    </row>
    <row r="244" s="2" customFormat="1" ht="24.15" customHeight="1">
      <c r="A244" s="39"/>
      <c r="B244" s="40"/>
      <c r="C244" s="222" t="s">
        <v>1082</v>
      </c>
      <c r="D244" s="222" t="s">
        <v>202</v>
      </c>
      <c r="E244" s="223" t="s">
        <v>2391</v>
      </c>
      <c r="F244" s="224" t="s">
        <v>2392</v>
      </c>
      <c r="G244" s="225" t="s">
        <v>934</v>
      </c>
      <c r="H244" s="226">
        <v>1</v>
      </c>
      <c r="I244" s="227"/>
      <c r="J244" s="228">
        <f>ROUND(I244*H244,2)</f>
        <v>0</v>
      </c>
      <c r="K244" s="229"/>
      <c r="L244" s="45"/>
      <c r="M244" s="230" t="s">
        <v>1</v>
      </c>
      <c r="N244" s="231" t="s">
        <v>41</v>
      </c>
      <c r="O244" s="92"/>
      <c r="P244" s="232">
        <f>O244*H244</f>
        <v>0</v>
      </c>
      <c r="Q244" s="232">
        <v>0</v>
      </c>
      <c r="R244" s="232">
        <f>Q244*H244</f>
        <v>0</v>
      </c>
      <c r="S244" s="232">
        <v>0</v>
      </c>
      <c r="T244" s="233">
        <f>S244*H244</f>
        <v>0</v>
      </c>
      <c r="U244" s="39"/>
      <c r="V244" s="39"/>
      <c r="W244" s="39"/>
      <c r="X244" s="39"/>
      <c r="Y244" s="39"/>
      <c r="Z244" s="39"/>
      <c r="AA244" s="39"/>
      <c r="AB244" s="39"/>
      <c r="AC244" s="39"/>
      <c r="AD244" s="39"/>
      <c r="AE244" s="39"/>
      <c r="AR244" s="234" t="s">
        <v>323</v>
      </c>
      <c r="AT244" s="234" t="s">
        <v>202</v>
      </c>
      <c r="AU244" s="234" t="s">
        <v>83</v>
      </c>
      <c r="AY244" s="18" t="s">
        <v>201</v>
      </c>
      <c r="BE244" s="235">
        <f>IF(N244="základní",J244,0)</f>
        <v>0</v>
      </c>
      <c r="BF244" s="235">
        <f>IF(N244="snížená",J244,0)</f>
        <v>0</v>
      </c>
      <c r="BG244" s="235">
        <f>IF(N244="zákl. přenesená",J244,0)</f>
        <v>0</v>
      </c>
      <c r="BH244" s="235">
        <f>IF(N244="sníž. přenesená",J244,0)</f>
        <v>0</v>
      </c>
      <c r="BI244" s="235">
        <f>IF(N244="nulová",J244,0)</f>
        <v>0</v>
      </c>
      <c r="BJ244" s="18" t="s">
        <v>83</v>
      </c>
      <c r="BK244" s="235">
        <f>ROUND(I244*H244,2)</f>
        <v>0</v>
      </c>
      <c r="BL244" s="18" t="s">
        <v>323</v>
      </c>
      <c r="BM244" s="234" t="s">
        <v>1563</v>
      </c>
    </row>
    <row r="245" s="2" customFormat="1" ht="21.75" customHeight="1">
      <c r="A245" s="39"/>
      <c r="B245" s="40"/>
      <c r="C245" s="222" t="s">
        <v>1088</v>
      </c>
      <c r="D245" s="222" t="s">
        <v>202</v>
      </c>
      <c r="E245" s="223" t="s">
        <v>2393</v>
      </c>
      <c r="F245" s="224" t="s">
        <v>2394</v>
      </c>
      <c r="G245" s="225" t="s">
        <v>934</v>
      </c>
      <c r="H245" s="226">
        <v>18</v>
      </c>
      <c r="I245" s="227"/>
      <c r="J245" s="228">
        <f>ROUND(I245*H245,2)</f>
        <v>0</v>
      </c>
      <c r="K245" s="229"/>
      <c r="L245" s="45"/>
      <c r="M245" s="230" t="s">
        <v>1</v>
      </c>
      <c r="N245" s="231" t="s">
        <v>41</v>
      </c>
      <c r="O245" s="92"/>
      <c r="P245" s="232">
        <f>O245*H245</f>
        <v>0</v>
      </c>
      <c r="Q245" s="232">
        <v>0</v>
      </c>
      <c r="R245" s="232">
        <f>Q245*H245</f>
        <v>0</v>
      </c>
      <c r="S245" s="232">
        <v>0</v>
      </c>
      <c r="T245" s="233">
        <f>S245*H245</f>
        <v>0</v>
      </c>
      <c r="U245" s="39"/>
      <c r="V245" s="39"/>
      <c r="W245" s="39"/>
      <c r="X245" s="39"/>
      <c r="Y245" s="39"/>
      <c r="Z245" s="39"/>
      <c r="AA245" s="39"/>
      <c r="AB245" s="39"/>
      <c r="AC245" s="39"/>
      <c r="AD245" s="39"/>
      <c r="AE245" s="39"/>
      <c r="AR245" s="234" t="s">
        <v>323</v>
      </c>
      <c r="AT245" s="234" t="s">
        <v>202</v>
      </c>
      <c r="AU245" s="234" t="s">
        <v>83</v>
      </c>
      <c r="AY245" s="18" t="s">
        <v>201</v>
      </c>
      <c r="BE245" s="235">
        <f>IF(N245="základní",J245,0)</f>
        <v>0</v>
      </c>
      <c r="BF245" s="235">
        <f>IF(N245="snížená",J245,0)</f>
        <v>0</v>
      </c>
      <c r="BG245" s="235">
        <f>IF(N245="zákl. přenesená",J245,0)</f>
        <v>0</v>
      </c>
      <c r="BH245" s="235">
        <f>IF(N245="sníž. přenesená",J245,0)</f>
        <v>0</v>
      </c>
      <c r="BI245" s="235">
        <f>IF(N245="nulová",J245,0)</f>
        <v>0</v>
      </c>
      <c r="BJ245" s="18" t="s">
        <v>83</v>
      </c>
      <c r="BK245" s="235">
        <f>ROUND(I245*H245,2)</f>
        <v>0</v>
      </c>
      <c r="BL245" s="18" t="s">
        <v>323</v>
      </c>
      <c r="BM245" s="234" t="s">
        <v>1573</v>
      </c>
    </row>
    <row r="246" s="2" customFormat="1" ht="21.75" customHeight="1">
      <c r="A246" s="39"/>
      <c r="B246" s="40"/>
      <c r="C246" s="222" t="s">
        <v>1095</v>
      </c>
      <c r="D246" s="222" t="s">
        <v>202</v>
      </c>
      <c r="E246" s="223" t="s">
        <v>2395</v>
      </c>
      <c r="F246" s="224" t="s">
        <v>2396</v>
      </c>
      <c r="G246" s="225" t="s">
        <v>934</v>
      </c>
      <c r="H246" s="226">
        <v>6</v>
      </c>
      <c r="I246" s="227"/>
      <c r="J246" s="228">
        <f>ROUND(I246*H246,2)</f>
        <v>0</v>
      </c>
      <c r="K246" s="229"/>
      <c r="L246" s="45"/>
      <c r="M246" s="230" t="s">
        <v>1</v>
      </c>
      <c r="N246" s="231" t="s">
        <v>41</v>
      </c>
      <c r="O246" s="92"/>
      <c r="P246" s="232">
        <f>O246*H246</f>
        <v>0</v>
      </c>
      <c r="Q246" s="232">
        <v>0</v>
      </c>
      <c r="R246" s="232">
        <f>Q246*H246</f>
        <v>0</v>
      </c>
      <c r="S246" s="232">
        <v>0</v>
      </c>
      <c r="T246" s="233">
        <f>S246*H246</f>
        <v>0</v>
      </c>
      <c r="U246" s="39"/>
      <c r="V246" s="39"/>
      <c r="W246" s="39"/>
      <c r="X246" s="39"/>
      <c r="Y246" s="39"/>
      <c r="Z246" s="39"/>
      <c r="AA246" s="39"/>
      <c r="AB246" s="39"/>
      <c r="AC246" s="39"/>
      <c r="AD246" s="39"/>
      <c r="AE246" s="39"/>
      <c r="AR246" s="234" t="s">
        <v>323</v>
      </c>
      <c r="AT246" s="234" t="s">
        <v>202</v>
      </c>
      <c r="AU246" s="234" t="s">
        <v>83</v>
      </c>
      <c r="AY246" s="18" t="s">
        <v>201</v>
      </c>
      <c r="BE246" s="235">
        <f>IF(N246="základní",J246,0)</f>
        <v>0</v>
      </c>
      <c r="BF246" s="235">
        <f>IF(N246="snížená",J246,0)</f>
        <v>0</v>
      </c>
      <c r="BG246" s="235">
        <f>IF(N246="zákl. přenesená",J246,0)</f>
        <v>0</v>
      </c>
      <c r="BH246" s="235">
        <f>IF(N246="sníž. přenesená",J246,0)</f>
        <v>0</v>
      </c>
      <c r="BI246" s="235">
        <f>IF(N246="nulová",J246,0)</f>
        <v>0</v>
      </c>
      <c r="BJ246" s="18" t="s">
        <v>83</v>
      </c>
      <c r="BK246" s="235">
        <f>ROUND(I246*H246,2)</f>
        <v>0</v>
      </c>
      <c r="BL246" s="18" t="s">
        <v>323</v>
      </c>
      <c r="BM246" s="234" t="s">
        <v>1594</v>
      </c>
    </row>
    <row r="247" s="2" customFormat="1" ht="21.75" customHeight="1">
      <c r="A247" s="39"/>
      <c r="B247" s="40"/>
      <c r="C247" s="222" t="s">
        <v>1100</v>
      </c>
      <c r="D247" s="222" t="s">
        <v>202</v>
      </c>
      <c r="E247" s="223" t="s">
        <v>2397</v>
      </c>
      <c r="F247" s="224" t="s">
        <v>2398</v>
      </c>
      <c r="G247" s="225" t="s">
        <v>934</v>
      </c>
      <c r="H247" s="226">
        <v>2</v>
      </c>
      <c r="I247" s="227"/>
      <c r="J247" s="228">
        <f>ROUND(I247*H247,2)</f>
        <v>0</v>
      </c>
      <c r="K247" s="229"/>
      <c r="L247" s="45"/>
      <c r="M247" s="230" t="s">
        <v>1</v>
      </c>
      <c r="N247" s="231" t="s">
        <v>41</v>
      </c>
      <c r="O247" s="92"/>
      <c r="P247" s="232">
        <f>O247*H247</f>
        <v>0</v>
      </c>
      <c r="Q247" s="232">
        <v>0</v>
      </c>
      <c r="R247" s="232">
        <f>Q247*H247</f>
        <v>0</v>
      </c>
      <c r="S247" s="232">
        <v>0</v>
      </c>
      <c r="T247" s="233">
        <f>S247*H247</f>
        <v>0</v>
      </c>
      <c r="U247" s="39"/>
      <c r="V247" s="39"/>
      <c r="W247" s="39"/>
      <c r="X247" s="39"/>
      <c r="Y247" s="39"/>
      <c r="Z247" s="39"/>
      <c r="AA247" s="39"/>
      <c r="AB247" s="39"/>
      <c r="AC247" s="39"/>
      <c r="AD247" s="39"/>
      <c r="AE247" s="39"/>
      <c r="AR247" s="234" t="s">
        <v>323</v>
      </c>
      <c r="AT247" s="234" t="s">
        <v>202</v>
      </c>
      <c r="AU247" s="234" t="s">
        <v>83</v>
      </c>
      <c r="AY247" s="18" t="s">
        <v>201</v>
      </c>
      <c r="BE247" s="235">
        <f>IF(N247="základní",J247,0)</f>
        <v>0</v>
      </c>
      <c r="BF247" s="235">
        <f>IF(N247="snížená",J247,0)</f>
        <v>0</v>
      </c>
      <c r="BG247" s="235">
        <f>IF(N247="zákl. přenesená",J247,0)</f>
        <v>0</v>
      </c>
      <c r="BH247" s="235">
        <f>IF(N247="sníž. přenesená",J247,0)</f>
        <v>0</v>
      </c>
      <c r="BI247" s="235">
        <f>IF(N247="nulová",J247,0)</f>
        <v>0</v>
      </c>
      <c r="BJ247" s="18" t="s">
        <v>83</v>
      </c>
      <c r="BK247" s="235">
        <f>ROUND(I247*H247,2)</f>
        <v>0</v>
      </c>
      <c r="BL247" s="18" t="s">
        <v>323</v>
      </c>
      <c r="BM247" s="234" t="s">
        <v>1604</v>
      </c>
    </row>
    <row r="248" s="2" customFormat="1" ht="21.75" customHeight="1">
      <c r="A248" s="39"/>
      <c r="B248" s="40"/>
      <c r="C248" s="222" t="s">
        <v>1106</v>
      </c>
      <c r="D248" s="222" t="s">
        <v>202</v>
      </c>
      <c r="E248" s="223" t="s">
        <v>2399</v>
      </c>
      <c r="F248" s="224" t="s">
        <v>2400</v>
      </c>
      <c r="G248" s="225" t="s">
        <v>934</v>
      </c>
      <c r="H248" s="226">
        <v>14</v>
      </c>
      <c r="I248" s="227"/>
      <c r="J248" s="228">
        <f>ROUND(I248*H248,2)</f>
        <v>0</v>
      </c>
      <c r="K248" s="229"/>
      <c r="L248" s="45"/>
      <c r="M248" s="230" t="s">
        <v>1</v>
      </c>
      <c r="N248" s="231" t="s">
        <v>41</v>
      </c>
      <c r="O248" s="92"/>
      <c r="P248" s="232">
        <f>O248*H248</f>
        <v>0</v>
      </c>
      <c r="Q248" s="232">
        <v>0</v>
      </c>
      <c r="R248" s="232">
        <f>Q248*H248</f>
        <v>0</v>
      </c>
      <c r="S248" s="232">
        <v>0</v>
      </c>
      <c r="T248" s="233">
        <f>S248*H248</f>
        <v>0</v>
      </c>
      <c r="U248" s="39"/>
      <c r="V248" s="39"/>
      <c r="W248" s="39"/>
      <c r="X248" s="39"/>
      <c r="Y248" s="39"/>
      <c r="Z248" s="39"/>
      <c r="AA248" s="39"/>
      <c r="AB248" s="39"/>
      <c r="AC248" s="39"/>
      <c r="AD248" s="39"/>
      <c r="AE248" s="39"/>
      <c r="AR248" s="234" t="s">
        <v>323</v>
      </c>
      <c r="AT248" s="234" t="s">
        <v>202</v>
      </c>
      <c r="AU248" s="234" t="s">
        <v>83</v>
      </c>
      <c r="AY248" s="18" t="s">
        <v>201</v>
      </c>
      <c r="BE248" s="235">
        <f>IF(N248="základní",J248,0)</f>
        <v>0</v>
      </c>
      <c r="BF248" s="235">
        <f>IF(N248="snížená",J248,0)</f>
        <v>0</v>
      </c>
      <c r="BG248" s="235">
        <f>IF(N248="zákl. přenesená",J248,0)</f>
        <v>0</v>
      </c>
      <c r="BH248" s="235">
        <f>IF(N248="sníž. přenesená",J248,0)</f>
        <v>0</v>
      </c>
      <c r="BI248" s="235">
        <f>IF(N248="nulová",J248,0)</f>
        <v>0</v>
      </c>
      <c r="BJ248" s="18" t="s">
        <v>83</v>
      </c>
      <c r="BK248" s="235">
        <f>ROUND(I248*H248,2)</f>
        <v>0</v>
      </c>
      <c r="BL248" s="18" t="s">
        <v>323</v>
      </c>
      <c r="BM248" s="234" t="s">
        <v>1612</v>
      </c>
    </row>
    <row r="249" s="2" customFormat="1" ht="21.75" customHeight="1">
      <c r="A249" s="39"/>
      <c r="B249" s="40"/>
      <c r="C249" s="222" t="s">
        <v>1111</v>
      </c>
      <c r="D249" s="222" t="s">
        <v>202</v>
      </c>
      <c r="E249" s="223" t="s">
        <v>2401</v>
      </c>
      <c r="F249" s="224" t="s">
        <v>2402</v>
      </c>
      <c r="G249" s="225" t="s">
        <v>934</v>
      </c>
      <c r="H249" s="226">
        <v>2</v>
      </c>
      <c r="I249" s="227"/>
      <c r="J249" s="228">
        <f>ROUND(I249*H249,2)</f>
        <v>0</v>
      </c>
      <c r="K249" s="229"/>
      <c r="L249" s="45"/>
      <c r="M249" s="230" t="s">
        <v>1</v>
      </c>
      <c r="N249" s="231" t="s">
        <v>41</v>
      </c>
      <c r="O249" s="92"/>
      <c r="P249" s="232">
        <f>O249*H249</f>
        <v>0</v>
      </c>
      <c r="Q249" s="232">
        <v>0</v>
      </c>
      <c r="R249" s="232">
        <f>Q249*H249</f>
        <v>0</v>
      </c>
      <c r="S249" s="232">
        <v>0</v>
      </c>
      <c r="T249" s="233">
        <f>S249*H249</f>
        <v>0</v>
      </c>
      <c r="U249" s="39"/>
      <c r="V249" s="39"/>
      <c r="W249" s="39"/>
      <c r="X249" s="39"/>
      <c r="Y249" s="39"/>
      <c r="Z249" s="39"/>
      <c r="AA249" s="39"/>
      <c r="AB249" s="39"/>
      <c r="AC249" s="39"/>
      <c r="AD249" s="39"/>
      <c r="AE249" s="39"/>
      <c r="AR249" s="234" t="s">
        <v>323</v>
      </c>
      <c r="AT249" s="234" t="s">
        <v>202</v>
      </c>
      <c r="AU249" s="234" t="s">
        <v>83</v>
      </c>
      <c r="AY249" s="18" t="s">
        <v>201</v>
      </c>
      <c r="BE249" s="235">
        <f>IF(N249="základní",J249,0)</f>
        <v>0</v>
      </c>
      <c r="BF249" s="235">
        <f>IF(N249="snížená",J249,0)</f>
        <v>0</v>
      </c>
      <c r="BG249" s="235">
        <f>IF(N249="zákl. přenesená",J249,0)</f>
        <v>0</v>
      </c>
      <c r="BH249" s="235">
        <f>IF(N249="sníž. přenesená",J249,0)</f>
        <v>0</v>
      </c>
      <c r="BI249" s="235">
        <f>IF(N249="nulová",J249,0)</f>
        <v>0</v>
      </c>
      <c r="BJ249" s="18" t="s">
        <v>83</v>
      </c>
      <c r="BK249" s="235">
        <f>ROUND(I249*H249,2)</f>
        <v>0</v>
      </c>
      <c r="BL249" s="18" t="s">
        <v>323</v>
      </c>
      <c r="BM249" s="234" t="s">
        <v>1623</v>
      </c>
    </row>
    <row r="250" s="2" customFormat="1" ht="21.75" customHeight="1">
      <c r="A250" s="39"/>
      <c r="B250" s="40"/>
      <c r="C250" s="222" t="s">
        <v>1115</v>
      </c>
      <c r="D250" s="222" t="s">
        <v>202</v>
      </c>
      <c r="E250" s="223" t="s">
        <v>2403</v>
      </c>
      <c r="F250" s="224" t="s">
        <v>2404</v>
      </c>
      <c r="G250" s="225" t="s">
        <v>934</v>
      </c>
      <c r="H250" s="226">
        <v>20</v>
      </c>
      <c r="I250" s="227"/>
      <c r="J250" s="228">
        <f>ROUND(I250*H250,2)</f>
        <v>0</v>
      </c>
      <c r="K250" s="229"/>
      <c r="L250" s="45"/>
      <c r="M250" s="230" t="s">
        <v>1</v>
      </c>
      <c r="N250" s="231" t="s">
        <v>41</v>
      </c>
      <c r="O250" s="92"/>
      <c r="P250" s="232">
        <f>O250*H250</f>
        <v>0</v>
      </c>
      <c r="Q250" s="232">
        <v>0</v>
      </c>
      <c r="R250" s="232">
        <f>Q250*H250</f>
        <v>0</v>
      </c>
      <c r="S250" s="232">
        <v>0</v>
      </c>
      <c r="T250" s="233">
        <f>S250*H250</f>
        <v>0</v>
      </c>
      <c r="U250" s="39"/>
      <c r="V250" s="39"/>
      <c r="W250" s="39"/>
      <c r="X250" s="39"/>
      <c r="Y250" s="39"/>
      <c r="Z250" s="39"/>
      <c r="AA250" s="39"/>
      <c r="AB250" s="39"/>
      <c r="AC250" s="39"/>
      <c r="AD250" s="39"/>
      <c r="AE250" s="39"/>
      <c r="AR250" s="234" t="s">
        <v>323</v>
      </c>
      <c r="AT250" s="234" t="s">
        <v>202</v>
      </c>
      <c r="AU250" s="234" t="s">
        <v>83</v>
      </c>
      <c r="AY250" s="18" t="s">
        <v>201</v>
      </c>
      <c r="BE250" s="235">
        <f>IF(N250="základní",J250,0)</f>
        <v>0</v>
      </c>
      <c r="BF250" s="235">
        <f>IF(N250="snížená",J250,0)</f>
        <v>0</v>
      </c>
      <c r="BG250" s="235">
        <f>IF(N250="zákl. přenesená",J250,0)</f>
        <v>0</v>
      </c>
      <c r="BH250" s="235">
        <f>IF(N250="sníž. přenesená",J250,0)</f>
        <v>0</v>
      </c>
      <c r="BI250" s="235">
        <f>IF(N250="nulová",J250,0)</f>
        <v>0</v>
      </c>
      <c r="BJ250" s="18" t="s">
        <v>83</v>
      </c>
      <c r="BK250" s="235">
        <f>ROUND(I250*H250,2)</f>
        <v>0</v>
      </c>
      <c r="BL250" s="18" t="s">
        <v>323</v>
      </c>
      <c r="BM250" s="234" t="s">
        <v>2120</v>
      </c>
    </row>
    <row r="251" s="2" customFormat="1" ht="21.75" customHeight="1">
      <c r="A251" s="39"/>
      <c r="B251" s="40"/>
      <c r="C251" s="222" t="s">
        <v>1119</v>
      </c>
      <c r="D251" s="222" t="s">
        <v>202</v>
      </c>
      <c r="E251" s="223" t="s">
        <v>2405</v>
      </c>
      <c r="F251" s="224" t="s">
        <v>2406</v>
      </c>
      <c r="G251" s="225" t="s">
        <v>934</v>
      </c>
      <c r="H251" s="226">
        <v>1</v>
      </c>
      <c r="I251" s="227"/>
      <c r="J251" s="228">
        <f>ROUND(I251*H251,2)</f>
        <v>0</v>
      </c>
      <c r="K251" s="229"/>
      <c r="L251" s="45"/>
      <c r="M251" s="230" t="s">
        <v>1</v>
      </c>
      <c r="N251" s="231" t="s">
        <v>41</v>
      </c>
      <c r="O251" s="92"/>
      <c r="P251" s="232">
        <f>O251*H251</f>
        <v>0</v>
      </c>
      <c r="Q251" s="232">
        <v>0</v>
      </c>
      <c r="R251" s="232">
        <f>Q251*H251</f>
        <v>0</v>
      </c>
      <c r="S251" s="232">
        <v>0</v>
      </c>
      <c r="T251" s="233">
        <f>S251*H251</f>
        <v>0</v>
      </c>
      <c r="U251" s="39"/>
      <c r="V251" s="39"/>
      <c r="W251" s="39"/>
      <c r="X251" s="39"/>
      <c r="Y251" s="39"/>
      <c r="Z251" s="39"/>
      <c r="AA251" s="39"/>
      <c r="AB251" s="39"/>
      <c r="AC251" s="39"/>
      <c r="AD251" s="39"/>
      <c r="AE251" s="39"/>
      <c r="AR251" s="234" t="s">
        <v>323</v>
      </c>
      <c r="AT251" s="234" t="s">
        <v>202</v>
      </c>
      <c r="AU251" s="234" t="s">
        <v>83</v>
      </c>
      <c r="AY251" s="18" t="s">
        <v>201</v>
      </c>
      <c r="BE251" s="235">
        <f>IF(N251="základní",J251,0)</f>
        <v>0</v>
      </c>
      <c r="BF251" s="235">
        <f>IF(N251="snížená",J251,0)</f>
        <v>0</v>
      </c>
      <c r="BG251" s="235">
        <f>IF(N251="zákl. přenesená",J251,0)</f>
        <v>0</v>
      </c>
      <c r="BH251" s="235">
        <f>IF(N251="sníž. přenesená",J251,0)</f>
        <v>0</v>
      </c>
      <c r="BI251" s="235">
        <f>IF(N251="nulová",J251,0)</f>
        <v>0</v>
      </c>
      <c r="BJ251" s="18" t="s">
        <v>83</v>
      </c>
      <c r="BK251" s="235">
        <f>ROUND(I251*H251,2)</f>
        <v>0</v>
      </c>
      <c r="BL251" s="18" t="s">
        <v>323</v>
      </c>
      <c r="BM251" s="234" t="s">
        <v>2123</v>
      </c>
    </row>
    <row r="252" s="2" customFormat="1" ht="21.75" customHeight="1">
      <c r="A252" s="39"/>
      <c r="B252" s="40"/>
      <c r="C252" s="222" t="s">
        <v>1124</v>
      </c>
      <c r="D252" s="222" t="s">
        <v>202</v>
      </c>
      <c r="E252" s="223" t="s">
        <v>2407</v>
      </c>
      <c r="F252" s="224" t="s">
        <v>2408</v>
      </c>
      <c r="G252" s="225" t="s">
        <v>934</v>
      </c>
      <c r="H252" s="226">
        <v>4</v>
      </c>
      <c r="I252" s="227"/>
      <c r="J252" s="228">
        <f>ROUND(I252*H252,2)</f>
        <v>0</v>
      </c>
      <c r="K252" s="229"/>
      <c r="L252" s="45"/>
      <c r="M252" s="230" t="s">
        <v>1</v>
      </c>
      <c r="N252" s="231" t="s">
        <v>41</v>
      </c>
      <c r="O252" s="92"/>
      <c r="P252" s="232">
        <f>O252*H252</f>
        <v>0</v>
      </c>
      <c r="Q252" s="232">
        <v>0</v>
      </c>
      <c r="R252" s="232">
        <f>Q252*H252</f>
        <v>0</v>
      </c>
      <c r="S252" s="232">
        <v>0</v>
      </c>
      <c r="T252" s="233">
        <f>S252*H252</f>
        <v>0</v>
      </c>
      <c r="U252" s="39"/>
      <c r="V252" s="39"/>
      <c r="W252" s="39"/>
      <c r="X252" s="39"/>
      <c r="Y252" s="39"/>
      <c r="Z252" s="39"/>
      <c r="AA252" s="39"/>
      <c r="AB252" s="39"/>
      <c r="AC252" s="39"/>
      <c r="AD252" s="39"/>
      <c r="AE252" s="39"/>
      <c r="AR252" s="234" t="s">
        <v>323</v>
      </c>
      <c r="AT252" s="234" t="s">
        <v>202</v>
      </c>
      <c r="AU252" s="234" t="s">
        <v>83</v>
      </c>
      <c r="AY252" s="18" t="s">
        <v>201</v>
      </c>
      <c r="BE252" s="235">
        <f>IF(N252="základní",J252,0)</f>
        <v>0</v>
      </c>
      <c r="BF252" s="235">
        <f>IF(N252="snížená",J252,0)</f>
        <v>0</v>
      </c>
      <c r="BG252" s="235">
        <f>IF(N252="zákl. přenesená",J252,0)</f>
        <v>0</v>
      </c>
      <c r="BH252" s="235">
        <f>IF(N252="sníž. přenesená",J252,0)</f>
        <v>0</v>
      </c>
      <c r="BI252" s="235">
        <f>IF(N252="nulová",J252,0)</f>
        <v>0</v>
      </c>
      <c r="BJ252" s="18" t="s">
        <v>83</v>
      </c>
      <c r="BK252" s="235">
        <f>ROUND(I252*H252,2)</f>
        <v>0</v>
      </c>
      <c r="BL252" s="18" t="s">
        <v>323</v>
      </c>
      <c r="BM252" s="234" t="s">
        <v>2126</v>
      </c>
    </row>
    <row r="253" s="2" customFormat="1" ht="21.75" customHeight="1">
      <c r="A253" s="39"/>
      <c r="B253" s="40"/>
      <c r="C253" s="222" t="s">
        <v>1128</v>
      </c>
      <c r="D253" s="222" t="s">
        <v>202</v>
      </c>
      <c r="E253" s="223" t="s">
        <v>2409</v>
      </c>
      <c r="F253" s="224" t="s">
        <v>2410</v>
      </c>
      <c r="G253" s="225" t="s">
        <v>934</v>
      </c>
      <c r="H253" s="226">
        <v>1</v>
      </c>
      <c r="I253" s="227"/>
      <c r="J253" s="228">
        <f>ROUND(I253*H253,2)</f>
        <v>0</v>
      </c>
      <c r="K253" s="229"/>
      <c r="L253" s="45"/>
      <c r="M253" s="230" t="s">
        <v>1</v>
      </c>
      <c r="N253" s="231" t="s">
        <v>41</v>
      </c>
      <c r="O253" s="92"/>
      <c r="P253" s="232">
        <f>O253*H253</f>
        <v>0</v>
      </c>
      <c r="Q253" s="232">
        <v>0</v>
      </c>
      <c r="R253" s="232">
        <f>Q253*H253</f>
        <v>0</v>
      </c>
      <c r="S253" s="232">
        <v>0</v>
      </c>
      <c r="T253" s="233">
        <f>S253*H253</f>
        <v>0</v>
      </c>
      <c r="U253" s="39"/>
      <c r="V253" s="39"/>
      <c r="W253" s="39"/>
      <c r="X253" s="39"/>
      <c r="Y253" s="39"/>
      <c r="Z253" s="39"/>
      <c r="AA253" s="39"/>
      <c r="AB253" s="39"/>
      <c r="AC253" s="39"/>
      <c r="AD253" s="39"/>
      <c r="AE253" s="39"/>
      <c r="AR253" s="234" t="s">
        <v>323</v>
      </c>
      <c r="AT253" s="234" t="s">
        <v>202</v>
      </c>
      <c r="AU253" s="234" t="s">
        <v>83</v>
      </c>
      <c r="AY253" s="18" t="s">
        <v>201</v>
      </c>
      <c r="BE253" s="235">
        <f>IF(N253="základní",J253,0)</f>
        <v>0</v>
      </c>
      <c r="BF253" s="235">
        <f>IF(N253="snížená",J253,0)</f>
        <v>0</v>
      </c>
      <c r="BG253" s="235">
        <f>IF(N253="zákl. přenesená",J253,0)</f>
        <v>0</v>
      </c>
      <c r="BH253" s="235">
        <f>IF(N253="sníž. přenesená",J253,0)</f>
        <v>0</v>
      </c>
      <c r="BI253" s="235">
        <f>IF(N253="nulová",J253,0)</f>
        <v>0</v>
      </c>
      <c r="BJ253" s="18" t="s">
        <v>83</v>
      </c>
      <c r="BK253" s="235">
        <f>ROUND(I253*H253,2)</f>
        <v>0</v>
      </c>
      <c r="BL253" s="18" t="s">
        <v>323</v>
      </c>
      <c r="BM253" s="234" t="s">
        <v>2129</v>
      </c>
    </row>
    <row r="254" s="2" customFormat="1" ht="21.75" customHeight="1">
      <c r="A254" s="39"/>
      <c r="B254" s="40"/>
      <c r="C254" s="222" t="s">
        <v>1132</v>
      </c>
      <c r="D254" s="222" t="s">
        <v>202</v>
      </c>
      <c r="E254" s="223" t="s">
        <v>2411</v>
      </c>
      <c r="F254" s="224" t="s">
        <v>2412</v>
      </c>
      <c r="G254" s="225" t="s">
        <v>934</v>
      </c>
      <c r="H254" s="226">
        <v>6</v>
      </c>
      <c r="I254" s="227"/>
      <c r="J254" s="228">
        <f>ROUND(I254*H254,2)</f>
        <v>0</v>
      </c>
      <c r="K254" s="229"/>
      <c r="L254" s="45"/>
      <c r="M254" s="230" t="s">
        <v>1</v>
      </c>
      <c r="N254" s="231" t="s">
        <v>41</v>
      </c>
      <c r="O254" s="92"/>
      <c r="P254" s="232">
        <f>O254*H254</f>
        <v>0</v>
      </c>
      <c r="Q254" s="232">
        <v>0</v>
      </c>
      <c r="R254" s="232">
        <f>Q254*H254</f>
        <v>0</v>
      </c>
      <c r="S254" s="232">
        <v>0</v>
      </c>
      <c r="T254" s="233">
        <f>S254*H254</f>
        <v>0</v>
      </c>
      <c r="U254" s="39"/>
      <c r="V254" s="39"/>
      <c r="W254" s="39"/>
      <c r="X254" s="39"/>
      <c r="Y254" s="39"/>
      <c r="Z254" s="39"/>
      <c r="AA254" s="39"/>
      <c r="AB254" s="39"/>
      <c r="AC254" s="39"/>
      <c r="AD254" s="39"/>
      <c r="AE254" s="39"/>
      <c r="AR254" s="234" t="s">
        <v>323</v>
      </c>
      <c r="AT254" s="234" t="s">
        <v>202</v>
      </c>
      <c r="AU254" s="234" t="s">
        <v>83</v>
      </c>
      <c r="AY254" s="18" t="s">
        <v>201</v>
      </c>
      <c r="BE254" s="235">
        <f>IF(N254="základní",J254,0)</f>
        <v>0</v>
      </c>
      <c r="BF254" s="235">
        <f>IF(N254="snížená",J254,0)</f>
        <v>0</v>
      </c>
      <c r="BG254" s="235">
        <f>IF(N254="zákl. přenesená",J254,0)</f>
        <v>0</v>
      </c>
      <c r="BH254" s="235">
        <f>IF(N254="sníž. přenesená",J254,0)</f>
        <v>0</v>
      </c>
      <c r="BI254" s="235">
        <f>IF(N254="nulová",J254,0)</f>
        <v>0</v>
      </c>
      <c r="BJ254" s="18" t="s">
        <v>83</v>
      </c>
      <c r="BK254" s="235">
        <f>ROUND(I254*H254,2)</f>
        <v>0</v>
      </c>
      <c r="BL254" s="18" t="s">
        <v>323</v>
      </c>
      <c r="BM254" s="234" t="s">
        <v>2132</v>
      </c>
    </row>
    <row r="255" s="2" customFormat="1" ht="24.15" customHeight="1">
      <c r="A255" s="39"/>
      <c r="B255" s="40"/>
      <c r="C255" s="222" t="s">
        <v>1136</v>
      </c>
      <c r="D255" s="222" t="s">
        <v>202</v>
      </c>
      <c r="E255" s="223" t="s">
        <v>2413</v>
      </c>
      <c r="F255" s="224" t="s">
        <v>2414</v>
      </c>
      <c r="G255" s="225" t="s">
        <v>934</v>
      </c>
      <c r="H255" s="226">
        <v>1</v>
      </c>
      <c r="I255" s="227"/>
      <c r="J255" s="228">
        <f>ROUND(I255*H255,2)</f>
        <v>0</v>
      </c>
      <c r="K255" s="229"/>
      <c r="L255" s="45"/>
      <c r="M255" s="230" t="s">
        <v>1</v>
      </c>
      <c r="N255" s="231" t="s">
        <v>41</v>
      </c>
      <c r="O255" s="92"/>
      <c r="P255" s="232">
        <f>O255*H255</f>
        <v>0</v>
      </c>
      <c r="Q255" s="232">
        <v>0</v>
      </c>
      <c r="R255" s="232">
        <f>Q255*H255</f>
        <v>0</v>
      </c>
      <c r="S255" s="232">
        <v>0</v>
      </c>
      <c r="T255" s="233">
        <f>S255*H255</f>
        <v>0</v>
      </c>
      <c r="U255" s="39"/>
      <c r="V255" s="39"/>
      <c r="W255" s="39"/>
      <c r="X255" s="39"/>
      <c r="Y255" s="39"/>
      <c r="Z255" s="39"/>
      <c r="AA255" s="39"/>
      <c r="AB255" s="39"/>
      <c r="AC255" s="39"/>
      <c r="AD255" s="39"/>
      <c r="AE255" s="39"/>
      <c r="AR255" s="234" t="s">
        <v>323</v>
      </c>
      <c r="AT255" s="234" t="s">
        <v>202</v>
      </c>
      <c r="AU255" s="234" t="s">
        <v>83</v>
      </c>
      <c r="AY255" s="18" t="s">
        <v>201</v>
      </c>
      <c r="BE255" s="235">
        <f>IF(N255="základní",J255,0)</f>
        <v>0</v>
      </c>
      <c r="BF255" s="235">
        <f>IF(N255="snížená",J255,0)</f>
        <v>0</v>
      </c>
      <c r="BG255" s="235">
        <f>IF(N255="zákl. přenesená",J255,0)</f>
        <v>0</v>
      </c>
      <c r="BH255" s="235">
        <f>IF(N255="sníž. přenesená",J255,0)</f>
        <v>0</v>
      </c>
      <c r="BI255" s="235">
        <f>IF(N255="nulová",J255,0)</f>
        <v>0</v>
      </c>
      <c r="BJ255" s="18" t="s">
        <v>83</v>
      </c>
      <c r="BK255" s="235">
        <f>ROUND(I255*H255,2)</f>
        <v>0</v>
      </c>
      <c r="BL255" s="18" t="s">
        <v>323</v>
      </c>
      <c r="BM255" s="234" t="s">
        <v>2135</v>
      </c>
    </row>
    <row r="256" s="2" customFormat="1" ht="24.15" customHeight="1">
      <c r="A256" s="39"/>
      <c r="B256" s="40"/>
      <c r="C256" s="222" t="s">
        <v>1151</v>
      </c>
      <c r="D256" s="222" t="s">
        <v>202</v>
      </c>
      <c r="E256" s="223" t="s">
        <v>2415</v>
      </c>
      <c r="F256" s="224" t="s">
        <v>2416</v>
      </c>
      <c r="G256" s="225" t="s">
        <v>934</v>
      </c>
      <c r="H256" s="226">
        <v>2</v>
      </c>
      <c r="I256" s="227"/>
      <c r="J256" s="228">
        <f>ROUND(I256*H256,2)</f>
        <v>0</v>
      </c>
      <c r="K256" s="229"/>
      <c r="L256" s="45"/>
      <c r="M256" s="230" t="s">
        <v>1</v>
      </c>
      <c r="N256" s="231" t="s">
        <v>41</v>
      </c>
      <c r="O256" s="92"/>
      <c r="P256" s="232">
        <f>O256*H256</f>
        <v>0</v>
      </c>
      <c r="Q256" s="232">
        <v>0</v>
      </c>
      <c r="R256" s="232">
        <f>Q256*H256</f>
        <v>0</v>
      </c>
      <c r="S256" s="232">
        <v>0</v>
      </c>
      <c r="T256" s="233">
        <f>S256*H256</f>
        <v>0</v>
      </c>
      <c r="U256" s="39"/>
      <c r="V256" s="39"/>
      <c r="W256" s="39"/>
      <c r="X256" s="39"/>
      <c r="Y256" s="39"/>
      <c r="Z256" s="39"/>
      <c r="AA256" s="39"/>
      <c r="AB256" s="39"/>
      <c r="AC256" s="39"/>
      <c r="AD256" s="39"/>
      <c r="AE256" s="39"/>
      <c r="AR256" s="234" t="s">
        <v>323</v>
      </c>
      <c r="AT256" s="234" t="s">
        <v>202</v>
      </c>
      <c r="AU256" s="234" t="s">
        <v>83</v>
      </c>
      <c r="AY256" s="18" t="s">
        <v>201</v>
      </c>
      <c r="BE256" s="235">
        <f>IF(N256="základní",J256,0)</f>
        <v>0</v>
      </c>
      <c r="BF256" s="235">
        <f>IF(N256="snížená",J256,0)</f>
        <v>0</v>
      </c>
      <c r="BG256" s="235">
        <f>IF(N256="zákl. přenesená",J256,0)</f>
        <v>0</v>
      </c>
      <c r="BH256" s="235">
        <f>IF(N256="sníž. přenesená",J256,0)</f>
        <v>0</v>
      </c>
      <c r="BI256" s="235">
        <f>IF(N256="nulová",J256,0)</f>
        <v>0</v>
      </c>
      <c r="BJ256" s="18" t="s">
        <v>83</v>
      </c>
      <c r="BK256" s="235">
        <f>ROUND(I256*H256,2)</f>
        <v>0</v>
      </c>
      <c r="BL256" s="18" t="s">
        <v>323</v>
      </c>
      <c r="BM256" s="234" t="s">
        <v>2138</v>
      </c>
    </row>
    <row r="257" s="2" customFormat="1" ht="24.15" customHeight="1">
      <c r="A257" s="39"/>
      <c r="B257" s="40"/>
      <c r="C257" s="222" t="s">
        <v>1157</v>
      </c>
      <c r="D257" s="222" t="s">
        <v>202</v>
      </c>
      <c r="E257" s="223" t="s">
        <v>2417</v>
      </c>
      <c r="F257" s="224" t="s">
        <v>2418</v>
      </c>
      <c r="G257" s="225" t="s">
        <v>934</v>
      </c>
      <c r="H257" s="226">
        <v>3</v>
      </c>
      <c r="I257" s="227"/>
      <c r="J257" s="228">
        <f>ROUND(I257*H257,2)</f>
        <v>0</v>
      </c>
      <c r="K257" s="229"/>
      <c r="L257" s="45"/>
      <c r="M257" s="230" t="s">
        <v>1</v>
      </c>
      <c r="N257" s="231" t="s">
        <v>41</v>
      </c>
      <c r="O257" s="92"/>
      <c r="P257" s="232">
        <f>O257*H257</f>
        <v>0</v>
      </c>
      <c r="Q257" s="232">
        <v>0</v>
      </c>
      <c r="R257" s="232">
        <f>Q257*H257</f>
        <v>0</v>
      </c>
      <c r="S257" s="232">
        <v>0</v>
      </c>
      <c r="T257" s="233">
        <f>S257*H257</f>
        <v>0</v>
      </c>
      <c r="U257" s="39"/>
      <c r="V257" s="39"/>
      <c r="W257" s="39"/>
      <c r="X257" s="39"/>
      <c r="Y257" s="39"/>
      <c r="Z257" s="39"/>
      <c r="AA257" s="39"/>
      <c r="AB257" s="39"/>
      <c r="AC257" s="39"/>
      <c r="AD257" s="39"/>
      <c r="AE257" s="39"/>
      <c r="AR257" s="234" t="s">
        <v>323</v>
      </c>
      <c r="AT257" s="234" t="s">
        <v>202</v>
      </c>
      <c r="AU257" s="234" t="s">
        <v>83</v>
      </c>
      <c r="AY257" s="18" t="s">
        <v>201</v>
      </c>
      <c r="BE257" s="235">
        <f>IF(N257="základní",J257,0)</f>
        <v>0</v>
      </c>
      <c r="BF257" s="235">
        <f>IF(N257="snížená",J257,0)</f>
        <v>0</v>
      </c>
      <c r="BG257" s="235">
        <f>IF(N257="zákl. přenesená",J257,0)</f>
        <v>0</v>
      </c>
      <c r="BH257" s="235">
        <f>IF(N257="sníž. přenesená",J257,0)</f>
        <v>0</v>
      </c>
      <c r="BI257" s="235">
        <f>IF(N257="nulová",J257,0)</f>
        <v>0</v>
      </c>
      <c r="BJ257" s="18" t="s">
        <v>83</v>
      </c>
      <c r="BK257" s="235">
        <f>ROUND(I257*H257,2)</f>
        <v>0</v>
      </c>
      <c r="BL257" s="18" t="s">
        <v>323</v>
      </c>
      <c r="BM257" s="234" t="s">
        <v>2141</v>
      </c>
    </row>
    <row r="258" s="2" customFormat="1" ht="21.75" customHeight="1">
      <c r="A258" s="39"/>
      <c r="B258" s="40"/>
      <c r="C258" s="222" t="s">
        <v>1161</v>
      </c>
      <c r="D258" s="222" t="s">
        <v>202</v>
      </c>
      <c r="E258" s="223" t="s">
        <v>2419</v>
      </c>
      <c r="F258" s="224" t="s">
        <v>2420</v>
      </c>
      <c r="G258" s="225" t="s">
        <v>934</v>
      </c>
      <c r="H258" s="226">
        <v>2</v>
      </c>
      <c r="I258" s="227"/>
      <c r="J258" s="228">
        <f>ROUND(I258*H258,2)</f>
        <v>0</v>
      </c>
      <c r="K258" s="229"/>
      <c r="L258" s="45"/>
      <c r="M258" s="230" t="s">
        <v>1</v>
      </c>
      <c r="N258" s="231" t="s">
        <v>41</v>
      </c>
      <c r="O258" s="92"/>
      <c r="P258" s="232">
        <f>O258*H258</f>
        <v>0</v>
      </c>
      <c r="Q258" s="232">
        <v>0</v>
      </c>
      <c r="R258" s="232">
        <f>Q258*H258</f>
        <v>0</v>
      </c>
      <c r="S258" s="232">
        <v>0</v>
      </c>
      <c r="T258" s="233">
        <f>S258*H258</f>
        <v>0</v>
      </c>
      <c r="U258" s="39"/>
      <c r="V258" s="39"/>
      <c r="W258" s="39"/>
      <c r="X258" s="39"/>
      <c r="Y258" s="39"/>
      <c r="Z258" s="39"/>
      <c r="AA258" s="39"/>
      <c r="AB258" s="39"/>
      <c r="AC258" s="39"/>
      <c r="AD258" s="39"/>
      <c r="AE258" s="39"/>
      <c r="AR258" s="234" t="s">
        <v>323</v>
      </c>
      <c r="AT258" s="234" t="s">
        <v>202</v>
      </c>
      <c r="AU258" s="234" t="s">
        <v>83</v>
      </c>
      <c r="AY258" s="18" t="s">
        <v>201</v>
      </c>
      <c r="BE258" s="235">
        <f>IF(N258="základní",J258,0)</f>
        <v>0</v>
      </c>
      <c r="BF258" s="235">
        <f>IF(N258="snížená",J258,0)</f>
        <v>0</v>
      </c>
      <c r="BG258" s="235">
        <f>IF(N258="zákl. přenesená",J258,0)</f>
        <v>0</v>
      </c>
      <c r="BH258" s="235">
        <f>IF(N258="sníž. přenesená",J258,0)</f>
        <v>0</v>
      </c>
      <c r="BI258" s="235">
        <f>IF(N258="nulová",J258,0)</f>
        <v>0</v>
      </c>
      <c r="BJ258" s="18" t="s">
        <v>83</v>
      </c>
      <c r="BK258" s="235">
        <f>ROUND(I258*H258,2)</f>
        <v>0</v>
      </c>
      <c r="BL258" s="18" t="s">
        <v>323</v>
      </c>
      <c r="BM258" s="234" t="s">
        <v>2144</v>
      </c>
    </row>
    <row r="259" s="2" customFormat="1" ht="21.75" customHeight="1">
      <c r="A259" s="39"/>
      <c r="B259" s="40"/>
      <c r="C259" s="222" t="s">
        <v>1165</v>
      </c>
      <c r="D259" s="222" t="s">
        <v>202</v>
      </c>
      <c r="E259" s="223" t="s">
        <v>2421</v>
      </c>
      <c r="F259" s="224" t="s">
        <v>2422</v>
      </c>
      <c r="G259" s="225" t="s">
        <v>934</v>
      </c>
      <c r="H259" s="226">
        <v>8</v>
      </c>
      <c r="I259" s="227"/>
      <c r="J259" s="228">
        <f>ROUND(I259*H259,2)</f>
        <v>0</v>
      </c>
      <c r="K259" s="229"/>
      <c r="L259" s="45"/>
      <c r="M259" s="230" t="s">
        <v>1</v>
      </c>
      <c r="N259" s="231" t="s">
        <v>41</v>
      </c>
      <c r="O259" s="92"/>
      <c r="P259" s="232">
        <f>O259*H259</f>
        <v>0</v>
      </c>
      <c r="Q259" s="232">
        <v>0</v>
      </c>
      <c r="R259" s="232">
        <f>Q259*H259</f>
        <v>0</v>
      </c>
      <c r="S259" s="232">
        <v>0</v>
      </c>
      <c r="T259" s="233">
        <f>S259*H259</f>
        <v>0</v>
      </c>
      <c r="U259" s="39"/>
      <c r="V259" s="39"/>
      <c r="W259" s="39"/>
      <c r="X259" s="39"/>
      <c r="Y259" s="39"/>
      <c r="Z259" s="39"/>
      <c r="AA259" s="39"/>
      <c r="AB259" s="39"/>
      <c r="AC259" s="39"/>
      <c r="AD259" s="39"/>
      <c r="AE259" s="39"/>
      <c r="AR259" s="234" t="s">
        <v>323</v>
      </c>
      <c r="AT259" s="234" t="s">
        <v>202</v>
      </c>
      <c r="AU259" s="234" t="s">
        <v>83</v>
      </c>
      <c r="AY259" s="18" t="s">
        <v>201</v>
      </c>
      <c r="BE259" s="235">
        <f>IF(N259="základní",J259,0)</f>
        <v>0</v>
      </c>
      <c r="BF259" s="235">
        <f>IF(N259="snížená",J259,0)</f>
        <v>0</v>
      </c>
      <c r="BG259" s="235">
        <f>IF(N259="zákl. přenesená",J259,0)</f>
        <v>0</v>
      </c>
      <c r="BH259" s="235">
        <f>IF(N259="sníž. přenesená",J259,0)</f>
        <v>0</v>
      </c>
      <c r="BI259" s="235">
        <f>IF(N259="nulová",J259,0)</f>
        <v>0</v>
      </c>
      <c r="BJ259" s="18" t="s">
        <v>83</v>
      </c>
      <c r="BK259" s="235">
        <f>ROUND(I259*H259,2)</f>
        <v>0</v>
      </c>
      <c r="BL259" s="18" t="s">
        <v>323</v>
      </c>
      <c r="BM259" s="234" t="s">
        <v>2147</v>
      </c>
    </row>
    <row r="260" s="2" customFormat="1" ht="21.75" customHeight="1">
      <c r="A260" s="39"/>
      <c r="B260" s="40"/>
      <c r="C260" s="222" t="s">
        <v>1170</v>
      </c>
      <c r="D260" s="222" t="s">
        <v>202</v>
      </c>
      <c r="E260" s="223" t="s">
        <v>2423</v>
      </c>
      <c r="F260" s="224" t="s">
        <v>2424</v>
      </c>
      <c r="G260" s="225" t="s">
        <v>934</v>
      </c>
      <c r="H260" s="226">
        <v>4</v>
      </c>
      <c r="I260" s="227"/>
      <c r="J260" s="228">
        <f>ROUND(I260*H260,2)</f>
        <v>0</v>
      </c>
      <c r="K260" s="229"/>
      <c r="L260" s="45"/>
      <c r="M260" s="230" t="s">
        <v>1</v>
      </c>
      <c r="N260" s="231" t="s">
        <v>41</v>
      </c>
      <c r="O260" s="92"/>
      <c r="P260" s="232">
        <f>O260*H260</f>
        <v>0</v>
      </c>
      <c r="Q260" s="232">
        <v>0</v>
      </c>
      <c r="R260" s="232">
        <f>Q260*H260</f>
        <v>0</v>
      </c>
      <c r="S260" s="232">
        <v>0</v>
      </c>
      <c r="T260" s="233">
        <f>S260*H260</f>
        <v>0</v>
      </c>
      <c r="U260" s="39"/>
      <c r="V260" s="39"/>
      <c r="W260" s="39"/>
      <c r="X260" s="39"/>
      <c r="Y260" s="39"/>
      <c r="Z260" s="39"/>
      <c r="AA260" s="39"/>
      <c r="AB260" s="39"/>
      <c r="AC260" s="39"/>
      <c r="AD260" s="39"/>
      <c r="AE260" s="39"/>
      <c r="AR260" s="234" t="s">
        <v>323</v>
      </c>
      <c r="AT260" s="234" t="s">
        <v>202</v>
      </c>
      <c r="AU260" s="234" t="s">
        <v>83</v>
      </c>
      <c r="AY260" s="18" t="s">
        <v>201</v>
      </c>
      <c r="BE260" s="235">
        <f>IF(N260="základní",J260,0)</f>
        <v>0</v>
      </c>
      <c r="BF260" s="235">
        <f>IF(N260="snížená",J260,0)</f>
        <v>0</v>
      </c>
      <c r="BG260" s="235">
        <f>IF(N260="zákl. přenesená",J260,0)</f>
        <v>0</v>
      </c>
      <c r="BH260" s="235">
        <f>IF(N260="sníž. přenesená",J260,0)</f>
        <v>0</v>
      </c>
      <c r="BI260" s="235">
        <f>IF(N260="nulová",J260,0)</f>
        <v>0</v>
      </c>
      <c r="BJ260" s="18" t="s">
        <v>83</v>
      </c>
      <c r="BK260" s="235">
        <f>ROUND(I260*H260,2)</f>
        <v>0</v>
      </c>
      <c r="BL260" s="18" t="s">
        <v>323</v>
      </c>
      <c r="BM260" s="234" t="s">
        <v>2152</v>
      </c>
    </row>
    <row r="261" s="2" customFormat="1" ht="21.75" customHeight="1">
      <c r="A261" s="39"/>
      <c r="B261" s="40"/>
      <c r="C261" s="222" t="s">
        <v>1174</v>
      </c>
      <c r="D261" s="222" t="s">
        <v>202</v>
      </c>
      <c r="E261" s="223" t="s">
        <v>2425</v>
      </c>
      <c r="F261" s="224" t="s">
        <v>2426</v>
      </c>
      <c r="G261" s="225" t="s">
        <v>934</v>
      </c>
      <c r="H261" s="226">
        <v>20</v>
      </c>
      <c r="I261" s="227"/>
      <c r="J261" s="228">
        <f>ROUND(I261*H261,2)</f>
        <v>0</v>
      </c>
      <c r="K261" s="229"/>
      <c r="L261" s="45"/>
      <c r="M261" s="230" t="s">
        <v>1</v>
      </c>
      <c r="N261" s="231" t="s">
        <v>41</v>
      </c>
      <c r="O261" s="92"/>
      <c r="P261" s="232">
        <f>O261*H261</f>
        <v>0</v>
      </c>
      <c r="Q261" s="232">
        <v>0</v>
      </c>
      <c r="R261" s="232">
        <f>Q261*H261</f>
        <v>0</v>
      </c>
      <c r="S261" s="232">
        <v>0</v>
      </c>
      <c r="T261" s="233">
        <f>S261*H261</f>
        <v>0</v>
      </c>
      <c r="U261" s="39"/>
      <c r="V261" s="39"/>
      <c r="W261" s="39"/>
      <c r="X261" s="39"/>
      <c r="Y261" s="39"/>
      <c r="Z261" s="39"/>
      <c r="AA261" s="39"/>
      <c r="AB261" s="39"/>
      <c r="AC261" s="39"/>
      <c r="AD261" s="39"/>
      <c r="AE261" s="39"/>
      <c r="AR261" s="234" t="s">
        <v>323</v>
      </c>
      <c r="AT261" s="234" t="s">
        <v>202</v>
      </c>
      <c r="AU261" s="234" t="s">
        <v>83</v>
      </c>
      <c r="AY261" s="18" t="s">
        <v>201</v>
      </c>
      <c r="BE261" s="235">
        <f>IF(N261="základní",J261,0)</f>
        <v>0</v>
      </c>
      <c r="BF261" s="235">
        <f>IF(N261="snížená",J261,0)</f>
        <v>0</v>
      </c>
      <c r="BG261" s="235">
        <f>IF(N261="zákl. přenesená",J261,0)</f>
        <v>0</v>
      </c>
      <c r="BH261" s="235">
        <f>IF(N261="sníž. přenesená",J261,0)</f>
        <v>0</v>
      </c>
      <c r="BI261" s="235">
        <f>IF(N261="nulová",J261,0)</f>
        <v>0</v>
      </c>
      <c r="BJ261" s="18" t="s">
        <v>83</v>
      </c>
      <c r="BK261" s="235">
        <f>ROUND(I261*H261,2)</f>
        <v>0</v>
      </c>
      <c r="BL261" s="18" t="s">
        <v>323</v>
      </c>
      <c r="BM261" s="234" t="s">
        <v>2155</v>
      </c>
    </row>
    <row r="262" s="2" customFormat="1" ht="24.15" customHeight="1">
      <c r="A262" s="39"/>
      <c r="B262" s="40"/>
      <c r="C262" s="222" t="s">
        <v>1178</v>
      </c>
      <c r="D262" s="222" t="s">
        <v>202</v>
      </c>
      <c r="E262" s="223" t="s">
        <v>2427</v>
      </c>
      <c r="F262" s="224" t="s">
        <v>2428</v>
      </c>
      <c r="G262" s="225" t="s">
        <v>934</v>
      </c>
      <c r="H262" s="226">
        <v>1</v>
      </c>
      <c r="I262" s="227"/>
      <c r="J262" s="228">
        <f>ROUND(I262*H262,2)</f>
        <v>0</v>
      </c>
      <c r="K262" s="229"/>
      <c r="L262" s="45"/>
      <c r="M262" s="230" t="s">
        <v>1</v>
      </c>
      <c r="N262" s="231" t="s">
        <v>41</v>
      </c>
      <c r="O262" s="92"/>
      <c r="P262" s="232">
        <f>O262*H262</f>
        <v>0</v>
      </c>
      <c r="Q262" s="232">
        <v>0</v>
      </c>
      <c r="R262" s="232">
        <f>Q262*H262</f>
        <v>0</v>
      </c>
      <c r="S262" s="232">
        <v>0</v>
      </c>
      <c r="T262" s="233">
        <f>S262*H262</f>
        <v>0</v>
      </c>
      <c r="U262" s="39"/>
      <c r="V262" s="39"/>
      <c r="W262" s="39"/>
      <c r="X262" s="39"/>
      <c r="Y262" s="39"/>
      <c r="Z262" s="39"/>
      <c r="AA262" s="39"/>
      <c r="AB262" s="39"/>
      <c r="AC262" s="39"/>
      <c r="AD262" s="39"/>
      <c r="AE262" s="39"/>
      <c r="AR262" s="234" t="s">
        <v>323</v>
      </c>
      <c r="AT262" s="234" t="s">
        <v>202</v>
      </c>
      <c r="AU262" s="234" t="s">
        <v>83</v>
      </c>
      <c r="AY262" s="18" t="s">
        <v>201</v>
      </c>
      <c r="BE262" s="235">
        <f>IF(N262="základní",J262,0)</f>
        <v>0</v>
      </c>
      <c r="BF262" s="235">
        <f>IF(N262="snížená",J262,0)</f>
        <v>0</v>
      </c>
      <c r="BG262" s="235">
        <f>IF(N262="zákl. přenesená",J262,0)</f>
        <v>0</v>
      </c>
      <c r="BH262" s="235">
        <f>IF(N262="sníž. přenesená",J262,0)</f>
        <v>0</v>
      </c>
      <c r="BI262" s="235">
        <f>IF(N262="nulová",J262,0)</f>
        <v>0</v>
      </c>
      <c r="BJ262" s="18" t="s">
        <v>83</v>
      </c>
      <c r="BK262" s="235">
        <f>ROUND(I262*H262,2)</f>
        <v>0</v>
      </c>
      <c r="BL262" s="18" t="s">
        <v>323</v>
      </c>
      <c r="BM262" s="234" t="s">
        <v>2158</v>
      </c>
    </row>
    <row r="263" s="2" customFormat="1" ht="24.15" customHeight="1">
      <c r="A263" s="39"/>
      <c r="B263" s="40"/>
      <c r="C263" s="222" t="s">
        <v>1183</v>
      </c>
      <c r="D263" s="222" t="s">
        <v>202</v>
      </c>
      <c r="E263" s="223" t="s">
        <v>2429</v>
      </c>
      <c r="F263" s="224" t="s">
        <v>2430</v>
      </c>
      <c r="G263" s="225" t="s">
        <v>934</v>
      </c>
      <c r="H263" s="226">
        <v>1</v>
      </c>
      <c r="I263" s="227"/>
      <c r="J263" s="228">
        <f>ROUND(I263*H263,2)</f>
        <v>0</v>
      </c>
      <c r="K263" s="229"/>
      <c r="L263" s="45"/>
      <c r="M263" s="230" t="s">
        <v>1</v>
      </c>
      <c r="N263" s="231" t="s">
        <v>41</v>
      </c>
      <c r="O263" s="92"/>
      <c r="P263" s="232">
        <f>O263*H263</f>
        <v>0</v>
      </c>
      <c r="Q263" s="232">
        <v>0</v>
      </c>
      <c r="R263" s="232">
        <f>Q263*H263</f>
        <v>0</v>
      </c>
      <c r="S263" s="232">
        <v>0</v>
      </c>
      <c r="T263" s="233">
        <f>S263*H263</f>
        <v>0</v>
      </c>
      <c r="U263" s="39"/>
      <c r="V263" s="39"/>
      <c r="W263" s="39"/>
      <c r="X263" s="39"/>
      <c r="Y263" s="39"/>
      <c r="Z263" s="39"/>
      <c r="AA263" s="39"/>
      <c r="AB263" s="39"/>
      <c r="AC263" s="39"/>
      <c r="AD263" s="39"/>
      <c r="AE263" s="39"/>
      <c r="AR263" s="234" t="s">
        <v>323</v>
      </c>
      <c r="AT263" s="234" t="s">
        <v>202</v>
      </c>
      <c r="AU263" s="234" t="s">
        <v>83</v>
      </c>
      <c r="AY263" s="18" t="s">
        <v>201</v>
      </c>
      <c r="BE263" s="235">
        <f>IF(N263="základní",J263,0)</f>
        <v>0</v>
      </c>
      <c r="BF263" s="235">
        <f>IF(N263="snížená",J263,0)</f>
        <v>0</v>
      </c>
      <c r="BG263" s="235">
        <f>IF(N263="zákl. přenesená",J263,0)</f>
        <v>0</v>
      </c>
      <c r="BH263" s="235">
        <f>IF(N263="sníž. přenesená",J263,0)</f>
        <v>0</v>
      </c>
      <c r="BI263" s="235">
        <f>IF(N263="nulová",J263,0)</f>
        <v>0</v>
      </c>
      <c r="BJ263" s="18" t="s">
        <v>83</v>
      </c>
      <c r="BK263" s="235">
        <f>ROUND(I263*H263,2)</f>
        <v>0</v>
      </c>
      <c r="BL263" s="18" t="s">
        <v>323</v>
      </c>
      <c r="BM263" s="234" t="s">
        <v>2161</v>
      </c>
    </row>
    <row r="264" s="2" customFormat="1" ht="24.15" customHeight="1">
      <c r="A264" s="39"/>
      <c r="B264" s="40"/>
      <c r="C264" s="222" t="s">
        <v>1187</v>
      </c>
      <c r="D264" s="222" t="s">
        <v>202</v>
      </c>
      <c r="E264" s="223" t="s">
        <v>2431</v>
      </c>
      <c r="F264" s="224" t="s">
        <v>2432</v>
      </c>
      <c r="G264" s="225" t="s">
        <v>934</v>
      </c>
      <c r="H264" s="226">
        <v>2</v>
      </c>
      <c r="I264" s="227"/>
      <c r="J264" s="228">
        <f>ROUND(I264*H264,2)</f>
        <v>0</v>
      </c>
      <c r="K264" s="229"/>
      <c r="L264" s="45"/>
      <c r="M264" s="230" t="s">
        <v>1</v>
      </c>
      <c r="N264" s="231" t="s">
        <v>41</v>
      </c>
      <c r="O264" s="92"/>
      <c r="P264" s="232">
        <f>O264*H264</f>
        <v>0</v>
      </c>
      <c r="Q264" s="232">
        <v>0</v>
      </c>
      <c r="R264" s="232">
        <f>Q264*H264</f>
        <v>0</v>
      </c>
      <c r="S264" s="232">
        <v>0</v>
      </c>
      <c r="T264" s="233">
        <f>S264*H264</f>
        <v>0</v>
      </c>
      <c r="U264" s="39"/>
      <c r="V264" s="39"/>
      <c r="W264" s="39"/>
      <c r="X264" s="39"/>
      <c r="Y264" s="39"/>
      <c r="Z264" s="39"/>
      <c r="AA264" s="39"/>
      <c r="AB264" s="39"/>
      <c r="AC264" s="39"/>
      <c r="AD264" s="39"/>
      <c r="AE264" s="39"/>
      <c r="AR264" s="234" t="s">
        <v>323</v>
      </c>
      <c r="AT264" s="234" t="s">
        <v>202</v>
      </c>
      <c r="AU264" s="234" t="s">
        <v>83</v>
      </c>
      <c r="AY264" s="18" t="s">
        <v>201</v>
      </c>
      <c r="BE264" s="235">
        <f>IF(N264="základní",J264,0)</f>
        <v>0</v>
      </c>
      <c r="BF264" s="235">
        <f>IF(N264="snížená",J264,0)</f>
        <v>0</v>
      </c>
      <c r="BG264" s="235">
        <f>IF(N264="zákl. přenesená",J264,0)</f>
        <v>0</v>
      </c>
      <c r="BH264" s="235">
        <f>IF(N264="sníž. přenesená",J264,0)</f>
        <v>0</v>
      </c>
      <c r="BI264" s="235">
        <f>IF(N264="nulová",J264,0)</f>
        <v>0</v>
      </c>
      <c r="BJ264" s="18" t="s">
        <v>83</v>
      </c>
      <c r="BK264" s="235">
        <f>ROUND(I264*H264,2)</f>
        <v>0</v>
      </c>
      <c r="BL264" s="18" t="s">
        <v>323</v>
      </c>
      <c r="BM264" s="234" t="s">
        <v>2164</v>
      </c>
    </row>
    <row r="265" s="2" customFormat="1" ht="37.8" customHeight="1">
      <c r="A265" s="39"/>
      <c r="B265" s="40"/>
      <c r="C265" s="222" t="s">
        <v>1193</v>
      </c>
      <c r="D265" s="222" t="s">
        <v>202</v>
      </c>
      <c r="E265" s="223" t="s">
        <v>2433</v>
      </c>
      <c r="F265" s="224" t="s">
        <v>2434</v>
      </c>
      <c r="G265" s="225" t="s">
        <v>934</v>
      </c>
      <c r="H265" s="226">
        <v>2</v>
      </c>
      <c r="I265" s="227"/>
      <c r="J265" s="228">
        <f>ROUND(I265*H265,2)</f>
        <v>0</v>
      </c>
      <c r="K265" s="229"/>
      <c r="L265" s="45"/>
      <c r="M265" s="230" t="s">
        <v>1</v>
      </c>
      <c r="N265" s="231" t="s">
        <v>41</v>
      </c>
      <c r="O265" s="92"/>
      <c r="P265" s="232">
        <f>O265*H265</f>
        <v>0</v>
      </c>
      <c r="Q265" s="232">
        <v>0</v>
      </c>
      <c r="R265" s="232">
        <f>Q265*H265</f>
        <v>0</v>
      </c>
      <c r="S265" s="232">
        <v>0</v>
      </c>
      <c r="T265" s="233">
        <f>S265*H265</f>
        <v>0</v>
      </c>
      <c r="U265" s="39"/>
      <c r="V265" s="39"/>
      <c r="W265" s="39"/>
      <c r="X265" s="39"/>
      <c r="Y265" s="39"/>
      <c r="Z265" s="39"/>
      <c r="AA265" s="39"/>
      <c r="AB265" s="39"/>
      <c r="AC265" s="39"/>
      <c r="AD265" s="39"/>
      <c r="AE265" s="39"/>
      <c r="AR265" s="234" t="s">
        <v>323</v>
      </c>
      <c r="AT265" s="234" t="s">
        <v>202</v>
      </c>
      <c r="AU265" s="234" t="s">
        <v>83</v>
      </c>
      <c r="AY265" s="18" t="s">
        <v>201</v>
      </c>
      <c r="BE265" s="235">
        <f>IF(N265="základní",J265,0)</f>
        <v>0</v>
      </c>
      <c r="BF265" s="235">
        <f>IF(N265="snížená",J265,0)</f>
        <v>0</v>
      </c>
      <c r="BG265" s="235">
        <f>IF(N265="zákl. přenesená",J265,0)</f>
        <v>0</v>
      </c>
      <c r="BH265" s="235">
        <f>IF(N265="sníž. přenesená",J265,0)</f>
        <v>0</v>
      </c>
      <c r="BI265" s="235">
        <f>IF(N265="nulová",J265,0)</f>
        <v>0</v>
      </c>
      <c r="BJ265" s="18" t="s">
        <v>83</v>
      </c>
      <c r="BK265" s="235">
        <f>ROUND(I265*H265,2)</f>
        <v>0</v>
      </c>
      <c r="BL265" s="18" t="s">
        <v>323</v>
      </c>
      <c r="BM265" s="234" t="s">
        <v>2435</v>
      </c>
    </row>
    <row r="266" s="2" customFormat="1" ht="21.75" customHeight="1">
      <c r="A266" s="39"/>
      <c r="B266" s="40"/>
      <c r="C266" s="222" t="s">
        <v>1198</v>
      </c>
      <c r="D266" s="222" t="s">
        <v>202</v>
      </c>
      <c r="E266" s="223" t="s">
        <v>2436</v>
      </c>
      <c r="F266" s="224" t="s">
        <v>2437</v>
      </c>
      <c r="G266" s="225" t="s">
        <v>934</v>
      </c>
      <c r="H266" s="226">
        <v>2</v>
      </c>
      <c r="I266" s="227"/>
      <c r="J266" s="228">
        <f>ROUND(I266*H266,2)</f>
        <v>0</v>
      </c>
      <c r="K266" s="229"/>
      <c r="L266" s="45"/>
      <c r="M266" s="230" t="s">
        <v>1</v>
      </c>
      <c r="N266" s="231" t="s">
        <v>41</v>
      </c>
      <c r="O266" s="92"/>
      <c r="P266" s="232">
        <f>O266*H266</f>
        <v>0</v>
      </c>
      <c r="Q266" s="232">
        <v>0</v>
      </c>
      <c r="R266" s="232">
        <f>Q266*H266</f>
        <v>0</v>
      </c>
      <c r="S266" s="232">
        <v>0</v>
      </c>
      <c r="T266" s="233">
        <f>S266*H266</f>
        <v>0</v>
      </c>
      <c r="U266" s="39"/>
      <c r="V266" s="39"/>
      <c r="W266" s="39"/>
      <c r="X266" s="39"/>
      <c r="Y266" s="39"/>
      <c r="Z266" s="39"/>
      <c r="AA266" s="39"/>
      <c r="AB266" s="39"/>
      <c r="AC266" s="39"/>
      <c r="AD266" s="39"/>
      <c r="AE266" s="39"/>
      <c r="AR266" s="234" t="s">
        <v>323</v>
      </c>
      <c r="AT266" s="234" t="s">
        <v>202</v>
      </c>
      <c r="AU266" s="234" t="s">
        <v>83</v>
      </c>
      <c r="AY266" s="18" t="s">
        <v>201</v>
      </c>
      <c r="BE266" s="235">
        <f>IF(N266="základní",J266,0)</f>
        <v>0</v>
      </c>
      <c r="BF266" s="235">
        <f>IF(N266="snížená",J266,0)</f>
        <v>0</v>
      </c>
      <c r="BG266" s="235">
        <f>IF(N266="zákl. přenesená",J266,0)</f>
        <v>0</v>
      </c>
      <c r="BH266" s="235">
        <f>IF(N266="sníž. přenesená",J266,0)</f>
        <v>0</v>
      </c>
      <c r="BI266" s="235">
        <f>IF(N266="nulová",J266,0)</f>
        <v>0</v>
      </c>
      <c r="BJ266" s="18" t="s">
        <v>83</v>
      </c>
      <c r="BK266" s="235">
        <f>ROUND(I266*H266,2)</f>
        <v>0</v>
      </c>
      <c r="BL266" s="18" t="s">
        <v>323</v>
      </c>
      <c r="BM266" s="234" t="s">
        <v>2438</v>
      </c>
    </row>
    <row r="267" s="2" customFormat="1" ht="37.8" customHeight="1">
      <c r="A267" s="39"/>
      <c r="B267" s="40"/>
      <c r="C267" s="222" t="s">
        <v>1204</v>
      </c>
      <c r="D267" s="222" t="s">
        <v>202</v>
      </c>
      <c r="E267" s="223" t="s">
        <v>2439</v>
      </c>
      <c r="F267" s="224" t="s">
        <v>2440</v>
      </c>
      <c r="G267" s="225" t="s">
        <v>934</v>
      </c>
      <c r="H267" s="226">
        <v>2</v>
      </c>
      <c r="I267" s="227"/>
      <c r="J267" s="228">
        <f>ROUND(I267*H267,2)</f>
        <v>0</v>
      </c>
      <c r="K267" s="229"/>
      <c r="L267" s="45"/>
      <c r="M267" s="230" t="s">
        <v>1</v>
      </c>
      <c r="N267" s="231" t="s">
        <v>41</v>
      </c>
      <c r="O267" s="92"/>
      <c r="P267" s="232">
        <f>O267*H267</f>
        <v>0</v>
      </c>
      <c r="Q267" s="232">
        <v>0</v>
      </c>
      <c r="R267" s="232">
        <f>Q267*H267</f>
        <v>0</v>
      </c>
      <c r="S267" s="232">
        <v>0</v>
      </c>
      <c r="T267" s="233">
        <f>S267*H267</f>
        <v>0</v>
      </c>
      <c r="U267" s="39"/>
      <c r="V267" s="39"/>
      <c r="W267" s="39"/>
      <c r="X267" s="39"/>
      <c r="Y267" s="39"/>
      <c r="Z267" s="39"/>
      <c r="AA267" s="39"/>
      <c r="AB267" s="39"/>
      <c r="AC267" s="39"/>
      <c r="AD267" s="39"/>
      <c r="AE267" s="39"/>
      <c r="AR267" s="234" t="s">
        <v>323</v>
      </c>
      <c r="AT267" s="234" t="s">
        <v>202</v>
      </c>
      <c r="AU267" s="234" t="s">
        <v>83</v>
      </c>
      <c r="AY267" s="18" t="s">
        <v>201</v>
      </c>
      <c r="BE267" s="235">
        <f>IF(N267="základní",J267,0)</f>
        <v>0</v>
      </c>
      <c r="BF267" s="235">
        <f>IF(N267="snížená",J267,0)</f>
        <v>0</v>
      </c>
      <c r="BG267" s="235">
        <f>IF(N267="zákl. přenesená",J267,0)</f>
        <v>0</v>
      </c>
      <c r="BH267" s="235">
        <f>IF(N267="sníž. přenesená",J267,0)</f>
        <v>0</v>
      </c>
      <c r="BI267" s="235">
        <f>IF(N267="nulová",J267,0)</f>
        <v>0</v>
      </c>
      <c r="BJ267" s="18" t="s">
        <v>83</v>
      </c>
      <c r="BK267" s="235">
        <f>ROUND(I267*H267,2)</f>
        <v>0</v>
      </c>
      <c r="BL267" s="18" t="s">
        <v>323</v>
      </c>
      <c r="BM267" s="234" t="s">
        <v>2441</v>
      </c>
    </row>
    <row r="268" s="2" customFormat="1" ht="16.5" customHeight="1">
      <c r="A268" s="39"/>
      <c r="B268" s="40"/>
      <c r="C268" s="222" t="s">
        <v>1210</v>
      </c>
      <c r="D268" s="222" t="s">
        <v>202</v>
      </c>
      <c r="E268" s="223" t="s">
        <v>2442</v>
      </c>
      <c r="F268" s="224" t="s">
        <v>2443</v>
      </c>
      <c r="G268" s="225" t="s">
        <v>934</v>
      </c>
      <c r="H268" s="226">
        <v>2</v>
      </c>
      <c r="I268" s="227"/>
      <c r="J268" s="228">
        <f>ROUND(I268*H268,2)</f>
        <v>0</v>
      </c>
      <c r="K268" s="229"/>
      <c r="L268" s="45"/>
      <c r="M268" s="230" t="s">
        <v>1</v>
      </c>
      <c r="N268" s="231" t="s">
        <v>41</v>
      </c>
      <c r="O268" s="92"/>
      <c r="P268" s="232">
        <f>O268*H268</f>
        <v>0</v>
      </c>
      <c r="Q268" s="232">
        <v>0</v>
      </c>
      <c r="R268" s="232">
        <f>Q268*H268</f>
        <v>0</v>
      </c>
      <c r="S268" s="232">
        <v>0</v>
      </c>
      <c r="T268" s="233">
        <f>S268*H268</f>
        <v>0</v>
      </c>
      <c r="U268" s="39"/>
      <c r="V268" s="39"/>
      <c r="W268" s="39"/>
      <c r="X268" s="39"/>
      <c r="Y268" s="39"/>
      <c r="Z268" s="39"/>
      <c r="AA268" s="39"/>
      <c r="AB268" s="39"/>
      <c r="AC268" s="39"/>
      <c r="AD268" s="39"/>
      <c r="AE268" s="39"/>
      <c r="AR268" s="234" t="s">
        <v>323</v>
      </c>
      <c r="AT268" s="234" t="s">
        <v>202</v>
      </c>
      <c r="AU268" s="234" t="s">
        <v>83</v>
      </c>
      <c r="AY268" s="18" t="s">
        <v>201</v>
      </c>
      <c r="BE268" s="235">
        <f>IF(N268="základní",J268,0)</f>
        <v>0</v>
      </c>
      <c r="BF268" s="235">
        <f>IF(N268="snížená",J268,0)</f>
        <v>0</v>
      </c>
      <c r="BG268" s="235">
        <f>IF(N268="zákl. přenesená",J268,0)</f>
        <v>0</v>
      </c>
      <c r="BH268" s="235">
        <f>IF(N268="sníž. přenesená",J268,0)</f>
        <v>0</v>
      </c>
      <c r="BI268" s="235">
        <f>IF(N268="nulová",J268,0)</f>
        <v>0</v>
      </c>
      <c r="BJ268" s="18" t="s">
        <v>83</v>
      </c>
      <c r="BK268" s="235">
        <f>ROUND(I268*H268,2)</f>
        <v>0</v>
      </c>
      <c r="BL268" s="18" t="s">
        <v>323</v>
      </c>
      <c r="BM268" s="234" t="s">
        <v>2444</v>
      </c>
    </row>
    <row r="269" s="2" customFormat="1" ht="24.15" customHeight="1">
      <c r="A269" s="39"/>
      <c r="B269" s="40"/>
      <c r="C269" s="222" t="s">
        <v>1214</v>
      </c>
      <c r="D269" s="222" t="s">
        <v>202</v>
      </c>
      <c r="E269" s="223" t="s">
        <v>2445</v>
      </c>
      <c r="F269" s="224" t="s">
        <v>2446</v>
      </c>
      <c r="G269" s="225" t="s">
        <v>934</v>
      </c>
      <c r="H269" s="226">
        <v>38</v>
      </c>
      <c r="I269" s="227"/>
      <c r="J269" s="228">
        <f>ROUND(I269*H269,2)</f>
        <v>0</v>
      </c>
      <c r="K269" s="229"/>
      <c r="L269" s="45"/>
      <c r="M269" s="230" t="s">
        <v>1</v>
      </c>
      <c r="N269" s="231" t="s">
        <v>41</v>
      </c>
      <c r="O269" s="92"/>
      <c r="P269" s="232">
        <f>O269*H269</f>
        <v>0</v>
      </c>
      <c r="Q269" s="232">
        <v>0</v>
      </c>
      <c r="R269" s="232">
        <f>Q269*H269</f>
        <v>0</v>
      </c>
      <c r="S269" s="232">
        <v>0</v>
      </c>
      <c r="T269" s="233">
        <f>S269*H269</f>
        <v>0</v>
      </c>
      <c r="U269" s="39"/>
      <c r="V269" s="39"/>
      <c r="W269" s="39"/>
      <c r="X269" s="39"/>
      <c r="Y269" s="39"/>
      <c r="Z269" s="39"/>
      <c r="AA269" s="39"/>
      <c r="AB269" s="39"/>
      <c r="AC269" s="39"/>
      <c r="AD269" s="39"/>
      <c r="AE269" s="39"/>
      <c r="AR269" s="234" t="s">
        <v>323</v>
      </c>
      <c r="AT269" s="234" t="s">
        <v>202</v>
      </c>
      <c r="AU269" s="234" t="s">
        <v>83</v>
      </c>
      <c r="AY269" s="18" t="s">
        <v>201</v>
      </c>
      <c r="BE269" s="235">
        <f>IF(N269="základní",J269,0)</f>
        <v>0</v>
      </c>
      <c r="BF269" s="235">
        <f>IF(N269="snížená",J269,0)</f>
        <v>0</v>
      </c>
      <c r="BG269" s="235">
        <f>IF(N269="zákl. přenesená",J269,0)</f>
        <v>0</v>
      </c>
      <c r="BH269" s="235">
        <f>IF(N269="sníž. přenesená",J269,0)</f>
        <v>0</v>
      </c>
      <c r="BI269" s="235">
        <f>IF(N269="nulová",J269,0)</f>
        <v>0</v>
      </c>
      <c r="BJ269" s="18" t="s">
        <v>83</v>
      </c>
      <c r="BK269" s="235">
        <f>ROUND(I269*H269,2)</f>
        <v>0</v>
      </c>
      <c r="BL269" s="18" t="s">
        <v>323</v>
      </c>
      <c r="BM269" s="234" t="s">
        <v>2447</v>
      </c>
    </row>
    <row r="270" s="2" customFormat="1" ht="24.15" customHeight="1">
      <c r="A270" s="39"/>
      <c r="B270" s="40"/>
      <c r="C270" s="222" t="s">
        <v>1220</v>
      </c>
      <c r="D270" s="222" t="s">
        <v>202</v>
      </c>
      <c r="E270" s="223" t="s">
        <v>2448</v>
      </c>
      <c r="F270" s="224" t="s">
        <v>2449</v>
      </c>
      <c r="G270" s="225" t="s">
        <v>934</v>
      </c>
      <c r="H270" s="226">
        <v>31</v>
      </c>
      <c r="I270" s="227"/>
      <c r="J270" s="228">
        <f>ROUND(I270*H270,2)</f>
        <v>0</v>
      </c>
      <c r="K270" s="229"/>
      <c r="L270" s="45"/>
      <c r="M270" s="230" t="s">
        <v>1</v>
      </c>
      <c r="N270" s="231" t="s">
        <v>41</v>
      </c>
      <c r="O270" s="92"/>
      <c r="P270" s="232">
        <f>O270*H270</f>
        <v>0</v>
      </c>
      <c r="Q270" s="232">
        <v>0</v>
      </c>
      <c r="R270" s="232">
        <f>Q270*H270</f>
        <v>0</v>
      </c>
      <c r="S270" s="232">
        <v>0</v>
      </c>
      <c r="T270" s="233">
        <f>S270*H270</f>
        <v>0</v>
      </c>
      <c r="U270" s="39"/>
      <c r="V270" s="39"/>
      <c r="W270" s="39"/>
      <c r="X270" s="39"/>
      <c r="Y270" s="39"/>
      <c r="Z270" s="39"/>
      <c r="AA270" s="39"/>
      <c r="AB270" s="39"/>
      <c r="AC270" s="39"/>
      <c r="AD270" s="39"/>
      <c r="AE270" s="39"/>
      <c r="AR270" s="234" t="s">
        <v>323</v>
      </c>
      <c r="AT270" s="234" t="s">
        <v>202</v>
      </c>
      <c r="AU270" s="234" t="s">
        <v>83</v>
      </c>
      <c r="AY270" s="18" t="s">
        <v>201</v>
      </c>
      <c r="BE270" s="235">
        <f>IF(N270="základní",J270,0)</f>
        <v>0</v>
      </c>
      <c r="BF270" s="235">
        <f>IF(N270="snížená",J270,0)</f>
        <v>0</v>
      </c>
      <c r="BG270" s="235">
        <f>IF(N270="zákl. přenesená",J270,0)</f>
        <v>0</v>
      </c>
      <c r="BH270" s="235">
        <f>IF(N270="sníž. přenesená",J270,0)</f>
        <v>0</v>
      </c>
      <c r="BI270" s="235">
        <f>IF(N270="nulová",J270,0)</f>
        <v>0</v>
      </c>
      <c r="BJ270" s="18" t="s">
        <v>83</v>
      </c>
      <c r="BK270" s="235">
        <f>ROUND(I270*H270,2)</f>
        <v>0</v>
      </c>
      <c r="BL270" s="18" t="s">
        <v>323</v>
      </c>
      <c r="BM270" s="234" t="s">
        <v>2450</v>
      </c>
    </row>
    <row r="271" s="2" customFormat="1" ht="16.5" customHeight="1">
      <c r="A271" s="39"/>
      <c r="B271" s="40"/>
      <c r="C271" s="222" t="s">
        <v>1231</v>
      </c>
      <c r="D271" s="222" t="s">
        <v>202</v>
      </c>
      <c r="E271" s="223" t="s">
        <v>2451</v>
      </c>
      <c r="F271" s="224" t="s">
        <v>2452</v>
      </c>
      <c r="G271" s="225" t="s">
        <v>934</v>
      </c>
      <c r="H271" s="226">
        <v>31</v>
      </c>
      <c r="I271" s="227"/>
      <c r="J271" s="228">
        <f>ROUND(I271*H271,2)</f>
        <v>0</v>
      </c>
      <c r="K271" s="229"/>
      <c r="L271" s="45"/>
      <c r="M271" s="230" t="s">
        <v>1</v>
      </c>
      <c r="N271" s="231" t="s">
        <v>41</v>
      </c>
      <c r="O271" s="92"/>
      <c r="P271" s="232">
        <f>O271*H271</f>
        <v>0</v>
      </c>
      <c r="Q271" s="232">
        <v>0</v>
      </c>
      <c r="R271" s="232">
        <f>Q271*H271</f>
        <v>0</v>
      </c>
      <c r="S271" s="232">
        <v>0</v>
      </c>
      <c r="T271" s="233">
        <f>S271*H271</f>
        <v>0</v>
      </c>
      <c r="U271" s="39"/>
      <c r="V271" s="39"/>
      <c r="W271" s="39"/>
      <c r="X271" s="39"/>
      <c r="Y271" s="39"/>
      <c r="Z271" s="39"/>
      <c r="AA271" s="39"/>
      <c r="AB271" s="39"/>
      <c r="AC271" s="39"/>
      <c r="AD271" s="39"/>
      <c r="AE271" s="39"/>
      <c r="AR271" s="234" t="s">
        <v>323</v>
      </c>
      <c r="AT271" s="234" t="s">
        <v>202</v>
      </c>
      <c r="AU271" s="234" t="s">
        <v>83</v>
      </c>
      <c r="AY271" s="18" t="s">
        <v>201</v>
      </c>
      <c r="BE271" s="235">
        <f>IF(N271="základní",J271,0)</f>
        <v>0</v>
      </c>
      <c r="BF271" s="235">
        <f>IF(N271="snížená",J271,0)</f>
        <v>0</v>
      </c>
      <c r="BG271" s="235">
        <f>IF(N271="zákl. přenesená",J271,0)</f>
        <v>0</v>
      </c>
      <c r="BH271" s="235">
        <f>IF(N271="sníž. přenesená",J271,0)</f>
        <v>0</v>
      </c>
      <c r="BI271" s="235">
        <f>IF(N271="nulová",J271,0)</f>
        <v>0</v>
      </c>
      <c r="BJ271" s="18" t="s">
        <v>83</v>
      </c>
      <c r="BK271" s="235">
        <f>ROUND(I271*H271,2)</f>
        <v>0</v>
      </c>
      <c r="BL271" s="18" t="s">
        <v>323</v>
      </c>
      <c r="BM271" s="234" t="s">
        <v>2453</v>
      </c>
    </row>
    <row r="272" s="2" customFormat="1" ht="24.15" customHeight="1">
      <c r="A272" s="39"/>
      <c r="B272" s="40"/>
      <c r="C272" s="222" t="s">
        <v>1235</v>
      </c>
      <c r="D272" s="222" t="s">
        <v>202</v>
      </c>
      <c r="E272" s="223" t="s">
        <v>2454</v>
      </c>
      <c r="F272" s="224" t="s">
        <v>2455</v>
      </c>
      <c r="G272" s="225" t="s">
        <v>934</v>
      </c>
      <c r="H272" s="226">
        <v>20</v>
      </c>
      <c r="I272" s="227"/>
      <c r="J272" s="228">
        <f>ROUND(I272*H272,2)</f>
        <v>0</v>
      </c>
      <c r="K272" s="229"/>
      <c r="L272" s="45"/>
      <c r="M272" s="230" t="s">
        <v>1</v>
      </c>
      <c r="N272" s="231" t="s">
        <v>41</v>
      </c>
      <c r="O272" s="92"/>
      <c r="P272" s="232">
        <f>O272*H272</f>
        <v>0</v>
      </c>
      <c r="Q272" s="232">
        <v>0</v>
      </c>
      <c r="R272" s="232">
        <f>Q272*H272</f>
        <v>0</v>
      </c>
      <c r="S272" s="232">
        <v>0</v>
      </c>
      <c r="T272" s="233">
        <f>S272*H272</f>
        <v>0</v>
      </c>
      <c r="U272" s="39"/>
      <c r="V272" s="39"/>
      <c r="W272" s="39"/>
      <c r="X272" s="39"/>
      <c r="Y272" s="39"/>
      <c r="Z272" s="39"/>
      <c r="AA272" s="39"/>
      <c r="AB272" s="39"/>
      <c r="AC272" s="39"/>
      <c r="AD272" s="39"/>
      <c r="AE272" s="39"/>
      <c r="AR272" s="234" t="s">
        <v>323</v>
      </c>
      <c r="AT272" s="234" t="s">
        <v>202</v>
      </c>
      <c r="AU272" s="234" t="s">
        <v>83</v>
      </c>
      <c r="AY272" s="18" t="s">
        <v>201</v>
      </c>
      <c r="BE272" s="235">
        <f>IF(N272="základní",J272,0)</f>
        <v>0</v>
      </c>
      <c r="BF272" s="235">
        <f>IF(N272="snížená",J272,0)</f>
        <v>0</v>
      </c>
      <c r="BG272" s="235">
        <f>IF(N272="zákl. přenesená",J272,0)</f>
        <v>0</v>
      </c>
      <c r="BH272" s="235">
        <f>IF(N272="sníž. přenesená",J272,0)</f>
        <v>0</v>
      </c>
      <c r="BI272" s="235">
        <f>IF(N272="nulová",J272,0)</f>
        <v>0</v>
      </c>
      <c r="BJ272" s="18" t="s">
        <v>83</v>
      </c>
      <c r="BK272" s="235">
        <f>ROUND(I272*H272,2)</f>
        <v>0</v>
      </c>
      <c r="BL272" s="18" t="s">
        <v>323</v>
      </c>
      <c r="BM272" s="234" t="s">
        <v>2456</v>
      </c>
    </row>
    <row r="273" s="2" customFormat="1" ht="24.15" customHeight="1">
      <c r="A273" s="39"/>
      <c r="B273" s="40"/>
      <c r="C273" s="222" t="s">
        <v>1239</v>
      </c>
      <c r="D273" s="222" t="s">
        <v>202</v>
      </c>
      <c r="E273" s="223" t="s">
        <v>2457</v>
      </c>
      <c r="F273" s="224" t="s">
        <v>2458</v>
      </c>
      <c r="G273" s="225" t="s">
        <v>934</v>
      </c>
      <c r="H273" s="226">
        <v>20</v>
      </c>
      <c r="I273" s="227"/>
      <c r="J273" s="228">
        <f>ROUND(I273*H273,2)</f>
        <v>0</v>
      </c>
      <c r="K273" s="229"/>
      <c r="L273" s="45"/>
      <c r="M273" s="230" t="s">
        <v>1</v>
      </c>
      <c r="N273" s="231" t="s">
        <v>41</v>
      </c>
      <c r="O273" s="92"/>
      <c r="P273" s="232">
        <f>O273*H273</f>
        <v>0</v>
      </c>
      <c r="Q273" s="232">
        <v>0</v>
      </c>
      <c r="R273" s="232">
        <f>Q273*H273</f>
        <v>0</v>
      </c>
      <c r="S273" s="232">
        <v>0</v>
      </c>
      <c r="T273" s="233">
        <f>S273*H273</f>
        <v>0</v>
      </c>
      <c r="U273" s="39"/>
      <c r="V273" s="39"/>
      <c r="W273" s="39"/>
      <c r="X273" s="39"/>
      <c r="Y273" s="39"/>
      <c r="Z273" s="39"/>
      <c r="AA273" s="39"/>
      <c r="AB273" s="39"/>
      <c r="AC273" s="39"/>
      <c r="AD273" s="39"/>
      <c r="AE273" s="39"/>
      <c r="AR273" s="234" t="s">
        <v>323</v>
      </c>
      <c r="AT273" s="234" t="s">
        <v>202</v>
      </c>
      <c r="AU273" s="234" t="s">
        <v>83</v>
      </c>
      <c r="AY273" s="18" t="s">
        <v>201</v>
      </c>
      <c r="BE273" s="235">
        <f>IF(N273="základní",J273,0)</f>
        <v>0</v>
      </c>
      <c r="BF273" s="235">
        <f>IF(N273="snížená",J273,0)</f>
        <v>0</v>
      </c>
      <c r="BG273" s="235">
        <f>IF(N273="zákl. přenesená",J273,0)</f>
        <v>0</v>
      </c>
      <c r="BH273" s="235">
        <f>IF(N273="sníž. přenesená",J273,0)</f>
        <v>0</v>
      </c>
      <c r="BI273" s="235">
        <f>IF(N273="nulová",J273,0)</f>
        <v>0</v>
      </c>
      <c r="BJ273" s="18" t="s">
        <v>83</v>
      </c>
      <c r="BK273" s="235">
        <f>ROUND(I273*H273,2)</f>
        <v>0</v>
      </c>
      <c r="BL273" s="18" t="s">
        <v>323</v>
      </c>
      <c r="BM273" s="234" t="s">
        <v>2459</v>
      </c>
    </row>
    <row r="274" s="2" customFormat="1" ht="24.15" customHeight="1">
      <c r="A274" s="39"/>
      <c r="B274" s="40"/>
      <c r="C274" s="222" t="s">
        <v>1244</v>
      </c>
      <c r="D274" s="222" t="s">
        <v>202</v>
      </c>
      <c r="E274" s="223" t="s">
        <v>2460</v>
      </c>
      <c r="F274" s="224" t="s">
        <v>2461</v>
      </c>
      <c r="G274" s="225" t="s">
        <v>934</v>
      </c>
      <c r="H274" s="226">
        <v>20</v>
      </c>
      <c r="I274" s="227"/>
      <c r="J274" s="228">
        <f>ROUND(I274*H274,2)</f>
        <v>0</v>
      </c>
      <c r="K274" s="229"/>
      <c r="L274" s="45"/>
      <c r="M274" s="230" t="s">
        <v>1</v>
      </c>
      <c r="N274" s="231" t="s">
        <v>41</v>
      </c>
      <c r="O274" s="92"/>
      <c r="P274" s="232">
        <f>O274*H274</f>
        <v>0</v>
      </c>
      <c r="Q274" s="232">
        <v>0</v>
      </c>
      <c r="R274" s="232">
        <f>Q274*H274</f>
        <v>0</v>
      </c>
      <c r="S274" s="232">
        <v>0</v>
      </c>
      <c r="T274" s="233">
        <f>S274*H274</f>
        <v>0</v>
      </c>
      <c r="U274" s="39"/>
      <c r="V274" s="39"/>
      <c r="W274" s="39"/>
      <c r="X274" s="39"/>
      <c r="Y274" s="39"/>
      <c r="Z274" s="39"/>
      <c r="AA274" s="39"/>
      <c r="AB274" s="39"/>
      <c r="AC274" s="39"/>
      <c r="AD274" s="39"/>
      <c r="AE274" s="39"/>
      <c r="AR274" s="234" t="s">
        <v>323</v>
      </c>
      <c r="AT274" s="234" t="s">
        <v>202</v>
      </c>
      <c r="AU274" s="234" t="s">
        <v>83</v>
      </c>
      <c r="AY274" s="18" t="s">
        <v>201</v>
      </c>
      <c r="BE274" s="235">
        <f>IF(N274="základní",J274,0)</f>
        <v>0</v>
      </c>
      <c r="BF274" s="235">
        <f>IF(N274="snížená",J274,0)</f>
        <v>0</v>
      </c>
      <c r="BG274" s="235">
        <f>IF(N274="zákl. přenesená",J274,0)</f>
        <v>0</v>
      </c>
      <c r="BH274" s="235">
        <f>IF(N274="sníž. přenesená",J274,0)</f>
        <v>0</v>
      </c>
      <c r="BI274" s="235">
        <f>IF(N274="nulová",J274,0)</f>
        <v>0</v>
      </c>
      <c r="BJ274" s="18" t="s">
        <v>83</v>
      </c>
      <c r="BK274" s="235">
        <f>ROUND(I274*H274,2)</f>
        <v>0</v>
      </c>
      <c r="BL274" s="18" t="s">
        <v>323</v>
      </c>
      <c r="BM274" s="234" t="s">
        <v>2462</v>
      </c>
    </row>
    <row r="275" s="2" customFormat="1" ht="24.15" customHeight="1">
      <c r="A275" s="39"/>
      <c r="B275" s="40"/>
      <c r="C275" s="222" t="s">
        <v>1250</v>
      </c>
      <c r="D275" s="222" t="s">
        <v>202</v>
      </c>
      <c r="E275" s="223" t="s">
        <v>2463</v>
      </c>
      <c r="F275" s="224" t="s">
        <v>2464</v>
      </c>
      <c r="G275" s="225" t="s">
        <v>934</v>
      </c>
      <c r="H275" s="226">
        <v>20</v>
      </c>
      <c r="I275" s="227"/>
      <c r="J275" s="228">
        <f>ROUND(I275*H275,2)</f>
        <v>0</v>
      </c>
      <c r="K275" s="229"/>
      <c r="L275" s="45"/>
      <c r="M275" s="230" t="s">
        <v>1</v>
      </c>
      <c r="N275" s="231" t="s">
        <v>41</v>
      </c>
      <c r="O275" s="92"/>
      <c r="P275" s="232">
        <f>O275*H275</f>
        <v>0</v>
      </c>
      <c r="Q275" s="232">
        <v>0</v>
      </c>
      <c r="R275" s="232">
        <f>Q275*H275</f>
        <v>0</v>
      </c>
      <c r="S275" s="232">
        <v>0</v>
      </c>
      <c r="T275" s="233">
        <f>S275*H275</f>
        <v>0</v>
      </c>
      <c r="U275" s="39"/>
      <c r="V275" s="39"/>
      <c r="W275" s="39"/>
      <c r="X275" s="39"/>
      <c r="Y275" s="39"/>
      <c r="Z275" s="39"/>
      <c r="AA275" s="39"/>
      <c r="AB275" s="39"/>
      <c r="AC275" s="39"/>
      <c r="AD275" s="39"/>
      <c r="AE275" s="39"/>
      <c r="AR275" s="234" t="s">
        <v>323</v>
      </c>
      <c r="AT275" s="234" t="s">
        <v>202</v>
      </c>
      <c r="AU275" s="234" t="s">
        <v>83</v>
      </c>
      <c r="AY275" s="18" t="s">
        <v>201</v>
      </c>
      <c r="BE275" s="235">
        <f>IF(N275="základní",J275,0)</f>
        <v>0</v>
      </c>
      <c r="BF275" s="235">
        <f>IF(N275="snížená",J275,0)</f>
        <v>0</v>
      </c>
      <c r="BG275" s="235">
        <f>IF(N275="zákl. přenesená",J275,0)</f>
        <v>0</v>
      </c>
      <c r="BH275" s="235">
        <f>IF(N275="sníž. přenesená",J275,0)</f>
        <v>0</v>
      </c>
      <c r="BI275" s="235">
        <f>IF(N275="nulová",J275,0)</f>
        <v>0</v>
      </c>
      <c r="BJ275" s="18" t="s">
        <v>83</v>
      </c>
      <c r="BK275" s="235">
        <f>ROUND(I275*H275,2)</f>
        <v>0</v>
      </c>
      <c r="BL275" s="18" t="s">
        <v>323</v>
      </c>
      <c r="BM275" s="234" t="s">
        <v>2465</v>
      </c>
    </row>
    <row r="276" s="2" customFormat="1" ht="16.5" customHeight="1">
      <c r="A276" s="39"/>
      <c r="B276" s="40"/>
      <c r="C276" s="222" t="s">
        <v>1254</v>
      </c>
      <c r="D276" s="222" t="s">
        <v>202</v>
      </c>
      <c r="E276" s="223" t="s">
        <v>2466</v>
      </c>
      <c r="F276" s="224" t="s">
        <v>2467</v>
      </c>
      <c r="G276" s="225" t="s">
        <v>934</v>
      </c>
      <c r="H276" s="226">
        <v>51</v>
      </c>
      <c r="I276" s="227"/>
      <c r="J276" s="228">
        <f>ROUND(I276*H276,2)</f>
        <v>0</v>
      </c>
      <c r="K276" s="229"/>
      <c r="L276" s="45"/>
      <c r="M276" s="230" t="s">
        <v>1</v>
      </c>
      <c r="N276" s="231" t="s">
        <v>41</v>
      </c>
      <c r="O276" s="92"/>
      <c r="P276" s="232">
        <f>O276*H276</f>
        <v>0</v>
      </c>
      <c r="Q276" s="232">
        <v>0</v>
      </c>
      <c r="R276" s="232">
        <f>Q276*H276</f>
        <v>0</v>
      </c>
      <c r="S276" s="232">
        <v>0</v>
      </c>
      <c r="T276" s="233">
        <f>S276*H276</f>
        <v>0</v>
      </c>
      <c r="U276" s="39"/>
      <c r="V276" s="39"/>
      <c r="W276" s="39"/>
      <c r="X276" s="39"/>
      <c r="Y276" s="39"/>
      <c r="Z276" s="39"/>
      <c r="AA276" s="39"/>
      <c r="AB276" s="39"/>
      <c r="AC276" s="39"/>
      <c r="AD276" s="39"/>
      <c r="AE276" s="39"/>
      <c r="AR276" s="234" t="s">
        <v>323</v>
      </c>
      <c r="AT276" s="234" t="s">
        <v>202</v>
      </c>
      <c r="AU276" s="234" t="s">
        <v>83</v>
      </c>
      <c r="AY276" s="18" t="s">
        <v>201</v>
      </c>
      <c r="BE276" s="235">
        <f>IF(N276="základní",J276,0)</f>
        <v>0</v>
      </c>
      <c r="BF276" s="235">
        <f>IF(N276="snížená",J276,0)</f>
        <v>0</v>
      </c>
      <c r="BG276" s="235">
        <f>IF(N276="zákl. přenesená",J276,0)</f>
        <v>0</v>
      </c>
      <c r="BH276" s="235">
        <f>IF(N276="sníž. přenesená",J276,0)</f>
        <v>0</v>
      </c>
      <c r="BI276" s="235">
        <f>IF(N276="nulová",J276,0)</f>
        <v>0</v>
      </c>
      <c r="BJ276" s="18" t="s">
        <v>83</v>
      </c>
      <c r="BK276" s="235">
        <f>ROUND(I276*H276,2)</f>
        <v>0</v>
      </c>
      <c r="BL276" s="18" t="s">
        <v>323</v>
      </c>
      <c r="BM276" s="234" t="s">
        <v>2468</v>
      </c>
    </row>
    <row r="277" s="2" customFormat="1">
      <c r="A277" s="39"/>
      <c r="B277" s="40"/>
      <c r="C277" s="41"/>
      <c r="D277" s="238" t="s">
        <v>343</v>
      </c>
      <c r="E277" s="41"/>
      <c r="F277" s="285" t="s">
        <v>2243</v>
      </c>
      <c r="G277" s="41"/>
      <c r="H277" s="41"/>
      <c r="I277" s="286"/>
      <c r="J277" s="41"/>
      <c r="K277" s="41"/>
      <c r="L277" s="45"/>
      <c r="M277" s="287"/>
      <c r="N277" s="288"/>
      <c r="O277" s="92"/>
      <c r="P277" s="92"/>
      <c r="Q277" s="92"/>
      <c r="R277" s="92"/>
      <c r="S277" s="92"/>
      <c r="T277" s="93"/>
      <c r="U277" s="39"/>
      <c r="V277" s="39"/>
      <c r="W277" s="39"/>
      <c r="X277" s="39"/>
      <c r="Y277" s="39"/>
      <c r="Z277" s="39"/>
      <c r="AA277" s="39"/>
      <c r="AB277" s="39"/>
      <c r="AC277" s="39"/>
      <c r="AD277" s="39"/>
      <c r="AE277" s="39"/>
      <c r="AT277" s="18" t="s">
        <v>343</v>
      </c>
      <c r="AU277" s="18" t="s">
        <v>83</v>
      </c>
    </row>
    <row r="278" s="2" customFormat="1" ht="33" customHeight="1">
      <c r="A278" s="39"/>
      <c r="B278" s="40"/>
      <c r="C278" s="222" t="s">
        <v>1262</v>
      </c>
      <c r="D278" s="222" t="s">
        <v>202</v>
      </c>
      <c r="E278" s="223" t="s">
        <v>2469</v>
      </c>
      <c r="F278" s="224" t="s">
        <v>2470</v>
      </c>
      <c r="G278" s="225" t="s">
        <v>2234</v>
      </c>
      <c r="H278" s="226">
        <v>2</v>
      </c>
      <c r="I278" s="227"/>
      <c r="J278" s="228">
        <f>ROUND(I278*H278,2)</f>
        <v>0</v>
      </c>
      <c r="K278" s="229"/>
      <c r="L278" s="45"/>
      <c r="M278" s="230" t="s">
        <v>1</v>
      </c>
      <c r="N278" s="231" t="s">
        <v>41</v>
      </c>
      <c r="O278" s="92"/>
      <c r="P278" s="232">
        <f>O278*H278</f>
        <v>0</v>
      </c>
      <c r="Q278" s="232">
        <v>0</v>
      </c>
      <c r="R278" s="232">
        <f>Q278*H278</f>
        <v>0</v>
      </c>
      <c r="S278" s="232">
        <v>0</v>
      </c>
      <c r="T278" s="233">
        <f>S278*H278</f>
        <v>0</v>
      </c>
      <c r="U278" s="39"/>
      <c r="V278" s="39"/>
      <c r="W278" s="39"/>
      <c r="X278" s="39"/>
      <c r="Y278" s="39"/>
      <c r="Z278" s="39"/>
      <c r="AA278" s="39"/>
      <c r="AB278" s="39"/>
      <c r="AC278" s="39"/>
      <c r="AD278" s="39"/>
      <c r="AE278" s="39"/>
      <c r="AR278" s="234" t="s">
        <v>323</v>
      </c>
      <c r="AT278" s="234" t="s">
        <v>202</v>
      </c>
      <c r="AU278" s="234" t="s">
        <v>83</v>
      </c>
      <c r="AY278" s="18" t="s">
        <v>201</v>
      </c>
      <c r="BE278" s="235">
        <f>IF(N278="základní",J278,0)</f>
        <v>0</v>
      </c>
      <c r="BF278" s="235">
        <f>IF(N278="snížená",J278,0)</f>
        <v>0</v>
      </c>
      <c r="BG278" s="235">
        <f>IF(N278="zákl. přenesená",J278,0)</f>
        <v>0</v>
      </c>
      <c r="BH278" s="235">
        <f>IF(N278="sníž. přenesená",J278,0)</f>
        <v>0</v>
      </c>
      <c r="BI278" s="235">
        <f>IF(N278="nulová",J278,0)</f>
        <v>0</v>
      </c>
      <c r="BJ278" s="18" t="s">
        <v>83</v>
      </c>
      <c r="BK278" s="235">
        <f>ROUND(I278*H278,2)</f>
        <v>0</v>
      </c>
      <c r="BL278" s="18" t="s">
        <v>323</v>
      </c>
      <c r="BM278" s="234" t="s">
        <v>2471</v>
      </c>
    </row>
    <row r="279" s="2" customFormat="1" ht="33" customHeight="1">
      <c r="A279" s="39"/>
      <c r="B279" s="40"/>
      <c r="C279" s="222" t="s">
        <v>1268</v>
      </c>
      <c r="D279" s="222" t="s">
        <v>202</v>
      </c>
      <c r="E279" s="223" t="s">
        <v>2472</v>
      </c>
      <c r="F279" s="224" t="s">
        <v>2473</v>
      </c>
      <c r="G279" s="225" t="s">
        <v>2234</v>
      </c>
      <c r="H279" s="226">
        <v>2</v>
      </c>
      <c r="I279" s="227"/>
      <c r="J279" s="228">
        <f>ROUND(I279*H279,2)</f>
        <v>0</v>
      </c>
      <c r="K279" s="229"/>
      <c r="L279" s="45"/>
      <c r="M279" s="230" t="s">
        <v>1</v>
      </c>
      <c r="N279" s="231" t="s">
        <v>41</v>
      </c>
      <c r="O279" s="92"/>
      <c r="P279" s="232">
        <f>O279*H279</f>
        <v>0</v>
      </c>
      <c r="Q279" s="232">
        <v>0</v>
      </c>
      <c r="R279" s="232">
        <f>Q279*H279</f>
        <v>0</v>
      </c>
      <c r="S279" s="232">
        <v>0</v>
      </c>
      <c r="T279" s="233">
        <f>S279*H279</f>
        <v>0</v>
      </c>
      <c r="U279" s="39"/>
      <c r="V279" s="39"/>
      <c r="W279" s="39"/>
      <c r="X279" s="39"/>
      <c r="Y279" s="39"/>
      <c r="Z279" s="39"/>
      <c r="AA279" s="39"/>
      <c r="AB279" s="39"/>
      <c r="AC279" s="39"/>
      <c r="AD279" s="39"/>
      <c r="AE279" s="39"/>
      <c r="AR279" s="234" t="s">
        <v>323</v>
      </c>
      <c r="AT279" s="234" t="s">
        <v>202</v>
      </c>
      <c r="AU279" s="234" t="s">
        <v>83</v>
      </c>
      <c r="AY279" s="18" t="s">
        <v>201</v>
      </c>
      <c r="BE279" s="235">
        <f>IF(N279="základní",J279,0)</f>
        <v>0</v>
      </c>
      <c r="BF279" s="235">
        <f>IF(N279="snížená",J279,0)</f>
        <v>0</v>
      </c>
      <c r="BG279" s="235">
        <f>IF(N279="zákl. přenesená",J279,0)</f>
        <v>0</v>
      </c>
      <c r="BH279" s="235">
        <f>IF(N279="sníž. přenesená",J279,0)</f>
        <v>0</v>
      </c>
      <c r="BI279" s="235">
        <f>IF(N279="nulová",J279,0)</f>
        <v>0</v>
      </c>
      <c r="BJ279" s="18" t="s">
        <v>83</v>
      </c>
      <c r="BK279" s="235">
        <f>ROUND(I279*H279,2)</f>
        <v>0</v>
      </c>
      <c r="BL279" s="18" t="s">
        <v>323</v>
      </c>
      <c r="BM279" s="234" t="s">
        <v>2474</v>
      </c>
    </row>
    <row r="280" s="2" customFormat="1">
      <c r="A280" s="39"/>
      <c r="B280" s="40"/>
      <c r="C280" s="41"/>
      <c r="D280" s="238" t="s">
        <v>343</v>
      </c>
      <c r="E280" s="41"/>
      <c r="F280" s="285" t="s">
        <v>2342</v>
      </c>
      <c r="G280" s="41"/>
      <c r="H280" s="41"/>
      <c r="I280" s="286"/>
      <c r="J280" s="41"/>
      <c r="K280" s="41"/>
      <c r="L280" s="45"/>
      <c r="M280" s="287"/>
      <c r="N280" s="288"/>
      <c r="O280" s="92"/>
      <c r="P280" s="92"/>
      <c r="Q280" s="92"/>
      <c r="R280" s="92"/>
      <c r="S280" s="92"/>
      <c r="T280" s="93"/>
      <c r="U280" s="39"/>
      <c r="V280" s="39"/>
      <c r="W280" s="39"/>
      <c r="X280" s="39"/>
      <c r="Y280" s="39"/>
      <c r="Z280" s="39"/>
      <c r="AA280" s="39"/>
      <c r="AB280" s="39"/>
      <c r="AC280" s="39"/>
      <c r="AD280" s="39"/>
      <c r="AE280" s="39"/>
      <c r="AT280" s="18" t="s">
        <v>343</v>
      </c>
      <c r="AU280" s="18" t="s">
        <v>83</v>
      </c>
    </row>
    <row r="281" s="2" customFormat="1" ht="16.5" customHeight="1">
      <c r="A281" s="39"/>
      <c r="B281" s="40"/>
      <c r="C281" s="222" t="s">
        <v>1277</v>
      </c>
      <c r="D281" s="222" t="s">
        <v>202</v>
      </c>
      <c r="E281" s="223" t="s">
        <v>2475</v>
      </c>
      <c r="F281" s="224" t="s">
        <v>2476</v>
      </c>
      <c r="G281" s="225" t="s">
        <v>934</v>
      </c>
      <c r="H281" s="226">
        <v>3</v>
      </c>
      <c r="I281" s="227"/>
      <c r="J281" s="228">
        <f>ROUND(I281*H281,2)</f>
        <v>0</v>
      </c>
      <c r="K281" s="229"/>
      <c r="L281" s="45"/>
      <c r="M281" s="230" t="s">
        <v>1</v>
      </c>
      <c r="N281" s="231" t="s">
        <v>41</v>
      </c>
      <c r="O281" s="92"/>
      <c r="P281" s="232">
        <f>O281*H281</f>
        <v>0</v>
      </c>
      <c r="Q281" s="232">
        <v>0</v>
      </c>
      <c r="R281" s="232">
        <f>Q281*H281</f>
        <v>0</v>
      </c>
      <c r="S281" s="232">
        <v>0</v>
      </c>
      <c r="T281" s="233">
        <f>S281*H281</f>
        <v>0</v>
      </c>
      <c r="U281" s="39"/>
      <c r="V281" s="39"/>
      <c r="W281" s="39"/>
      <c r="X281" s="39"/>
      <c r="Y281" s="39"/>
      <c r="Z281" s="39"/>
      <c r="AA281" s="39"/>
      <c r="AB281" s="39"/>
      <c r="AC281" s="39"/>
      <c r="AD281" s="39"/>
      <c r="AE281" s="39"/>
      <c r="AR281" s="234" t="s">
        <v>323</v>
      </c>
      <c r="AT281" s="234" t="s">
        <v>202</v>
      </c>
      <c r="AU281" s="234" t="s">
        <v>83</v>
      </c>
      <c r="AY281" s="18" t="s">
        <v>201</v>
      </c>
      <c r="BE281" s="235">
        <f>IF(N281="základní",J281,0)</f>
        <v>0</v>
      </c>
      <c r="BF281" s="235">
        <f>IF(N281="snížená",J281,0)</f>
        <v>0</v>
      </c>
      <c r="BG281" s="235">
        <f>IF(N281="zákl. přenesená",J281,0)</f>
        <v>0</v>
      </c>
      <c r="BH281" s="235">
        <f>IF(N281="sníž. přenesená",J281,0)</f>
        <v>0</v>
      </c>
      <c r="BI281" s="235">
        <f>IF(N281="nulová",J281,0)</f>
        <v>0</v>
      </c>
      <c r="BJ281" s="18" t="s">
        <v>83</v>
      </c>
      <c r="BK281" s="235">
        <f>ROUND(I281*H281,2)</f>
        <v>0</v>
      </c>
      <c r="BL281" s="18" t="s">
        <v>323</v>
      </c>
      <c r="BM281" s="234" t="s">
        <v>2477</v>
      </c>
    </row>
    <row r="282" s="2" customFormat="1" ht="16.5" customHeight="1">
      <c r="A282" s="39"/>
      <c r="B282" s="40"/>
      <c r="C282" s="222" t="s">
        <v>1287</v>
      </c>
      <c r="D282" s="222" t="s">
        <v>202</v>
      </c>
      <c r="E282" s="223" t="s">
        <v>2478</v>
      </c>
      <c r="F282" s="224" t="s">
        <v>2479</v>
      </c>
      <c r="G282" s="225" t="s">
        <v>934</v>
      </c>
      <c r="H282" s="226">
        <v>2</v>
      </c>
      <c r="I282" s="227"/>
      <c r="J282" s="228">
        <f>ROUND(I282*H282,2)</f>
        <v>0</v>
      </c>
      <c r="K282" s="229"/>
      <c r="L282" s="45"/>
      <c r="M282" s="230" t="s">
        <v>1</v>
      </c>
      <c r="N282" s="231" t="s">
        <v>41</v>
      </c>
      <c r="O282" s="92"/>
      <c r="P282" s="232">
        <f>O282*H282</f>
        <v>0</v>
      </c>
      <c r="Q282" s="232">
        <v>0</v>
      </c>
      <c r="R282" s="232">
        <f>Q282*H282</f>
        <v>0</v>
      </c>
      <c r="S282" s="232">
        <v>0</v>
      </c>
      <c r="T282" s="233">
        <f>S282*H282</f>
        <v>0</v>
      </c>
      <c r="U282" s="39"/>
      <c r="V282" s="39"/>
      <c r="W282" s="39"/>
      <c r="X282" s="39"/>
      <c r="Y282" s="39"/>
      <c r="Z282" s="39"/>
      <c r="AA282" s="39"/>
      <c r="AB282" s="39"/>
      <c r="AC282" s="39"/>
      <c r="AD282" s="39"/>
      <c r="AE282" s="39"/>
      <c r="AR282" s="234" t="s">
        <v>323</v>
      </c>
      <c r="AT282" s="234" t="s">
        <v>202</v>
      </c>
      <c r="AU282" s="234" t="s">
        <v>83</v>
      </c>
      <c r="AY282" s="18" t="s">
        <v>201</v>
      </c>
      <c r="BE282" s="235">
        <f>IF(N282="základní",J282,0)</f>
        <v>0</v>
      </c>
      <c r="BF282" s="235">
        <f>IF(N282="snížená",J282,0)</f>
        <v>0</v>
      </c>
      <c r="BG282" s="235">
        <f>IF(N282="zákl. přenesená",J282,0)</f>
        <v>0</v>
      </c>
      <c r="BH282" s="235">
        <f>IF(N282="sníž. přenesená",J282,0)</f>
        <v>0</v>
      </c>
      <c r="BI282" s="235">
        <f>IF(N282="nulová",J282,0)</f>
        <v>0</v>
      </c>
      <c r="BJ282" s="18" t="s">
        <v>83</v>
      </c>
      <c r="BK282" s="235">
        <f>ROUND(I282*H282,2)</f>
        <v>0</v>
      </c>
      <c r="BL282" s="18" t="s">
        <v>323</v>
      </c>
      <c r="BM282" s="234" t="s">
        <v>2480</v>
      </c>
    </row>
    <row r="283" s="2" customFormat="1" ht="16.5" customHeight="1">
      <c r="A283" s="39"/>
      <c r="B283" s="40"/>
      <c r="C283" s="222" t="s">
        <v>1293</v>
      </c>
      <c r="D283" s="222" t="s">
        <v>202</v>
      </c>
      <c r="E283" s="223" t="s">
        <v>2481</v>
      </c>
      <c r="F283" s="224" t="s">
        <v>2482</v>
      </c>
      <c r="G283" s="225" t="s">
        <v>934</v>
      </c>
      <c r="H283" s="226">
        <v>5</v>
      </c>
      <c r="I283" s="227"/>
      <c r="J283" s="228">
        <f>ROUND(I283*H283,2)</f>
        <v>0</v>
      </c>
      <c r="K283" s="229"/>
      <c r="L283" s="45"/>
      <c r="M283" s="230" t="s">
        <v>1</v>
      </c>
      <c r="N283" s="231" t="s">
        <v>41</v>
      </c>
      <c r="O283" s="92"/>
      <c r="P283" s="232">
        <f>O283*H283</f>
        <v>0</v>
      </c>
      <c r="Q283" s="232">
        <v>0</v>
      </c>
      <c r="R283" s="232">
        <f>Q283*H283</f>
        <v>0</v>
      </c>
      <c r="S283" s="232">
        <v>0</v>
      </c>
      <c r="T283" s="233">
        <f>S283*H283</f>
        <v>0</v>
      </c>
      <c r="U283" s="39"/>
      <c r="V283" s="39"/>
      <c r="W283" s="39"/>
      <c r="X283" s="39"/>
      <c r="Y283" s="39"/>
      <c r="Z283" s="39"/>
      <c r="AA283" s="39"/>
      <c r="AB283" s="39"/>
      <c r="AC283" s="39"/>
      <c r="AD283" s="39"/>
      <c r="AE283" s="39"/>
      <c r="AR283" s="234" t="s">
        <v>323</v>
      </c>
      <c r="AT283" s="234" t="s">
        <v>202</v>
      </c>
      <c r="AU283" s="234" t="s">
        <v>83</v>
      </c>
      <c r="AY283" s="18" t="s">
        <v>201</v>
      </c>
      <c r="BE283" s="235">
        <f>IF(N283="základní",J283,0)</f>
        <v>0</v>
      </c>
      <c r="BF283" s="235">
        <f>IF(N283="snížená",J283,0)</f>
        <v>0</v>
      </c>
      <c r="BG283" s="235">
        <f>IF(N283="zákl. přenesená",J283,0)</f>
        <v>0</v>
      </c>
      <c r="BH283" s="235">
        <f>IF(N283="sníž. přenesená",J283,0)</f>
        <v>0</v>
      </c>
      <c r="BI283" s="235">
        <f>IF(N283="nulová",J283,0)</f>
        <v>0</v>
      </c>
      <c r="BJ283" s="18" t="s">
        <v>83</v>
      </c>
      <c r="BK283" s="235">
        <f>ROUND(I283*H283,2)</f>
        <v>0</v>
      </c>
      <c r="BL283" s="18" t="s">
        <v>323</v>
      </c>
      <c r="BM283" s="234" t="s">
        <v>2483</v>
      </c>
    </row>
    <row r="284" s="2" customFormat="1" ht="16.5" customHeight="1">
      <c r="A284" s="39"/>
      <c r="B284" s="40"/>
      <c r="C284" s="222" t="s">
        <v>1297</v>
      </c>
      <c r="D284" s="222" t="s">
        <v>202</v>
      </c>
      <c r="E284" s="223" t="s">
        <v>2484</v>
      </c>
      <c r="F284" s="224" t="s">
        <v>2485</v>
      </c>
      <c r="G284" s="225" t="s">
        <v>934</v>
      </c>
      <c r="H284" s="226">
        <v>2</v>
      </c>
      <c r="I284" s="227"/>
      <c r="J284" s="228">
        <f>ROUND(I284*H284,2)</f>
        <v>0</v>
      </c>
      <c r="K284" s="229"/>
      <c r="L284" s="45"/>
      <c r="M284" s="230" t="s">
        <v>1</v>
      </c>
      <c r="N284" s="231" t="s">
        <v>41</v>
      </c>
      <c r="O284" s="92"/>
      <c r="P284" s="232">
        <f>O284*H284</f>
        <v>0</v>
      </c>
      <c r="Q284" s="232">
        <v>0</v>
      </c>
      <c r="R284" s="232">
        <f>Q284*H284</f>
        <v>0</v>
      </c>
      <c r="S284" s="232">
        <v>0</v>
      </c>
      <c r="T284" s="233">
        <f>S284*H284</f>
        <v>0</v>
      </c>
      <c r="U284" s="39"/>
      <c r="V284" s="39"/>
      <c r="W284" s="39"/>
      <c r="X284" s="39"/>
      <c r="Y284" s="39"/>
      <c r="Z284" s="39"/>
      <c r="AA284" s="39"/>
      <c r="AB284" s="39"/>
      <c r="AC284" s="39"/>
      <c r="AD284" s="39"/>
      <c r="AE284" s="39"/>
      <c r="AR284" s="234" t="s">
        <v>323</v>
      </c>
      <c r="AT284" s="234" t="s">
        <v>202</v>
      </c>
      <c r="AU284" s="234" t="s">
        <v>83</v>
      </c>
      <c r="AY284" s="18" t="s">
        <v>201</v>
      </c>
      <c r="BE284" s="235">
        <f>IF(N284="základní",J284,0)</f>
        <v>0</v>
      </c>
      <c r="BF284" s="235">
        <f>IF(N284="snížená",J284,0)</f>
        <v>0</v>
      </c>
      <c r="BG284" s="235">
        <f>IF(N284="zákl. přenesená",J284,0)</f>
        <v>0</v>
      </c>
      <c r="BH284" s="235">
        <f>IF(N284="sníž. přenesená",J284,0)</f>
        <v>0</v>
      </c>
      <c r="BI284" s="235">
        <f>IF(N284="nulová",J284,0)</f>
        <v>0</v>
      </c>
      <c r="BJ284" s="18" t="s">
        <v>83</v>
      </c>
      <c r="BK284" s="235">
        <f>ROUND(I284*H284,2)</f>
        <v>0</v>
      </c>
      <c r="BL284" s="18" t="s">
        <v>323</v>
      </c>
      <c r="BM284" s="234" t="s">
        <v>2486</v>
      </c>
    </row>
    <row r="285" s="2" customFormat="1">
      <c r="A285" s="39"/>
      <c r="B285" s="40"/>
      <c r="C285" s="41"/>
      <c r="D285" s="238" t="s">
        <v>343</v>
      </c>
      <c r="E285" s="41"/>
      <c r="F285" s="285" t="s">
        <v>2317</v>
      </c>
      <c r="G285" s="41"/>
      <c r="H285" s="41"/>
      <c r="I285" s="286"/>
      <c r="J285" s="41"/>
      <c r="K285" s="41"/>
      <c r="L285" s="45"/>
      <c r="M285" s="287"/>
      <c r="N285" s="288"/>
      <c r="O285" s="92"/>
      <c r="P285" s="92"/>
      <c r="Q285" s="92"/>
      <c r="R285" s="92"/>
      <c r="S285" s="92"/>
      <c r="T285" s="93"/>
      <c r="U285" s="39"/>
      <c r="V285" s="39"/>
      <c r="W285" s="39"/>
      <c r="X285" s="39"/>
      <c r="Y285" s="39"/>
      <c r="Z285" s="39"/>
      <c r="AA285" s="39"/>
      <c r="AB285" s="39"/>
      <c r="AC285" s="39"/>
      <c r="AD285" s="39"/>
      <c r="AE285" s="39"/>
      <c r="AT285" s="18" t="s">
        <v>343</v>
      </c>
      <c r="AU285" s="18" t="s">
        <v>83</v>
      </c>
    </row>
    <row r="286" s="2" customFormat="1" ht="16.5" customHeight="1">
      <c r="A286" s="39"/>
      <c r="B286" s="40"/>
      <c r="C286" s="222" t="s">
        <v>1301</v>
      </c>
      <c r="D286" s="222" t="s">
        <v>202</v>
      </c>
      <c r="E286" s="223" t="s">
        <v>2487</v>
      </c>
      <c r="F286" s="224" t="s">
        <v>2488</v>
      </c>
      <c r="G286" s="225" t="s">
        <v>1032</v>
      </c>
      <c r="H286" s="302"/>
      <c r="I286" s="227"/>
      <c r="J286" s="228">
        <f>ROUND(I286*H286,2)</f>
        <v>0</v>
      </c>
      <c r="K286" s="229"/>
      <c r="L286" s="45"/>
      <c r="M286" s="230" t="s">
        <v>1</v>
      </c>
      <c r="N286" s="231" t="s">
        <v>41</v>
      </c>
      <c r="O286" s="92"/>
      <c r="P286" s="232">
        <f>O286*H286</f>
        <v>0</v>
      </c>
      <c r="Q286" s="232">
        <v>0</v>
      </c>
      <c r="R286" s="232">
        <f>Q286*H286</f>
        <v>0</v>
      </c>
      <c r="S286" s="232">
        <v>0</v>
      </c>
      <c r="T286" s="233">
        <f>S286*H286</f>
        <v>0</v>
      </c>
      <c r="U286" s="39"/>
      <c r="V286" s="39"/>
      <c r="W286" s="39"/>
      <c r="X286" s="39"/>
      <c r="Y286" s="39"/>
      <c r="Z286" s="39"/>
      <c r="AA286" s="39"/>
      <c r="AB286" s="39"/>
      <c r="AC286" s="39"/>
      <c r="AD286" s="39"/>
      <c r="AE286" s="39"/>
      <c r="AR286" s="234" t="s">
        <v>323</v>
      </c>
      <c r="AT286" s="234" t="s">
        <v>202</v>
      </c>
      <c r="AU286" s="234" t="s">
        <v>83</v>
      </c>
      <c r="AY286" s="18" t="s">
        <v>201</v>
      </c>
      <c r="BE286" s="235">
        <f>IF(N286="základní",J286,0)</f>
        <v>0</v>
      </c>
      <c r="BF286" s="235">
        <f>IF(N286="snížená",J286,0)</f>
        <v>0</v>
      </c>
      <c r="BG286" s="235">
        <f>IF(N286="zákl. přenesená",J286,0)</f>
        <v>0</v>
      </c>
      <c r="BH286" s="235">
        <f>IF(N286="sníž. přenesená",J286,0)</f>
        <v>0</v>
      </c>
      <c r="BI286" s="235">
        <f>IF(N286="nulová",J286,0)</f>
        <v>0</v>
      </c>
      <c r="BJ286" s="18" t="s">
        <v>83</v>
      </c>
      <c r="BK286" s="235">
        <f>ROUND(I286*H286,2)</f>
        <v>0</v>
      </c>
      <c r="BL286" s="18" t="s">
        <v>323</v>
      </c>
      <c r="BM286" s="234" t="s">
        <v>2489</v>
      </c>
    </row>
    <row r="287" s="11" customFormat="1" ht="25.92" customHeight="1">
      <c r="A287" s="11"/>
      <c r="B287" s="208"/>
      <c r="C287" s="209"/>
      <c r="D287" s="210" t="s">
        <v>75</v>
      </c>
      <c r="E287" s="211" t="s">
        <v>1208</v>
      </c>
      <c r="F287" s="211" t="s">
        <v>2490</v>
      </c>
      <c r="G287" s="209"/>
      <c r="H287" s="209"/>
      <c r="I287" s="212"/>
      <c r="J287" s="213">
        <f>BK287</f>
        <v>0</v>
      </c>
      <c r="K287" s="209"/>
      <c r="L287" s="214"/>
      <c r="M287" s="215"/>
      <c r="N287" s="216"/>
      <c r="O287" s="216"/>
      <c r="P287" s="217">
        <f>SUM(P288:P297)</f>
        <v>0</v>
      </c>
      <c r="Q287" s="216"/>
      <c r="R287" s="217">
        <f>SUM(R288:R297)</f>
        <v>0</v>
      </c>
      <c r="S287" s="216"/>
      <c r="T287" s="218">
        <f>SUM(T288:T297)</f>
        <v>0</v>
      </c>
      <c r="U287" s="11"/>
      <c r="V287" s="11"/>
      <c r="W287" s="11"/>
      <c r="X287" s="11"/>
      <c r="Y287" s="11"/>
      <c r="Z287" s="11"/>
      <c r="AA287" s="11"/>
      <c r="AB287" s="11"/>
      <c r="AC287" s="11"/>
      <c r="AD287" s="11"/>
      <c r="AE287" s="11"/>
      <c r="AR287" s="219" t="s">
        <v>85</v>
      </c>
      <c r="AT287" s="220" t="s">
        <v>75</v>
      </c>
      <c r="AU287" s="220" t="s">
        <v>76</v>
      </c>
      <c r="AY287" s="219" t="s">
        <v>201</v>
      </c>
      <c r="BK287" s="221">
        <f>SUM(BK288:BK297)</f>
        <v>0</v>
      </c>
    </row>
    <row r="288" s="2" customFormat="1" ht="24.15" customHeight="1">
      <c r="A288" s="39"/>
      <c r="B288" s="40"/>
      <c r="C288" s="222" t="s">
        <v>1305</v>
      </c>
      <c r="D288" s="222" t="s">
        <v>202</v>
      </c>
      <c r="E288" s="223" t="s">
        <v>2491</v>
      </c>
      <c r="F288" s="224" t="s">
        <v>2492</v>
      </c>
      <c r="G288" s="225" t="s">
        <v>934</v>
      </c>
      <c r="H288" s="226">
        <v>4</v>
      </c>
      <c r="I288" s="227"/>
      <c r="J288" s="228">
        <f>ROUND(I288*H288,2)</f>
        <v>0</v>
      </c>
      <c r="K288" s="229"/>
      <c r="L288" s="45"/>
      <c r="M288" s="230" t="s">
        <v>1</v>
      </c>
      <c r="N288" s="231" t="s">
        <v>41</v>
      </c>
      <c r="O288" s="92"/>
      <c r="P288" s="232">
        <f>O288*H288</f>
        <v>0</v>
      </c>
      <c r="Q288" s="232">
        <v>0</v>
      </c>
      <c r="R288" s="232">
        <f>Q288*H288</f>
        <v>0</v>
      </c>
      <c r="S288" s="232">
        <v>0</v>
      </c>
      <c r="T288" s="233">
        <f>S288*H288</f>
        <v>0</v>
      </c>
      <c r="U288" s="39"/>
      <c r="V288" s="39"/>
      <c r="W288" s="39"/>
      <c r="X288" s="39"/>
      <c r="Y288" s="39"/>
      <c r="Z288" s="39"/>
      <c r="AA288" s="39"/>
      <c r="AB288" s="39"/>
      <c r="AC288" s="39"/>
      <c r="AD288" s="39"/>
      <c r="AE288" s="39"/>
      <c r="AR288" s="234" t="s">
        <v>323</v>
      </c>
      <c r="AT288" s="234" t="s">
        <v>202</v>
      </c>
      <c r="AU288" s="234" t="s">
        <v>83</v>
      </c>
      <c r="AY288" s="18" t="s">
        <v>201</v>
      </c>
      <c r="BE288" s="235">
        <f>IF(N288="základní",J288,0)</f>
        <v>0</v>
      </c>
      <c r="BF288" s="235">
        <f>IF(N288="snížená",J288,0)</f>
        <v>0</v>
      </c>
      <c r="BG288" s="235">
        <f>IF(N288="zákl. přenesená",J288,0)</f>
        <v>0</v>
      </c>
      <c r="BH288" s="235">
        <f>IF(N288="sníž. přenesená",J288,0)</f>
        <v>0</v>
      </c>
      <c r="BI288" s="235">
        <f>IF(N288="nulová",J288,0)</f>
        <v>0</v>
      </c>
      <c r="BJ288" s="18" t="s">
        <v>83</v>
      </c>
      <c r="BK288" s="235">
        <f>ROUND(I288*H288,2)</f>
        <v>0</v>
      </c>
      <c r="BL288" s="18" t="s">
        <v>323</v>
      </c>
      <c r="BM288" s="234" t="s">
        <v>2493</v>
      </c>
    </row>
    <row r="289" s="2" customFormat="1" ht="33" customHeight="1">
      <c r="A289" s="39"/>
      <c r="B289" s="40"/>
      <c r="C289" s="222" t="s">
        <v>1309</v>
      </c>
      <c r="D289" s="222" t="s">
        <v>202</v>
      </c>
      <c r="E289" s="223" t="s">
        <v>2494</v>
      </c>
      <c r="F289" s="224" t="s">
        <v>2495</v>
      </c>
      <c r="G289" s="225" t="s">
        <v>934</v>
      </c>
      <c r="H289" s="226">
        <v>4</v>
      </c>
      <c r="I289" s="227"/>
      <c r="J289" s="228">
        <f>ROUND(I289*H289,2)</f>
        <v>0</v>
      </c>
      <c r="K289" s="229"/>
      <c r="L289" s="45"/>
      <c r="M289" s="230" t="s">
        <v>1</v>
      </c>
      <c r="N289" s="231" t="s">
        <v>41</v>
      </c>
      <c r="O289" s="92"/>
      <c r="P289" s="232">
        <f>O289*H289</f>
        <v>0</v>
      </c>
      <c r="Q289" s="232">
        <v>0</v>
      </c>
      <c r="R289" s="232">
        <f>Q289*H289</f>
        <v>0</v>
      </c>
      <c r="S289" s="232">
        <v>0</v>
      </c>
      <c r="T289" s="233">
        <f>S289*H289</f>
        <v>0</v>
      </c>
      <c r="U289" s="39"/>
      <c r="V289" s="39"/>
      <c r="W289" s="39"/>
      <c r="X289" s="39"/>
      <c r="Y289" s="39"/>
      <c r="Z289" s="39"/>
      <c r="AA289" s="39"/>
      <c r="AB289" s="39"/>
      <c r="AC289" s="39"/>
      <c r="AD289" s="39"/>
      <c r="AE289" s="39"/>
      <c r="AR289" s="234" t="s">
        <v>323</v>
      </c>
      <c r="AT289" s="234" t="s">
        <v>202</v>
      </c>
      <c r="AU289" s="234" t="s">
        <v>83</v>
      </c>
      <c r="AY289" s="18" t="s">
        <v>201</v>
      </c>
      <c r="BE289" s="235">
        <f>IF(N289="základní",J289,0)</f>
        <v>0</v>
      </c>
      <c r="BF289" s="235">
        <f>IF(N289="snížená",J289,0)</f>
        <v>0</v>
      </c>
      <c r="BG289" s="235">
        <f>IF(N289="zákl. přenesená",J289,0)</f>
        <v>0</v>
      </c>
      <c r="BH289" s="235">
        <f>IF(N289="sníž. přenesená",J289,0)</f>
        <v>0</v>
      </c>
      <c r="BI289" s="235">
        <f>IF(N289="nulová",J289,0)</f>
        <v>0</v>
      </c>
      <c r="BJ289" s="18" t="s">
        <v>83</v>
      </c>
      <c r="BK289" s="235">
        <f>ROUND(I289*H289,2)</f>
        <v>0</v>
      </c>
      <c r="BL289" s="18" t="s">
        <v>323</v>
      </c>
      <c r="BM289" s="234" t="s">
        <v>2496</v>
      </c>
    </row>
    <row r="290" s="2" customFormat="1" ht="16.5" customHeight="1">
      <c r="A290" s="39"/>
      <c r="B290" s="40"/>
      <c r="C290" s="222" t="s">
        <v>1313</v>
      </c>
      <c r="D290" s="222" t="s">
        <v>202</v>
      </c>
      <c r="E290" s="223" t="s">
        <v>2497</v>
      </c>
      <c r="F290" s="224" t="s">
        <v>2498</v>
      </c>
      <c r="G290" s="225" t="s">
        <v>934</v>
      </c>
      <c r="H290" s="226">
        <v>4</v>
      </c>
      <c r="I290" s="227"/>
      <c r="J290" s="228">
        <f>ROUND(I290*H290,2)</f>
        <v>0</v>
      </c>
      <c r="K290" s="229"/>
      <c r="L290" s="45"/>
      <c r="M290" s="230" t="s">
        <v>1</v>
      </c>
      <c r="N290" s="231" t="s">
        <v>41</v>
      </c>
      <c r="O290" s="92"/>
      <c r="P290" s="232">
        <f>O290*H290</f>
        <v>0</v>
      </c>
      <c r="Q290" s="232">
        <v>0</v>
      </c>
      <c r="R290" s="232">
        <f>Q290*H290</f>
        <v>0</v>
      </c>
      <c r="S290" s="232">
        <v>0</v>
      </c>
      <c r="T290" s="233">
        <f>S290*H290</f>
        <v>0</v>
      </c>
      <c r="U290" s="39"/>
      <c r="V290" s="39"/>
      <c r="W290" s="39"/>
      <c r="X290" s="39"/>
      <c r="Y290" s="39"/>
      <c r="Z290" s="39"/>
      <c r="AA290" s="39"/>
      <c r="AB290" s="39"/>
      <c r="AC290" s="39"/>
      <c r="AD290" s="39"/>
      <c r="AE290" s="39"/>
      <c r="AR290" s="234" t="s">
        <v>323</v>
      </c>
      <c r="AT290" s="234" t="s">
        <v>202</v>
      </c>
      <c r="AU290" s="234" t="s">
        <v>83</v>
      </c>
      <c r="AY290" s="18" t="s">
        <v>201</v>
      </c>
      <c r="BE290" s="235">
        <f>IF(N290="základní",J290,0)</f>
        <v>0</v>
      </c>
      <c r="BF290" s="235">
        <f>IF(N290="snížená",J290,0)</f>
        <v>0</v>
      </c>
      <c r="BG290" s="235">
        <f>IF(N290="zákl. přenesená",J290,0)</f>
        <v>0</v>
      </c>
      <c r="BH290" s="235">
        <f>IF(N290="sníž. přenesená",J290,0)</f>
        <v>0</v>
      </c>
      <c r="BI290" s="235">
        <f>IF(N290="nulová",J290,0)</f>
        <v>0</v>
      </c>
      <c r="BJ290" s="18" t="s">
        <v>83</v>
      </c>
      <c r="BK290" s="235">
        <f>ROUND(I290*H290,2)</f>
        <v>0</v>
      </c>
      <c r="BL290" s="18" t="s">
        <v>323</v>
      </c>
      <c r="BM290" s="234" t="s">
        <v>2499</v>
      </c>
    </row>
    <row r="291" s="2" customFormat="1" ht="16.5" customHeight="1">
      <c r="A291" s="39"/>
      <c r="B291" s="40"/>
      <c r="C291" s="222" t="s">
        <v>1317</v>
      </c>
      <c r="D291" s="222" t="s">
        <v>202</v>
      </c>
      <c r="E291" s="223" t="s">
        <v>2500</v>
      </c>
      <c r="F291" s="224" t="s">
        <v>2501</v>
      </c>
      <c r="G291" s="225" t="s">
        <v>934</v>
      </c>
      <c r="H291" s="226">
        <v>4</v>
      </c>
      <c r="I291" s="227"/>
      <c r="J291" s="228">
        <f>ROUND(I291*H291,2)</f>
        <v>0</v>
      </c>
      <c r="K291" s="229"/>
      <c r="L291" s="45"/>
      <c r="M291" s="230" t="s">
        <v>1</v>
      </c>
      <c r="N291" s="231" t="s">
        <v>41</v>
      </c>
      <c r="O291" s="92"/>
      <c r="P291" s="232">
        <f>O291*H291</f>
        <v>0</v>
      </c>
      <c r="Q291" s="232">
        <v>0</v>
      </c>
      <c r="R291" s="232">
        <f>Q291*H291</f>
        <v>0</v>
      </c>
      <c r="S291" s="232">
        <v>0</v>
      </c>
      <c r="T291" s="233">
        <f>S291*H291</f>
        <v>0</v>
      </c>
      <c r="U291" s="39"/>
      <c r="V291" s="39"/>
      <c r="W291" s="39"/>
      <c r="X291" s="39"/>
      <c r="Y291" s="39"/>
      <c r="Z291" s="39"/>
      <c r="AA291" s="39"/>
      <c r="AB291" s="39"/>
      <c r="AC291" s="39"/>
      <c r="AD291" s="39"/>
      <c r="AE291" s="39"/>
      <c r="AR291" s="234" t="s">
        <v>323</v>
      </c>
      <c r="AT291" s="234" t="s">
        <v>202</v>
      </c>
      <c r="AU291" s="234" t="s">
        <v>83</v>
      </c>
      <c r="AY291" s="18" t="s">
        <v>201</v>
      </c>
      <c r="BE291" s="235">
        <f>IF(N291="základní",J291,0)</f>
        <v>0</v>
      </c>
      <c r="BF291" s="235">
        <f>IF(N291="snížená",J291,0)</f>
        <v>0</v>
      </c>
      <c r="BG291" s="235">
        <f>IF(N291="zákl. přenesená",J291,0)</f>
        <v>0</v>
      </c>
      <c r="BH291" s="235">
        <f>IF(N291="sníž. přenesená",J291,0)</f>
        <v>0</v>
      </c>
      <c r="BI291" s="235">
        <f>IF(N291="nulová",J291,0)</f>
        <v>0</v>
      </c>
      <c r="BJ291" s="18" t="s">
        <v>83</v>
      </c>
      <c r="BK291" s="235">
        <f>ROUND(I291*H291,2)</f>
        <v>0</v>
      </c>
      <c r="BL291" s="18" t="s">
        <v>323</v>
      </c>
      <c r="BM291" s="234" t="s">
        <v>2502</v>
      </c>
    </row>
    <row r="292" s="2" customFormat="1" ht="24.15" customHeight="1">
      <c r="A292" s="39"/>
      <c r="B292" s="40"/>
      <c r="C292" s="222" t="s">
        <v>1321</v>
      </c>
      <c r="D292" s="222" t="s">
        <v>202</v>
      </c>
      <c r="E292" s="223" t="s">
        <v>2503</v>
      </c>
      <c r="F292" s="224" t="s">
        <v>2504</v>
      </c>
      <c r="G292" s="225" t="s">
        <v>934</v>
      </c>
      <c r="H292" s="226">
        <v>4</v>
      </c>
      <c r="I292" s="227"/>
      <c r="J292" s="228">
        <f>ROUND(I292*H292,2)</f>
        <v>0</v>
      </c>
      <c r="K292" s="229"/>
      <c r="L292" s="45"/>
      <c r="M292" s="230" t="s">
        <v>1</v>
      </c>
      <c r="N292" s="231" t="s">
        <v>41</v>
      </c>
      <c r="O292" s="92"/>
      <c r="P292" s="232">
        <f>O292*H292</f>
        <v>0</v>
      </c>
      <c r="Q292" s="232">
        <v>0</v>
      </c>
      <c r="R292" s="232">
        <f>Q292*H292</f>
        <v>0</v>
      </c>
      <c r="S292" s="232">
        <v>0</v>
      </c>
      <c r="T292" s="233">
        <f>S292*H292</f>
        <v>0</v>
      </c>
      <c r="U292" s="39"/>
      <c r="V292" s="39"/>
      <c r="W292" s="39"/>
      <c r="X292" s="39"/>
      <c r="Y292" s="39"/>
      <c r="Z292" s="39"/>
      <c r="AA292" s="39"/>
      <c r="AB292" s="39"/>
      <c r="AC292" s="39"/>
      <c r="AD292" s="39"/>
      <c r="AE292" s="39"/>
      <c r="AR292" s="234" t="s">
        <v>323</v>
      </c>
      <c r="AT292" s="234" t="s">
        <v>202</v>
      </c>
      <c r="AU292" s="234" t="s">
        <v>83</v>
      </c>
      <c r="AY292" s="18" t="s">
        <v>201</v>
      </c>
      <c r="BE292" s="235">
        <f>IF(N292="základní",J292,0)</f>
        <v>0</v>
      </c>
      <c r="BF292" s="235">
        <f>IF(N292="snížená",J292,0)</f>
        <v>0</v>
      </c>
      <c r="BG292" s="235">
        <f>IF(N292="zákl. přenesená",J292,0)</f>
        <v>0</v>
      </c>
      <c r="BH292" s="235">
        <f>IF(N292="sníž. přenesená",J292,0)</f>
        <v>0</v>
      </c>
      <c r="BI292" s="235">
        <f>IF(N292="nulová",J292,0)</f>
        <v>0</v>
      </c>
      <c r="BJ292" s="18" t="s">
        <v>83</v>
      </c>
      <c r="BK292" s="235">
        <f>ROUND(I292*H292,2)</f>
        <v>0</v>
      </c>
      <c r="BL292" s="18" t="s">
        <v>323</v>
      </c>
      <c r="BM292" s="234" t="s">
        <v>2505</v>
      </c>
    </row>
    <row r="293" s="2" customFormat="1">
      <c r="A293" s="39"/>
      <c r="B293" s="40"/>
      <c r="C293" s="41"/>
      <c r="D293" s="238" t="s">
        <v>343</v>
      </c>
      <c r="E293" s="41"/>
      <c r="F293" s="285" t="s">
        <v>2506</v>
      </c>
      <c r="G293" s="41"/>
      <c r="H293" s="41"/>
      <c r="I293" s="286"/>
      <c r="J293" s="41"/>
      <c r="K293" s="41"/>
      <c r="L293" s="45"/>
      <c r="M293" s="287"/>
      <c r="N293" s="288"/>
      <c r="O293" s="92"/>
      <c r="P293" s="92"/>
      <c r="Q293" s="92"/>
      <c r="R293" s="92"/>
      <c r="S293" s="92"/>
      <c r="T293" s="93"/>
      <c r="U293" s="39"/>
      <c r="V293" s="39"/>
      <c r="W293" s="39"/>
      <c r="X293" s="39"/>
      <c r="Y293" s="39"/>
      <c r="Z293" s="39"/>
      <c r="AA293" s="39"/>
      <c r="AB293" s="39"/>
      <c r="AC293" s="39"/>
      <c r="AD293" s="39"/>
      <c r="AE293" s="39"/>
      <c r="AT293" s="18" t="s">
        <v>343</v>
      </c>
      <c r="AU293" s="18" t="s">
        <v>83</v>
      </c>
    </row>
    <row r="294" s="2" customFormat="1" ht="16.5" customHeight="1">
      <c r="A294" s="39"/>
      <c r="B294" s="40"/>
      <c r="C294" s="222" t="s">
        <v>1325</v>
      </c>
      <c r="D294" s="222" t="s">
        <v>202</v>
      </c>
      <c r="E294" s="223" t="s">
        <v>2507</v>
      </c>
      <c r="F294" s="224" t="s">
        <v>2508</v>
      </c>
      <c r="G294" s="225" t="s">
        <v>934</v>
      </c>
      <c r="H294" s="226">
        <v>1</v>
      </c>
      <c r="I294" s="227"/>
      <c r="J294" s="228">
        <f>ROUND(I294*H294,2)</f>
        <v>0</v>
      </c>
      <c r="K294" s="229"/>
      <c r="L294" s="45"/>
      <c r="M294" s="230" t="s">
        <v>1</v>
      </c>
      <c r="N294" s="231" t="s">
        <v>41</v>
      </c>
      <c r="O294" s="92"/>
      <c r="P294" s="232">
        <f>O294*H294</f>
        <v>0</v>
      </c>
      <c r="Q294" s="232">
        <v>0</v>
      </c>
      <c r="R294" s="232">
        <f>Q294*H294</f>
        <v>0</v>
      </c>
      <c r="S294" s="232">
        <v>0</v>
      </c>
      <c r="T294" s="233">
        <f>S294*H294</f>
        <v>0</v>
      </c>
      <c r="U294" s="39"/>
      <c r="V294" s="39"/>
      <c r="W294" s="39"/>
      <c r="X294" s="39"/>
      <c r="Y294" s="39"/>
      <c r="Z294" s="39"/>
      <c r="AA294" s="39"/>
      <c r="AB294" s="39"/>
      <c r="AC294" s="39"/>
      <c r="AD294" s="39"/>
      <c r="AE294" s="39"/>
      <c r="AR294" s="234" t="s">
        <v>323</v>
      </c>
      <c r="AT294" s="234" t="s">
        <v>202</v>
      </c>
      <c r="AU294" s="234" t="s">
        <v>83</v>
      </c>
      <c r="AY294" s="18" t="s">
        <v>201</v>
      </c>
      <c r="BE294" s="235">
        <f>IF(N294="základní",J294,0)</f>
        <v>0</v>
      </c>
      <c r="BF294" s="235">
        <f>IF(N294="snížená",J294,0)</f>
        <v>0</v>
      </c>
      <c r="BG294" s="235">
        <f>IF(N294="zákl. přenesená",J294,0)</f>
        <v>0</v>
      </c>
      <c r="BH294" s="235">
        <f>IF(N294="sníž. přenesená",J294,0)</f>
        <v>0</v>
      </c>
      <c r="BI294" s="235">
        <f>IF(N294="nulová",J294,0)</f>
        <v>0</v>
      </c>
      <c r="BJ294" s="18" t="s">
        <v>83</v>
      </c>
      <c r="BK294" s="235">
        <f>ROUND(I294*H294,2)</f>
        <v>0</v>
      </c>
      <c r="BL294" s="18" t="s">
        <v>323</v>
      </c>
      <c r="BM294" s="234" t="s">
        <v>2509</v>
      </c>
    </row>
    <row r="295" s="2" customFormat="1" ht="21.75" customHeight="1">
      <c r="A295" s="39"/>
      <c r="B295" s="40"/>
      <c r="C295" s="222" t="s">
        <v>1329</v>
      </c>
      <c r="D295" s="222" t="s">
        <v>202</v>
      </c>
      <c r="E295" s="223" t="s">
        <v>2510</v>
      </c>
      <c r="F295" s="224" t="s">
        <v>2511</v>
      </c>
      <c r="G295" s="225" t="s">
        <v>2234</v>
      </c>
      <c r="H295" s="226">
        <v>1</v>
      </c>
      <c r="I295" s="227"/>
      <c r="J295" s="228">
        <f>ROUND(I295*H295,2)</f>
        <v>0</v>
      </c>
      <c r="K295" s="229"/>
      <c r="L295" s="45"/>
      <c r="M295" s="230" t="s">
        <v>1</v>
      </c>
      <c r="N295" s="231" t="s">
        <v>41</v>
      </c>
      <c r="O295" s="92"/>
      <c r="P295" s="232">
        <f>O295*H295</f>
        <v>0</v>
      </c>
      <c r="Q295" s="232">
        <v>0</v>
      </c>
      <c r="R295" s="232">
        <f>Q295*H295</f>
        <v>0</v>
      </c>
      <c r="S295" s="232">
        <v>0</v>
      </c>
      <c r="T295" s="233">
        <f>S295*H295</f>
        <v>0</v>
      </c>
      <c r="U295" s="39"/>
      <c r="V295" s="39"/>
      <c r="W295" s="39"/>
      <c r="X295" s="39"/>
      <c r="Y295" s="39"/>
      <c r="Z295" s="39"/>
      <c r="AA295" s="39"/>
      <c r="AB295" s="39"/>
      <c r="AC295" s="39"/>
      <c r="AD295" s="39"/>
      <c r="AE295" s="39"/>
      <c r="AR295" s="234" t="s">
        <v>323</v>
      </c>
      <c r="AT295" s="234" t="s">
        <v>202</v>
      </c>
      <c r="AU295" s="234" t="s">
        <v>83</v>
      </c>
      <c r="AY295" s="18" t="s">
        <v>201</v>
      </c>
      <c r="BE295" s="235">
        <f>IF(N295="základní",J295,0)</f>
        <v>0</v>
      </c>
      <c r="BF295" s="235">
        <f>IF(N295="snížená",J295,0)</f>
        <v>0</v>
      </c>
      <c r="BG295" s="235">
        <f>IF(N295="zákl. přenesená",J295,0)</f>
        <v>0</v>
      </c>
      <c r="BH295" s="235">
        <f>IF(N295="sníž. přenesená",J295,0)</f>
        <v>0</v>
      </c>
      <c r="BI295" s="235">
        <f>IF(N295="nulová",J295,0)</f>
        <v>0</v>
      </c>
      <c r="BJ295" s="18" t="s">
        <v>83</v>
      </c>
      <c r="BK295" s="235">
        <f>ROUND(I295*H295,2)</f>
        <v>0</v>
      </c>
      <c r="BL295" s="18" t="s">
        <v>323</v>
      </c>
      <c r="BM295" s="234" t="s">
        <v>2512</v>
      </c>
    </row>
    <row r="296" s="2" customFormat="1">
      <c r="A296" s="39"/>
      <c r="B296" s="40"/>
      <c r="C296" s="41"/>
      <c r="D296" s="238" t="s">
        <v>343</v>
      </c>
      <c r="E296" s="41"/>
      <c r="F296" s="285" t="s">
        <v>2317</v>
      </c>
      <c r="G296" s="41"/>
      <c r="H296" s="41"/>
      <c r="I296" s="286"/>
      <c r="J296" s="41"/>
      <c r="K296" s="41"/>
      <c r="L296" s="45"/>
      <c r="M296" s="287"/>
      <c r="N296" s="288"/>
      <c r="O296" s="92"/>
      <c r="P296" s="92"/>
      <c r="Q296" s="92"/>
      <c r="R296" s="92"/>
      <c r="S296" s="92"/>
      <c r="T296" s="93"/>
      <c r="U296" s="39"/>
      <c r="V296" s="39"/>
      <c r="W296" s="39"/>
      <c r="X296" s="39"/>
      <c r="Y296" s="39"/>
      <c r="Z296" s="39"/>
      <c r="AA296" s="39"/>
      <c r="AB296" s="39"/>
      <c r="AC296" s="39"/>
      <c r="AD296" s="39"/>
      <c r="AE296" s="39"/>
      <c r="AT296" s="18" t="s">
        <v>343</v>
      </c>
      <c r="AU296" s="18" t="s">
        <v>83</v>
      </c>
    </row>
    <row r="297" s="2" customFormat="1" ht="16.5" customHeight="1">
      <c r="A297" s="39"/>
      <c r="B297" s="40"/>
      <c r="C297" s="222" t="s">
        <v>1333</v>
      </c>
      <c r="D297" s="222" t="s">
        <v>202</v>
      </c>
      <c r="E297" s="223" t="s">
        <v>2513</v>
      </c>
      <c r="F297" s="224" t="s">
        <v>2514</v>
      </c>
      <c r="G297" s="225" t="s">
        <v>1032</v>
      </c>
      <c r="H297" s="302"/>
      <c r="I297" s="227"/>
      <c r="J297" s="228">
        <f>ROUND(I297*H297,2)</f>
        <v>0</v>
      </c>
      <c r="K297" s="229"/>
      <c r="L297" s="45"/>
      <c r="M297" s="230" t="s">
        <v>1</v>
      </c>
      <c r="N297" s="231" t="s">
        <v>41</v>
      </c>
      <c r="O297" s="92"/>
      <c r="P297" s="232">
        <f>O297*H297</f>
        <v>0</v>
      </c>
      <c r="Q297" s="232">
        <v>0</v>
      </c>
      <c r="R297" s="232">
        <f>Q297*H297</f>
        <v>0</v>
      </c>
      <c r="S297" s="232">
        <v>0</v>
      </c>
      <c r="T297" s="233">
        <f>S297*H297</f>
        <v>0</v>
      </c>
      <c r="U297" s="39"/>
      <c r="V297" s="39"/>
      <c r="W297" s="39"/>
      <c r="X297" s="39"/>
      <c r="Y297" s="39"/>
      <c r="Z297" s="39"/>
      <c r="AA297" s="39"/>
      <c r="AB297" s="39"/>
      <c r="AC297" s="39"/>
      <c r="AD297" s="39"/>
      <c r="AE297" s="39"/>
      <c r="AR297" s="234" t="s">
        <v>323</v>
      </c>
      <c r="AT297" s="234" t="s">
        <v>202</v>
      </c>
      <c r="AU297" s="234" t="s">
        <v>83</v>
      </c>
      <c r="AY297" s="18" t="s">
        <v>201</v>
      </c>
      <c r="BE297" s="235">
        <f>IF(N297="základní",J297,0)</f>
        <v>0</v>
      </c>
      <c r="BF297" s="235">
        <f>IF(N297="snížená",J297,0)</f>
        <v>0</v>
      </c>
      <c r="BG297" s="235">
        <f>IF(N297="zákl. přenesená",J297,0)</f>
        <v>0</v>
      </c>
      <c r="BH297" s="235">
        <f>IF(N297="sníž. přenesená",J297,0)</f>
        <v>0</v>
      </c>
      <c r="BI297" s="235">
        <f>IF(N297="nulová",J297,0)</f>
        <v>0</v>
      </c>
      <c r="BJ297" s="18" t="s">
        <v>83</v>
      </c>
      <c r="BK297" s="235">
        <f>ROUND(I297*H297,2)</f>
        <v>0</v>
      </c>
      <c r="BL297" s="18" t="s">
        <v>323</v>
      </c>
      <c r="BM297" s="234" t="s">
        <v>2515</v>
      </c>
    </row>
    <row r="298" s="11" customFormat="1" ht="25.92" customHeight="1">
      <c r="A298" s="11"/>
      <c r="B298" s="208"/>
      <c r="C298" s="209"/>
      <c r="D298" s="210" t="s">
        <v>75</v>
      </c>
      <c r="E298" s="211" t="s">
        <v>2516</v>
      </c>
      <c r="F298" s="211" t="s">
        <v>2517</v>
      </c>
      <c r="G298" s="209"/>
      <c r="H298" s="209"/>
      <c r="I298" s="212"/>
      <c r="J298" s="213">
        <f>BK298</f>
        <v>0</v>
      </c>
      <c r="K298" s="209"/>
      <c r="L298" s="214"/>
      <c r="M298" s="215"/>
      <c r="N298" s="216"/>
      <c r="O298" s="216"/>
      <c r="P298" s="217">
        <f>SUM(P299:P338)</f>
        <v>0</v>
      </c>
      <c r="Q298" s="216"/>
      <c r="R298" s="217">
        <f>SUM(R299:R338)</f>
        <v>0</v>
      </c>
      <c r="S298" s="216"/>
      <c r="T298" s="218">
        <f>SUM(T299:T338)</f>
        <v>0</v>
      </c>
      <c r="U298" s="11"/>
      <c r="V298" s="11"/>
      <c r="W298" s="11"/>
      <c r="X298" s="11"/>
      <c r="Y298" s="11"/>
      <c r="Z298" s="11"/>
      <c r="AA298" s="11"/>
      <c r="AB298" s="11"/>
      <c r="AC298" s="11"/>
      <c r="AD298" s="11"/>
      <c r="AE298" s="11"/>
      <c r="AR298" s="219" t="s">
        <v>83</v>
      </c>
      <c r="AT298" s="220" t="s">
        <v>75</v>
      </c>
      <c r="AU298" s="220" t="s">
        <v>76</v>
      </c>
      <c r="AY298" s="219" t="s">
        <v>201</v>
      </c>
      <c r="BK298" s="221">
        <f>SUM(BK299:BK338)</f>
        <v>0</v>
      </c>
    </row>
    <row r="299" s="2" customFormat="1" ht="33" customHeight="1">
      <c r="A299" s="39"/>
      <c r="B299" s="40"/>
      <c r="C299" s="222" t="s">
        <v>1337</v>
      </c>
      <c r="D299" s="222" t="s">
        <v>202</v>
      </c>
      <c r="E299" s="223" t="s">
        <v>2518</v>
      </c>
      <c r="F299" s="224" t="s">
        <v>2519</v>
      </c>
      <c r="G299" s="225" t="s">
        <v>215</v>
      </c>
      <c r="H299" s="226">
        <v>235</v>
      </c>
      <c r="I299" s="227"/>
      <c r="J299" s="228">
        <f>ROUND(I299*H299,2)</f>
        <v>0</v>
      </c>
      <c r="K299" s="229"/>
      <c r="L299" s="45"/>
      <c r="M299" s="230" t="s">
        <v>1</v>
      </c>
      <c r="N299" s="231" t="s">
        <v>41</v>
      </c>
      <c r="O299" s="92"/>
      <c r="P299" s="232">
        <f>O299*H299</f>
        <v>0</v>
      </c>
      <c r="Q299" s="232">
        <v>0</v>
      </c>
      <c r="R299" s="232">
        <f>Q299*H299</f>
        <v>0</v>
      </c>
      <c r="S299" s="232">
        <v>0</v>
      </c>
      <c r="T299" s="233">
        <f>S299*H299</f>
        <v>0</v>
      </c>
      <c r="U299" s="39"/>
      <c r="V299" s="39"/>
      <c r="W299" s="39"/>
      <c r="X299" s="39"/>
      <c r="Y299" s="39"/>
      <c r="Z299" s="39"/>
      <c r="AA299" s="39"/>
      <c r="AB299" s="39"/>
      <c r="AC299" s="39"/>
      <c r="AD299" s="39"/>
      <c r="AE299" s="39"/>
      <c r="AR299" s="234" t="s">
        <v>206</v>
      </c>
      <c r="AT299" s="234" t="s">
        <v>202</v>
      </c>
      <c r="AU299" s="234" t="s">
        <v>83</v>
      </c>
      <c r="AY299" s="18" t="s">
        <v>201</v>
      </c>
      <c r="BE299" s="235">
        <f>IF(N299="základní",J299,0)</f>
        <v>0</v>
      </c>
      <c r="BF299" s="235">
        <f>IF(N299="snížená",J299,0)</f>
        <v>0</v>
      </c>
      <c r="BG299" s="235">
        <f>IF(N299="zákl. přenesená",J299,0)</f>
        <v>0</v>
      </c>
      <c r="BH299" s="235">
        <f>IF(N299="sníž. přenesená",J299,0)</f>
        <v>0</v>
      </c>
      <c r="BI299" s="235">
        <f>IF(N299="nulová",J299,0)</f>
        <v>0</v>
      </c>
      <c r="BJ299" s="18" t="s">
        <v>83</v>
      </c>
      <c r="BK299" s="235">
        <f>ROUND(I299*H299,2)</f>
        <v>0</v>
      </c>
      <c r="BL299" s="18" t="s">
        <v>206</v>
      </c>
      <c r="BM299" s="234" t="s">
        <v>2520</v>
      </c>
    </row>
    <row r="300" s="2" customFormat="1" ht="33" customHeight="1">
      <c r="A300" s="39"/>
      <c r="B300" s="40"/>
      <c r="C300" s="222" t="s">
        <v>1341</v>
      </c>
      <c r="D300" s="222" t="s">
        <v>202</v>
      </c>
      <c r="E300" s="223" t="s">
        <v>2521</v>
      </c>
      <c r="F300" s="224" t="s">
        <v>2522</v>
      </c>
      <c r="G300" s="225" t="s">
        <v>215</v>
      </c>
      <c r="H300" s="226">
        <v>250</v>
      </c>
      <c r="I300" s="227"/>
      <c r="J300" s="228">
        <f>ROUND(I300*H300,2)</f>
        <v>0</v>
      </c>
      <c r="K300" s="229"/>
      <c r="L300" s="45"/>
      <c r="M300" s="230" t="s">
        <v>1</v>
      </c>
      <c r="N300" s="231" t="s">
        <v>41</v>
      </c>
      <c r="O300" s="92"/>
      <c r="P300" s="232">
        <f>O300*H300</f>
        <v>0</v>
      </c>
      <c r="Q300" s="232">
        <v>0</v>
      </c>
      <c r="R300" s="232">
        <f>Q300*H300</f>
        <v>0</v>
      </c>
      <c r="S300" s="232">
        <v>0</v>
      </c>
      <c r="T300" s="233">
        <f>S300*H300</f>
        <v>0</v>
      </c>
      <c r="U300" s="39"/>
      <c r="V300" s="39"/>
      <c r="W300" s="39"/>
      <c r="X300" s="39"/>
      <c r="Y300" s="39"/>
      <c r="Z300" s="39"/>
      <c r="AA300" s="39"/>
      <c r="AB300" s="39"/>
      <c r="AC300" s="39"/>
      <c r="AD300" s="39"/>
      <c r="AE300" s="39"/>
      <c r="AR300" s="234" t="s">
        <v>206</v>
      </c>
      <c r="AT300" s="234" t="s">
        <v>202</v>
      </c>
      <c r="AU300" s="234" t="s">
        <v>83</v>
      </c>
      <c r="AY300" s="18" t="s">
        <v>201</v>
      </c>
      <c r="BE300" s="235">
        <f>IF(N300="základní",J300,0)</f>
        <v>0</v>
      </c>
      <c r="BF300" s="235">
        <f>IF(N300="snížená",J300,0)</f>
        <v>0</v>
      </c>
      <c r="BG300" s="235">
        <f>IF(N300="zákl. přenesená",J300,0)</f>
        <v>0</v>
      </c>
      <c r="BH300" s="235">
        <f>IF(N300="sníž. přenesená",J300,0)</f>
        <v>0</v>
      </c>
      <c r="BI300" s="235">
        <f>IF(N300="nulová",J300,0)</f>
        <v>0</v>
      </c>
      <c r="BJ300" s="18" t="s">
        <v>83</v>
      </c>
      <c r="BK300" s="235">
        <f>ROUND(I300*H300,2)</f>
        <v>0</v>
      </c>
      <c r="BL300" s="18" t="s">
        <v>206</v>
      </c>
      <c r="BM300" s="234" t="s">
        <v>2523</v>
      </c>
    </row>
    <row r="301" s="2" customFormat="1" ht="21.75" customHeight="1">
      <c r="A301" s="39"/>
      <c r="B301" s="40"/>
      <c r="C301" s="222" t="s">
        <v>1347</v>
      </c>
      <c r="D301" s="222" t="s">
        <v>202</v>
      </c>
      <c r="E301" s="223" t="s">
        <v>2524</v>
      </c>
      <c r="F301" s="224" t="s">
        <v>2525</v>
      </c>
      <c r="G301" s="225" t="s">
        <v>671</v>
      </c>
      <c r="H301" s="226">
        <v>570</v>
      </c>
      <c r="I301" s="227"/>
      <c r="J301" s="228">
        <f>ROUND(I301*H301,2)</f>
        <v>0</v>
      </c>
      <c r="K301" s="229"/>
      <c r="L301" s="45"/>
      <c r="M301" s="230" t="s">
        <v>1</v>
      </c>
      <c r="N301" s="231" t="s">
        <v>41</v>
      </c>
      <c r="O301" s="92"/>
      <c r="P301" s="232">
        <f>O301*H301</f>
        <v>0</v>
      </c>
      <c r="Q301" s="232">
        <v>0</v>
      </c>
      <c r="R301" s="232">
        <f>Q301*H301</f>
        <v>0</v>
      </c>
      <c r="S301" s="232">
        <v>0</v>
      </c>
      <c r="T301" s="233">
        <f>S301*H301</f>
        <v>0</v>
      </c>
      <c r="U301" s="39"/>
      <c r="V301" s="39"/>
      <c r="W301" s="39"/>
      <c r="X301" s="39"/>
      <c r="Y301" s="39"/>
      <c r="Z301" s="39"/>
      <c r="AA301" s="39"/>
      <c r="AB301" s="39"/>
      <c r="AC301" s="39"/>
      <c r="AD301" s="39"/>
      <c r="AE301" s="39"/>
      <c r="AR301" s="234" t="s">
        <v>206</v>
      </c>
      <c r="AT301" s="234" t="s">
        <v>202</v>
      </c>
      <c r="AU301" s="234" t="s">
        <v>83</v>
      </c>
      <c r="AY301" s="18" t="s">
        <v>201</v>
      </c>
      <c r="BE301" s="235">
        <f>IF(N301="základní",J301,0)</f>
        <v>0</v>
      </c>
      <c r="BF301" s="235">
        <f>IF(N301="snížená",J301,0)</f>
        <v>0</v>
      </c>
      <c r="BG301" s="235">
        <f>IF(N301="zákl. přenesená",J301,0)</f>
        <v>0</v>
      </c>
      <c r="BH301" s="235">
        <f>IF(N301="sníž. přenesená",J301,0)</f>
        <v>0</v>
      </c>
      <c r="BI301" s="235">
        <f>IF(N301="nulová",J301,0)</f>
        <v>0</v>
      </c>
      <c r="BJ301" s="18" t="s">
        <v>83</v>
      </c>
      <c r="BK301" s="235">
        <f>ROUND(I301*H301,2)</f>
        <v>0</v>
      </c>
      <c r="BL301" s="18" t="s">
        <v>206</v>
      </c>
      <c r="BM301" s="234" t="s">
        <v>2526</v>
      </c>
    </row>
    <row r="302" s="2" customFormat="1" ht="16.5" customHeight="1">
      <c r="A302" s="39"/>
      <c r="B302" s="40"/>
      <c r="C302" s="222" t="s">
        <v>1351</v>
      </c>
      <c r="D302" s="222" t="s">
        <v>202</v>
      </c>
      <c r="E302" s="223" t="s">
        <v>2527</v>
      </c>
      <c r="F302" s="224" t="s">
        <v>2528</v>
      </c>
      <c r="G302" s="225" t="s">
        <v>671</v>
      </c>
      <c r="H302" s="226">
        <v>80</v>
      </c>
      <c r="I302" s="227"/>
      <c r="J302" s="228">
        <f>ROUND(I302*H302,2)</f>
        <v>0</v>
      </c>
      <c r="K302" s="229"/>
      <c r="L302" s="45"/>
      <c r="M302" s="230" t="s">
        <v>1</v>
      </c>
      <c r="N302" s="231" t="s">
        <v>41</v>
      </c>
      <c r="O302" s="92"/>
      <c r="P302" s="232">
        <f>O302*H302</f>
        <v>0</v>
      </c>
      <c r="Q302" s="232">
        <v>0</v>
      </c>
      <c r="R302" s="232">
        <f>Q302*H302</f>
        <v>0</v>
      </c>
      <c r="S302" s="232">
        <v>0</v>
      </c>
      <c r="T302" s="233">
        <f>S302*H302</f>
        <v>0</v>
      </c>
      <c r="U302" s="39"/>
      <c r="V302" s="39"/>
      <c r="W302" s="39"/>
      <c r="X302" s="39"/>
      <c r="Y302" s="39"/>
      <c r="Z302" s="39"/>
      <c r="AA302" s="39"/>
      <c r="AB302" s="39"/>
      <c r="AC302" s="39"/>
      <c r="AD302" s="39"/>
      <c r="AE302" s="39"/>
      <c r="AR302" s="234" t="s">
        <v>206</v>
      </c>
      <c r="AT302" s="234" t="s">
        <v>202</v>
      </c>
      <c r="AU302" s="234" t="s">
        <v>83</v>
      </c>
      <c r="AY302" s="18" t="s">
        <v>201</v>
      </c>
      <c r="BE302" s="235">
        <f>IF(N302="základní",J302,0)</f>
        <v>0</v>
      </c>
      <c r="BF302" s="235">
        <f>IF(N302="snížená",J302,0)</f>
        <v>0</v>
      </c>
      <c r="BG302" s="235">
        <f>IF(N302="zákl. přenesená",J302,0)</f>
        <v>0</v>
      </c>
      <c r="BH302" s="235">
        <f>IF(N302="sníž. přenesená",J302,0)</f>
        <v>0</v>
      </c>
      <c r="BI302" s="235">
        <f>IF(N302="nulová",J302,0)</f>
        <v>0</v>
      </c>
      <c r="BJ302" s="18" t="s">
        <v>83</v>
      </c>
      <c r="BK302" s="235">
        <f>ROUND(I302*H302,2)</f>
        <v>0</v>
      </c>
      <c r="BL302" s="18" t="s">
        <v>206</v>
      </c>
      <c r="BM302" s="234" t="s">
        <v>2529</v>
      </c>
    </row>
    <row r="303" s="2" customFormat="1" ht="16.5" customHeight="1">
      <c r="A303" s="39"/>
      <c r="B303" s="40"/>
      <c r="C303" s="222" t="s">
        <v>1355</v>
      </c>
      <c r="D303" s="222" t="s">
        <v>202</v>
      </c>
      <c r="E303" s="223" t="s">
        <v>2530</v>
      </c>
      <c r="F303" s="224" t="s">
        <v>2531</v>
      </c>
      <c r="G303" s="225" t="s">
        <v>671</v>
      </c>
      <c r="H303" s="226">
        <v>260</v>
      </c>
      <c r="I303" s="227"/>
      <c r="J303" s="228">
        <f>ROUND(I303*H303,2)</f>
        <v>0</v>
      </c>
      <c r="K303" s="229"/>
      <c r="L303" s="45"/>
      <c r="M303" s="230" t="s">
        <v>1</v>
      </c>
      <c r="N303" s="231" t="s">
        <v>41</v>
      </c>
      <c r="O303" s="92"/>
      <c r="P303" s="232">
        <f>O303*H303</f>
        <v>0</v>
      </c>
      <c r="Q303" s="232">
        <v>0</v>
      </c>
      <c r="R303" s="232">
        <f>Q303*H303</f>
        <v>0</v>
      </c>
      <c r="S303" s="232">
        <v>0</v>
      </c>
      <c r="T303" s="233">
        <f>S303*H303</f>
        <v>0</v>
      </c>
      <c r="U303" s="39"/>
      <c r="V303" s="39"/>
      <c r="W303" s="39"/>
      <c r="X303" s="39"/>
      <c r="Y303" s="39"/>
      <c r="Z303" s="39"/>
      <c r="AA303" s="39"/>
      <c r="AB303" s="39"/>
      <c r="AC303" s="39"/>
      <c r="AD303" s="39"/>
      <c r="AE303" s="39"/>
      <c r="AR303" s="234" t="s">
        <v>206</v>
      </c>
      <c r="AT303" s="234" t="s">
        <v>202</v>
      </c>
      <c r="AU303" s="234" t="s">
        <v>83</v>
      </c>
      <c r="AY303" s="18" t="s">
        <v>201</v>
      </c>
      <c r="BE303" s="235">
        <f>IF(N303="základní",J303,0)</f>
        <v>0</v>
      </c>
      <c r="BF303" s="235">
        <f>IF(N303="snížená",J303,0)</f>
        <v>0</v>
      </c>
      <c r="BG303" s="235">
        <f>IF(N303="zákl. přenesená",J303,0)</f>
        <v>0</v>
      </c>
      <c r="BH303" s="235">
        <f>IF(N303="sníž. přenesená",J303,0)</f>
        <v>0</v>
      </c>
      <c r="BI303" s="235">
        <f>IF(N303="nulová",J303,0)</f>
        <v>0</v>
      </c>
      <c r="BJ303" s="18" t="s">
        <v>83</v>
      </c>
      <c r="BK303" s="235">
        <f>ROUND(I303*H303,2)</f>
        <v>0</v>
      </c>
      <c r="BL303" s="18" t="s">
        <v>206</v>
      </c>
      <c r="BM303" s="234" t="s">
        <v>2532</v>
      </c>
    </row>
    <row r="304" s="2" customFormat="1" ht="24.15" customHeight="1">
      <c r="A304" s="39"/>
      <c r="B304" s="40"/>
      <c r="C304" s="222" t="s">
        <v>1358</v>
      </c>
      <c r="D304" s="222" t="s">
        <v>202</v>
      </c>
      <c r="E304" s="223" t="s">
        <v>2533</v>
      </c>
      <c r="F304" s="224" t="s">
        <v>2534</v>
      </c>
      <c r="G304" s="225" t="s">
        <v>934</v>
      </c>
      <c r="H304" s="226">
        <v>8</v>
      </c>
      <c r="I304" s="227"/>
      <c r="J304" s="228">
        <f>ROUND(I304*H304,2)</f>
        <v>0</v>
      </c>
      <c r="K304" s="229"/>
      <c r="L304" s="45"/>
      <c r="M304" s="230" t="s">
        <v>1</v>
      </c>
      <c r="N304" s="231" t="s">
        <v>41</v>
      </c>
      <c r="O304" s="92"/>
      <c r="P304" s="232">
        <f>O304*H304</f>
        <v>0</v>
      </c>
      <c r="Q304" s="232">
        <v>0</v>
      </c>
      <c r="R304" s="232">
        <f>Q304*H304</f>
        <v>0</v>
      </c>
      <c r="S304" s="232">
        <v>0</v>
      </c>
      <c r="T304" s="233">
        <f>S304*H304</f>
        <v>0</v>
      </c>
      <c r="U304" s="39"/>
      <c r="V304" s="39"/>
      <c r="W304" s="39"/>
      <c r="X304" s="39"/>
      <c r="Y304" s="39"/>
      <c r="Z304" s="39"/>
      <c r="AA304" s="39"/>
      <c r="AB304" s="39"/>
      <c r="AC304" s="39"/>
      <c r="AD304" s="39"/>
      <c r="AE304" s="39"/>
      <c r="AR304" s="234" t="s">
        <v>206</v>
      </c>
      <c r="AT304" s="234" t="s">
        <v>202</v>
      </c>
      <c r="AU304" s="234" t="s">
        <v>83</v>
      </c>
      <c r="AY304" s="18" t="s">
        <v>201</v>
      </c>
      <c r="BE304" s="235">
        <f>IF(N304="základní",J304,0)</f>
        <v>0</v>
      </c>
      <c r="BF304" s="235">
        <f>IF(N304="snížená",J304,0)</f>
        <v>0</v>
      </c>
      <c r="BG304" s="235">
        <f>IF(N304="zákl. přenesená",J304,0)</f>
        <v>0</v>
      </c>
      <c r="BH304" s="235">
        <f>IF(N304="sníž. přenesená",J304,0)</f>
        <v>0</v>
      </c>
      <c r="BI304" s="235">
        <f>IF(N304="nulová",J304,0)</f>
        <v>0</v>
      </c>
      <c r="BJ304" s="18" t="s">
        <v>83</v>
      </c>
      <c r="BK304" s="235">
        <f>ROUND(I304*H304,2)</f>
        <v>0</v>
      </c>
      <c r="BL304" s="18" t="s">
        <v>206</v>
      </c>
      <c r="BM304" s="234" t="s">
        <v>2535</v>
      </c>
    </row>
    <row r="305" s="2" customFormat="1" ht="21.75" customHeight="1">
      <c r="A305" s="39"/>
      <c r="B305" s="40"/>
      <c r="C305" s="222" t="s">
        <v>1362</v>
      </c>
      <c r="D305" s="222" t="s">
        <v>202</v>
      </c>
      <c r="E305" s="223" t="s">
        <v>2536</v>
      </c>
      <c r="F305" s="224" t="s">
        <v>2537</v>
      </c>
      <c r="G305" s="225" t="s">
        <v>2234</v>
      </c>
      <c r="H305" s="226">
        <v>1</v>
      </c>
      <c r="I305" s="227"/>
      <c r="J305" s="228">
        <f>ROUND(I305*H305,2)</f>
        <v>0</v>
      </c>
      <c r="K305" s="229"/>
      <c r="L305" s="45"/>
      <c r="M305" s="230" t="s">
        <v>1</v>
      </c>
      <c r="N305" s="231" t="s">
        <v>41</v>
      </c>
      <c r="O305" s="92"/>
      <c r="P305" s="232">
        <f>O305*H305</f>
        <v>0</v>
      </c>
      <c r="Q305" s="232">
        <v>0</v>
      </c>
      <c r="R305" s="232">
        <f>Q305*H305</f>
        <v>0</v>
      </c>
      <c r="S305" s="232">
        <v>0</v>
      </c>
      <c r="T305" s="233">
        <f>S305*H305</f>
        <v>0</v>
      </c>
      <c r="U305" s="39"/>
      <c r="V305" s="39"/>
      <c r="W305" s="39"/>
      <c r="X305" s="39"/>
      <c r="Y305" s="39"/>
      <c r="Z305" s="39"/>
      <c r="AA305" s="39"/>
      <c r="AB305" s="39"/>
      <c r="AC305" s="39"/>
      <c r="AD305" s="39"/>
      <c r="AE305" s="39"/>
      <c r="AR305" s="234" t="s">
        <v>206</v>
      </c>
      <c r="AT305" s="234" t="s">
        <v>202</v>
      </c>
      <c r="AU305" s="234" t="s">
        <v>83</v>
      </c>
      <c r="AY305" s="18" t="s">
        <v>201</v>
      </c>
      <c r="BE305" s="235">
        <f>IF(N305="základní",J305,0)</f>
        <v>0</v>
      </c>
      <c r="BF305" s="235">
        <f>IF(N305="snížená",J305,0)</f>
        <v>0</v>
      </c>
      <c r="BG305" s="235">
        <f>IF(N305="zákl. přenesená",J305,0)</f>
        <v>0</v>
      </c>
      <c r="BH305" s="235">
        <f>IF(N305="sníž. přenesená",J305,0)</f>
        <v>0</v>
      </c>
      <c r="BI305" s="235">
        <f>IF(N305="nulová",J305,0)</f>
        <v>0</v>
      </c>
      <c r="BJ305" s="18" t="s">
        <v>83</v>
      </c>
      <c r="BK305" s="235">
        <f>ROUND(I305*H305,2)</f>
        <v>0</v>
      </c>
      <c r="BL305" s="18" t="s">
        <v>206</v>
      </c>
      <c r="BM305" s="234" t="s">
        <v>2538</v>
      </c>
    </row>
    <row r="306" s="2" customFormat="1" ht="33" customHeight="1">
      <c r="A306" s="39"/>
      <c r="B306" s="40"/>
      <c r="C306" s="222" t="s">
        <v>1366</v>
      </c>
      <c r="D306" s="222" t="s">
        <v>202</v>
      </c>
      <c r="E306" s="223" t="s">
        <v>2539</v>
      </c>
      <c r="F306" s="224" t="s">
        <v>2540</v>
      </c>
      <c r="G306" s="225" t="s">
        <v>671</v>
      </c>
      <c r="H306" s="226">
        <v>30</v>
      </c>
      <c r="I306" s="227"/>
      <c r="J306" s="228">
        <f>ROUND(I306*H306,2)</f>
        <v>0</v>
      </c>
      <c r="K306" s="229"/>
      <c r="L306" s="45"/>
      <c r="M306" s="230" t="s">
        <v>1</v>
      </c>
      <c r="N306" s="231" t="s">
        <v>41</v>
      </c>
      <c r="O306" s="92"/>
      <c r="P306" s="232">
        <f>O306*H306</f>
        <v>0</v>
      </c>
      <c r="Q306" s="232">
        <v>0</v>
      </c>
      <c r="R306" s="232">
        <f>Q306*H306</f>
        <v>0</v>
      </c>
      <c r="S306" s="232">
        <v>0</v>
      </c>
      <c r="T306" s="233">
        <f>S306*H306</f>
        <v>0</v>
      </c>
      <c r="U306" s="39"/>
      <c r="V306" s="39"/>
      <c r="W306" s="39"/>
      <c r="X306" s="39"/>
      <c r="Y306" s="39"/>
      <c r="Z306" s="39"/>
      <c r="AA306" s="39"/>
      <c r="AB306" s="39"/>
      <c r="AC306" s="39"/>
      <c r="AD306" s="39"/>
      <c r="AE306" s="39"/>
      <c r="AR306" s="234" t="s">
        <v>206</v>
      </c>
      <c r="AT306" s="234" t="s">
        <v>202</v>
      </c>
      <c r="AU306" s="234" t="s">
        <v>83</v>
      </c>
      <c r="AY306" s="18" t="s">
        <v>201</v>
      </c>
      <c r="BE306" s="235">
        <f>IF(N306="základní",J306,0)</f>
        <v>0</v>
      </c>
      <c r="BF306" s="235">
        <f>IF(N306="snížená",J306,0)</f>
        <v>0</v>
      </c>
      <c r="BG306" s="235">
        <f>IF(N306="zákl. přenesená",J306,0)</f>
        <v>0</v>
      </c>
      <c r="BH306" s="235">
        <f>IF(N306="sníž. přenesená",J306,0)</f>
        <v>0</v>
      </c>
      <c r="BI306" s="235">
        <f>IF(N306="nulová",J306,0)</f>
        <v>0</v>
      </c>
      <c r="BJ306" s="18" t="s">
        <v>83</v>
      </c>
      <c r="BK306" s="235">
        <f>ROUND(I306*H306,2)</f>
        <v>0</v>
      </c>
      <c r="BL306" s="18" t="s">
        <v>206</v>
      </c>
      <c r="BM306" s="234" t="s">
        <v>2541</v>
      </c>
    </row>
    <row r="307" s="2" customFormat="1" ht="33" customHeight="1">
      <c r="A307" s="39"/>
      <c r="B307" s="40"/>
      <c r="C307" s="222" t="s">
        <v>1370</v>
      </c>
      <c r="D307" s="222" t="s">
        <v>202</v>
      </c>
      <c r="E307" s="223" t="s">
        <v>2542</v>
      </c>
      <c r="F307" s="224" t="s">
        <v>2543</v>
      </c>
      <c r="G307" s="225" t="s">
        <v>671</v>
      </c>
      <c r="H307" s="226">
        <v>2760</v>
      </c>
      <c r="I307" s="227"/>
      <c r="J307" s="228">
        <f>ROUND(I307*H307,2)</f>
        <v>0</v>
      </c>
      <c r="K307" s="229"/>
      <c r="L307" s="45"/>
      <c r="M307" s="230" t="s">
        <v>1</v>
      </c>
      <c r="N307" s="231" t="s">
        <v>41</v>
      </c>
      <c r="O307" s="92"/>
      <c r="P307" s="232">
        <f>O307*H307</f>
        <v>0</v>
      </c>
      <c r="Q307" s="232">
        <v>0</v>
      </c>
      <c r="R307" s="232">
        <f>Q307*H307</f>
        <v>0</v>
      </c>
      <c r="S307" s="232">
        <v>0</v>
      </c>
      <c r="T307" s="233">
        <f>S307*H307</f>
        <v>0</v>
      </c>
      <c r="U307" s="39"/>
      <c r="V307" s="39"/>
      <c r="W307" s="39"/>
      <c r="X307" s="39"/>
      <c r="Y307" s="39"/>
      <c r="Z307" s="39"/>
      <c r="AA307" s="39"/>
      <c r="AB307" s="39"/>
      <c r="AC307" s="39"/>
      <c r="AD307" s="39"/>
      <c r="AE307" s="39"/>
      <c r="AR307" s="234" t="s">
        <v>206</v>
      </c>
      <c r="AT307" s="234" t="s">
        <v>202</v>
      </c>
      <c r="AU307" s="234" t="s">
        <v>83</v>
      </c>
      <c r="AY307" s="18" t="s">
        <v>201</v>
      </c>
      <c r="BE307" s="235">
        <f>IF(N307="základní",J307,0)</f>
        <v>0</v>
      </c>
      <c r="BF307" s="235">
        <f>IF(N307="snížená",J307,0)</f>
        <v>0</v>
      </c>
      <c r="BG307" s="235">
        <f>IF(N307="zákl. přenesená",J307,0)</f>
        <v>0</v>
      </c>
      <c r="BH307" s="235">
        <f>IF(N307="sníž. přenesená",J307,0)</f>
        <v>0</v>
      </c>
      <c r="BI307" s="235">
        <f>IF(N307="nulová",J307,0)</f>
        <v>0</v>
      </c>
      <c r="BJ307" s="18" t="s">
        <v>83</v>
      </c>
      <c r="BK307" s="235">
        <f>ROUND(I307*H307,2)</f>
        <v>0</v>
      </c>
      <c r="BL307" s="18" t="s">
        <v>206</v>
      </c>
      <c r="BM307" s="234" t="s">
        <v>2544</v>
      </c>
    </row>
    <row r="308" s="2" customFormat="1" ht="16.5" customHeight="1">
      <c r="A308" s="39"/>
      <c r="B308" s="40"/>
      <c r="C308" s="222" t="s">
        <v>1374</v>
      </c>
      <c r="D308" s="222" t="s">
        <v>202</v>
      </c>
      <c r="E308" s="223" t="s">
        <v>2545</v>
      </c>
      <c r="F308" s="224" t="s">
        <v>2546</v>
      </c>
      <c r="G308" s="225" t="s">
        <v>671</v>
      </c>
      <c r="H308" s="226">
        <v>2790</v>
      </c>
      <c r="I308" s="227"/>
      <c r="J308" s="228">
        <f>ROUND(I308*H308,2)</f>
        <v>0</v>
      </c>
      <c r="K308" s="229"/>
      <c r="L308" s="45"/>
      <c r="M308" s="230" t="s">
        <v>1</v>
      </c>
      <c r="N308" s="231" t="s">
        <v>41</v>
      </c>
      <c r="O308" s="92"/>
      <c r="P308" s="232">
        <f>O308*H308</f>
        <v>0</v>
      </c>
      <c r="Q308" s="232">
        <v>0</v>
      </c>
      <c r="R308" s="232">
        <f>Q308*H308</f>
        <v>0</v>
      </c>
      <c r="S308" s="232">
        <v>0</v>
      </c>
      <c r="T308" s="233">
        <f>S308*H308</f>
        <v>0</v>
      </c>
      <c r="U308" s="39"/>
      <c r="V308" s="39"/>
      <c r="W308" s="39"/>
      <c r="X308" s="39"/>
      <c r="Y308" s="39"/>
      <c r="Z308" s="39"/>
      <c r="AA308" s="39"/>
      <c r="AB308" s="39"/>
      <c r="AC308" s="39"/>
      <c r="AD308" s="39"/>
      <c r="AE308" s="39"/>
      <c r="AR308" s="234" t="s">
        <v>206</v>
      </c>
      <c r="AT308" s="234" t="s">
        <v>202</v>
      </c>
      <c r="AU308" s="234" t="s">
        <v>83</v>
      </c>
      <c r="AY308" s="18" t="s">
        <v>201</v>
      </c>
      <c r="BE308" s="235">
        <f>IF(N308="základní",J308,0)</f>
        <v>0</v>
      </c>
      <c r="BF308" s="235">
        <f>IF(N308="snížená",J308,0)</f>
        <v>0</v>
      </c>
      <c r="BG308" s="235">
        <f>IF(N308="zákl. přenesená",J308,0)</f>
        <v>0</v>
      </c>
      <c r="BH308" s="235">
        <f>IF(N308="sníž. přenesená",J308,0)</f>
        <v>0</v>
      </c>
      <c r="BI308" s="235">
        <f>IF(N308="nulová",J308,0)</f>
        <v>0</v>
      </c>
      <c r="BJ308" s="18" t="s">
        <v>83</v>
      </c>
      <c r="BK308" s="235">
        <f>ROUND(I308*H308,2)</f>
        <v>0</v>
      </c>
      <c r="BL308" s="18" t="s">
        <v>206</v>
      </c>
      <c r="BM308" s="234" t="s">
        <v>2547</v>
      </c>
    </row>
    <row r="309" s="2" customFormat="1" ht="33" customHeight="1">
      <c r="A309" s="39"/>
      <c r="B309" s="40"/>
      <c r="C309" s="222" t="s">
        <v>1377</v>
      </c>
      <c r="D309" s="222" t="s">
        <v>202</v>
      </c>
      <c r="E309" s="223" t="s">
        <v>2548</v>
      </c>
      <c r="F309" s="224" t="s">
        <v>2549</v>
      </c>
      <c r="G309" s="225" t="s">
        <v>934</v>
      </c>
      <c r="H309" s="226">
        <v>8</v>
      </c>
      <c r="I309" s="227"/>
      <c r="J309" s="228">
        <f>ROUND(I309*H309,2)</f>
        <v>0</v>
      </c>
      <c r="K309" s="229"/>
      <c r="L309" s="45"/>
      <c r="M309" s="230" t="s">
        <v>1</v>
      </c>
      <c r="N309" s="231" t="s">
        <v>41</v>
      </c>
      <c r="O309" s="92"/>
      <c r="P309" s="232">
        <f>O309*H309</f>
        <v>0</v>
      </c>
      <c r="Q309" s="232">
        <v>0</v>
      </c>
      <c r="R309" s="232">
        <f>Q309*H309</f>
        <v>0</v>
      </c>
      <c r="S309" s="232">
        <v>0</v>
      </c>
      <c r="T309" s="233">
        <f>S309*H309</f>
        <v>0</v>
      </c>
      <c r="U309" s="39"/>
      <c r="V309" s="39"/>
      <c r="W309" s="39"/>
      <c r="X309" s="39"/>
      <c r="Y309" s="39"/>
      <c r="Z309" s="39"/>
      <c r="AA309" s="39"/>
      <c r="AB309" s="39"/>
      <c r="AC309" s="39"/>
      <c r="AD309" s="39"/>
      <c r="AE309" s="39"/>
      <c r="AR309" s="234" t="s">
        <v>206</v>
      </c>
      <c r="AT309" s="234" t="s">
        <v>202</v>
      </c>
      <c r="AU309" s="234" t="s">
        <v>83</v>
      </c>
      <c r="AY309" s="18" t="s">
        <v>201</v>
      </c>
      <c r="BE309" s="235">
        <f>IF(N309="základní",J309,0)</f>
        <v>0</v>
      </c>
      <c r="BF309" s="235">
        <f>IF(N309="snížená",J309,0)</f>
        <v>0</v>
      </c>
      <c r="BG309" s="235">
        <f>IF(N309="zákl. přenesená",J309,0)</f>
        <v>0</v>
      </c>
      <c r="BH309" s="235">
        <f>IF(N309="sníž. přenesená",J309,0)</f>
        <v>0</v>
      </c>
      <c r="BI309" s="235">
        <f>IF(N309="nulová",J309,0)</f>
        <v>0</v>
      </c>
      <c r="BJ309" s="18" t="s">
        <v>83</v>
      </c>
      <c r="BK309" s="235">
        <f>ROUND(I309*H309,2)</f>
        <v>0</v>
      </c>
      <c r="BL309" s="18" t="s">
        <v>206</v>
      </c>
      <c r="BM309" s="234" t="s">
        <v>2550</v>
      </c>
    </row>
    <row r="310" s="2" customFormat="1" ht="33" customHeight="1">
      <c r="A310" s="39"/>
      <c r="B310" s="40"/>
      <c r="C310" s="222" t="s">
        <v>1380</v>
      </c>
      <c r="D310" s="222" t="s">
        <v>202</v>
      </c>
      <c r="E310" s="223" t="s">
        <v>2551</v>
      </c>
      <c r="F310" s="224" t="s">
        <v>2552</v>
      </c>
      <c r="G310" s="225" t="s">
        <v>934</v>
      </c>
      <c r="H310" s="226">
        <v>72</v>
      </c>
      <c r="I310" s="227"/>
      <c r="J310" s="228">
        <f>ROUND(I310*H310,2)</f>
        <v>0</v>
      </c>
      <c r="K310" s="229"/>
      <c r="L310" s="45"/>
      <c r="M310" s="230" t="s">
        <v>1</v>
      </c>
      <c r="N310" s="231" t="s">
        <v>41</v>
      </c>
      <c r="O310" s="92"/>
      <c r="P310" s="232">
        <f>O310*H310</f>
        <v>0</v>
      </c>
      <c r="Q310" s="232">
        <v>0</v>
      </c>
      <c r="R310" s="232">
        <f>Q310*H310</f>
        <v>0</v>
      </c>
      <c r="S310" s="232">
        <v>0</v>
      </c>
      <c r="T310" s="233">
        <f>S310*H310</f>
        <v>0</v>
      </c>
      <c r="U310" s="39"/>
      <c r="V310" s="39"/>
      <c r="W310" s="39"/>
      <c r="X310" s="39"/>
      <c r="Y310" s="39"/>
      <c r="Z310" s="39"/>
      <c r="AA310" s="39"/>
      <c r="AB310" s="39"/>
      <c r="AC310" s="39"/>
      <c r="AD310" s="39"/>
      <c r="AE310" s="39"/>
      <c r="AR310" s="234" t="s">
        <v>206</v>
      </c>
      <c r="AT310" s="234" t="s">
        <v>202</v>
      </c>
      <c r="AU310" s="234" t="s">
        <v>83</v>
      </c>
      <c r="AY310" s="18" t="s">
        <v>201</v>
      </c>
      <c r="BE310" s="235">
        <f>IF(N310="základní",J310,0)</f>
        <v>0</v>
      </c>
      <c r="BF310" s="235">
        <f>IF(N310="snížená",J310,0)</f>
        <v>0</v>
      </c>
      <c r="BG310" s="235">
        <f>IF(N310="zákl. přenesená",J310,0)</f>
        <v>0</v>
      </c>
      <c r="BH310" s="235">
        <f>IF(N310="sníž. přenesená",J310,0)</f>
        <v>0</v>
      </c>
      <c r="BI310" s="235">
        <f>IF(N310="nulová",J310,0)</f>
        <v>0</v>
      </c>
      <c r="BJ310" s="18" t="s">
        <v>83</v>
      </c>
      <c r="BK310" s="235">
        <f>ROUND(I310*H310,2)</f>
        <v>0</v>
      </c>
      <c r="BL310" s="18" t="s">
        <v>206</v>
      </c>
      <c r="BM310" s="234" t="s">
        <v>2553</v>
      </c>
    </row>
    <row r="311" s="2" customFormat="1" ht="55.5" customHeight="1">
      <c r="A311" s="39"/>
      <c r="B311" s="40"/>
      <c r="C311" s="222" t="s">
        <v>1384</v>
      </c>
      <c r="D311" s="222" t="s">
        <v>202</v>
      </c>
      <c r="E311" s="223" t="s">
        <v>2554</v>
      </c>
      <c r="F311" s="224" t="s">
        <v>2555</v>
      </c>
      <c r="G311" s="225" t="s">
        <v>934</v>
      </c>
      <c r="H311" s="226">
        <v>3</v>
      </c>
      <c r="I311" s="227"/>
      <c r="J311" s="228">
        <f>ROUND(I311*H311,2)</f>
        <v>0</v>
      </c>
      <c r="K311" s="229"/>
      <c r="L311" s="45"/>
      <c r="M311" s="230" t="s">
        <v>1</v>
      </c>
      <c r="N311" s="231" t="s">
        <v>41</v>
      </c>
      <c r="O311" s="92"/>
      <c r="P311" s="232">
        <f>O311*H311</f>
        <v>0</v>
      </c>
      <c r="Q311" s="232">
        <v>0</v>
      </c>
      <c r="R311" s="232">
        <f>Q311*H311</f>
        <v>0</v>
      </c>
      <c r="S311" s="232">
        <v>0</v>
      </c>
      <c r="T311" s="233">
        <f>S311*H311</f>
        <v>0</v>
      </c>
      <c r="U311" s="39"/>
      <c r="V311" s="39"/>
      <c r="W311" s="39"/>
      <c r="X311" s="39"/>
      <c r="Y311" s="39"/>
      <c r="Z311" s="39"/>
      <c r="AA311" s="39"/>
      <c r="AB311" s="39"/>
      <c r="AC311" s="39"/>
      <c r="AD311" s="39"/>
      <c r="AE311" s="39"/>
      <c r="AR311" s="234" t="s">
        <v>206</v>
      </c>
      <c r="AT311" s="234" t="s">
        <v>202</v>
      </c>
      <c r="AU311" s="234" t="s">
        <v>83</v>
      </c>
      <c r="AY311" s="18" t="s">
        <v>201</v>
      </c>
      <c r="BE311" s="235">
        <f>IF(N311="základní",J311,0)</f>
        <v>0</v>
      </c>
      <c r="BF311" s="235">
        <f>IF(N311="snížená",J311,0)</f>
        <v>0</v>
      </c>
      <c r="BG311" s="235">
        <f>IF(N311="zákl. přenesená",J311,0)</f>
        <v>0</v>
      </c>
      <c r="BH311" s="235">
        <f>IF(N311="sníž. přenesená",J311,0)</f>
        <v>0</v>
      </c>
      <c r="BI311" s="235">
        <f>IF(N311="nulová",J311,0)</f>
        <v>0</v>
      </c>
      <c r="BJ311" s="18" t="s">
        <v>83</v>
      </c>
      <c r="BK311" s="235">
        <f>ROUND(I311*H311,2)</f>
        <v>0</v>
      </c>
      <c r="BL311" s="18" t="s">
        <v>206</v>
      </c>
      <c r="BM311" s="234" t="s">
        <v>2556</v>
      </c>
    </row>
    <row r="312" s="2" customFormat="1" ht="55.5" customHeight="1">
      <c r="A312" s="39"/>
      <c r="B312" s="40"/>
      <c r="C312" s="222" t="s">
        <v>1387</v>
      </c>
      <c r="D312" s="222" t="s">
        <v>202</v>
      </c>
      <c r="E312" s="223" t="s">
        <v>2557</v>
      </c>
      <c r="F312" s="224" t="s">
        <v>2558</v>
      </c>
      <c r="G312" s="225" t="s">
        <v>934</v>
      </c>
      <c r="H312" s="226">
        <v>4</v>
      </c>
      <c r="I312" s="227"/>
      <c r="J312" s="228">
        <f>ROUND(I312*H312,2)</f>
        <v>0</v>
      </c>
      <c r="K312" s="229"/>
      <c r="L312" s="45"/>
      <c r="M312" s="230" t="s">
        <v>1</v>
      </c>
      <c r="N312" s="231" t="s">
        <v>41</v>
      </c>
      <c r="O312" s="92"/>
      <c r="P312" s="232">
        <f>O312*H312</f>
        <v>0</v>
      </c>
      <c r="Q312" s="232">
        <v>0</v>
      </c>
      <c r="R312" s="232">
        <f>Q312*H312</f>
        <v>0</v>
      </c>
      <c r="S312" s="232">
        <v>0</v>
      </c>
      <c r="T312" s="233">
        <f>S312*H312</f>
        <v>0</v>
      </c>
      <c r="U312" s="39"/>
      <c r="V312" s="39"/>
      <c r="W312" s="39"/>
      <c r="X312" s="39"/>
      <c r="Y312" s="39"/>
      <c r="Z312" s="39"/>
      <c r="AA312" s="39"/>
      <c r="AB312" s="39"/>
      <c r="AC312" s="39"/>
      <c r="AD312" s="39"/>
      <c r="AE312" s="39"/>
      <c r="AR312" s="234" t="s">
        <v>206</v>
      </c>
      <c r="AT312" s="234" t="s">
        <v>202</v>
      </c>
      <c r="AU312" s="234" t="s">
        <v>83</v>
      </c>
      <c r="AY312" s="18" t="s">
        <v>201</v>
      </c>
      <c r="BE312" s="235">
        <f>IF(N312="základní",J312,0)</f>
        <v>0</v>
      </c>
      <c r="BF312" s="235">
        <f>IF(N312="snížená",J312,0)</f>
        <v>0</v>
      </c>
      <c r="BG312" s="235">
        <f>IF(N312="zákl. přenesená",J312,0)</f>
        <v>0</v>
      </c>
      <c r="BH312" s="235">
        <f>IF(N312="sníž. přenesená",J312,0)</f>
        <v>0</v>
      </c>
      <c r="BI312" s="235">
        <f>IF(N312="nulová",J312,0)</f>
        <v>0</v>
      </c>
      <c r="BJ312" s="18" t="s">
        <v>83</v>
      </c>
      <c r="BK312" s="235">
        <f>ROUND(I312*H312,2)</f>
        <v>0</v>
      </c>
      <c r="BL312" s="18" t="s">
        <v>206</v>
      </c>
      <c r="BM312" s="234" t="s">
        <v>2559</v>
      </c>
    </row>
    <row r="313" s="2" customFormat="1" ht="55.5" customHeight="1">
      <c r="A313" s="39"/>
      <c r="B313" s="40"/>
      <c r="C313" s="222" t="s">
        <v>1390</v>
      </c>
      <c r="D313" s="222" t="s">
        <v>202</v>
      </c>
      <c r="E313" s="223" t="s">
        <v>2560</v>
      </c>
      <c r="F313" s="224" t="s">
        <v>2561</v>
      </c>
      <c r="G313" s="225" t="s">
        <v>934</v>
      </c>
      <c r="H313" s="226">
        <v>1</v>
      </c>
      <c r="I313" s="227"/>
      <c r="J313" s="228">
        <f>ROUND(I313*H313,2)</f>
        <v>0</v>
      </c>
      <c r="K313" s="229"/>
      <c r="L313" s="45"/>
      <c r="M313" s="230" t="s">
        <v>1</v>
      </c>
      <c r="N313" s="231" t="s">
        <v>41</v>
      </c>
      <c r="O313" s="92"/>
      <c r="P313" s="232">
        <f>O313*H313</f>
        <v>0</v>
      </c>
      <c r="Q313" s="232">
        <v>0</v>
      </c>
      <c r="R313" s="232">
        <f>Q313*H313</f>
        <v>0</v>
      </c>
      <c r="S313" s="232">
        <v>0</v>
      </c>
      <c r="T313" s="233">
        <f>S313*H313</f>
        <v>0</v>
      </c>
      <c r="U313" s="39"/>
      <c r="V313" s="39"/>
      <c r="W313" s="39"/>
      <c r="X313" s="39"/>
      <c r="Y313" s="39"/>
      <c r="Z313" s="39"/>
      <c r="AA313" s="39"/>
      <c r="AB313" s="39"/>
      <c r="AC313" s="39"/>
      <c r="AD313" s="39"/>
      <c r="AE313" s="39"/>
      <c r="AR313" s="234" t="s">
        <v>206</v>
      </c>
      <c r="AT313" s="234" t="s">
        <v>202</v>
      </c>
      <c r="AU313" s="234" t="s">
        <v>83</v>
      </c>
      <c r="AY313" s="18" t="s">
        <v>201</v>
      </c>
      <c r="BE313" s="235">
        <f>IF(N313="základní",J313,0)</f>
        <v>0</v>
      </c>
      <c r="BF313" s="235">
        <f>IF(N313="snížená",J313,0)</f>
        <v>0</v>
      </c>
      <c r="BG313" s="235">
        <f>IF(N313="zákl. přenesená",J313,0)</f>
        <v>0</v>
      </c>
      <c r="BH313" s="235">
        <f>IF(N313="sníž. přenesená",J313,0)</f>
        <v>0</v>
      </c>
      <c r="BI313" s="235">
        <f>IF(N313="nulová",J313,0)</f>
        <v>0</v>
      </c>
      <c r="BJ313" s="18" t="s">
        <v>83</v>
      </c>
      <c r="BK313" s="235">
        <f>ROUND(I313*H313,2)</f>
        <v>0</v>
      </c>
      <c r="BL313" s="18" t="s">
        <v>206</v>
      </c>
      <c r="BM313" s="234" t="s">
        <v>2562</v>
      </c>
    </row>
    <row r="314" s="2" customFormat="1" ht="55.5" customHeight="1">
      <c r="A314" s="39"/>
      <c r="B314" s="40"/>
      <c r="C314" s="222" t="s">
        <v>1393</v>
      </c>
      <c r="D314" s="222" t="s">
        <v>202</v>
      </c>
      <c r="E314" s="223" t="s">
        <v>2563</v>
      </c>
      <c r="F314" s="224" t="s">
        <v>2564</v>
      </c>
      <c r="G314" s="225" t="s">
        <v>934</v>
      </c>
      <c r="H314" s="226">
        <v>1</v>
      </c>
      <c r="I314" s="227"/>
      <c r="J314" s="228">
        <f>ROUND(I314*H314,2)</f>
        <v>0</v>
      </c>
      <c r="K314" s="229"/>
      <c r="L314" s="45"/>
      <c r="M314" s="230" t="s">
        <v>1</v>
      </c>
      <c r="N314" s="231" t="s">
        <v>41</v>
      </c>
      <c r="O314" s="92"/>
      <c r="P314" s="232">
        <f>O314*H314</f>
        <v>0</v>
      </c>
      <c r="Q314" s="232">
        <v>0</v>
      </c>
      <c r="R314" s="232">
        <f>Q314*H314</f>
        <v>0</v>
      </c>
      <c r="S314" s="232">
        <v>0</v>
      </c>
      <c r="T314" s="233">
        <f>S314*H314</f>
        <v>0</v>
      </c>
      <c r="U314" s="39"/>
      <c r="V314" s="39"/>
      <c r="W314" s="39"/>
      <c r="X314" s="39"/>
      <c r="Y314" s="39"/>
      <c r="Z314" s="39"/>
      <c r="AA314" s="39"/>
      <c r="AB314" s="39"/>
      <c r="AC314" s="39"/>
      <c r="AD314" s="39"/>
      <c r="AE314" s="39"/>
      <c r="AR314" s="234" t="s">
        <v>206</v>
      </c>
      <c r="AT314" s="234" t="s">
        <v>202</v>
      </c>
      <c r="AU314" s="234" t="s">
        <v>83</v>
      </c>
      <c r="AY314" s="18" t="s">
        <v>201</v>
      </c>
      <c r="BE314" s="235">
        <f>IF(N314="základní",J314,0)</f>
        <v>0</v>
      </c>
      <c r="BF314" s="235">
        <f>IF(N314="snížená",J314,0)</f>
        <v>0</v>
      </c>
      <c r="BG314" s="235">
        <f>IF(N314="zákl. přenesená",J314,0)</f>
        <v>0</v>
      </c>
      <c r="BH314" s="235">
        <f>IF(N314="sníž. přenesená",J314,0)</f>
        <v>0</v>
      </c>
      <c r="BI314" s="235">
        <f>IF(N314="nulová",J314,0)</f>
        <v>0</v>
      </c>
      <c r="BJ314" s="18" t="s">
        <v>83</v>
      </c>
      <c r="BK314" s="235">
        <f>ROUND(I314*H314,2)</f>
        <v>0</v>
      </c>
      <c r="BL314" s="18" t="s">
        <v>206</v>
      </c>
      <c r="BM314" s="234" t="s">
        <v>2565</v>
      </c>
    </row>
    <row r="315" s="2" customFormat="1" ht="55.5" customHeight="1">
      <c r="A315" s="39"/>
      <c r="B315" s="40"/>
      <c r="C315" s="222" t="s">
        <v>1396</v>
      </c>
      <c r="D315" s="222" t="s">
        <v>202</v>
      </c>
      <c r="E315" s="223" t="s">
        <v>2566</v>
      </c>
      <c r="F315" s="224" t="s">
        <v>2567</v>
      </c>
      <c r="G315" s="225" t="s">
        <v>934</v>
      </c>
      <c r="H315" s="226">
        <v>1</v>
      </c>
      <c r="I315" s="227"/>
      <c r="J315" s="228">
        <f>ROUND(I315*H315,2)</f>
        <v>0</v>
      </c>
      <c r="K315" s="229"/>
      <c r="L315" s="45"/>
      <c r="M315" s="230" t="s">
        <v>1</v>
      </c>
      <c r="N315" s="231" t="s">
        <v>41</v>
      </c>
      <c r="O315" s="92"/>
      <c r="P315" s="232">
        <f>O315*H315</f>
        <v>0</v>
      </c>
      <c r="Q315" s="232">
        <v>0</v>
      </c>
      <c r="R315" s="232">
        <f>Q315*H315</f>
        <v>0</v>
      </c>
      <c r="S315" s="232">
        <v>0</v>
      </c>
      <c r="T315" s="233">
        <f>S315*H315</f>
        <v>0</v>
      </c>
      <c r="U315" s="39"/>
      <c r="V315" s="39"/>
      <c r="W315" s="39"/>
      <c r="X315" s="39"/>
      <c r="Y315" s="39"/>
      <c r="Z315" s="39"/>
      <c r="AA315" s="39"/>
      <c r="AB315" s="39"/>
      <c r="AC315" s="39"/>
      <c r="AD315" s="39"/>
      <c r="AE315" s="39"/>
      <c r="AR315" s="234" t="s">
        <v>206</v>
      </c>
      <c r="AT315" s="234" t="s">
        <v>202</v>
      </c>
      <c r="AU315" s="234" t="s">
        <v>83</v>
      </c>
      <c r="AY315" s="18" t="s">
        <v>201</v>
      </c>
      <c r="BE315" s="235">
        <f>IF(N315="základní",J315,0)</f>
        <v>0</v>
      </c>
      <c r="BF315" s="235">
        <f>IF(N315="snížená",J315,0)</f>
        <v>0</v>
      </c>
      <c r="BG315" s="235">
        <f>IF(N315="zákl. přenesená",J315,0)</f>
        <v>0</v>
      </c>
      <c r="BH315" s="235">
        <f>IF(N315="sníž. přenesená",J315,0)</f>
        <v>0</v>
      </c>
      <c r="BI315" s="235">
        <f>IF(N315="nulová",J315,0)</f>
        <v>0</v>
      </c>
      <c r="BJ315" s="18" t="s">
        <v>83</v>
      </c>
      <c r="BK315" s="235">
        <f>ROUND(I315*H315,2)</f>
        <v>0</v>
      </c>
      <c r="BL315" s="18" t="s">
        <v>206</v>
      </c>
      <c r="BM315" s="234" t="s">
        <v>2568</v>
      </c>
    </row>
    <row r="316" s="2" customFormat="1" ht="33" customHeight="1">
      <c r="A316" s="39"/>
      <c r="B316" s="40"/>
      <c r="C316" s="222" t="s">
        <v>1399</v>
      </c>
      <c r="D316" s="222" t="s">
        <v>202</v>
      </c>
      <c r="E316" s="223" t="s">
        <v>2569</v>
      </c>
      <c r="F316" s="224" t="s">
        <v>2570</v>
      </c>
      <c r="G316" s="225" t="s">
        <v>934</v>
      </c>
      <c r="H316" s="226">
        <v>3</v>
      </c>
      <c r="I316" s="227"/>
      <c r="J316" s="228">
        <f>ROUND(I316*H316,2)</f>
        <v>0</v>
      </c>
      <c r="K316" s="229"/>
      <c r="L316" s="45"/>
      <c r="M316" s="230" t="s">
        <v>1</v>
      </c>
      <c r="N316" s="231" t="s">
        <v>41</v>
      </c>
      <c r="O316" s="92"/>
      <c r="P316" s="232">
        <f>O316*H316</f>
        <v>0</v>
      </c>
      <c r="Q316" s="232">
        <v>0</v>
      </c>
      <c r="R316" s="232">
        <f>Q316*H316</f>
        <v>0</v>
      </c>
      <c r="S316" s="232">
        <v>0</v>
      </c>
      <c r="T316" s="233">
        <f>S316*H316</f>
        <v>0</v>
      </c>
      <c r="U316" s="39"/>
      <c r="V316" s="39"/>
      <c r="W316" s="39"/>
      <c r="X316" s="39"/>
      <c r="Y316" s="39"/>
      <c r="Z316" s="39"/>
      <c r="AA316" s="39"/>
      <c r="AB316" s="39"/>
      <c r="AC316" s="39"/>
      <c r="AD316" s="39"/>
      <c r="AE316" s="39"/>
      <c r="AR316" s="234" t="s">
        <v>206</v>
      </c>
      <c r="AT316" s="234" t="s">
        <v>202</v>
      </c>
      <c r="AU316" s="234" t="s">
        <v>83</v>
      </c>
      <c r="AY316" s="18" t="s">
        <v>201</v>
      </c>
      <c r="BE316" s="235">
        <f>IF(N316="základní",J316,0)</f>
        <v>0</v>
      </c>
      <c r="BF316" s="235">
        <f>IF(N316="snížená",J316,0)</f>
        <v>0</v>
      </c>
      <c r="BG316" s="235">
        <f>IF(N316="zákl. přenesená",J316,0)</f>
        <v>0</v>
      </c>
      <c r="BH316" s="235">
        <f>IF(N316="sníž. přenesená",J316,0)</f>
        <v>0</v>
      </c>
      <c r="BI316" s="235">
        <f>IF(N316="nulová",J316,0)</f>
        <v>0</v>
      </c>
      <c r="BJ316" s="18" t="s">
        <v>83</v>
      </c>
      <c r="BK316" s="235">
        <f>ROUND(I316*H316,2)</f>
        <v>0</v>
      </c>
      <c r="BL316" s="18" t="s">
        <v>206</v>
      </c>
      <c r="BM316" s="234" t="s">
        <v>2571</v>
      </c>
    </row>
    <row r="317" s="2" customFormat="1" ht="33" customHeight="1">
      <c r="A317" s="39"/>
      <c r="B317" s="40"/>
      <c r="C317" s="222" t="s">
        <v>1403</v>
      </c>
      <c r="D317" s="222" t="s">
        <v>202</v>
      </c>
      <c r="E317" s="223" t="s">
        <v>2572</v>
      </c>
      <c r="F317" s="224" t="s">
        <v>2573</v>
      </c>
      <c r="G317" s="225" t="s">
        <v>934</v>
      </c>
      <c r="H317" s="226">
        <v>8</v>
      </c>
      <c r="I317" s="227"/>
      <c r="J317" s="228">
        <f>ROUND(I317*H317,2)</f>
        <v>0</v>
      </c>
      <c r="K317" s="229"/>
      <c r="L317" s="45"/>
      <c r="M317" s="230" t="s">
        <v>1</v>
      </c>
      <c r="N317" s="231" t="s">
        <v>41</v>
      </c>
      <c r="O317" s="92"/>
      <c r="P317" s="232">
        <f>O317*H317</f>
        <v>0</v>
      </c>
      <c r="Q317" s="232">
        <v>0</v>
      </c>
      <c r="R317" s="232">
        <f>Q317*H317</f>
        <v>0</v>
      </c>
      <c r="S317" s="232">
        <v>0</v>
      </c>
      <c r="T317" s="233">
        <f>S317*H317</f>
        <v>0</v>
      </c>
      <c r="U317" s="39"/>
      <c r="V317" s="39"/>
      <c r="W317" s="39"/>
      <c r="X317" s="39"/>
      <c r="Y317" s="39"/>
      <c r="Z317" s="39"/>
      <c r="AA317" s="39"/>
      <c r="AB317" s="39"/>
      <c r="AC317" s="39"/>
      <c r="AD317" s="39"/>
      <c r="AE317" s="39"/>
      <c r="AR317" s="234" t="s">
        <v>206</v>
      </c>
      <c r="AT317" s="234" t="s">
        <v>202</v>
      </c>
      <c r="AU317" s="234" t="s">
        <v>83</v>
      </c>
      <c r="AY317" s="18" t="s">
        <v>201</v>
      </c>
      <c r="BE317" s="235">
        <f>IF(N317="základní",J317,0)</f>
        <v>0</v>
      </c>
      <c r="BF317" s="235">
        <f>IF(N317="snížená",J317,0)</f>
        <v>0</v>
      </c>
      <c r="BG317" s="235">
        <f>IF(N317="zákl. přenesená",J317,0)</f>
        <v>0</v>
      </c>
      <c r="BH317" s="235">
        <f>IF(N317="sníž. přenesená",J317,0)</f>
        <v>0</v>
      </c>
      <c r="BI317" s="235">
        <f>IF(N317="nulová",J317,0)</f>
        <v>0</v>
      </c>
      <c r="BJ317" s="18" t="s">
        <v>83</v>
      </c>
      <c r="BK317" s="235">
        <f>ROUND(I317*H317,2)</f>
        <v>0</v>
      </c>
      <c r="BL317" s="18" t="s">
        <v>206</v>
      </c>
      <c r="BM317" s="234" t="s">
        <v>2574</v>
      </c>
    </row>
    <row r="318" s="2" customFormat="1" ht="33" customHeight="1">
      <c r="A318" s="39"/>
      <c r="B318" s="40"/>
      <c r="C318" s="222" t="s">
        <v>1407</v>
      </c>
      <c r="D318" s="222" t="s">
        <v>202</v>
      </c>
      <c r="E318" s="223" t="s">
        <v>2575</v>
      </c>
      <c r="F318" s="224" t="s">
        <v>2576</v>
      </c>
      <c r="G318" s="225" t="s">
        <v>934</v>
      </c>
      <c r="H318" s="226">
        <v>1</v>
      </c>
      <c r="I318" s="227"/>
      <c r="J318" s="228">
        <f>ROUND(I318*H318,2)</f>
        <v>0</v>
      </c>
      <c r="K318" s="229"/>
      <c r="L318" s="45"/>
      <c r="M318" s="230" t="s">
        <v>1</v>
      </c>
      <c r="N318" s="231" t="s">
        <v>41</v>
      </c>
      <c r="O318" s="92"/>
      <c r="P318" s="232">
        <f>O318*H318</f>
        <v>0</v>
      </c>
      <c r="Q318" s="232">
        <v>0</v>
      </c>
      <c r="R318" s="232">
        <f>Q318*H318</f>
        <v>0</v>
      </c>
      <c r="S318" s="232">
        <v>0</v>
      </c>
      <c r="T318" s="233">
        <f>S318*H318</f>
        <v>0</v>
      </c>
      <c r="U318" s="39"/>
      <c r="V318" s="39"/>
      <c r="W318" s="39"/>
      <c r="X318" s="39"/>
      <c r="Y318" s="39"/>
      <c r="Z318" s="39"/>
      <c r="AA318" s="39"/>
      <c r="AB318" s="39"/>
      <c r="AC318" s="39"/>
      <c r="AD318" s="39"/>
      <c r="AE318" s="39"/>
      <c r="AR318" s="234" t="s">
        <v>206</v>
      </c>
      <c r="AT318" s="234" t="s">
        <v>202</v>
      </c>
      <c r="AU318" s="234" t="s">
        <v>83</v>
      </c>
      <c r="AY318" s="18" t="s">
        <v>201</v>
      </c>
      <c r="BE318" s="235">
        <f>IF(N318="základní",J318,0)</f>
        <v>0</v>
      </c>
      <c r="BF318" s="235">
        <f>IF(N318="snížená",J318,0)</f>
        <v>0</v>
      </c>
      <c r="BG318" s="235">
        <f>IF(N318="zákl. přenesená",J318,0)</f>
        <v>0</v>
      </c>
      <c r="BH318" s="235">
        <f>IF(N318="sníž. přenesená",J318,0)</f>
        <v>0</v>
      </c>
      <c r="BI318" s="235">
        <f>IF(N318="nulová",J318,0)</f>
        <v>0</v>
      </c>
      <c r="BJ318" s="18" t="s">
        <v>83</v>
      </c>
      <c r="BK318" s="235">
        <f>ROUND(I318*H318,2)</f>
        <v>0</v>
      </c>
      <c r="BL318" s="18" t="s">
        <v>206</v>
      </c>
      <c r="BM318" s="234" t="s">
        <v>2577</v>
      </c>
    </row>
    <row r="319" s="2" customFormat="1" ht="24.15" customHeight="1">
      <c r="A319" s="39"/>
      <c r="B319" s="40"/>
      <c r="C319" s="222" t="s">
        <v>1411</v>
      </c>
      <c r="D319" s="222" t="s">
        <v>202</v>
      </c>
      <c r="E319" s="223" t="s">
        <v>2578</v>
      </c>
      <c r="F319" s="224" t="s">
        <v>2579</v>
      </c>
      <c r="G319" s="225" t="s">
        <v>934</v>
      </c>
      <c r="H319" s="226">
        <v>3</v>
      </c>
      <c r="I319" s="227"/>
      <c r="J319" s="228">
        <f>ROUND(I319*H319,2)</f>
        <v>0</v>
      </c>
      <c r="K319" s="229"/>
      <c r="L319" s="45"/>
      <c r="M319" s="230" t="s">
        <v>1</v>
      </c>
      <c r="N319" s="231" t="s">
        <v>41</v>
      </c>
      <c r="O319" s="92"/>
      <c r="P319" s="232">
        <f>O319*H319</f>
        <v>0</v>
      </c>
      <c r="Q319" s="232">
        <v>0</v>
      </c>
      <c r="R319" s="232">
        <f>Q319*H319</f>
        <v>0</v>
      </c>
      <c r="S319" s="232">
        <v>0</v>
      </c>
      <c r="T319" s="233">
        <f>S319*H319</f>
        <v>0</v>
      </c>
      <c r="U319" s="39"/>
      <c r="V319" s="39"/>
      <c r="W319" s="39"/>
      <c r="X319" s="39"/>
      <c r="Y319" s="39"/>
      <c r="Z319" s="39"/>
      <c r="AA319" s="39"/>
      <c r="AB319" s="39"/>
      <c r="AC319" s="39"/>
      <c r="AD319" s="39"/>
      <c r="AE319" s="39"/>
      <c r="AR319" s="234" t="s">
        <v>206</v>
      </c>
      <c r="AT319" s="234" t="s">
        <v>202</v>
      </c>
      <c r="AU319" s="234" t="s">
        <v>83</v>
      </c>
      <c r="AY319" s="18" t="s">
        <v>201</v>
      </c>
      <c r="BE319" s="235">
        <f>IF(N319="základní",J319,0)</f>
        <v>0</v>
      </c>
      <c r="BF319" s="235">
        <f>IF(N319="snížená",J319,0)</f>
        <v>0</v>
      </c>
      <c r="BG319" s="235">
        <f>IF(N319="zákl. přenesená",J319,0)</f>
        <v>0</v>
      </c>
      <c r="BH319" s="235">
        <f>IF(N319="sníž. přenesená",J319,0)</f>
        <v>0</v>
      </c>
      <c r="BI319" s="235">
        <f>IF(N319="nulová",J319,0)</f>
        <v>0</v>
      </c>
      <c r="BJ319" s="18" t="s">
        <v>83</v>
      </c>
      <c r="BK319" s="235">
        <f>ROUND(I319*H319,2)</f>
        <v>0</v>
      </c>
      <c r="BL319" s="18" t="s">
        <v>206</v>
      </c>
      <c r="BM319" s="234" t="s">
        <v>2580</v>
      </c>
    </row>
    <row r="320" s="2" customFormat="1" ht="24.15" customHeight="1">
      <c r="A320" s="39"/>
      <c r="B320" s="40"/>
      <c r="C320" s="222" t="s">
        <v>1415</v>
      </c>
      <c r="D320" s="222" t="s">
        <v>202</v>
      </c>
      <c r="E320" s="223" t="s">
        <v>2581</v>
      </c>
      <c r="F320" s="224" t="s">
        <v>2582</v>
      </c>
      <c r="G320" s="225" t="s">
        <v>934</v>
      </c>
      <c r="H320" s="226">
        <v>2</v>
      </c>
      <c r="I320" s="227"/>
      <c r="J320" s="228">
        <f>ROUND(I320*H320,2)</f>
        <v>0</v>
      </c>
      <c r="K320" s="229"/>
      <c r="L320" s="45"/>
      <c r="M320" s="230" t="s">
        <v>1</v>
      </c>
      <c r="N320" s="231" t="s">
        <v>41</v>
      </c>
      <c r="O320" s="92"/>
      <c r="P320" s="232">
        <f>O320*H320</f>
        <v>0</v>
      </c>
      <c r="Q320" s="232">
        <v>0</v>
      </c>
      <c r="R320" s="232">
        <f>Q320*H320</f>
        <v>0</v>
      </c>
      <c r="S320" s="232">
        <v>0</v>
      </c>
      <c r="T320" s="233">
        <f>S320*H320</f>
        <v>0</v>
      </c>
      <c r="U320" s="39"/>
      <c r="V320" s="39"/>
      <c r="W320" s="39"/>
      <c r="X320" s="39"/>
      <c r="Y320" s="39"/>
      <c r="Z320" s="39"/>
      <c r="AA320" s="39"/>
      <c r="AB320" s="39"/>
      <c r="AC320" s="39"/>
      <c r="AD320" s="39"/>
      <c r="AE320" s="39"/>
      <c r="AR320" s="234" t="s">
        <v>206</v>
      </c>
      <c r="AT320" s="234" t="s">
        <v>202</v>
      </c>
      <c r="AU320" s="234" t="s">
        <v>83</v>
      </c>
      <c r="AY320" s="18" t="s">
        <v>201</v>
      </c>
      <c r="BE320" s="235">
        <f>IF(N320="základní",J320,0)</f>
        <v>0</v>
      </c>
      <c r="BF320" s="235">
        <f>IF(N320="snížená",J320,0)</f>
        <v>0</v>
      </c>
      <c r="BG320" s="235">
        <f>IF(N320="zákl. přenesená",J320,0)</f>
        <v>0</v>
      </c>
      <c r="BH320" s="235">
        <f>IF(N320="sníž. přenesená",J320,0)</f>
        <v>0</v>
      </c>
      <c r="BI320" s="235">
        <f>IF(N320="nulová",J320,0)</f>
        <v>0</v>
      </c>
      <c r="BJ320" s="18" t="s">
        <v>83</v>
      </c>
      <c r="BK320" s="235">
        <f>ROUND(I320*H320,2)</f>
        <v>0</v>
      </c>
      <c r="BL320" s="18" t="s">
        <v>206</v>
      </c>
      <c r="BM320" s="234" t="s">
        <v>2583</v>
      </c>
    </row>
    <row r="321" s="2" customFormat="1" ht="16.5" customHeight="1">
      <c r="A321" s="39"/>
      <c r="B321" s="40"/>
      <c r="C321" s="222" t="s">
        <v>1419</v>
      </c>
      <c r="D321" s="222" t="s">
        <v>202</v>
      </c>
      <c r="E321" s="223" t="s">
        <v>2584</v>
      </c>
      <c r="F321" s="224" t="s">
        <v>2585</v>
      </c>
      <c r="G321" s="225" t="s">
        <v>934</v>
      </c>
      <c r="H321" s="226">
        <v>7</v>
      </c>
      <c r="I321" s="227"/>
      <c r="J321" s="228">
        <f>ROUND(I321*H321,2)</f>
        <v>0</v>
      </c>
      <c r="K321" s="229"/>
      <c r="L321" s="45"/>
      <c r="M321" s="230" t="s">
        <v>1</v>
      </c>
      <c r="N321" s="231" t="s">
        <v>41</v>
      </c>
      <c r="O321" s="92"/>
      <c r="P321" s="232">
        <f>O321*H321</f>
        <v>0</v>
      </c>
      <c r="Q321" s="232">
        <v>0</v>
      </c>
      <c r="R321" s="232">
        <f>Q321*H321</f>
        <v>0</v>
      </c>
      <c r="S321" s="232">
        <v>0</v>
      </c>
      <c r="T321" s="233">
        <f>S321*H321</f>
        <v>0</v>
      </c>
      <c r="U321" s="39"/>
      <c r="V321" s="39"/>
      <c r="W321" s="39"/>
      <c r="X321" s="39"/>
      <c r="Y321" s="39"/>
      <c r="Z321" s="39"/>
      <c r="AA321" s="39"/>
      <c r="AB321" s="39"/>
      <c r="AC321" s="39"/>
      <c r="AD321" s="39"/>
      <c r="AE321" s="39"/>
      <c r="AR321" s="234" t="s">
        <v>206</v>
      </c>
      <c r="AT321" s="234" t="s">
        <v>202</v>
      </c>
      <c r="AU321" s="234" t="s">
        <v>83</v>
      </c>
      <c r="AY321" s="18" t="s">
        <v>201</v>
      </c>
      <c r="BE321" s="235">
        <f>IF(N321="základní",J321,0)</f>
        <v>0</v>
      </c>
      <c r="BF321" s="235">
        <f>IF(N321="snížená",J321,0)</f>
        <v>0</v>
      </c>
      <c r="BG321" s="235">
        <f>IF(N321="zákl. přenesená",J321,0)</f>
        <v>0</v>
      </c>
      <c r="BH321" s="235">
        <f>IF(N321="sníž. přenesená",J321,0)</f>
        <v>0</v>
      </c>
      <c r="BI321" s="235">
        <f>IF(N321="nulová",J321,0)</f>
        <v>0</v>
      </c>
      <c r="BJ321" s="18" t="s">
        <v>83</v>
      </c>
      <c r="BK321" s="235">
        <f>ROUND(I321*H321,2)</f>
        <v>0</v>
      </c>
      <c r="BL321" s="18" t="s">
        <v>206</v>
      </c>
      <c r="BM321" s="234" t="s">
        <v>2586</v>
      </c>
    </row>
    <row r="322" s="2" customFormat="1" ht="16.5" customHeight="1">
      <c r="A322" s="39"/>
      <c r="B322" s="40"/>
      <c r="C322" s="222" t="s">
        <v>1423</v>
      </c>
      <c r="D322" s="222" t="s">
        <v>202</v>
      </c>
      <c r="E322" s="223" t="s">
        <v>2587</v>
      </c>
      <c r="F322" s="224" t="s">
        <v>2588</v>
      </c>
      <c r="G322" s="225" t="s">
        <v>934</v>
      </c>
      <c r="H322" s="226">
        <v>2</v>
      </c>
      <c r="I322" s="227"/>
      <c r="J322" s="228">
        <f>ROUND(I322*H322,2)</f>
        <v>0</v>
      </c>
      <c r="K322" s="229"/>
      <c r="L322" s="45"/>
      <c r="M322" s="230" t="s">
        <v>1</v>
      </c>
      <c r="N322" s="231" t="s">
        <v>41</v>
      </c>
      <c r="O322" s="92"/>
      <c r="P322" s="232">
        <f>O322*H322</f>
        <v>0</v>
      </c>
      <c r="Q322" s="232">
        <v>0</v>
      </c>
      <c r="R322" s="232">
        <f>Q322*H322</f>
        <v>0</v>
      </c>
      <c r="S322" s="232">
        <v>0</v>
      </c>
      <c r="T322" s="233">
        <f>S322*H322</f>
        <v>0</v>
      </c>
      <c r="U322" s="39"/>
      <c r="V322" s="39"/>
      <c r="W322" s="39"/>
      <c r="X322" s="39"/>
      <c r="Y322" s="39"/>
      <c r="Z322" s="39"/>
      <c r="AA322" s="39"/>
      <c r="AB322" s="39"/>
      <c r="AC322" s="39"/>
      <c r="AD322" s="39"/>
      <c r="AE322" s="39"/>
      <c r="AR322" s="234" t="s">
        <v>206</v>
      </c>
      <c r="AT322" s="234" t="s">
        <v>202</v>
      </c>
      <c r="AU322" s="234" t="s">
        <v>83</v>
      </c>
      <c r="AY322" s="18" t="s">
        <v>201</v>
      </c>
      <c r="BE322" s="235">
        <f>IF(N322="základní",J322,0)</f>
        <v>0</v>
      </c>
      <c r="BF322" s="235">
        <f>IF(N322="snížená",J322,0)</f>
        <v>0</v>
      </c>
      <c r="BG322" s="235">
        <f>IF(N322="zákl. přenesená",J322,0)</f>
        <v>0</v>
      </c>
      <c r="BH322" s="235">
        <f>IF(N322="sníž. přenesená",J322,0)</f>
        <v>0</v>
      </c>
      <c r="BI322" s="235">
        <f>IF(N322="nulová",J322,0)</f>
        <v>0</v>
      </c>
      <c r="BJ322" s="18" t="s">
        <v>83</v>
      </c>
      <c r="BK322" s="235">
        <f>ROUND(I322*H322,2)</f>
        <v>0</v>
      </c>
      <c r="BL322" s="18" t="s">
        <v>206</v>
      </c>
      <c r="BM322" s="234" t="s">
        <v>2589</v>
      </c>
    </row>
    <row r="323" s="2" customFormat="1" ht="16.5" customHeight="1">
      <c r="A323" s="39"/>
      <c r="B323" s="40"/>
      <c r="C323" s="222" t="s">
        <v>1426</v>
      </c>
      <c r="D323" s="222" t="s">
        <v>202</v>
      </c>
      <c r="E323" s="223" t="s">
        <v>2590</v>
      </c>
      <c r="F323" s="224" t="s">
        <v>2591</v>
      </c>
      <c r="G323" s="225" t="s">
        <v>934</v>
      </c>
      <c r="H323" s="226">
        <v>1</v>
      </c>
      <c r="I323" s="227"/>
      <c r="J323" s="228">
        <f>ROUND(I323*H323,2)</f>
        <v>0</v>
      </c>
      <c r="K323" s="229"/>
      <c r="L323" s="45"/>
      <c r="M323" s="230" t="s">
        <v>1</v>
      </c>
      <c r="N323" s="231" t="s">
        <v>41</v>
      </c>
      <c r="O323" s="92"/>
      <c r="P323" s="232">
        <f>O323*H323</f>
        <v>0</v>
      </c>
      <c r="Q323" s="232">
        <v>0</v>
      </c>
      <c r="R323" s="232">
        <f>Q323*H323</f>
        <v>0</v>
      </c>
      <c r="S323" s="232">
        <v>0</v>
      </c>
      <c r="T323" s="233">
        <f>S323*H323</f>
        <v>0</v>
      </c>
      <c r="U323" s="39"/>
      <c r="V323" s="39"/>
      <c r="W323" s="39"/>
      <c r="X323" s="39"/>
      <c r="Y323" s="39"/>
      <c r="Z323" s="39"/>
      <c r="AA323" s="39"/>
      <c r="AB323" s="39"/>
      <c r="AC323" s="39"/>
      <c r="AD323" s="39"/>
      <c r="AE323" s="39"/>
      <c r="AR323" s="234" t="s">
        <v>206</v>
      </c>
      <c r="AT323" s="234" t="s">
        <v>202</v>
      </c>
      <c r="AU323" s="234" t="s">
        <v>83</v>
      </c>
      <c r="AY323" s="18" t="s">
        <v>201</v>
      </c>
      <c r="BE323" s="235">
        <f>IF(N323="základní",J323,0)</f>
        <v>0</v>
      </c>
      <c r="BF323" s="235">
        <f>IF(N323="snížená",J323,0)</f>
        <v>0</v>
      </c>
      <c r="BG323" s="235">
        <f>IF(N323="zákl. přenesená",J323,0)</f>
        <v>0</v>
      </c>
      <c r="BH323" s="235">
        <f>IF(N323="sníž. přenesená",J323,0)</f>
        <v>0</v>
      </c>
      <c r="BI323" s="235">
        <f>IF(N323="nulová",J323,0)</f>
        <v>0</v>
      </c>
      <c r="BJ323" s="18" t="s">
        <v>83</v>
      </c>
      <c r="BK323" s="235">
        <f>ROUND(I323*H323,2)</f>
        <v>0</v>
      </c>
      <c r="BL323" s="18" t="s">
        <v>206</v>
      </c>
      <c r="BM323" s="234" t="s">
        <v>2592</v>
      </c>
    </row>
    <row r="324" s="2" customFormat="1">
      <c r="A324" s="39"/>
      <c r="B324" s="40"/>
      <c r="C324" s="41"/>
      <c r="D324" s="238" t="s">
        <v>343</v>
      </c>
      <c r="E324" s="41"/>
      <c r="F324" s="285" t="s">
        <v>2243</v>
      </c>
      <c r="G324" s="41"/>
      <c r="H324" s="41"/>
      <c r="I324" s="286"/>
      <c r="J324" s="41"/>
      <c r="K324" s="41"/>
      <c r="L324" s="45"/>
      <c r="M324" s="287"/>
      <c r="N324" s="288"/>
      <c r="O324" s="92"/>
      <c r="P324" s="92"/>
      <c r="Q324" s="92"/>
      <c r="R324" s="92"/>
      <c r="S324" s="92"/>
      <c r="T324" s="93"/>
      <c r="U324" s="39"/>
      <c r="V324" s="39"/>
      <c r="W324" s="39"/>
      <c r="X324" s="39"/>
      <c r="Y324" s="39"/>
      <c r="Z324" s="39"/>
      <c r="AA324" s="39"/>
      <c r="AB324" s="39"/>
      <c r="AC324" s="39"/>
      <c r="AD324" s="39"/>
      <c r="AE324" s="39"/>
      <c r="AT324" s="18" t="s">
        <v>343</v>
      </c>
      <c r="AU324" s="18" t="s">
        <v>83</v>
      </c>
    </row>
    <row r="325" s="2" customFormat="1" ht="24.15" customHeight="1">
      <c r="A325" s="39"/>
      <c r="B325" s="40"/>
      <c r="C325" s="222" t="s">
        <v>1429</v>
      </c>
      <c r="D325" s="222" t="s">
        <v>202</v>
      </c>
      <c r="E325" s="223" t="s">
        <v>2593</v>
      </c>
      <c r="F325" s="224" t="s">
        <v>2594</v>
      </c>
      <c r="G325" s="225" t="s">
        <v>2234</v>
      </c>
      <c r="H325" s="226">
        <v>1</v>
      </c>
      <c r="I325" s="227"/>
      <c r="J325" s="228">
        <f>ROUND(I325*H325,2)</f>
        <v>0</v>
      </c>
      <c r="K325" s="229"/>
      <c r="L325" s="45"/>
      <c r="M325" s="230" t="s">
        <v>1</v>
      </c>
      <c r="N325" s="231" t="s">
        <v>41</v>
      </c>
      <c r="O325" s="92"/>
      <c r="P325" s="232">
        <f>O325*H325</f>
        <v>0</v>
      </c>
      <c r="Q325" s="232">
        <v>0</v>
      </c>
      <c r="R325" s="232">
        <f>Q325*H325</f>
        <v>0</v>
      </c>
      <c r="S325" s="232">
        <v>0</v>
      </c>
      <c r="T325" s="233">
        <f>S325*H325</f>
        <v>0</v>
      </c>
      <c r="U325" s="39"/>
      <c r="V325" s="39"/>
      <c r="W325" s="39"/>
      <c r="X325" s="39"/>
      <c r="Y325" s="39"/>
      <c r="Z325" s="39"/>
      <c r="AA325" s="39"/>
      <c r="AB325" s="39"/>
      <c r="AC325" s="39"/>
      <c r="AD325" s="39"/>
      <c r="AE325" s="39"/>
      <c r="AR325" s="234" t="s">
        <v>206</v>
      </c>
      <c r="AT325" s="234" t="s">
        <v>202</v>
      </c>
      <c r="AU325" s="234" t="s">
        <v>83</v>
      </c>
      <c r="AY325" s="18" t="s">
        <v>201</v>
      </c>
      <c r="BE325" s="235">
        <f>IF(N325="základní",J325,0)</f>
        <v>0</v>
      </c>
      <c r="BF325" s="235">
        <f>IF(N325="snížená",J325,0)</f>
        <v>0</v>
      </c>
      <c r="BG325" s="235">
        <f>IF(N325="zákl. přenesená",J325,0)</f>
        <v>0</v>
      </c>
      <c r="BH325" s="235">
        <f>IF(N325="sníž. přenesená",J325,0)</f>
        <v>0</v>
      </c>
      <c r="BI325" s="235">
        <f>IF(N325="nulová",J325,0)</f>
        <v>0</v>
      </c>
      <c r="BJ325" s="18" t="s">
        <v>83</v>
      </c>
      <c r="BK325" s="235">
        <f>ROUND(I325*H325,2)</f>
        <v>0</v>
      </c>
      <c r="BL325" s="18" t="s">
        <v>206</v>
      </c>
      <c r="BM325" s="234" t="s">
        <v>2595</v>
      </c>
    </row>
    <row r="326" s="2" customFormat="1" ht="44.25" customHeight="1">
      <c r="A326" s="39"/>
      <c r="B326" s="40"/>
      <c r="C326" s="222" t="s">
        <v>1433</v>
      </c>
      <c r="D326" s="222" t="s">
        <v>202</v>
      </c>
      <c r="E326" s="223" t="s">
        <v>2596</v>
      </c>
      <c r="F326" s="224" t="s">
        <v>2597</v>
      </c>
      <c r="G326" s="225" t="s">
        <v>934</v>
      </c>
      <c r="H326" s="226">
        <v>3</v>
      </c>
      <c r="I326" s="227"/>
      <c r="J326" s="228">
        <f>ROUND(I326*H326,2)</f>
        <v>0</v>
      </c>
      <c r="K326" s="229"/>
      <c r="L326" s="45"/>
      <c r="M326" s="230" t="s">
        <v>1</v>
      </c>
      <c r="N326" s="231" t="s">
        <v>41</v>
      </c>
      <c r="O326" s="92"/>
      <c r="P326" s="232">
        <f>O326*H326</f>
        <v>0</v>
      </c>
      <c r="Q326" s="232">
        <v>0</v>
      </c>
      <c r="R326" s="232">
        <f>Q326*H326</f>
        <v>0</v>
      </c>
      <c r="S326" s="232">
        <v>0</v>
      </c>
      <c r="T326" s="233">
        <f>S326*H326</f>
        <v>0</v>
      </c>
      <c r="U326" s="39"/>
      <c r="V326" s="39"/>
      <c r="W326" s="39"/>
      <c r="X326" s="39"/>
      <c r="Y326" s="39"/>
      <c r="Z326" s="39"/>
      <c r="AA326" s="39"/>
      <c r="AB326" s="39"/>
      <c r="AC326" s="39"/>
      <c r="AD326" s="39"/>
      <c r="AE326" s="39"/>
      <c r="AR326" s="234" t="s">
        <v>206</v>
      </c>
      <c r="AT326" s="234" t="s">
        <v>202</v>
      </c>
      <c r="AU326" s="234" t="s">
        <v>83</v>
      </c>
      <c r="AY326" s="18" t="s">
        <v>201</v>
      </c>
      <c r="BE326" s="235">
        <f>IF(N326="základní",J326,0)</f>
        <v>0</v>
      </c>
      <c r="BF326" s="235">
        <f>IF(N326="snížená",J326,0)</f>
        <v>0</v>
      </c>
      <c r="BG326" s="235">
        <f>IF(N326="zákl. přenesená",J326,0)</f>
        <v>0</v>
      </c>
      <c r="BH326" s="235">
        <f>IF(N326="sníž. přenesená",J326,0)</f>
        <v>0</v>
      </c>
      <c r="BI326" s="235">
        <f>IF(N326="nulová",J326,0)</f>
        <v>0</v>
      </c>
      <c r="BJ326" s="18" t="s">
        <v>83</v>
      </c>
      <c r="BK326" s="235">
        <f>ROUND(I326*H326,2)</f>
        <v>0</v>
      </c>
      <c r="BL326" s="18" t="s">
        <v>206</v>
      </c>
      <c r="BM326" s="234" t="s">
        <v>2598</v>
      </c>
    </row>
    <row r="327" s="2" customFormat="1" ht="44.25" customHeight="1">
      <c r="A327" s="39"/>
      <c r="B327" s="40"/>
      <c r="C327" s="222" t="s">
        <v>1454</v>
      </c>
      <c r="D327" s="222" t="s">
        <v>202</v>
      </c>
      <c r="E327" s="223" t="s">
        <v>2599</v>
      </c>
      <c r="F327" s="224" t="s">
        <v>2600</v>
      </c>
      <c r="G327" s="225" t="s">
        <v>934</v>
      </c>
      <c r="H327" s="226">
        <v>3</v>
      </c>
      <c r="I327" s="227"/>
      <c r="J327" s="228">
        <f>ROUND(I327*H327,2)</f>
        <v>0</v>
      </c>
      <c r="K327" s="229"/>
      <c r="L327" s="45"/>
      <c r="M327" s="230" t="s">
        <v>1</v>
      </c>
      <c r="N327" s="231" t="s">
        <v>41</v>
      </c>
      <c r="O327" s="92"/>
      <c r="P327" s="232">
        <f>O327*H327</f>
        <v>0</v>
      </c>
      <c r="Q327" s="232">
        <v>0</v>
      </c>
      <c r="R327" s="232">
        <f>Q327*H327</f>
        <v>0</v>
      </c>
      <c r="S327" s="232">
        <v>0</v>
      </c>
      <c r="T327" s="233">
        <f>S327*H327</f>
        <v>0</v>
      </c>
      <c r="U327" s="39"/>
      <c r="V327" s="39"/>
      <c r="W327" s="39"/>
      <c r="X327" s="39"/>
      <c r="Y327" s="39"/>
      <c r="Z327" s="39"/>
      <c r="AA327" s="39"/>
      <c r="AB327" s="39"/>
      <c r="AC327" s="39"/>
      <c r="AD327" s="39"/>
      <c r="AE327" s="39"/>
      <c r="AR327" s="234" t="s">
        <v>206</v>
      </c>
      <c r="AT327" s="234" t="s">
        <v>202</v>
      </c>
      <c r="AU327" s="234" t="s">
        <v>83</v>
      </c>
      <c r="AY327" s="18" t="s">
        <v>201</v>
      </c>
      <c r="BE327" s="235">
        <f>IF(N327="základní",J327,0)</f>
        <v>0</v>
      </c>
      <c r="BF327" s="235">
        <f>IF(N327="snížená",J327,0)</f>
        <v>0</v>
      </c>
      <c r="BG327" s="235">
        <f>IF(N327="zákl. přenesená",J327,0)</f>
        <v>0</v>
      </c>
      <c r="BH327" s="235">
        <f>IF(N327="sníž. přenesená",J327,0)</f>
        <v>0</v>
      </c>
      <c r="BI327" s="235">
        <f>IF(N327="nulová",J327,0)</f>
        <v>0</v>
      </c>
      <c r="BJ327" s="18" t="s">
        <v>83</v>
      </c>
      <c r="BK327" s="235">
        <f>ROUND(I327*H327,2)</f>
        <v>0</v>
      </c>
      <c r="BL327" s="18" t="s">
        <v>206</v>
      </c>
      <c r="BM327" s="234" t="s">
        <v>2601</v>
      </c>
    </row>
    <row r="328" s="2" customFormat="1" ht="21.75" customHeight="1">
      <c r="A328" s="39"/>
      <c r="B328" s="40"/>
      <c r="C328" s="222" t="s">
        <v>1459</v>
      </c>
      <c r="D328" s="222" t="s">
        <v>202</v>
      </c>
      <c r="E328" s="223" t="s">
        <v>2602</v>
      </c>
      <c r="F328" s="224" t="s">
        <v>2603</v>
      </c>
      <c r="G328" s="225" t="s">
        <v>934</v>
      </c>
      <c r="H328" s="226">
        <v>3</v>
      </c>
      <c r="I328" s="227"/>
      <c r="J328" s="228">
        <f>ROUND(I328*H328,2)</f>
        <v>0</v>
      </c>
      <c r="K328" s="229"/>
      <c r="L328" s="45"/>
      <c r="M328" s="230" t="s">
        <v>1</v>
      </c>
      <c r="N328" s="231" t="s">
        <v>41</v>
      </c>
      <c r="O328" s="92"/>
      <c r="P328" s="232">
        <f>O328*H328</f>
        <v>0</v>
      </c>
      <c r="Q328" s="232">
        <v>0</v>
      </c>
      <c r="R328" s="232">
        <f>Q328*H328</f>
        <v>0</v>
      </c>
      <c r="S328" s="232">
        <v>0</v>
      </c>
      <c r="T328" s="233">
        <f>S328*H328</f>
        <v>0</v>
      </c>
      <c r="U328" s="39"/>
      <c r="V328" s="39"/>
      <c r="W328" s="39"/>
      <c r="X328" s="39"/>
      <c r="Y328" s="39"/>
      <c r="Z328" s="39"/>
      <c r="AA328" s="39"/>
      <c r="AB328" s="39"/>
      <c r="AC328" s="39"/>
      <c r="AD328" s="39"/>
      <c r="AE328" s="39"/>
      <c r="AR328" s="234" t="s">
        <v>206</v>
      </c>
      <c r="AT328" s="234" t="s">
        <v>202</v>
      </c>
      <c r="AU328" s="234" t="s">
        <v>83</v>
      </c>
      <c r="AY328" s="18" t="s">
        <v>201</v>
      </c>
      <c r="BE328" s="235">
        <f>IF(N328="základní",J328,0)</f>
        <v>0</v>
      </c>
      <c r="BF328" s="235">
        <f>IF(N328="snížená",J328,0)</f>
        <v>0</v>
      </c>
      <c r="BG328" s="235">
        <f>IF(N328="zákl. přenesená",J328,0)</f>
        <v>0</v>
      </c>
      <c r="BH328" s="235">
        <f>IF(N328="sníž. přenesená",J328,0)</f>
        <v>0</v>
      </c>
      <c r="BI328" s="235">
        <f>IF(N328="nulová",J328,0)</f>
        <v>0</v>
      </c>
      <c r="BJ328" s="18" t="s">
        <v>83</v>
      </c>
      <c r="BK328" s="235">
        <f>ROUND(I328*H328,2)</f>
        <v>0</v>
      </c>
      <c r="BL328" s="18" t="s">
        <v>206</v>
      </c>
      <c r="BM328" s="234" t="s">
        <v>2604</v>
      </c>
    </row>
    <row r="329" s="2" customFormat="1" ht="21.75" customHeight="1">
      <c r="A329" s="39"/>
      <c r="B329" s="40"/>
      <c r="C329" s="222" t="s">
        <v>1465</v>
      </c>
      <c r="D329" s="222" t="s">
        <v>202</v>
      </c>
      <c r="E329" s="223" t="s">
        <v>2605</v>
      </c>
      <c r="F329" s="224" t="s">
        <v>2606</v>
      </c>
      <c r="G329" s="225" t="s">
        <v>934</v>
      </c>
      <c r="H329" s="226">
        <v>3</v>
      </c>
      <c r="I329" s="227"/>
      <c r="J329" s="228">
        <f>ROUND(I329*H329,2)</f>
        <v>0</v>
      </c>
      <c r="K329" s="229"/>
      <c r="L329" s="45"/>
      <c r="M329" s="230" t="s">
        <v>1</v>
      </c>
      <c r="N329" s="231" t="s">
        <v>41</v>
      </c>
      <c r="O329" s="92"/>
      <c r="P329" s="232">
        <f>O329*H329</f>
        <v>0</v>
      </c>
      <c r="Q329" s="232">
        <v>0</v>
      </c>
      <c r="R329" s="232">
        <f>Q329*H329</f>
        <v>0</v>
      </c>
      <c r="S329" s="232">
        <v>0</v>
      </c>
      <c r="T329" s="233">
        <f>S329*H329</f>
        <v>0</v>
      </c>
      <c r="U329" s="39"/>
      <c r="V329" s="39"/>
      <c r="W329" s="39"/>
      <c r="X329" s="39"/>
      <c r="Y329" s="39"/>
      <c r="Z329" s="39"/>
      <c r="AA329" s="39"/>
      <c r="AB329" s="39"/>
      <c r="AC329" s="39"/>
      <c r="AD329" s="39"/>
      <c r="AE329" s="39"/>
      <c r="AR329" s="234" t="s">
        <v>206</v>
      </c>
      <c r="AT329" s="234" t="s">
        <v>202</v>
      </c>
      <c r="AU329" s="234" t="s">
        <v>83</v>
      </c>
      <c r="AY329" s="18" t="s">
        <v>201</v>
      </c>
      <c r="BE329" s="235">
        <f>IF(N329="základní",J329,0)</f>
        <v>0</v>
      </c>
      <c r="BF329" s="235">
        <f>IF(N329="snížená",J329,0)</f>
        <v>0</v>
      </c>
      <c r="BG329" s="235">
        <f>IF(N329="zákl. přenesená",J329,0)</f>
        <v>0</v>
      </c>
      <c r="BH329" s="235">
        <f>IF(N329="sníž. přenesená",J329,0)</f>
        <v>0</v>
      </c>
      <c r="BI329" s="235">
        <f>IF(N329="nulová",J329,0)</f>
        <v>0</v>
      </c>
      <c r="BJ329" s="18" t="s">
        <v>83</v>
      </c>
      <c r="BK329" s="235">
        <f>ROUND(I329*H329,2)</f>
        <v>0</v>
      </c>
      <c r="BL329" s="18" t="s">
        <v>206</v>
      </c>
      <c r="BM329" s="234" t="s">
        <v>2607</v>
      </c>
    </row>
    <row r="330" s="2" customFormat="1" ht="16.5" customHeight="1">
      <c r="A330" s="39"/>
      <c r="B330" s="40"/>
      <c r="C330" s="222" t="s">
        <v>1471</v>
      </c>
      <c r="D330" s="222" t="s">
        <v>202</v>
      </c>
      <c r="E330" s="223" t="s">
        <v>2608</v>
      </c>
      <c r="F330" s="224" t="s">
        <v>2609</v>
      </c>
      <c r="G330" s="225" t="s">
        <v>934</v>
      </c>
      <c r="H330" s="226">
        <v>6</v>
      </c>
      <c r="I330" s="227"/>
      <c r="J330" s="228">
        <f>ROUND(I330*H330,2)</f>
        <v>0</v>
      </c>
      <c r="K330" s="229"/>
      <c r="L330" s="45"/>
      <c r="M330" s="230" t="s">
        <v>1</v>
      </c>
      <c r="N330" s="231" t="s">
        <v>41</v>
      </c>
      <c r="O330" s="92"/>
      <c r="P330" s="232">
        <f>O330*H330</f>
        <v>0</v>
      </c>
      <c r="Q330" s="232">
        <v>0</v>
      </c>
      <c r="R330" s="232">
        <f>Q330*H330</f>
        <v>0</v>
      </c>
      <c r="S330" s="232">
        <v>0</v>
      </c>
      <c r="T330" s="233">
        <f>S330*H330</f>
        <v>0</v>
      </c>
      <c r="U330" s="39"/>
      <c r="V330" s="39"/>
      <c r="W330" s="39"/>
      <c r="X330" s="39"/>
      <c r="Y330" s="39"/>
      <c r="Z330" s="39"/>
      <c r="AA330" s="39"/>
      <c r="AB330" s="39"/>
      <c r="AC330" s="39"/>
      <c r="AD330" s="39"/>
      <c r="AE330" s="39"/>
      <c r="AR330" s="234" t="s">
        <v>206</v>
      </c>
      <c r="AT330" s="234" t="s">
        <v>202</v>
      </c>
      <c r="AU330" s="234" t="s">
        <v>83</v>
      </c>
      <c r="AY330" s="18" t="s">
        <v>201</v>
      </c>
      <c r="BE330" s="235">
        <f>IF(N330="základní",J330,0)</f>
        <v>0</v>
      </c>
      <c r="BF330" s="235">
        <f>IF(N330="snížená",J330,0)</f>
        <v>0</v>
      </c>
      <c r="BG330" s="235">
        <f>IF(N330="zákl. přenesená",J330,0)</f>
        <v>0</v>
      </c>
      <c r="BH330" s="235">
        <f>IF(N330="sníž. přenesená",J330,0)</f>
        <v>0</v>
      </c>
      <c r="BI330" s="235">
        <f>IF(N330="nulová",J330,0)</f>
        <v>0</v>
      </c>
      <c r="BJ330" s="18" t="s">
        <v>83</v>
      </c>
      <c r="BK330" s="235">
        <f>ROUND(I330*H330,2)</f>
        <v>0</v>
      </c>
      <c r="BL330" s="18" t="s">
        <v>206</v>
      </c>
      <c r="BM330" s="234" t="s">
        <v>2610</v>
      </c>
    </row>
    <row r="331" s="2" customFormat="1" ht="16.5" customHeight="1">
      <c r="A331" s="39"/>
      <c r="B331" s="40"/>
      <c r="C331" s="222" t="s">
        <v>1477</v>
      </c>
      <c r="D331" s="222" t="s">
        <v>202</v>
      </c>
      <c r="E331" s="223" t="s">
        <v>2611</v>
      </c>
      <c r="F331" s="224" t="s">
        <v>2612</v>
      </c>
      <c r="G331" s="225" t="s">
        <v>934</v>
      </c>
      <c r="H331" s="226">
        <v>6</v>
      </c>
      <c r="I331" s="227"/>
      <c r="J331" s="228">
        <f>ROUND(I331*H331,2)</f>
        <v>0</v>
      </c>
      <c r="K331" s="229"/>
      <c r="L331" s="45"/>
      <c r="M331" s="230" t="s">
        <v>1</v>
      </c>
      <c r="N331" s="231" t="s">
        <v>41</v>
      </c>
      <c r="O331" s="92"/>
      <c r="P331" s="232">
        <f>O331*H331</f>
        <v>0</v>
      </c>
      <c r="Q331" s="232">
        <v>0</v>
      </c>
      <c r="R331" s="232">
        <f>Q331*H331</f>
        <v>0</v>
      </c>
      <c r="S331" s="232">
        <v>0</v>
      </c>
      <c r="T331" s="233">
        <f>S331*H331</f>
        <v>0</v>
      </c>
      <c r="U331" s="39"/>
      <c r="V331" s="39"/>
      <c r="W331" s="39"/>
      <c r="X331" s="39"/>
      <c r="Y331" s="39"/>
      <c r="Z331" s="39"/>
      <c r="AA331" s="39"/>
      <c r="AB331" s="39"/>
      <c r="AC331" s="39"/>
      <c r="AD331" s="39"/>
      <c r="AE331" s="39"/>
      <c r="AR331" s="234" t="s">
        <v>206</v>
      </c>
      <c r="AT331" s="234" t="s">
        <v>202</v>
      </c>
      <c r="AU331" s="234" t="s">
        <v>83</v>
      </c>
      <c r="AY331" s="18" t="s">
        <v>201</v>
      </c>
      <c r="BE331" s="235">
        <f>IF(N331="základní",J331,0)</f>
        <v>0</v>
      </c>
      <c r="BF331" s="235">
        <f>IF(N331="snížená",J331,0)</f>
        <v>0</v>
      </c>
      <c r="BG331" s="235">
        <f>IF(N331="zákl. přenesená",J331,0)</f>
        <v>0</v>
      </c>
      <c r="BH331" s="235">
        <f>IF(N331="sníž. přenesená",J331,0)</f>
        <v>0</v>
      </c>
      <c r="BI331" s="235">
        <f>IF(N331="nulová",J331,0)</f>
        <v>0</v>
      </c>
      <c r="BJ331" s="18" t="s">
        <v>83</v>
      </c>
      <c r="BK331" s="235">
        <f>ROUND(I331*H331,2)</f>
        <v>0</v>
      </c>
      <c r="BL331" s="18" t="s">
        <v>206</v>
      </c>
      <c r="BM331" s="234" t="s">
        <v>2613</v>
      </c>
    </row>
    <row r="332" s="2" customFormat="1" ht="16.5" customHeight="1">
      <c r="A332" s="39"/>
      <c r="B332" s="40"/>
      <c r="C332" s="222" t="s">
        <v>1481</v>
      </c>
      <c r="D332" s="222" t="s">
        <v>202</v>
      </c>
      <c r="E332" s="223" t="s">
        <v>2614</v>
      </c>
      <c r="F332" s="224" t="s">
        <v>2230</v>
      </c>
      <c r="G332" s="225" t="s">
        <v>934</v>
      </c>
      <c r="H332" s="226">
        <v>6</v>
      </c>
      <c r="I332" s="227"/>
      <c r="J332" s="228">
        <f>ROUND(I332*H332,2)</f>
        <v>0</v>
      </c>
      <c r="K332" s="229"/>
      <c r="L332" s="45"/>
      <c r="M332" s="230" t="s">
        <v>1</v>
      </c>
      <c r="N332" s="231" t="s">
        <v>41</v>
      </c>
      <c r="O332" s="92"/>
      <c r="P332" s="232">
        <f>O332*H332</f>
        <v>0</v>
      </c>
      <c r="Q332" s="232">
        <v>0</v>
      </c>
      <c r="R332" s="232">
        <f>Q332*H332</f>
        <v>0</v>
      </c>
      <c r="S332" s="232">
        <v>0</v>
      </c>
      <c r="T332" s="233">
        <f>S332*H332</f>
        <v>0</v>
      </c>
      <c r="U332" s="39"/>
      <c r="V332" s="39"/>
      <c r="W332" s="39"/>
      <c r="X332" s="39"/>
      <c r="Y332" s="39"/>
      <c r="Z332" s="39"/>
      <c r="AA332" s="39"/>
      <c r="AB332" s="39"/>
      <c r="AC332" s="39"/>
      <c r="AD332" s="39"/>
      <c r="AE332" s="39"/>
      <c r="AR332" s="234" t="s">
        <v>206</v>
      </c>
      <c r="AT332" s="234" t="s">
        <v>202</v>
      </c>
      <c r="AU332" s="234" t="s">
        <v>83</v>
      </c>
      <c r="AY332" s="18" t="s">
        <v>201</v>
      </c>
      <c r="BE332" s="235">
        <f>IF(N332="základní",J332,0)</f>
        <v>0</v>
      </c>
      <c r="BF332" s="235">
        <f>IF(N332="snížená",J332,0)</f>
        <v>0</v>
      </c>
      <c r="BG332" s="235">
        <f>IF(N332="zákl. přenesená",J332,0)</f>
        <v>0</v>
      </c>
      <c r="BH332" s="235">
        <f>IF(N332="sníž. přenesená",J332,0)</f>
        <v>0</v>
      </c>
      <c r="BI332" s="235">
        <f>IF(N332="nulová",J332,0)</f>
        <v>0</v>
      </c>
      <c r="BJ332" s="18" t="s">
        <v>83</v>
      </c>
      <c r="BK332" s="235">
        <f>ROUND(I332*H332,2)</f>
        <v>0</v>
      </c>
      <c r="BL332" s="18" t="s">
        <v>206</v>
      </c>
      <c r="BM332" s="234" t="s">
        <v>2615</v>
      </c>
    </row>
    <row r="333" s="2" customFormat="1" ht="24.15" customHeight="1">
      <c r="A333" s="39"/>
      <c r="B333" s="40"/>
      <c r="C333" s="222" t="s">
        <v>1487</v>
      </c>
      <c r="D333" s="222" t="s">
        <v>202</v>
      </c>
      <c r="E333" s="223" t="s">
        <v>2616</v>
      </c>
      <c r="F333" s="224" t="s">
        <v>2617</v>
      </c>
      <c r="G333" s="225" t="s">
        <v>934</v>
      </c>
      <c r="H333" s="226">
        <v>6</v>
      </c>
      <c r="I333" s="227"/>
      <c r="J333" s="228">
        <f>ROUND(I333*H333,2)</f>
        <v>0</v>
      </c>
      <c r="K333" s="229"/>
      <c r="L333" s="45"/>
      <c r="M333" s="230" t="s">
        <v>1</v>
      </c>
      <c r="N333" s="231" t="s">
        <v>41</v>
      </c>
      <c r="O333" s="92"/>
      <c r="P333" s="232">
        <f>O333*H333</f>
        <v>0</v>
      </c>
      <c r="Q333" s="232">
        <v>0</v>
      </c>
      <c r="R333" s="232">
        <f>Q333*H333</f>
        <v>0</v>
      </c>
      <c r="S333" s="232">
        <v>0</v>
      </c>
      <c r="T333" s="233">
        <f>S333*H333</f>
        <v>0</v>
      </c>
      <c r="U333" s="39"/>
      <c r="V333" s="39"/>
      <c r="W333" s="39"/>
      <c r="X333" s="39"/>
      <c r="Y333" s="39"/>
      <c r="Z333" s="39"/>
      <c r="AA333" s="39"/>
      <c r="AB333" s="39"/>
      <c r="AC333" s="39"/>
      <c r="AD333" s="39"/>
      <c r="AE333" s="39"/>
      <c r="AR333" s="234" t="s">
        <v>206</v>
      </c>
      <c r="AT333" s="234" t="s">
        <v>202</v>
      </c>
      <c r="AU333" s="234" t="s">
        <v>83</v>
      </c>
      <c r="AY333" s="18" t="s">
        <v>201</v>
      </c>
      <c r="BE333" s="235">
        <f>IF(N333="základní",J333,0)</f>
        <v>0</v>
      </c>
      <c r="BF333" s="235">
        <f>IF(N333="snížená",J333,0)</f>
        <v>0</v>
      </c>
      <c r="BG333" s="235">
        <f>IF(N333="zákl. přenesená",J333,0)</f>
        <v>0</v>
      </c>
      <c r="BH333" s="235">
        <f>IF(N333="sníž. přenesená",J333,0)</f>
        <v>0</v>
      </c>
      <c r="BI333" s="235">
        <f>IF(N333="nulová",J333,0)</f>
        <v>0</v>
      </c>
      <c r="BJ333" s="18" t="s">
        <v>83</v>
      </c>
      <c r="BK333" s="235">
        <f>ROUND(I333*H333,2)</f>
        <v>0</v>
      </c>
      <c r="BL333" s="18" t="s">
        <v>206</v>
      </c>
      <c r="BM333" s="234" t="s">
        <v>2618</v>
      </c>
    </row>
    <row r="334" s="2" customFormat="1" ht="16.5" customHeight="1">
      <c r="A334" s="39"/>
      <c r="B334" s="40"/>
      <c r="C334" s="222" t="s">
        <v>1491</v>
      </c>
      <c r="D334" s="222" t="s">
        <v>202</v>
      </c>
      <c r="E334" s="223" t="s">
        <v>2619</v>
      </c>
      <c r="F334" s="224" t="s">
        <v>2620</v>
      </c>
      <c r="G334" s="225" t="s">
        <v>934</v>
      </c>
      <c r="H334" s="226">
        <v>6</v>
      </c>
      <c r="I334" s="227"/>
      <c r="J334" s="228">
        <f>ROUND(I334*H334,2)</f>
        <v>0</v>
      </c>
      <c r="K334" s="229"/>
      <c r="L334" s="45"/>
      <c r="M334" s="230" t="s">
        <v>1</v>
      </c>
      <c r="N334" s="231" t="s">
        <v>41</v>
      </c>
      <c r="O334" s="92"/>
      <c r="P334" s="232">
        <f>O334*H334</f>
        <v>0</v>
      </c>
      <c r="Q334" s="232">
        <v>0</v>
      </c>
      <c r="R334" s="232">
        <f>Q334*H334</f>
        <v>0</v>
      </c>
      <c r="S334" s="232">
        <v>0</v>
      </c>
      <c r="T334" s="233">
        <f>S334*H334</f>
        <v>0</v>
      </c>
      <c r="U334" s="39"/>
      <c r="V334" s="39"/>
      <c r="W334" s="39"/>
      <c r="X334" s="39"/>
      <c r="Y334" s="39"/>
      <c r="Z334" s="39"/>
      <c r="AA334" s="39"/>
      <c r="AB334" s="39"/>
      <c r="AC334" s="39"/>
      <c r="AD334" s="39"/>
      <c r="AE334" s="39"/>
      <c r="AR334" s="234" t="s">
        <v>206</v>
      </c>
      <c r="AT334" s="234" t="s">
        <v>202</v>
      </c>
      <c r="AU334" s="234" t="s">
        <v>83</v>
      </c>
      <c r="AY334" s="18" t="s">
        <v>201</v>
      </c>
      <c r="BE334" s="235">
        <f>IF(N334="základní",J334,0)</f>
        <v>0</v>
      </c>
      <c r="BF334" s="235">
        <f>IF(N334="snížená",J334,0)</f>
        <v>0</v>
      </c>
      <c r="BG334" s="235">
        <f>IF(N334="zákl. přenesená",J334,0)</f>
        <v>0</v>
      </c>
      <c r="BH334" s="235">
        <f>IF(N334="sníž. přenesená",J334,0)</f>
        <v>0</v>
      </c>
      <c r="BI334" s="235">
        <f>IF(N334="nulová",J334,0)</f>
        <v>0</v>
      </c>
      <c r="BJ334" s="18" t="s">
        <v>83</v>
      </c>
      <c r="BK334" s="235">
        <f>ROUND(I334*H334,2)</f>
        <v>0</v>
      </c>
      <c r="BL334" s="18" t="s">
        <v>206</v>
      </c>
      <c r="BM334" s="234" t="s">
        <v>2621</v>
      </c>
    </row>
    <row r="335" s="2" customFormat="1">
      <c r="A335" s="39"/>
      <c r="B335" s="40"/>
      <c r="C335" s="41"/>
      <c r="D335" s="238" t="s">
        <v>343</v>
      </c>
      <c r="E335" s="41"/>
      <c r="F335" s="285" t="s">
        <v>2622</v>
      </c>
      <c r="G335" s="41"/>
      <c r="H335" s="41"/>
      <c r="I335" s="286"/>
      <c r="J335" s="41"/>
      <c r="K335" s="41"/>
      <c r="L335" s="45"/>
      <c r="M335" s="287"/>
      <c r="N335" s="288"/>
      <c r="O335" s="92"/>
      <c r="P335" s="92"/>
      <c r="Q335" s="92"/>
      <c r="R335" s="92"/>
      <c r="S335" s="92"/>
      <c r="T335" s="93"/>
      <c r="U335" s="39"/>
      <c r="V335" s="39"/>
      <c r="W335" s="39"/>
      <c r="X335" s="39"/>
      <c r="Y335" s="39"/>
      <c r="Z335" s="39"/>
      <c r="AA335" s="39"/>
      <c r="AB335" s="39"/>
      <c r="AC335" s="39"/>
      <c r="AD335" s="39"/>
      <c r="AE335" s="39"/>
      <c r="AT335" s="18" t="s">
        <v>343</v>
      </c>
      <c r="AU335" s="18" t="s">
        <v>83</v>
      </c>
    </row>
    <row r="336" s="2" customFormat="1" ht="24.15" customHeight="1">
      <c r="A336" s="39"/>
      <c r="B336" s="40"/>
      <c r="C336" s="222" t="s">
        <v>1496</v>
      </c>
      <c r="D336" s="222" t="s">
        <v>202</v>
      </c>
      <c r="E336" s="223" t="s">
        <v>2623</v>
      </c>
      <c r="F336" s="224" t="s">
        <v>2624</v>
      </c>
      <c r="G336" s="225" t="s">
        <v>2234</v>
      </c>
      <c r="H336" s="226">
        <v>1</v>
      </c>
      <c r="I336" s="227"/>
      <c r="J336" s="228">
        <f>ROUND(I336*H336,2)</f>
        <v>0</v>
      </c>
      <c r="K336" s="229"/>
      <c r="L336" s="45"/>
      <c r="M336" s="230" t="s">
        <v>1</v>
      </c>
      <c r="N336" s="231" t="s">
        <v>41</v>
      </c>
      <c r="O336" s="92"/>
      <c r="P336" s="232">
        <f>O336*H336</f>
        <v>0</v>
      </c>
      <c r="Q336" s="232">
        <v>0</v>
      </c>
      <c r="R336" s="232">
        <f>Q336*H336</f>
        <v>0</v>
      </c>
      <c r="S336" s="232">
        <v>0</v>
      </c>
      <c r="T336" s="233">
        <f>S336*H336</f>
        <v>0</v>
      </c>
      <c r="U336" s="39"/>
      <c r="V336" s="39"/>
      <c r="W336" s="39"/>
      <c r="X336" s="39"/>
      <c r="Y336" s="39"/>
      <c r="Z336" s="39"/>
      <c r="AA336" s="39"/>
      <c r="AB336" s="39"/>
      <c r="AC336" s="39"/>
      <c r="AD336" s="39"/>
      <c r="AE336" s="39"/>
      <c r="AR336" s="234" t="s">
        <v>206</v>
      </c>
      <c r="AT336" s="234" t="s">
        <v>202</v>
      </c>
      <c r="AU336" s="234" t="s">
        <v>83</v>
      </c>
      <c r="AY336" s="18" t="s">
        <v>201</v>
      </c>
      <c r="BE336" s="235">
        <f>IF(N336="základní",J336,0)</f>
        <v>0</v>
      </c>
      <c r="BF336" s="235">
        <f>IF(N336="snížená",J336,0)</f>
        <v>0</v>
      </c>
      <c r="BG336" s="235">
        <f>IF(N336="zákl. přenesená",J336,0)</f>
        <v>0</v>
      </c>
      <c r="BH336" s="235">
        <f>IF(N336="sníž. přenesená",J336,0)</f>
        <v>0</v>
      </c>
      <c r="BI336" s="235">
        <f>IF(N336="nulová",J336,0)</f>
        <v>0</v>
      </c>
      <c r="BJ336" s="18" t="s">
        <v>83</v>
      </c>
      <c r="BK336" s="235">
        <f>ROUND(I336*H336,2)</f>
        <v>0</v>
      </c>
      <c r="BL336" s="18" t="s">
        <v>206</v>
      </c>
      <c r="BM336" s="234" t="s">
        <v>2625</v>
      </c>
    </row>
    <row r="337" s="2" customFormat="1">
      <c r="A337" s="39"/>
      <c r="B337" s="40"/>
      <c r="C337" s="41"/>
      <c r="D337" s="238" t="s">
        <v>343</v>
      </c>
      <c r="E337" s="41"/>
      <c r="F337" s="285" t="s">
        <v>2317</v>
      </c>
      <c r="G337" s="41"/>
      <c r="H337" s="41"/>
      <c r="I337" s="286"/>
      <c r="J337" s="41"/>
      <c r="K337" s="41"/>
      <c r="L337" s="45"/>
      <c r="M337" s="287"/>
      <c r="N337" s="288"/>
      <c r="O337" s="92"/>
      <c r="P337" s="92"/>
      <c r="Q337" s="92"/>
      <c r="R337" s="92"/>
      <c r="S337" s="92"/>
      <c r="T337" s="93"/>
      <c r="U337" s="39"/>
      <c r="V337" s="39"/>
      <c r="W337" s="39"/>
      <c r="X337" s="39"/>
      <c r="Y337" s="39"/>
      <c r="Z337" s="39"/>
      <c r="AA337" s="39"/>
      <c r="AB337" s="39"/>
      <c r="AC337" s="39"/>
      <c r="AD337" s="39"/>
      <c r="AE337" s="39"/>
      <c r="AT337" s="18" t="s">
        <v>343</v>
      </c>
      <c r="AU337" s="18" t="s">
        <v>83</v>
      </c>
    </row>
    <row r="338" s="2" customFormat="1" ht="21.75" customHeight="1">
      <c r="A338" s="39"/>
      <c r="B338" s="40"/>
      <c r="C338" s="222" t="s">
        <v>1501</v>
      </c>
      <c r="D338" s="222" t="s">
        <v>202</v>
      </c>
      <c r="E338" s="223" t="s">
        <v>2626</v>
      </c>
      <c r="F338" s="224" t="s">
        <v>2627</v>
      </c>
      <c r="G338" s="225" t="s">
        <v>1032</v>
      </c>
      <c r="H338" s="302"/>
      <c r="I338" s="227"/>
      <c r="J338" s="228">
        <f>ROUND(I338*H338,2)</f>
        <v>0</v>
      </c>
      <c r="K338" s="229"/>
      <c r="L338" s="45"/>
      <c r="M338" s="230" t="s">
        <v>1</v>
      </c>
      <c r="N338" s="231" t="s">
        <v>41</v>
      </c>
      <c r="O338" s="92"/>
      <c r="P338" s="232">
        <f>O338*H338</f>
        <v>0</v>
      </c>
      <c r="Q338" s="232">
        <v>0</v>
      </c>
      <c r="R338" s="232">
        <f>Q338*H338</f>
        <v>0</v>
      </c>
      <c r="S338" s="232">
        <v>0</v>
      </c>
      <c r="T338" s="233">
        <f>S338*H338</f>
        <v>0</v>
      </c>
      <c r="U338" s="39"/>
      <c r="V338" s="39"/>
      <c r="W338" s="39"/>
      <c r="X338" s="39"/>
      <c r="Y338" s="39"/>
      <c r="Z338" s="39"/>
      <c r="AA338" s="39"/>
      <c r="AB338" s="39"/>
      <c r="AC338" s="39"/>
      <c r="AD338" s="39"/>
      <c r="AE338" s="39"/>
      <c r="AR338" s="234" t="s">
        <v>206</v>
      </c>
      <c r="AT338" s="234" t="s">
        <v>202</v>
      </c>
      <c r="AU338" s="234" t="s">
        <v>83</v>
      </c>
      <c r="AY338" s="18" t="s">
        <v>201</v>
      </c>
      <c r="BE338" s="235">
        <f>IF(N338="základní",J338,0)</f>
        <v>0</v>
      </c>
      <c r="BF338" s="235">
        <f>IF(N338="snížená",J338,0)</f>
        <v>0</v>
      </c>
      <c r="BG338" s="235">
        <f>IF(N338="zákl. přenesená",J338,0)</f>
        <v>0</v>
      </c>
      <c r="BH338" s="235">
        <f>IF(N338="sníž. přenesená",J338,0)</f>
        <v>0</v>
      </c>
      <c r="BI338" s="235">
        <f>IF(N338="nulová",J338,0)</f>
        <v>0</v>
      </c>
      <c r="BJ338" s="18" t="s">
        <v>83</v>
      </c>
      <c r="BK338" s="235">
        <f>ROUND(I338*H338,2)</f>
        <v>0</v>
      </c>
      <c r="BL338" s="18" t="s">
        <v>206</v>
      </c>
      <c r="BM338" s="234" t="s">
        <v>2628</v>
      </c>
    </row>
    <row r="339" s="11" customFormat="1" ht="25.92" customHeight="1">
      <c r="A339" s="11"/>
      <c r="B339" s="208"/>
      <c r="C339" s="209"/>
      <c r="D339" s="210" t="s">
        <v>75</v>
      </c>
      <c r="E339" s="211" t="s">
        <v>1345</v>
      </c>
      <c r="F339" s="211" t="s">
        <v>1346</v>
      </c>
      <c r="G339" s="209"/>
      <c r="H339" s="209"/>
      <c r="I339" s="212"/>
      <c r="J339" s="213">
        <f>BK339</f>
        <v>0</v>
      </c>
      <c r="K339" s="209"/>
      <c r="L339" s="214"/>
      <c r="M339" s="215"/>
      <c r="N339" s="216"/>
      <c r="O339" s="216"/>
      <c r="P339" s="217">
        <f>SUM(P340:P345)</f>
        <v>0</v>
      </c>
      <c r="Q339" s="216"/>
      <c r="R339" s="217">
        <f>SUM(R340:R345)</f>
        <v>0</v>
      </c>
      <c r="S339" s="216"/>
      <c r="T339" s="218">
        <f>SUM(T340:T345)</f>
        <v>0</v>
      </c>
      <c r="U339" s="11"/>
      <c r="V339" s="11"/>
      <c r="W339" s="11"/>
      <c r="X339" s="11"/>
      <c r="Y339" s="11"/>
      <c r="Z339" s="11"/>
      <c r="AA339" s="11"/>
      <c r="AB339" s="11"/>
      <c r="AC339" s="11"/>
      <c r="AD339" s="11"/>
      <c r="AE339" s="11"/>
      <c r="AR339" s="219" t="s">
        <v>85</v>
      </c>
      <c r="AT339" s="220" t="s">
        <v>75</v>
      </c>
      <c r="AU339" s="220" t="s">
        <v>76</v>
      </c>
      <c r="AY339" s="219" t="s">
        <v>201</v>
      </c>
      <c r="BK339" s="221">
        <f>SUM(BK340:BK345)</f>
        <v>0</v>
      </c>
    </row>
    <row r="340" s="2" customFormat="1" ht="24.15" customHeight="1">
      <c r="A340" s="39"/>
      <c r="B340" s="40"/>
      <c r="C340" s="222" t="s">
        <v>1506</v>
      </c>
      <c r="D340" s="222" t="s">
        <v>202</v>
      </c>
      <c r="E340" s="223" t="s">
        <v>2629</v>
      </c>
      <c r="F340" s="224" t="s">
        <v>2630</v>
      </c>
      <c r="G340" s="225" t="s">
        <v>1025</v>
      </c>
      <c r="H340" s="226">
        <v>13</v>
      </c>
      <c r="I340" s="227"/>
      <c r="J340" s="228">
        <f>ROUND(I340*H340,2)</f>
        <v>0</v>
      </c>
      <c r="K340" s="229"/>
      <c r="L340" s="45"/>
      <c r="M340" s="230" t="s">
        <v>1</v>
      </c>
      <c r="N340" s="231" t="s">
        <v>41</v>
      </c>
      <c r="O340" s="92"/>
      <c r="P340" s="232">
        <f>O340*H340</f>
        <v>0</v>
      </c>
      <c r="Q340" s="232">
        <v>0</v>
      </c>
      <c r="R340" s="232">
        <f>Q340*H340</f>
        <v>0</v>
      </c>
      <c r="S340" s="232">
        <v>0</v>
      </c>
      <c r="T340" s="233">
        <f>S340*H340</f>
        <v>0</v>
      </c>
      <c r="U340" s="39"/>
      <c r="V340" s="39"/>
      <c r="W340" s="39"/>
      <c r="X340" s="39"/>
      <c r="Y340" s="39"/>
      <c r="Z340" s="39"/>
      <c r="AA340" s="39"/>
      <c r="AB340" s="39"/>
      <c r="AC340" s="39"/>
      <c r="AD340" s="39"/>
      <c r="AE340" s="39"/>
      <c r="AR340" s="234" t="s">
        <v>323</v>
      </c>
      <c r="AT340" s="234" t="s">
        <v>202</v>
      </c>
      <c r="AU340" s="234" t="s">
        <v>83</v>
      </c>
      <c r="AY340" s="18" t="s">
        <v>201</v>
      </c>
      <c r="BE340" s="235">
        <f>IF(N340="základní",J340,0)</f>
        <v>0</v>
      </c>
      <c r="BF340" s="235">
        <f>IF(N340="snížená",J340,0)</f>
        <v>0</v>
      </c>
      <c r="BG340" s="235">
        <f>IF(N340="zákl. přenesená",J340,0)</f>
        <v>0</v>
      </c>
      <c r="BH340" s="235">
        <f>IF(N340="sníž. přenesená",J340,0)</f>
        <v>0</v>
      </c>
      <c r="BI340" s="235">
        <f>IF(N340="nulová",J340,0)</f>
        <v>0</v>
      </c>
      <c r="BJ340" s="18" t="s">
        <v>83</v>
      </c>
      <c r="BK340" s="235">
        <f>ROUND(I340*H340,2)</f>
        <v>0</v>
      </c>
      <c r="BL340" s="18" t="s">
        <v>323</v>
      </c>
      <c r="BM340" s="234" t="s">
        <v>2631</v>
      </c>
    </row>
    <row r="341" s="2" customFormat="1" ht="21.75" customHeight="1">
      <c r="A341" s="39"/>
      <c r="B341" s="40"/>
      <c r="C341" s="222" t="s">
        <v>1510</v>
      </c>
      <c r="D341" s="222" t="s">
        <v>202</v>
      </c>
      <c r="E341" s="223" t="s">
        <v>2632</v>
      </c>
      <c r="F341" s="224" t="s">
        <v>2633</v>
      </c>
      <c r="G341" s="225" t="s">
        <v>1025</v>
      </c>
      <c r="H341" s="226">
        <v>122</v>
      </c>
      <c r="I341" s="227"/>
      <c r="J341" s="228">
        <f>ROUND(I341*H341,2)</f>
        <v>0</v>
      </c>
      <c r="K341" s="229"/>
      <c r="L341" s="45"/>
      <c r="M341" s="230" t="s">
        <v>1</v>
      </c>
      <c r="N341" s="231" t="s">
        <v>41</v>
      </c>
      <c r="O341" s="92"/>
      <c r="P341" s="232">
        <f>O341*H341</f>
        <v>0</v>
      </c>
      <c r="Q341" s="232">
        <v>0</v>
      </c>
      <c r="R341" s="232">
        <f>Q341*H341</f>
        <v>0</v>
      </c>
      <c r="S341" s="232">
        <v>0</v>
      </c>
      <c r="T341" s="233">
        <f>S341*H341</f>
        <v>0</v>
      </c>
      <c r="U341" s="39"/>
      <c r="V341" s="39"/>
      <c r="W341" s="39"/>
      <c r="X341" s="39"/>
      <c r="Y341" s="39"/>
      <c r="Z341" s="39"/>
      <c r="AA341" s="39"/>
      <c r="AB341" s="39"/>
      <c r="AC341" s="39"/>
      <c r="AD341" s="39"/>
      <c r="AE341" s="39"/>
      <c r="AR341" s="234" t="s">
        <v>323</v>
      </c>
      <c r="AT341" s="234" t="s">
        <v>202</v>
      </c>
      <c r="AU341" s="234" t="s">
        <v>83</v>
      </c>
      <c r="AY341" s="18" t="s">
        <v>201</v>
      </c>
      <c r="BE341" s="235">
        <f>IF(N341="základní",J341,0)</f>
        <v>0</v>
      </c>
      <c r="BF341" s="235">
        <f>IF(N341="snížená",J341,0)</f>
        <v>0</v>
      </c>
      <c r="BG341" s="235">
        <f>IF(N341="zákl. přenesená",J341,0)</f>
        <v>0</v>
      </c>
      <c r="BH341" s="235">
        <f>IF(N341="sníž. přenesená",J341,0)</f>
        <v>0</v>
      </c>
      <c r="BI341" s="235">
        <f>IF(N341="nulová",J341,0)</f>
        <v>0</v>
      </c>
      <c r="BJ341" s="18" t="s">
        <v>83</v>
      </c>
      <c r="BK341" s="235">
        <f>ROUND(I341*H341,2)</f>
        <v>0</v>
      </c>
      <c r="BL341" s="18" t="s">
        <v>323</v>
      </c>
      <c r="BM341" s="234" t="s">
        <v>2634</v>
      </c>
    </row>
    <row r="342" s="2" customFormat="1" ht="78" customHeight="1">
      <c r="A342" s="39"/>
      <c r="B342" s="40"/>
      <c r="C342" s="222" t="s">
        <v>1515</v>
      </c>
      <c r="D342" s="222" t="s">
        <v>202</v>
      </c>
      <c r="E342" s="223" t="s">
        <v>2635</v>
      </c>
      <c r="F342" s="224" t="s">
        <v>2636</v>
      </c>
      <c r="G342" s="225" t="s">
        <v>1025</v>
      </c>
      <c r="H342" s="226">
        <v>122</v>
      </c>
      <c r="I342" s="227"/>
      <c r="J342" s="228">
        <f>ROUND(I342*H342,2)</f>
        <v>0</v>
      </c>
      <c r="K342" s="229"/>
      <c r="L342" s="45"/>
      <c r="M342" s="230" t="s">
        <v>1</v>
      </c>
      <c r="N342" s="231" t="s">
        <v>41</v>
      </c>
      <c r="O342" s="92"/>
      <c r="P342" s="232">
        <f>O342*H342</f>
        <v>0</v>
      </c>
      <c r="Q342" s="232">
        <v>0</v>
      </c>
      <c r="R342" s="232">
        <f>Q342*H342</f>
        <v>0</v>
      </c>
      <c r="S342" s="232">
        <v>0</v>
      </c>
      <c r="T342" s="233">
        <f>S342*H342</f>
        <v>0</v>
      </c>
      <c r="U342" s="39"/>
      <c r="V342" s="39"/>
      <c r="W342" s="39"/>
      <c r="X342" s="39"/>
      <c r="Y342" s="39"/>
      <c r="Z342" s="39"/>
      <c r="AA342" s="39"/>
      <c r="AB342" s="39"/>
      <c r="AC342" s="39"/>
      <c r="AD342" s="39"/>
      <c r="AE342" s="39"/>
      <c r="AR342" s="234" t="s">
        <v>323</v>
      </c>
      <c r="AT342" s="234" t="s">
        <v>202</v>
      </c>
      <c r="AU342" s="234" t="s">
        <v>83</v>
      </c>
      <c r="AY342" s="18" t="s">
        <v>201</v>
      </c>
      <c r="BE342" s="235">
        <f>IF(N342="základní",J342,0)</f>
        <v>0</v>
      </c>
      <c r="BF342" s="235">
        <f>IF(N342="snížená",J342,0)</f>
        <v>0</v>
      </c>
      <c r="BG342" s="235">
        <f>IF(N342="zákl. přenesená",J342,0)</f>
        <v>0</v>
      </c>
      <c r="BH342" s="235">
        <f>IF(N342="sníž. přenesená",J342,0)</f>
        <v>0</v>
      </c>
      <c r="BI342" s="235">
        <f>IF(N342="nulová",J342,0)</f>
        <v>0</v>
      </c>
      <c r="BJ342" s="18" t="s">
        <v>83</v>
      </c>
      <c r="BK342" s="235">
        <f>ROUND(I342*H342,2)</f>
        <v>0</v>
      </c>
      <c r="BL342" s="18" t="s">
        <v>323</v>
      </c>
      <c r="BM342" s="234" t="s">
        <v>2637</v>
      </c>
    </row>
    <row r="343" s="2" customFormat="1" ht="49.05" customHeight="1">
      <c r="A343" s="39"/>
      <c r="B343" s="40"/>
      <c r="C343" s="222" t="s">
        <v>1519</v>
      </c>
      <c r="D343" s="222" t="s">
        <v>202</v>
      </c>
      <c r="E343" s="223" t="s">
        <v>2638</v>
      </c>
      <c r="F343" s="224" t="s">
        <v>2639</v>
      </c>
      <c r="G343" s="225" t="s">
        <v>1025</v>
      </c>
      <c r="H343" s="226">
        <v>13</v>
      </c>
      <c r="I343" s="227"/>
      <c r="J343" s="228">
        <f>ROUND(I343*H343,2)</f>
        <v>0</v>
      </c>
      <c r="K343" s="229"/>
      <c r="L343" s="45"/>
      <c r="M343" s="230" t="s">
        <v>1</v>
      </c>
      <c r="N343" s="231" t="s">
        <v>41</v>
      </c>
      <c r="O343" s="92"/>
      <c r="P343" s="232">
        <f>O343*H343</f>
        <v>0</v>
      </c>
      <c r="Q343" s="232">
        <v>0</v>
      </c>
      <c r="R343" s="232">
        <f>Q343*H343</f>
        <v>0</v>
      </c>
      <c r="S343" s="232">
        <v>0</v>
      </c>
      <c r="T343" s="233">
        <f>S343*H343</f>
        <v>0</v>
      </c>
      <c r="U343" s="39"/>
      <c r="V343" s="39"/>
      <c r="W343" s="39"/>
      <c r="X343" s="39"/>
      <c r="Y343" s="39"/>
      <c r="Z343" s="39"/>
      <c r="AA343" s="39"/>
      <c r="AB343" s="39"/>
      <c r="AC343" s="39"/>
      <c r="AD343" s="39"/>
      <c r="AE343" s="39"/>
      <c r="AR343" s="234" t="s">
        <v>323</v>
      </c>
      <c r="AT343" s="234" t="s">
        <v>202</v>
      </c>
      <c r="AU343" s="234" t="s">
        <v>83</v>
      </c>
      <c r="AY343" s="18" t="s">
        <v>201</v>
      </c>
      <c r="BE343" s="235">
        <f>IF(N343="základní",J343,0)</f>
        <v>0</v>
      </c>
      <c r="BF343" s="235">
        <f>IF(N343="snížená",J343,0)</f>
        <v>0</v>
      </c>
      <c r="BG343" s="235">
        <f>IF(N343="zákl. přenesená",J343,0)</f>
        <v>0</v>
      </c>
      <c r="BH343" s="235">
        <f>IF(N343="sníž. přenesená",J343,0)</f>
        <v>0</v>
      </c>
      <c r="BI343" s="235">
        <f>IF(N343="nulová",J343,0)</f>
        <v>0</v>
      </c>
      <c r="BJ343" s="18" t="s">
        <v>83</v>
      </c>
      <c r="BK343" s="235">
        <f>ROUND(I343*H343,2)</f>
        <v>0</v>
      </c>
      <c r="BL343" s="18" t="s">
        <v>323</v>
      </c>
      <c r="BM343" s="234" t="s">
        <v>2640</v>
      </c>
    </row>
    <row r="344" s="2" customFormat="1">
      <c r="A344" s="39"/>
      <c r="B344" s="40"/>
      <c r="C344" s="41"/>
      <c r="D344" s="238" t="s">
        <v>343</v>
      </c>
      <c r="E344" s="41"/>
      <c r="F344" s="285" t="s">
        <v>2317</v>
      </c>
      <c r="G344" s="41"/>
      <c r="H344" s="41"/>
      <c r="I344" s="286"/>
      <c r="J344" s="41"/>
      <c r="K344" s="41"/>
      <c r="L344" s="45"/>
      <c r="M344" s="287"/>
      <c r="N344" s="288"/>
      <c r="O344" s="92"/>
      <c r="P344" s="92"/>
      <c r="Q344" s="92"/>
      <c r="R344" s="92"/>
      <c r="S344" s="92"/>
      <c r="T344" s="93"/>
      <c r="U344" s="39"/>
      <c r="V344" s="39"/>
      <c r="W344" s="39"/>
      <c r="X344" s="39"/>
      <c r="Y344" s="39"/>
      <c r="Z344" s="39"/>
      <c r="AA344" s="39"/>
      <c r="AB344" s="39"/>
      <c r="AC344" s="39"/>
      <c r="AD344" s="39"/>
      <c r="AE344" s="39"/>
      <c r="AT344" s="18" t="s">
        <v>343</v>
      </c>
      <c r="AU344" s="18" t="s">
        <v>83</v>
      </c>
    </row>
    <row r="345" s="2" customFormat="1" ht="24.15" customHeight="1">
      <c r="A345" s="39"/>
      <c r="B345" s="40"/>
      <c r="C345" s="222" t="s">
        <v>1525</v>
      </c>
      <c r="D345" s="222" t="s">
        <v>202</v>
      </c>
      <c r="E345" s="223" t="s">
        <v>2641</v>
      </c>
      <c r="F345" s="224" t="s">
        <v>2642</v>
      </c>
      <c r="G345" s="225" t="s">
        <v>1032</v>
      </c>
      <c r="H345" s="302"/>
      <c r="I345" s="227"/>
      <c r="J345" s="228">
        <f>ROUND(I345*H345,2)</f>
        <v>0</v>
      </c>
      <c r="K345" s="229"/>
      <c r="L345" s="45"/>
      <c r="M345" s="230" t="s">
        <v>1</v>
      </c>
      <c r="N345" s="231" t="s">
        <v>41</v>
      </c>
      <c r="O345" s="92"/>
      <c r="P345" s="232">
        <f>O345*H345</f>
        <v>0</v>
      </c>
      <c r="Q345" s="232">
        <v>0</v>
      </c>
      <c r="R345" s="232">
        <f>Q345*H345</f>
        <v>0</v>
      </c>
      <c r="S345" s="232">
        <v>0</v>
      </c>
      <c r="T345" s="233">
        <f>S345*H345</f>
        <v>0</v>
      </c>
      <c r="U345" s="39"/>
      <c r="V345" s="39"/>
      <c r="W345" s="39"/>
      <c r="X345" s="39"/>
      <c r="Y345" s="39"/>
      <c r="Z345" s="39"/>
      <c r="AA345" s="39"/>
      <c r="AB345" s="39"/>
      <c r="AC345" s="39"/>
      <c r="AD345" s="39"/>
      <c r="AE345" s="39"/>
      <c r="AR345" s="234" t="s">
        <v>323</v>
      </c>
      <c r="AT345" s="234" t="s">
        <v>202</v>
      </c>
      <c r="AU345" s="234" t="s">
        <v>83</v>
      </c>
      <c r="AY345" s="18" t="s">
        <v>201</v>
      </c>
      <c r="BE345" s="235">
        <f>IF(N345="základní",J345,0)</f>
        <v>0</v>
      </c>
      <c r="BF345" s="235">
        <f>IF(N345="snížená",J345,0)</f>
        <v>0</v>
      </c>
      <c r="BG345" s="235">
        <f>IF(N345="zákl. přenesená",J345,0)</f>
        <v>0</v>
      </c>
      <c r="BH345" s="235">
        <f>IF(N345="sníž. přenesená",J345,0)</f>
        <v>0</v>
      </c>
      <c r="BI345" s="235">
        <f>IF(N345="nulová",J345,0)</f>
        <v>0</v>
      </c>
      <c r="BJ345" s="18" t="s">
        <v>83</v>
      </c>
      <c r="BK345" s="235">
        <f>ROUND(I345*H345,2)</f>
        <v>0</v>
      </c>
      <c r="BL345" s="18" t="s">
        <v>323</v>
      </c>
      <c r="BM345" s="234" t="s">
        <v>2643</v>
      </c>
    </row>
    <row r="346" s="11" customFormat="1" ht="25.92" customHeight="1">
      <c r="A346" s="11"/>
      <c r="B346" s="208"/>
      <c r="C346" s="209"/>
      <c r="D346" s="210" t="s">
        <v>75</v>
      </c>
      <c r="E346" s="211" t="s">
        <v>2644</v>
      </c>
      <c r="F346" s="211" t="s">
        <v>2645</v>
      </c>
      <c r="G346" s="209"/>
      <c r="H346" s="209"/>
      <c r="I346" s="212"/>
      <c r="J346" s="213">
        <f>BK346</f>
        <v>0</v>
      </c>
      <c r="K346" s="209"/>
      <c r="L346" s="214"/>
      <c r="M346" s="215"/>
      <c r="N346" s="216"/>
      <c r="O346" s="216"/>
      <c r="P346" s="217">
        <f>SUM(P347:P350)</f>
        <v>0</v>
      </c>
      <c r="Q346" s="216"/>
      <c r="R346" s="217">
        <f>SUM(R347:R350)</f>
        <v>0</v>
      </c>
      <c r="S346" s="216"/>
      <c r="T346" s="218">
        <f>SUM(T347:T350)</f>
        <v>0</v>
      </c>
      <c r="U346" s="11"/>
      <c r="V346" s="11"/>
      <c r="W346" s="11"/>
      <c r="X346" s="11"/>
      <c r="Y346" s="11"/>
      <c r="Z346" s="11"/>
      <c r="AA346" s="11"/>
      <c r="AB346" s="11"/>
      <c r="AC346" s="11"/>
      <c r="AD346" s="11"/>
      <c r="AE346" s="11"/>
      <c r="AR346" s="219" t="s">
        <v>85</v>
      </c>
      <c r="AT346" s="220" t="s">
        <v>75</v>
      </c>
      <c r="AU346" s="220" t="s">
        <v>76</v>
      </c>
      <c r="AY346" s="219" t="s">
        <v>201</v>
      </c>
      <c r="BK346" s="221">
        <f>SUM(BK347:BK350)</f>
        <v>0</v>
      </c>
    </row>
    <row r="347" s="2" customFormat="1" ht="24.15" customHeight="1">
      <c r="A347" s="39"/>
      <c r="B347" s="40"/>
      <c r="C347" s="222" t="s">
        <v>1529</v>
      </c>
      <c r="D347" s="222" t="s">
        <v>202</v>
      </c>
      <c r="E347" s="223" t="s">
        <v>2646</v>
      </c>
      <c r="F347" s="224" t="s">
        <v>2647</v>
      </c>
      <c r="G347" s="225" t="s">
        <v>215</v>
      </c>
      <c r="H347" s="226">
        <v>5</v>
      </c>
      <c r="I347" s="227"/>
      <c r="J347" s="228">
        <f>ROUND(I347*H347,2)</f>
        <v>0</v>
      </c>
      <c r="K347" s="229"/>
      <c r="L347" s="45"/>
      <c r="M347" s="230" t="s">
        <v>1</v>
      </c>
      <c r="N347" s="231" t="s">
        <v>41</v>
      </c>
      <c r="O347" s="92"/>
      <c r="P347" s="232">
        <f>O347*H347</f>
        <v>0</v>
      </c>
      <c r="Q347" s="232">
        <v>0</v>
      </c>
      <c r="R347" s="232">
        <f>Q347*H347</f>
        <v>0</v>
      </c>
      <c r="S347" s="232">
        <v>0</v>
      </c>
      <c r="T347" s="233">
        <f>S347*H347</f>
        <v>0</v>
      </c>
      <c r="U347" s="39"/>
      <c r="V347" s="39"/>
      <c r="W347" s="39"/>
      <c r="X347" s="39"/>
      <c r="Y347" s="39"/>
      <c r="Z347" s="39"/>
      <c r="AA347" s="39"/>
      <c r="AB347" s="39"/>
      <c r="AC347" s="39"/>
      <c r="AD347" s="39"/>
      <c r="AE347" s="39"/>
      <c r="AR347" s="234" t="s">
        <v>323</v>
      </c>
      <c r="AT347" s="234" t="s">
        <v>202</v>
      </c>
      <c r="AU347" s="234" t="s">
        <v>83</v>
      </c>
      <c r="AY347" s="18" t="s">
        <v>201</v>
      </c>
      <c r="BE347" s="235">
        <f>IF(N347="základní",J347,0)</f>
        <v>0</v>
      </c>
      <c r="BF347" s="235">
        <f>IF(N347="snížená",J347,0)</f>
        <v>0</v>
      </c>
      <c r="BG347" s="235">
        <f>IF(N347="zákl. přenesená",J347,0)</f>
        <v>0</v>
      </c>
      <c r="BH347" s="235">
        <f>IF(N347="sníž. přenesená",J347,0)</f>
        <v>0</v>
      </c>
      <c r="BI347" s="235">
        <f>IF(N347="nulová",J347,0)</f>
        <v>0</v>
      </c>
      <c r="BJ347" s="18" t="s">
        <v>83</v>
      </c>
      <c r="BK347" s="235">
        <f>ROUND(I347*H347,2)</f>
        <v>0</v>
      </c>
      <c r="BL347" s="18" t="s">
        <v>323</v>
      </c>
      <c r="BM347" s="234" t="s">
        <v>2648</v>
      </c>
    </row>
    <row r="348" s="2" customFormat="1" ht="24.15" customHeight="1">
      <c r="A348" s="39"/>
      <c r="B348" s="40"/>
      <c r="C348" s="222" t="s">
        <v>1533</v>
      </c>
      <c r="D348" s="222" t="s">
        <v>202</v>
      </c>
      <c r="E348" s="223" t="s">
        <v>2649</v>
      </c>
      <c r="F348" s="224" t="s">
        <v>2650</v>
      </c>
      <c r="G348" s="225" t="s">
        <v>215</v>
      </c>
      <c r="H348" s="226">
        <v>5</v>
      </c>
      <c r="I348" s="227"/>
      <c r="J348" s="228">
        <f>ROUND(I348*H348,2)</f>
        <v>0</v>
      </c>
      <c r="K348" s="229"/>
      <c r="L348" s="45"/>
      <c r="M348" s="230" t="s">
        <v>1</v>
      </c>
      <c r="N348" s="231" t="s">
        <v>41</v>
      </c>
      <c r="O348" s="92"/>
      <c r="P348" s="232">
        <f>O348*H348</f>
        <v>0</v>
      </c>
      <c r="Q348" s="232">
        <v>0</v>
      </c>
      <c r="R348" s="232">
        <f>Q348*H348</f>
        <v>0</v>
      </c>
      <c r="S348" s="232">
        <v>0</v>
      </c>
      <c r="T348" s="233">
        <f>S348*H348</f>
        <v>0</v>
      </c>
      <c r="U348" s="39"/>
      <c r="V348" s="39"/>
      <c r="W348" s="39"/>
      <c r="X348" s="39"/>
      <c r="Y348" s="39"/>
      <c r="Z348" s="39"/>
      <c r="AA348" s="39"/>
      <c r="AB348" s="39"/>
      <c r="AC348" s="39"/>
      <c r="AD348" s="39"/>
      <c r="AE348" s="39"/>
      <c r="AR348" s="234" t="s">
        <v>323</v>
      </c>
      <c r="AT348" s="234" t="s">
        <v>202</v>
      </c>
      <c r="AU348" s="234" t="s">
        <v>83</v>
      </c>
      <c r="AY348" s="18" t="s">
        <v>201</v>
      </c>
      <c r="BE348" s="235">
        <f>IF(N348="základní",J348,0)</f>
        <v>0</v>
      </c>
      <c r="BF348" s="235">
        <f>IF(N348="snížená",J348,0)</f>
        <v>0</v>
      </c>
      <c r="BG348" s="235">
        <f>IF(N348="zákl. přenesená",J348,0)</f>
        <v>0</v>
      </c>
      <c r="BH348" s="235">
        <f>IF(N348="sníž. přenesená",J348,0)</f>
        <v>0</v>
      </c>
      <c r="BI348" s="235">
        <f>IF(N348="nulová",J348,0)</f>
        <v>0</v>
      </c>
      <c r="BJ348" s="18" t="s">
        <v>83</v>
      </c>
      <c r="BK348" s="235">
        <f>ROUND(I348*H348,2)</f>
        <v>0</v>
      </c>
      <c r="BL348" s="18" t="s">
        <v>323</v>
      </c>
      <c r="BM348" s="234" t="s">
        <v>2651</v>
      </c>
    </row>
    <row r="349" s="2" customFormat="1" ht="24.15" customHeight="1">
      <c r="A349" s="39"/>
      <c r="B349" s="40"/>
      <c r="C349" s="222" t="s">
        <v>1539</v>
      </c>
      <c r="D349" s="222" t="s">
        <v>202</v>
      </c>
      <c r="E349" s="223" t="s">
        <v>2652</v>
      </c>
      <c r="F349" s="224" t="s">
        <v>2653</v>
      </c>
      <c r="G349" s="225" t="s">
        <v>215</v>
      </c>
      <c r="H349" s="226">
        <v>5</v>
      </c>
      <c r="I349" s="227"/>
      <c r="J349" s="228">
        <f>ROUND(I349*H349,2)</f>
        <v>0</v>
      </c>
      <c r="K349" s="229"/>
      <c r="L349" s="45"/>
      <c r="M349" s="230" t="s">
        <v>1</v>
      </c>
      <c r="N349" s="231" t="s">
        <v>41</v>
      </c>
      <c r="O349" s="92"/>
      <c r="P349" s="232">
        <f>O349*H349</f>
        <v>0</v>
      </c>
      <c r="Q349" s="232">
        <v>0</v>
      </c>
      <c r="R349" s="232">
        <f>Q349*H349</f>
        <v>0</v>
      </c>
      <c r="S349" s="232">
        <v>0</v>
      </c>
      <c r="T349" s="233">
        <f>S349*H349</f>
        <v>0</v>
      </c>
      <c r="U349" s="39"/>
      <c r="V349" s="39"/>
      <c r="W349" s="39"/>
      <c r="X349" s="39"/>
      <c r="Y349" s="39"/>
      <c r="Z349" s="39"/>
      <c r="AA349" s="39"/>
      <c r="AB349" s="39"/>
      <c r="AC349" s="39"/>
      <c r="AD349" s="39"/>
      <c r="AE349" s="39"/>
      <c r="AR349" s="234" t="s">
        <v>323</v>
      </c>
      <c r="AT349" s="234" t="s">
        <v>202</v>
      </c>
      <c r="AU349" s="234" t="s">
        <v>83</v>
      </c>
      <c r="AY349" s="18" t="s">
        <v>201</v>
      </c>
      <c r="BE349" s="235">
        <f>IF(N349="základní",J349,0)</f>
        <v>0</v>
      </c>
      <c r="BF349" s="235">
        <f>IF(N349="snížená",J349,0)</f>
        <v>0</v>
      </c>
      <c r="BG349" s="235">
        <f>IF(N349="zákl. přenesená",J349,0)</f>
        <v>0</v>
      </c>
      <c r="BH349" s="235">
        <f>IF(N349="sníž. přenesená",J349,0)</f>
        <v>0</v>
      </c>
      <c r="BI349" s="235">
        <f>IF(N349="nulová",J349,0)</f>
        <v>0</v>
      </c>
      <c r="BJ349" s="18" t="s">
        <v>83</v>
      </c>
      <c r="BK349" s="235">
        <f>ROUND(I349*H349,2)</f>
        <v>0</v>
      </c>
      <c r="BL349" s="18" t="s">
        <v>323</v>
      </c>
      <c r="BM349" s="234" t="s">
        <v>2654</v>
      </c>
    </row>
    <row r="350" s="2" customFormat="1" ht="16.5" customHeight="1">
      <c r="A350" s="39"/>
      <c r="B350" s="40"/>
      <c r="C350" s="222" t="s">
        <v>1543</v>
      </c>
      <c r="D350" s="222" t="s">
        <v>202</v>
      </c>
      <c r="E350" s="223" t="s">
        <v>2655</v>
      </c>
      <c r="F350" s="224" t="s">
        <v>2656</v>
      </c>
      <c r="G350" s="225" t="s">
        <v>215</v>
      </c>
      <c r="H350" s="226">
        <v>5</v>
      </c>
      <c r="I350" s="227"/>
      <c r="J350" s="228">
        <f>ROUND(I350*H350,2)</f>
        <v>0</v>
      </c>
      <c r="K350" s="229"/>
      <c r="L350" s="45"/>
      <c r="M350" s="230" t="s">
        <v>1</v>
      </c>
      <c r="N350" s="231" t="s">
        <v>41</v>
      </c>
      <c r="O350" s="92"/>
      <c r="P350" s="232">
        <f>O350*H350</f>
        <v>0</v>
      </c>
      <c r="Q350" s="232">
        <v>0</v>
      </c>
      <c r="R350" s="232">
        <f>Q350*H350</f>
        <v>0</v>
      </c>
      <c r="S350" s="232">
        <v>0</v>
      </c>
      <c r="T350" s="233">
        <f>S350*H350</f>
        <v>0</v>
      </c>
      <c r="U350" s="39"/>
      <c r="V350" s="39"/>
      <c r="W350" s="39"/>
      <c r="X350" s="39"/>
      <c r="Y350" s="39"/>
      <c r="Z350" s="39"/>
      <c r="AA350" s="39"/>
      <c r="AB350" s="39"/>
      <c r="AC350" s="39"/>
      <c r="AD350" s="39"/>
      <c r="AE350" s="39"/>
      <c r="AR350" s="234" t="s">
        <v>323</v>
      </c>
      <c r="AT350" s="234" t="s">
        <v>202</v>
      </c>
      <c r="AU350" s="234" t="s">
        <v>83</v>
      </c>
      <c r="AY350" s="18" t="s">
        <v>201</v>
      </c>
      <c r="BE350" s="235">
        <f>IF(N350="základní",J350,0)</f>
        <v>0</v>
      </c>
      <c r="BF350" s="235">
        <f>IF(N350="snížená",J350,0)</f>
        <v>0</v>
      </c>
      <c r="BG350" s="235">
        <f>IF(N350="zákl. přenesená",J350,0)</f>
        <v>0</v>
      </c>
      <c r="BH350" s="235">
        <f>IF(N350="sníž. přenesená",J350,0)</f>
        <v>0</v>
      </c>
      <c r="BI350" s="235">
        <f>IF(N350="nulová",J350,0)</f>
        <v>0</v>
      </c>
      <c r="BJ350" s="18" t="s">
        <v>83</v>
      </c>
      <c r="BK350" s="235">
        <f>ROUND(I350*H350,2)</f>
        <v>0</v>
      </c>
      <c r="BL350" s="18" t="s">
        <v>323</v>
      </c>
      <c r="BM350" s="234" t="s">
        <v>2657</v>
      </c>
    </row>
    <row r="351" s="11" customFormat="1" ht="25.92" customHeight="1">
      <c r="A351" s="11"/>
      <c r="B351" s="208"/>
      <c r="C351" s="209"/>
      <c r="D351" s="210" t="s">
        <v>75</v>
      </c>
      <c r="E351" s="211" t="s">
        <v>2658</v>
      </c>
      <c r="F351" s="211" t="s">
        <v>2659</v>
      </c>
      <c r="G351" s="209"/>
      <c r="H351" s="209"/>
      <c r="I351" s="212"/>
      <c r="J351" s="213">
        <f>BK351</f>
        <v>0</v>
      </c>
      <c r="K351" s="209"/>
      <c r="L351" s="214"/>
      <c r="M351" s="215"/>
      <c r="N351" s="216"/>
      <c r="O351" s="216"/>
      <c r="P351" s="217">
        <f>SUM(P352:P376)</f>
        <v>0</v>
      </c>
      <c r="Q351" s="216"/>
      <c r="R351" s="217">
        <f>SUM(R352:R376)</f>
        <v>0</v>
      </c>
      <c r="S351" s="216"/>
      <c r="T351" s="218">
        <f>SUM(T352:T376)</f>
        <v>0</v>
      </c>
      <c r="U351" s="11"/>
      <c r="V351" s="11"/>
      <c r="W351" s="11"/>
      <c r="X351" s="11"/>
      <c r="Y351" s="11"/>
      <c r="Z351" s="11"/>
      <c r="AA351" s="11"/>
      <c r="AB351" s="11"/>
      <c r="AC351" s="11"/>
      <c r="AD351" s="11"/>
      <c r="AE351" s="11"/>
      <c r="AR351" s="219" t="s">
        <v>83</v>
      </c>
      <c r="AT351" s="220" t="s">
        <v>75</v>
      </c>
      <c r="AU351" s="220" t="s">
        <v>76</v>
      </c>
      <c r="AY351" s="219" t="s">
        <v>201</v>
      </c>
      <c r="BK351" s="221">
        <f>SUM(BK352:BK376)</f>
        <v>0</v>
      </c>
    </row>
    <row r="352" s="2" customFormat="1" ht="44.25" customHeight="1">
      <c r="A352" s="39"/>
      <c r="B352" s="40"/>
      <c r="C352" s="222" t="s">
        <v>1547</v>
      </c>
      <c r="D352" s="222" t="s">
        <v>202</v>
      </c>
      <c r="E352" s="223" t="s">
        <v>2660</v>
      </c>
      <c r="F352" s="224" t="s">
        <v>2661</v>
      </c>
      <c r="G352" s="225" t="s">
        <v>934</v>
      </c>
      <c r="H352" s="226">
        <v>1</v>
      </c>
      <c r="I352" s="227"/>
      <c r="J352" s="228">
        <f>ROUND(I352*H352,2)</f>
        <v>0</v>
      </c>
      <c r="K352" s="229"/>
      <c r="L352" s="45"/>
      <c r="M352" s="230" t="s">
        <v>1</v>
      </c>
      <c r="N352" s="231" t="s">
        <v>41</v>
      </c>
      <c r="O352" s="92"/>
      <c r="P352" s="232">
        <f>O352*H352</f>
        <v>0</v>
      </c>
      <c r="Q352" s="232">
        <v>0</v>
      </c>
      <c r="R352" s="232">
        <f>Q352*H352</f>
        <v>0</v>
      </c>
      <c r="S352" s="232">
        <v>0</v>
      </c>
      <c r="T352" s="233">
        <f>S352*H352</f>
        <v>0</v>
      </c>
      <c r="U352" s="39"/>
      <c r="V352" s="39"/>
      <c r="W352" s="39"/>
      <c r="X352" s="39"/>
      <c r="Y352" s="39"/>
      <c r="Z352" s="39"/>
      <c r="AA352" s="39"/>
      <c r="AB352" s="39"/>
      <c r="AC352" s="39"/>
      <c r="AD352" s="39"/>
      <c r="AE352" s="39"/>
      <c r="AR352" s="234" t="s">
        <v>206</v>
      </c>
      <c r="AT352" s="234" t="s">
        <v>202</v>
      </c>
      <c r="AU352" s="234" t="s">
        <v>83</v>
      </c>
      <c r="AY352" s="18" t="s">
        <v>201</v>
      </c>
      <c r="BE352" s="235">
        <f>IF(N352="základní",J352,0)</f>
        <v>0</v>
      </c>
      <c r="BF352" s="235">
        <f>IF(N352="snížená",J352,0)</f>
        <v>0</v>
      </c>
      <c r="BG352" s="235">
        <f>IF(N352="zákl. přenesená",J352,0)</f>
        <v>0</v>
      </c>
      <c r="BH352" s="235">
        <f>IF(N352="sníž. přenesená",J352,0)</f>
        <v>0</v>
      </c>
      <c r="BI352" s="235">
        <f>IF(N352="nulová",J352,0)</f>
        <v>0</v>
      </c>
      <c r="BJ352" s="18" t="s">
        <v>83</v>
      </c>
      <c r="BK352" s="235">
        <f>ROUND(I352*H352,2)</f>
        <v>0</v>
      </c>
      <c r="BL352" s="18" t="s">
        <v>206</v>
      </c>
      <c r="BM352" s="234" t="s">
        <v>2662</v>
      </c>
    </row>
    <row r="353" s="2" customFormat="1" ht="24.15" customHeight="1">
      <c r="A353" s="39"/>
      <c r="B353" s="40"/>
      <c r="C353" s="222" t="s">
        <v>1552</v>
      </c>
      <c r="D353" s="222" t="s">
        <v>202</v>
      </c>
      <c r="E353" s="223" t="s">
        <v>2663</v>
      </c>
      <c r="F353" s="224" t="s">
        <v>2664</v>
      </c>
      <c r="G353" s="225" t="s">
        <v>934</v>
      </c>
      <c r="H353" s="226">
        <v>1</v>
      </c>
      <c r="I353" s="227"/>
      <c r="J353" s="228">
        <f>ROUND(I353*H353,2)</f>
        <v>0</v>
      </c>
      <c r="K353" s="229"/>
      <c r="L353" s="45"/>
      <c r="M353" s="230" t="s">
        <v>1</v>
      </c>
      <c r="N353" s="231" t="s">
        <v>41</v>
      </c>
      <c r="O353" s="92"/>
      <c r="P353" s="232">
        <f>O353*H353</f>
        <v>0</v>
      </c>
      <c r="Q353" s="232">
        <v>0</v>
      </c>
      <c r="R353" s="232">
        <f>Q353*H353</f>
        <v>0</v>
      </c>
      <c r="S353" s="232">
        <v>0</v>
      </c>
      <c r="T353" s="233">
        <f>S353*H353</f>
        <v>0</v>
      </c>
      <c r="U353" s="39"/>
      <c r="V353" s="39"/>
      <c r="W353" s="39"/>
      <c r="X353" s="39"/>
      <c r="Y353" s="39"/>
      <c r="Z353" s="39"/>
      <c r="AA353" s="39"/>
      <c r="AB353" s="39"/>
      <c r="AC353" s="39"/>
      <c r="AD353" s="39"/>
      <c r="AE353" s="39"/>
      <c r="AR353" s="234" t="s">
        <v>206</v>
      </c>
      <c r="AT353" s="234" t="s">
        <v>202</v>
      </c>
      <c r="AU353" s="234" t="s">
        <v>83</v>
      </c>
      <c r="AY353" s="18" t="s">
        <v>201</v>
      </c>
      <c r="BE353" s="235">
        <f>IF(N353="základní",J353,0)</f>
        <v>0</v>
      </c>
      <c r="BF353" s="235">
        <f>IF(N353="snížená",J353,0)</f>
        <v>0</v>
      </c>
      <c r="BG353" s="235">
        <f>IF(N353="zákl. přenesená",J353,0)</f>
        <v>0</v>
      </c>
      <c r="BH353" s="235">
        <f>IF(N353="sníž. přenesená",J353,0)</f>
        <v>0</v>
      </c>
      <c r="BI353" s="235">
        <f>IF(N353="nulová",J353,0)</f>
        <v>0</v>
      </c>
      <c r="BJ353" s="18" t="s">
        <v>83</v>
      </c>
      <c r="BK353" s="235">
        <f>ROUND(I353*H353,2)</f>
        <v>0</v>
      </c>
      <c r="BL353" s="18" t="s">
        <v>206</v>
      </c>
      <c r="BM353" s="234" t="s">
        <v>2665</v>
      </c>
    </row>
    <row r="354" s="2" customFormat="1" ht="16.5" customHeight="1">
      <c r="A354" s="39"/>
      <c r="B354" s="40"/>
      <c r="C354" s="222" t="s">
        <v>1556</v>
      </c>
      <c r="D354" s="222" t="s">
        <v>202</v>
      </c>
      <c r="E354" s="223" t="s">
        <v>2666</v>
      </c>
      <c r="F354" s="224" t="s">
        <v>2667</v>
      </c>
      <c r="G354" s="225" t="s">
        <v>1025</v>
      </c>
      <c r="H354" s="226">
        <v>300</v>
      </c>
      <c r="I354" s="227"/>
      <c r="J354" s="228">
        <f>ROUND(I354*H354,2)</f>
        <v>0</v>
      </c>
      <c r="K354" s="229"/>
      <c r="L354" s="45"/>
      <c r="M354" s="230" t="s">
        <v>1</v>
      </c>
      <c r="N354" s="231" t="s">
        <v>41</v>
      </c>
      <c r="O354" s="92"/>
      <c r="P354" s="232">
        <f>O354*H354</f>
        <v>0</v>
      </c>
      <c r="Q354" s="232">
        <v>0</v>
      </c>
      <c r="R354" s="232">
        <f>Q354*H354</f>
        <v>0</v>
      </c>
      <c r="S354" s="232">
        <v>0</v>
      </c>
      <c r="T354" s="233">
        <f>S354*H354</f>
        <v>0</v>
      </c>
      <c r="U354" s="39"/>
      <c r="V354" s="39"/>
      <c r="W354" s="39"/>
      <c r="X354" s="39"/>
      <c r="Y354" s="39"/>
      <c r="Z354" s="39"/>
      <c r="AA354" s="39"/>
      <c r="AB354" s="39"/>
      <c r="AC354" s="39"/>
      <c r="AD354" s="39"/>
      <c r="AE354" s="39"/>
      <c r="AR354" s="234" t="s">
        <v>206</v>
      </c>
      <c r="AT354" s="234" t="s">
        <v>202</v>
      </c>
      <c r="AU354" s="234" t="s">
        <v>83</v>
      </c>
      <c r="AY354" s="18" t="s">
        <v>201</v>
      </c>
      <c r="BE354" s="235">
        <f>IF(N354="základní",J354,0)</f>
        <v>0</v>
      </c>
      <c r="BF354" s="235">
        <f>IF(N354="snížená",J354,0)</f>
        <v>0</v>
      </c>
      <c r="BG354" s="235">
        <f>IF(N354="zákl. přenesená",J354,0)</f>
        <v>0</v>
      </c>
      <c r="BH354" s="235">
        <f>IF(N354="sníž. přenesená",J354,0)</f>
        <v>0</v>
      </c>
      <c r="BI354" s="235">
        <f>IF(N354="nulová",J354,0)</f>
        <v>0</v>
      </c>
      <c r="BJ354" s="18" t="s">
        <v>83</v>
      </c>
      <c r="BK354" s="235">
        <f>ROUND(I354*H354,2)</f>
        <v>0</v>
      </c>
      <c r="BL354" s="18" t="s">
        <v>206</v>
      </c>
      <c r="BM354" s="234" t="s">
        <v>2668</v>
      </c>
    </row>
    <row r="355" s="2" customFormat="1" ht="62.7" customHeight="1">
      <c r="A355" s="39"/>
      <c r="B355" s="40"/>
      <c r="C355" s="222" t="s">
        <v>1559</v>
      </c>
      <c r="D355" s="222" t="s">
        <v>202</v>
      </c>
      <c r="E355" s="223" t="s">
        <v>2669</v>
      </c>
      <c r="F355" s="224" t="s">
        <v>2670</v>
      </c>
      <c r="G355" s="225" t="s">
        <v>934</v>
      </c>
      <c r="H355" s="226">
        <v>1</v>
      </c>
      <c r="I355" s="227"/>
      <c r="J355" s="228">
        <f>ROUND(I355*H355,2)</f>
        <v>0</v>
      </c>
      <c r="K355" s="229"/>
      <c r="L355" s="45"/>
      <c r="M355" s="230" t="s">
        <v>1</v>
      </c>
      <c r="N355" s="231" t="s">
        <v>41</v>
      </c>
      <c r="O355" s="92"/>
      <c r="P355" s="232">
        <f>O355*H355</f>
        <v>0</v>
      </c>
      <c r="Q355" s="232">
        <v>0</v>
      </c>
      <c r="R355" s="232">
        <f>Q355*H355</f>
        <v>0</v>
      </c>
      <c r="S355" s="232">
        <v>0</v>
      </c>
      <c r="T355" s="233">
        <f>S355*H355</f>
        <v>0</v>
      </c>
      <c r="U355" s="39"/>
      <c r="V355" s="39"/>
      <c r="W355" s="39"/>
      <c r="X355" s="39"/>
      <c r="Y355" s="39"/>
      <c r="Z355" s="39"/>
      <c r="AA355" s="39"/>
      <c r="AB355" s="39"/>
      <c r="AC355" s="39"/>
      <c r="AD355" s="39"/>
      <c r="AE355" s="39"/>
      <c r="AR355" s="234" t="s">
        <v>206</v>
      </c>
      <c r="AT355" s="234" t="s">
        <v>202</v>
      </c>
      <c r="AU355" s="234" t="s">
        <v>83</v>
      </c>
      <c r="AY355" s="18" t="s">
        <v>201</v>
      </c>
      <c r="BE355" s="235">
        <f>IF(N355="základní",J355,0)</f>
        <v>0</v>
      </c>
      <c r="BF355" s="235">
        <f>IF(N355="snížená",J355,0)</f>
        <v>0</v>
      </c>
      <c r="BG355" s="235">
        <f>IF(N355="zákl. přenesená",J355,0)</f>
        <v>0</v>
      </c>
      <c r="BH355" s="235">
        <f>IF(N355="sníž. přenesená",J355,0)</f>
        <v>0</v>
      </c>
      <c r="BI355" s="235">
        <f>IF(N355="nulová",J355,0)</f>
        <v>0</v>
      </c>
      <c r="BJ355" s="18" t="s">
        <v>83</v>
      </c>
      <c r="BK355" s="235">
        <f>ROUND(I355*H355,2)</f>
        <v>0</v>
      </c>
      <c r="BL355" s="18" t="s">
        <v>206</v>
      </c>
      <c r="BM355" s="234" t="s">
        <v>2671</v>
      </c>
    </row>
    <row r="356" s="2" customFormat="1" ht="16.5" customHeight="1">
      <c r="A356" s="39"/>
      <c r="B356" s="40"/>
      <c r="C356" s="222" t="s">
        <v>1563</v>
      </c>
      <c r="D356" s="222" t="s">
        <v>202</v>
      </c>
      <c r="E356" s="223" t="s">
        <v>2672</v>
      </c>
      <c r="F356" s="224" t="s">
        <v>2673</v>
      </c>
      <c r="G356" s="225" t="s">
        <v>934</v>
      </c>
      <c r="H356" s="226">
        <v>1</v>
      </c>
      <c r="I356" s="227"/>
      <c r="J356" s="228">
        <f>ROUND(I356*H356,2)</f>
        <v>0</v>
      </c>
      <c r="K356" s="229"/>
      <c r="L356" s="45"/>
      <c r="M356" s="230" t="s">
        <v>1</v>
      </c>
      <c r="N356" s="231" t="s">
        <v>41</v>
      </c>
      <c r="O356" s="92"/>
      <c r="P356" s="232">
        <f>O356*H356</f>
        <v>0</v>
      </c>
      <c r="Q356" s="232">
        <v>0</v>
      </c>
      <c r="R356" s="232">
        <f>Q356*H356</f>
        <v>0</v>
      </c>
      <c r="S356" s="232">
        <v>0</v>
      </c>
      <c r="T356" s="233">
        <f>S356*H356</f>
        <v>0</v>
      </c>
      <c r="U356" s="39"/>
      <c r="V356" s="39"/>
      <c r="W356" s="39"/>
      <c r="X356" s="39"/>
      <c r="Y356" s="39"/>
      <c r="Z356" s="39"/>
      <c r="AA356" s="39"/>
      <c r="AB356" s="39"/>
      <c r="AC356" s="39"/>
      <c r="AD356" s="39"/>
      <c r="AE356" s="39"/>
      <c r="AR356" s="234" t="s">
        <v>206</v>
      </c>
      <c r="AT356" s="234" t="s">
        <v>202</v>
      </c>
      <c r="AU356" s="234" t="s">
        <v>83</v>
      </c>
      <c r="AY356" s="18" t="s">
        <v>201</v>
      </c>
      <c r="BE356" s="235">
        <f>IF(N356="základní",J356,0)</f>
        <v>0</v>
      </c>
      <c r="BF356" s="235">
        <f>IF(N356="snížená",J356,0)</f>
        <v>0</v>
      </c>
      <c r="BG356" s="235">
        <f>IF(N356="zákl. přenesená",J356,0)</f>
        <v>0</v>
      </c>
      <c r="BH356" s="235">
        <f>IF(N356="sníž. přenesená",J356,0)</f>
        <v>0</v>
      </c>
      <c r="BI356" s="235">
        <f>IF(N356="nulová",J356,0)</f>
        <v>0</v>
      </c>
      <c r="BJ356" s="18" t="s">
        <v>83</v>
      </c>
      <c r="BK356" s="235">
        <f>ROUND(I356*H356,2)</f>
        <v>0</v>
      </c>
      <c r="BL356" s="18" t="s">
        <v>206</v>
      </c>
      <c r="BM356" s="234" t="s">
        <v>2674</v>
      </c>
    </row>
    <row r="357" s="2" customFormat="1" ht="16.5" customHeight="1">
      <c r="A357" s="39"/>
      <c r="B357" s="40"/>
      <c r="C357" s="222" t="s">
        <v>1567</v>
      </c>
      <c r="D357" s="222" t="s">
        <v>202</v>
      </c>
      <c r="E357" s="223" t="s">
        <v>2675</v>
      </c>
      <c r="F357" s="224" t="s">
        <v>2676</v>
      </c>
      <c r="G357" s="225" t="s">
        <v>934</v>
      </c>
      <c r="H357" s="226">
        <v>1</v>
      </c>
      <c r="I357" s="227"/>
      <c r="J357" s="228">
        <f>ROUND(I357*H357,2)</f>
        <v>0</v>
      </c>
      <c r="K357" s="229"/>
      <c r="L357" s="45"/>
      <c r="M357" s="230" t="s">
        <v>1</v>
      </c>
      <c r="N357" s="231" t="s">
        <v>41</v>
      </c>
      <c r="O357" s="92"/>
      <c r="P357" s="232">
        <f>O357*H357</f>
        <v>0</v>
      </c>
      <c r="Q357" s="232">
        <v>0</v>
      </c>
      <c r="R357" s="232">
        <f>Q357*H357</f>
        <v>0</v>
      </c>
      <c r="S357" s="232">
        <v>0</v>
      </c>
      <c r="T357" s="233">
        <f>S357*H357</f>
        <v>0</v>
      </c>
      <c r="U357" s="39"/>
      <c r="V357" s="39"/>
      <c r="W357" s="39"/>
      <c r="X357" s="39"/>
      <c r="Y357" s="39"/>
      <c r="Z357" s="39"/>
      <c r="AA357" s="39"/>
      <c r="AB357" s="39"/>
      <c r="AC357" s="39"/>
      <c r="AD357" s="39"/>
      <c r="AE357" s="39"/>
      <c r="AR357" s="234" t="s">
        <v>206</v>
      </c>
      <c r="AT357" s="234" t="s">
        <v>202</v>
      </c>
      <c r="AU357" s="234" t="s">
        <v>83</v>
      </c>
      <c r="AY357" s="18" t="s">
        <v>201</v>
      </c>
      <c r="BE357" s="235">
        <f>IF(N357="základní",J357,0)</f>
        <v>0</v>
      </c>
      <c r="BF357" s="235">
        <f>IF(N357="snížená",J357,0)</f>
        <v>0</v>
      </c>
      <c r="BG357" s="235">
        <f>IF(N357="zákl. přenesená",J357,0)</f>
        <v>0</v>
      </c>
      <c r="BH357" s="235">
        <f>IF(N357="sníž. přenesená",J357,0)</f>
        <v>0</v>
      </c>
      <c r="BI357" s="235">
        <f>IF(N357="nulová",J357,0)</f>
        <v>0</v>
      </c>
      <c r="BJ357" s="18" t="s">
        <v>83</v>
      </c>
      <c r="BK357" s="235">
        <f>ROUND(I357*H357,2)</f>
        <v>0</v>
      </c>
      <c r="BL357" s="18" t="s">
        <v>206</v>
      </c>
      <c r="BM357" s="234" t="s">
        <v>2677</v>
      </c>
    </row>
    <row r="358" s="2" customFormat="1" ht="24.15" customHeight="1">
      <c r="A358" s="39"/>
      <c r="B358" s="40"/>
      <c r="C358" s="222" t="s">
        <v>1573</v>
      </c>
      <c r="D358" s="222" t="s">
        <v>202</v>
      </c>
      <c r="E358" s="223" t="s">
        <v>2678</v>
      </c>
      <c r="F358" s="224" t="s">
        <v>2679</v>
      </c>
      <c r="G358" s="225" t="s">
        <v>934</v>
      </c>
      <c r="H358" s="226">
        <v>2</v>
      </c>
      <c r="I358" s="227"/>
      <c r="J358" s="228">
        <f>ROUND(I358*H358,2)</f>
        <v>0</v>
      </c>
      <c r="K358" s="229"/>
      <c r="L358" s="45"/>
      <c r="M358" s="230" t="s">
        <v>1</v>
      </c>
      <c r="N358" s="231" t="s">
        <v>41</v>
      </c>
      <c r="O358" s="92"/>
      <c r="P358" s="232">
        <f>O358*H358</f>
        <v>0</v>
      </c>
      <c r="Q358" s="232">
        <v>0</v>
      </c>
      <c r="R358" s="232">
        <f>Q358*H358</f>
        <v>0</v>
      </c>
      <c r="S358" s="232">
        <v>0</v>
      </c>
      <c r="T358" s="233">
        <f>S358*H358</f>
        <v>0</v>
      </c>
      <c r="U358" s="39"/>
      <c r="V358" s="39"/>
      <c r="W358" s="39"/>
      <c r="X358" s="39"/>
      <c r="Y358" s="39"/>
      <c r="Z358" s="39"/>
      <c r="AA358" s="39"/>
      <c r="AB358" s="39"/>
      <c r="AC358" s="39"/>
      <c r="AD358" s="39"/>
      <c r="AE358" s="39"/>
      <c r="AR358" s="234" t="s">
        <v>206</v>
      </c>
      <c r="AT358" s="234" t="s">
        <v>202</v>
      </c>
      <c r="AU358" s="234" t="s">
        <v>83</v>
      </c>
      <c r="AY358" s="18" t="s">
        <v>201</v>
      </c>
      <c r="BE358" s="235">
        <f>IF(N358="základní",J358,0)</f>
        <v>0</v>
      </c>
      <c r="BF358" s="235">
        <f>IF(N358="snížená",J358,0)</f>
        <v>0</v>
      </c>
      <c r="BG358" s="235">
        <f>IF(N358="zákl. přenesená",J358,0)</f>
        <v>0</v>
      </c>
      <c r="BH358" s="235">
        <f>IF(N358="sníž. přenesená",J358,0)</f>
        <v>0</v>
      </c>
      <c r="BI358" s="235">
        <f>IF(N358="nulová",J358,0)</f>
        <v>0</v>
      </c>
      <c r="BJ358" s="18" t="s">
        <v>83</v>
      </c>
      <c r="BK358" s="235">
        <f>ROUND(I358*H358,2)</f>
        <v>0</v>
      </c>
      <c r="BL358" s="18" t="s">
        <v>206</v>
      </c>
      <c r="BM358" s="234" t="s">
        <v>2680</v>
      </c>
    </row>
    <row r="359" s="2" customFormat="1" ht="24.15" customHeight="1">
      <c r="A359" s="39"/>
      <c r="B359" s="40"/>
      <c r="C359" s="222" t="s">
        <v>1587</v>
      </c>
      <c r="D359" s="222" t="s">
        <v>202</v>
      </c>
      <c r="E359" s="223" t="s">
        <v>2681</v>
      </c>
      <c r="F359" s="224" t="s">
        <v>2682</v>
      </c>
      <c r="G359" s="225" t="s">
        <v>934</v>
      </c>
      <c r="H359" s="226">
        <v>1</v>
      </c>
      <c r="I359" s="227"/>
      <c r="J359" s="228">
        <f>ROUND(I359*H359,2)</f>
        <v>0</v>
      </c>
      <c r="K359" s="229"/>
      <c r="L359" s="45"/>
      <c r="M359" s="230" t="s">
        <v>1</v>
      </c>
      <c r="N359" s="231" t="s">
        <v>41</v>
      </c>
      <c r="O359" s="92"/>
      <c r="P359" s="232">
        <f>O359*H359</f>
        <v>0</v>
      </c>
      <c r="Q359" s="232">
        <v>0</v>
      </c>
      <c r="R359" s="232">
        <f>Q359*H359</f>
        <v>0</v>
      </c>
      <c r="S359" s="232">
        <v>0</v>
      </c>
      <c r="T359" s="233">
        <f>S359*H359</f>
        <v>0</v>
      </c>
      <c r="U359" s="39"/>
      <c r="V359" s="39"/>
      <c r="W359" s="39"/>
      <c r="X359" s="39"/>
      <c r="Y359" s="39"/>
      <c r="Z359" s="39"/>
      <c r="AA359" s="39"/>
      <c r="AB359" s="39"/>
      <c r="AC359" s="39"/>
      <c r="AD359" s="39"/>
      <c r="AE359" s="39"/>
      <c r="AR359" s="234" t="s">
        <v>206</v>
      </c>
      <c r="AT359" s="234" t="s">
        <v>202</v>
      </c>
      <c r="AU359" s="234" t="s">
        <v>83</v>
      </c>
      <c r="AY359" s="18" t="s">
        <v>201</v>
      </c>
      <c r="BE359" s="235">
        <f>IF(N359="základní",J359,0)</f>
        <v>0</v>
      </c>
      <c r="BF359" s="235">
        <f>IF(N359="snížená",J359,0)</f>
        <v>0</v>
      </c>
      <c r="BG359" s="235">
        <f>IF(N359="zákl. přenesená",J359,0)</f>
        <v>0</v>
      </c>
      <c r="BH359" s="235">
        <f>IF(N359="sníž. přenesená",J359,0)</f>
        <v>0</v>
      </c>
      <c r="BI359" s="235">
        <f>IF(N359="nulová",J359,0)</f>
        <v>0</v>
      </c>
      <c r="BJ359" s="18" t="s">
        <v>83</v>
      </c>
      <c r="BK359" s="235">
        <f>ROUND(I359*H359,2)</f>
        <v>0</v>
      </c>
      <c r="BL359" s="18" t="s">
        <v>206</v>
      </c>
      <c r="BM359" s="234" t="s">
        <v>2683</v>
      </c>
    </row>
    <row r="360" s="2" customFormat="1" ht="24.15" customHeight="1">
      <c r="A360" s="39"/>
      <c r="B360" s="40"/>
      <c r="C360" s="222" t="s">
        <v>1594</v>
      </c>
      <c r="D360" s="222" t="s">
        <v>202</v>
      </c>
      <c r="E360" s="223" t="s">
        <v>2684</v>
      </c>
      <c r="F360" s="224" t="s">
        <v>2685</v>
      </c>
      <c r="G360" s="225" t="s">
        <v>934</v>
      </c>
      <c r="H360" s="226">
        <v>2</v>
      </c>
      <c r="I360" s="227"/>
      <c r="J360" s="228">
        <f>ROUND(I360*H360,2)</f>
        <v>0</v>
      </c>
      <c r="K360" s="229"/>
      <c r="L360" s="45"/>
      <c r="M360" s="230" t="s">
        <v>1</v>
      </c>
      <c r="N360" s="231" t="s">
        <v>41</v>
      </c>
      <c r="O360" s="92"/>
      <c r="P360" s="232">
        <f>O360*H360</f>
        <v>0</v>
      </c>
      <c r="Q360" s="232">
        <v>0</v>
      </c>
      <c r="R360" s="232">
        <f>Q360*H360</f>
        <v>0</v>
      </c>
      <c r="S360" s="232">
        <v>0</v>
      </c>
      <c r="T360" s="233">
        <f>S360*H360</f>
        <v>0</v>
      </c>
      <c r="U360" s="39"/>
      <c r="V360" s="39"/>
      <c r="W360" s="39"/>
      <c r="X360" s="39"/>
      <c r="Y360" s="39"/>
      <c r="Z360" s="39"/>
      <c r="AA360" s="39"/>
      <c r="AB360" s="39"/>
      <c r="AC360" s="39"/>
      <c r="AD360" s="39"/>
      <c r="AE360" s="39"/>
      <c r="AR360" s="234" t="s">
        <v>206</v>
      </c>
      <c r="AT360" s="234" t="s">
        <v>202</v>
      </c>
      <c r="AU360" s="234" t="s">
        <v>83</v>
      </c>
      <c r="AY360" s="18" t="s">
        <v>201</v>
      </c>
      <c r="BE360" s="235">
        <f>IF(N360="základní",J360,0)</f>
        <v>0</v>
      </c>
      <c r="BF360" s="235">
        <f>IF(N360="snížená",J360,0)</f>
        <v>0</v>
      </c>
      <c r="BG360" s="235">
        <f>IF(N360="zákl. přenesená",J360,0)</f>
        <v>0</v>
      </c>
      <c r="BH360" s="235">
        <f>IF(N360="sníž. přenesená",J360,0)</f>
        <v>0</v>
      </c>
      <c r="BI360" s="235">
        <f>IF(N360="nulová",J360,0)</f>
        <v>0</v>
      </c>
      <c r="BJ360" s="18" t="s">
        <v>83</v>
      </c>
      <c r="BK360" s="235">
        <f>ROUND(I360*H360,2)</f>
        <v>0</v>
      </c>
      <c r="BL360" s="18" t="s">
        <v>206</v>
      </c>
      <c r="BM360" s="234" t="s">
        <v>2686</v>
      </c>
    </row>
    <row r="361" s="2" customFormat="1" ht="24.15" customHeight="1">
      <c r="A361" s="39"/>
      <c r="B361" s="40"/>
      <c r="C361" s="222" t="s">
        <v>1598</v>
      </c>
      <c r="D361" s="222" t="s">
        <v>202</v>
      </c>
      <c r="E361" s="223" t="s">
        <v>2687</v>
      </c>
      <c r="F361" s="224" t="s">
        <v>2688</v>
      </c>
      <c r="G361" s="225" t="s">
        <v>934</v>
      </c>
      <c r="H361" s="226">
        <v>2</v>
      </c>
      <c r="I361" s="227"/>
      <c r="J361" s="228">
        <f>ROUND(I361*H361,2)</f>
        <v>0</v>
      </c>
      <c r="K361" s="229"/>
      <c r="L361" s="45"/>
      <c r="M361" s="230" t="s">
        <v>1</v>
      </c>
      <c r="N361" s="231" t="s">
        <v>41</v>
      </c>
      <c r="O361" s="92"/>
      <c r="P361" s="232">
        <f>O361*H361</f>
        <v>0</v>
      </c>
      <c r="Q361" s="232">
        <v>0</v>
      </c>
      <c r="R361" s="232">
        <f>Q361*H361</f>
        <v>0</v>
      </c>
      <c r="S361" s="232">
        <v>0</v>
      </c>
      <c r="T361" s="233">
        <f>S361*H361</f>
        <v>0</v>
      </c>
      <c r="U361" s="39"/>
      <c r="V361" s="39"/>
      <c r="W361" s="39"/>
      <c r="X361" s="39"/>
      <c r="Y361" s="39"/>
      <c r="Z361" s="39"/>
      <c r="AA361" s="39"/>
      <c r="AB361" s="39"/>
      <c r="AC361" s="39"/>
      <c r="AD361" s="39"/>
      <c r="AE361" s="39"/>
      <c r="AR361" s="234" t="s">
        <v>206</v>
      </c>
      <c r="AT361" s="234" t="s">
        <v>202</v>
      </c>
      <c r="AU361" s="234" t="s">
        <v>83</v>
      </c>
      <c r="AY361" s="18" t="s">
        <v>201</v>
      </c>
      <c r="BE361" s="235">
        <f>IF(N361="základní",J361,0)</f>
        <v>0</v>
      </c>
      <c r="BF361" s="235">
        <f>IF(N361="snížená",J361,0)</f>
        <v>0</v>
      </c>
      <c r="BG361" s="235">
        <f>IF(N361="zákl. přenesená",J361,0)</f>
        <v>0</v>
      </c>
      <c r="BH361" s="235">
        <f>IF(N361="sníž. přenesená",J361,0)</f>
        <v>0</v>
      </c>
      <c r="BI361" s="235">
        <f>IF(N361="nulová",J361,0)</f>
        <v>0</v>
      </c>
      <c r="BJ361" s="18" t="s">
        <v>83</v>
      </c>
      <c r="BK361" s="235">
        <f>ROUND(I361*H361,2)</f>
        <v>0</v>
      </c>
      <c r="BL361" s="18" t="s">
        <v>206</v>
      </c>
      <c r="BM361" s="234" t="s">
        <v>2689</v>
      </c>
    </row>
    <row r="362" s="2" customFormat="1" ht="24.15" customHeight="1">
      <c r="A362" s="39"/>
      <c r="B362" s="40"/>
      <c r="C362" s="222" t="s">
        <v>1604</v>
      </c>
      <c r="D362" s="222" t="s">
        <v>202</v>
      </c>
      <c r="E362" s="223" t="s">
        <v>2690</v>
      </c>
      <c r="F362" s="224" t="s">
        <v>2691</v>
      </c>
      <c r="G362" s="225" t="s">
        <v>934</v>
      </c>
      <c r="H362" s="226">
        <v>1</v>
      </c>
      <c r="I362" s="227"/>
      <c r="J362" s="228">
        <f>ROUND(I362*H362,2)</f>
        <v>0</v>
      </c>
      <c r="K362" s="229"/>
      <c r="L362" s="45"/>
      <c r="M362" s="230" t="s">
        <v>1</v>
      </c>
      <c r="N362" s="231" t="s">
        <v>41</v>
      </c>
      <c r="O362" s="92"/>
      <c r="P362" s="232">
        <f>O362*H362</f>
        <v>0</v>
      </c>
      <c r="Q362" s="232">
        <v>0</v>
      </c>
      <c r="R362" s="232">
        <f>Q362*H362</f>
        <v>0</v>
      </c>
      <c r="S362" s="232">
        <v>0</v>
      </c>
      <c r="T362" s="233">
        <f>S362*H362</f>
        <v>0</v>
      </c>
      <c r="U362" s="39"/>
      <c r="V362" s="39"/>
      <c r="W362" s="39"/>
      <c r="X362" s="39"/>
      <c r="Y362" s="39"/>
      <c r="Z362" s="39"/>
      <c r="AA362" s="39"/>
      <c r="AB362" s="39"/>
      <c r="AC362" s="39"/>
      <c r="AD362" s="39"/>
      <c r="AE362" s="39"/>
      <c r="AR362" s="234" t="s">
        <v>206</v>
      </c>
      <c r="AT362" s="234" t="s">
        <v>202</v>
      </c>
      <c r="AU362" s="234" t="s">
        <v>83</v>
      </c>
      <c r="AY362" s="18" t="s">
        <v>201</v>
      </c>
      <c r="BE362" s="235">
        <f>IF(N362="základní",J362,0)</f>
        <v>0</v>
      </c>
      <c r="BF362" s="235">
        <f>IF(N362="snížená",J362,0)</f>
        <v>0</v>
      </c>
      <c r="BG362" s="235">
        <f>IF(N362="zákl. přenesená",J362,0)</f>
        <v>0</v>
      </c>
      <c r="BH362" s="235">
        <f>IF(N362="sníž. přenesená",J362,0)</f>
        <v>0</v>
      </c>
      <c r="BI362" s="235">
        <f>IF(N362="nulová",J362,0)</f>
        <v>0</v>
      </c>
      <c r="BJ362" s="18" t="s">
        <v>83</v>
      </c>
      <c r="BK362" s="235">
        <f>ROUND(I362*H362,2)</f>
        <v>0</v>
      </c>
      <c r="BL362" s="18" t="s">
        <v>206</v>
      </c>
      <c r="BM362" s="234" t="s">
        <v>2692</v>
      </c>
    </row>
    <row r="363" s="2" customFormat="1" ht="55.5" customHeight="1">
      <c r="A363" s="39"/>
      <c r="B363" s="40"/>
      <c r="C363" s="222" t="s">
        <v>1607</v>
      </c>
      <c r="D363" s="222" t="s">
        <v>202</v>
      </c>
      <c r="E363" s="223" t="s">
        <v>2693</v>
      </c>
      <c r="F363" s="224" t="s">
        <v>2282</v>
      </c>
      <c r="G363" s="225" t="s">
        <v>934</v>
      </c>
      <c r="H363" s="226">
        <v>1</v>
      </c>
      <c r="I363" s="227"/>
      <c r="J363" s="228">
        <f>ROUND(I363*H363,2)</f>
        <v>0</v>
      </c>
      <c r="K363" s="229"/>
      <c r="L363" s="45"/>
      <c r="M363" s="230" t="s">
        <v>1</v>
      </c>
      <c r="N363" s="231" t="s">
        <v>41</v>
      </c>
      <c r="O363" s="92"/>
      <c r="P363" s="232">
        <f>O363*H363</f>
        <v>0</v>
      </c>
      <c r="Q363" s="232">
        <v>0</v>
      </c>
      <c r="R363" s="232">
        <f>Q363*H363</f>
        <v>0</v>
      </c>
      <c r="S363" s="232">
        <v>0</v>
      </c>
      <c r="T363" s="233">
        <f>S363*H363</f>
        <v>0</v>
      </c>
      <c r="U363" s="39"/>
      <c r="V363" s="39"/>
      <c r="W363" s="39"/>
      <c r="X363" s="39"/>
      <c r="Y363" s="39"/>
      <c r="Z363" s="39"/>
      <c r="AA363" s="39"/>
      <c r="AB363" s="39"/>
      <c r="AC363" s="39"/>
      <c r="AD363" s="39"/>
      <c r="AE363" s="39"/>
      <c r="AR363" s="234" t="s">
        <v>206</v>
      </c>
      <c r="AT363" s="234" t="s">
        <v>202</v>
      </c>
      <c r="AU363" s="234" t="s">
        <v>83</v>
      </c>
      <c r="AY363" s="18" t="s">
        <v>201</v>
      </c>
      <c r="BE363" s="235">
        <f>IF(N363="základní",J363,0)</f>
        <v>0</v>
      </c>
      <c r="BF363" s="235">
        <f>IF(N363="snížená",J363,0)</f>
        <v>0</v>
      </c>
      <c r="BG363" s="235">
        <f>IF(N363="zákl. přenesená",J363,0)</f>
        <v>0</v>
      </c>
      <c r="BH363" s="235">
        <f>IF(N363="sníž. přenesená",J363,0)</f>
        <v>0</v>
      </c>
      <c r="BI363" s="235">
        <f>IF(N363="nulová",J363,0)</f>
        <v>0</v>
      </c>
      <c r="BJ363" s="18" t="s">
        <v>83</v>
      </c>
      <c r="BK363" s="235">
        <f>ROUND(I363*H363,2)</f>
        <v>0</v>
      </c>
      <c r="BL363" s="18" t="s">
        <v>206</v>
      </c>
      <c r="BM363" s="234" t="s">
        <v>2694</v>
      </c>
    </row>
    <row r="364" s="2" customFormat="1" ht="21.75" customHeight="1">
      <c r="A364" s="39"/>
      <c r="B364" s="40"/>
      <c r="C364" s="222" t="s">
        <v>1612</v>
      </c>
      <c r="D364" s="222" t="s">
        <v>202</v>
      </c>
      <c r="E364" s="223" t="s">
        <v>2695</v>
      </c>
      <c r="F364" s="224" t="s">
        <v>2398</v>
      </c>
      <c r="G364" s="225" t="s">
        <v>934</v>
      </c>
      <c r="H364" s="226">
        <v>4</v>
      </c>
      <c r="I364" s="227"/>
      <c r="J364" s="228">
        <f>ROUND(I364*H364,2)</f>
        <v>0</v>
      </c>
      <c r="K364" s="229"/>
      <c r="L364" s="45"/>
      <c r="M364" s="230" t="s">
        <v>1</v>
      </c>
      <c r="N364" s="231" t="s">
        <v>41</v>
      </c>
      <c r="O364" s="92"/>
      <c r="P364" s="232">
        <f>O364*H364</f>
        <v>0</v>
      </c>
      <c r="Q364" s="232">
        <v>0</v>
      </c>
      <c r="R364" s="232">
        <f>Q364*H364</f>
        <v>0</v>
      </c>
      <c r="S364" s="232">
        <v>0</v>
      </c>
      <c r="T364" s="233">
        <f>S364*H364</f>
        <v>0</v>
      </c>
      <c r="U364" s="39"/>
      <c r="V364" s="39"/>
      <c r="W364" s="39"/>
      <c r="X364" s="39"/>
      <c r="Y364" s="39"/>
      <c r="Z364" s="39"/>
      <c r="AA364" s="39"/>
      <c r="AB364" s="39"/>
      <c r="AC364" s="39"/>
      <c r="AD364" s="39"/>
      <c r="AE364" s="39"/>
      <c r="AR364" s="234" t="s">
        <v>206</v>
      </c>
      <c r="AT364" s="234" t="s">
        <v>202</v>
      </c>
      <c r="AU364" s="234" t="s">
        <v>83</v>
      </c>
      <c r="AY364" s="18" t="s">
        <v>201</v>
      </c>
      <c r="BE364" s="235">
        <f>IF(N364="základní",J364,0)</f>
        <v>0</v>
      </c>
      <c r="BF364" s="235">
        <f>IF(N364="snížená",J364,0)</f>
        <v>0</v>
      </c>
      <c r="BG364" s="235">
        <f>IF(N364="zákl. přenesená",J364,0)</f>
        <v>0</v>
      </c>
      <c r="BH364" s="235">
        <f>IF(N364="sníž. přenesená",J364,0)</f>
        <v>0</v>
      </c>
      <c r="BI364" s="235">
        <f>IF(N364="nulová",J364,0)</f>
        <v>0</v>
      </c>
      <c r="BJ364" s="18" t="s">
        <v>83</v>
      </c>
      <c r="BK364" s="235">
        <f>ROUND(I364*H364,2)</f>
        <v>0</v>
      </c>
      <c r="BL364" s="18" t="s">
        <v>206</v>
      </c>
      <c r="BM364" s="234" t="s">
        <v>2696</v>
      </c>
    </row>
    <row r="365" s="2" customFormat="1" ht="16.5" customHeight="1">
      <c r="A365" s="39"/>
      <c r="B365" s="40"/>
      <c r="C365" s="222" t="s">
        <v>1618</v>
      </c>
      <c r="D365" s="222" t="s">
        <v>202</v>
      </c>
      <c r="E365" s="223" t="s">
        <v>2697</v>
      </c>
      <c r="F365" s="224" t="s">
        <v>2698</v>
      </c>
      <c r="G365" s="225" t="s">
        <v>934</v>
      </c>
      <c r="H365" s="226">
        <v>1</v>
      </c>
      <c r="I365" s="227"/>
      <c r="J365" s="228">
        <f>ROUND(I365*H365,2)</f>
        <v>0</v>
      </c>
      <c r="K365" s="229"/>
      <c r="L365" s="45"/>
      <c r="M365" s="230" t="s">
        <v>1</v>
      </c>
      <c r="N365" s="231" t="s">
        <v>41</v>
      </c>
      <c r="O365" s="92"/>
      <c r="P365" s="232">
        <f>O365*H365</f>
        <v>0</v>
      </c>
      <c r="Q365" s="232">
        <v>0</v>
      </c>
      <c r="R365" s="232">
        <f>Q365*H365</f>
        <v>0</v>
      </c>
      <c r="S365" s="232">
        <v>0</v>
      </c>
      <c r="T365" s="233">
        <f>S365*H365</f>
        <v>0</v>
      </c>
      <c r="U365" s="39"/>
      <c r="V365" s="39"/>
      <c r="W365" s="39"/>
      <c r="X365" s="39"/>
      <c r="Y365" s="39"/>
      <c r="Z365" s="39"/>
      <c r="AA365" s="39"/>
      <c r="AB365" s="39"/>
      <c r="AC365" s="39"/>
      <c r="AD365" s="39"/>
      <c r="AE365" s="39"/>
      <c r="AR365" s="234" t="s">
        <v>206</v>
      </c>
      <c r="AT365" s="234" t="s">
        <v>202</v>
      </c>
      <c r="AU365" s="234" t="s">
        <v>83</v>
      </c>
      <c r="AY365" s="18" t="s">
        <v>201</v>
      </c>
      <c r="BE365" s="235">
        <f>IF(N365="základní",J365,0)</f>
        <v>0</v>
      </c>
      <c r="BF365" s="235">
        <f>IF(N365="snížená",J365,0)</f>
        <v>0</v>
      </c>
      <c r="BG365" s="235">
        <f>IF(N365="zákl. přenesená",J365,0)</f>
        <v>0</v>
      </c>
      <c r="BH365" s="235">
        <f>IF(N365="sníž. přenesená",J365,0)</f>
        <v>0</v>
      </c>
      <c r="BI365" s="235">
        <f>IF(N365="nulová",J365,0)</f>
        <v>0</v>
      </c>
      <c r="BJ365" s="18" t="s">
        <v>83</v>
      </c>
      <c r="BK365" s="235">
        <f>ROUND(I365*H365,2)</f>
        <v>0</v>
      </c>
      <c r="BL365" s="18" t="s">
        <v>206</v>
      </c>
      <c r="BM365" s="234" t="s">
        <v>2699</v>
      </c>
    </row>
    <row r="366" s="2" customFormat="1" ht="16.5" customHeight="1">
      <c r="A366" s="39"/>
      <c r="B366" s="40"/>
      <c r="C366" s="222" t="s">
        <v>1623</v>
      </c>
      <c r="D366" s="222" t="s">
        <v>202</v>
      </c>
      <c r="E366" s="223" t="s">
        <v>2700</v>
      </c>
      <c r="F366" s="224" t="s">
        <v>2701</v>
      </c>
      <c r="G366" s="225" t="s">
        <v>934</v>
      </c>
      <c r="H366" s="226">
        <v>1</v>
      </c>
      <c r="I366" s="227"/>
      <c r="J366" s="228">
        <f>ROUND(I366*H366,2)</f>
        <v>0</v>
      </c>
      <c r="K366" s="229"/>
      <c r="L366" s="45"/>
      <c r="M366" s="230" t="s">
        <v>1</v>
      </c>
      <c r="N366" s="231" t="s">
        <v>41</v>
      </c>
      <c r="O366" s="92"/>
      <c r="P366" s="232">
        <f>O366*H366</f>
        <v>0</v>
      </c>
      <c r="Q366" s="232">
        <v>0</v>
      </c>
      <c r="R366" s="232">
        <f>Q366*H366</f>
        <v>0</v>
      </c>
      <c r="S366" s="232">
        <v>0</v>
      </c>
      <c r="T366" s="233">
        <f>S366*H366</f>
        <v>0</v>
      </c>
      <c r="U366" s="39"/>
      <c r="V366" s="39"/>
      <c r="W366" s="39"/>
      <c r="X366" s="39"/>
      <c r="Y366" s="39"/>
      <c r="Z366" s="39"/>
      <c r="AA366" s="39"/>
      <c r="AB366" s="39"/>
      <c r="AC366" s="39"/>
      <c r="AD366" s="39"/>
      <c r="AE366" s="39"/>
      <c r="AR366" s="234" t="s">
        <v>206</v>
      </c>
      <c r="AT366" s="234" t="s">
        <v>202</v>
      </c>
      <c r="AU366" s="234" t="s">
        <v>83</v>
      </c>
      <c r="AY366" s="18" t="s">
        <v>201</v>
      </c>
      <c r="BE366" s="235">
        <f>IF(N366="základní",J366,0)</f>
        <v>0</v>
      </c>
      <c r="BF366" s="235">
        <f>IF(N366="snížená",J366,0)</f>
        <v>0</v>
      </c>
      <c r="BG366" s="235">
        <f>IF(N366="zákl. přenesená",J366,0)</f>
        <v>0</v>
      </c>
      <c r="BH366" s="235">
        <f>IF(N366="sníž. přenesená",J366,0)</f>
        <v>0</v>
      </c>
      <c r="BI366" s="235">
        <f>IF(N366="nulová",J366,0)</f>
        <v>0</v>
      </c>
      <c r="BJ366" s="18" t="s">
        <v>83</v>
      </c>
      <c r="BK366" s="235">
        <f>ROUND(I366*H366,2)</f>
        <v>0</v>
      </c>
      <c r="BL366" s="18" t="s">
        <v>206</v>
      </c>
      <c r="BM366" s="234" t="s">
        <v>2702</v>
      </c>
    </row>
    <row r="367" s="2" customFormat="1" ht="16.5" customHeight="1">
      <c r="A367" s="39"/>
      <c r="B367" s="40"/>
      <c r="C367" s="222" t="s">
        <v>2703</v>
      </c>
      <c r="D367" s="222" t="s">
        <v>202</v>
      </c>
      <c r="E367" s="223" t="s">
        <v>2704</v>
      </c>
      <c r="F367" s="224" t="s">
        <v>2705</v>
      </c>
      <c r="G367" s="225" t="s">
        <v>934</v>
      </c>
      <c r="H367" s="226">
        <v>6</v>
      </c>
      <c r="I367" s="227"/>
      <c r="J367" s="228">
        <f>ROUND(I367*H367,2)</f>
        <v>0</v>
      </c>
      <c r="K367" s="229"/>
      <c r="L367" s="45"/>
      <c r="M367" s="230" t="s">
        <v>1</v>
      </c>
      <c r="N367" s="231" t="s">
        <v>41</v>
      </c>
      <c r="O367" s="92"/>
      <c r="P367" s="232">
        <f>O367*H367</f>
        <v>0</v>
      </c>
      <c r="Q367" s="232">
        <v>0</v>
      </c>
      <c r="R367" s="232">
        <f>Q367*H367</f>
        <v>0</v>
      </c>
      <c r="S367" s="232">
        <v>0</v>
      </c>
      <c r="T367" s="233">
        <f>S367*H367</f>
        <v>0</v>
      </c>
      <c r="U367" s="39"/>
      <c r="V367" s="39"/>
      <c r="W367" s="39"/>
      <c r="X367" s="39"/>
      <c r="Y367" s="39"/>
      <c r="Z367" s="39"/>
      <c r="AA367" s="39"/>
      <c r="AB367" s="39"/>
      <c r="AC367" s="39"/>
      <c r="AD367" s="39"/>
      <c r="AE367" s="39"/>
      <c r="AR367" s="234" t="s">
        <v>206</v>
      </c>
      <c r="AT367" s="234" t="s">
        <v>202</v>
      </c>
      <c r="AU367" s="234" t="s">
        <v>83</v>
      </c>
      <c r="AY367" s="18" t="s">
        <v>201</v>
      </c>
      <c r="BE367" s="235">
        <f>IF(N367="základní",J367,0)</f>
        <v>0</v>
      </c>
      <c r="BF367" s="235">
        <f>IF(N367="snížená",J367,0)</f>
        <v>0</v>
      </c>
      <c r="BG367" s="235">
        <f>IF(N367="zákl. přenesená",J367,0)</f>
        <v>0</v>
      </c>
      <c r="BH367" s="235">
        <f>IF(N367="sníž. přenesená",J367,0)</f>
        <v>0</v>
      </c>
      <c r="BI367" s="235">
        <f>IF(N367="nulová",J367,0)</f>
        <v>0</v>
      </c>
      <c r="BJ367" s="18" t="s">
        <v>83</v>
      </c>
      <c r="BK367" s="235">
        <f>ROUND(I367*H367,2)</f>
        <v>0</v>
      </c>
      <c r="BL367" s="18" t="s">
        <v>206</v>
      </c>
      <c r="BM367" s="234" t="s">
        <v>2706</v>
      </c>
    </row>
    <row r="368" s="2" customFormat="1" ht="16.5" customHeight="1">
      <c r="A368" s="39"/>
      <c r="B368" s="40"/>
      <c r="C368" s="222" t="s">
        <v>2120</v>
      </c>
      <c r="D368" s="222" t="s">
        <v>202</v>
      </c>
      <c r="E368" s="223" t="s">
        <v>2707</v>
      </c>
      <c r="F368" s="224" t="s">
        <v>2708</v>
      </c>
      <c r="G368" s="225" t="s">
        <v>934</v>
      </c>
      <c r="H368" s="226">
        <v>4</v>
      </c>
      <c r="I368" s="227"/>
      <c r="J368" s="228">
        <f>ROUND(I368*H368,2)</f>
        <v>0</v>
      </c>
      <c r="K368" s="229"/>
      <c r="L368" s="45"/>
      <c r="M368" s="230" t="s">
        <v>1</v>
      </c>
      <c r="N368" s="231" t="s">
        <v>41</v>
      </c>
      <c r="O368" s="92"/>
      <c r="P368" s="232">
        <f>O368*H368</f>
        <v>0</v>
      </c>
      <c r="Q368" s="232">
        <v>0</v>
      </c>
      <c r="R368" s="232">
        <f>Q368*H368</f>
        <v>0</v>
      </c>
      <c r="S368" s="232">
        <v>0</v>
      </c>
      <c r="T368" s="233">
        <f>S368*H368</f>
        <v>0</v>
      </c>
      <c r="U368" s="39"/>
      <c r="V368" s="39"/>
      <c r="W368" s="39"/>
      <c r="X368" s="39"/>
      <c r="Y368" s="39"/>
      <c r="Z368" s="39"/>
      <c r="AA368" s="39"/>
      <c r="AB368" s="39"/>
      <c r="AC368" s="39"/>
      <c r="AD368" s="39"/>
      <c r="AE368" s="39"/>
      <c r="AR368" s="234" t="s">
        <v>206</v>
      </c>
      <c r="AT368" s="234" t="s">
        <v>202</v>
      </c>
      <c r="AU368" s="234" t="s">
        <v>83</v>
      </c>
      <c r="AY368" s="18" t="s">
        <v>201</v>
      </c>
      <c r="BE368" s="235">
        <f>IF(N368="základní",J368,0)</f>
        <v>0</v>
      </c>
      <c r="BF368" s="235">
        <f>IF(N368="snížená",J368,0)</f>
        <v>0</v>
      </c>
      <c r="BG368" s="235">
        <f>IF(N368="zákl. přenesená",J368,0)</f>
        <v>0</v>
      </c>
      <c r="BH368" s="235">
        <f>IF(N368="sníž. přenesená",J368,0)</f>
        <v>0</v>
      </c>
      <c r="BI368" s="235">
        <f>IF(N368="nulová",J368,0)</f>
        <v>0</v>
      </c>
      <c r="BJ368" s="18" t="s">
        <v>83</v>
      </c>
      <c r="BK368" s="235">
        <f>ROUND(I368*H368,2)</f>
        <v>0</v>
      </c>
      <c r="BL368" s="18" t="s">
        <v>206</v>
      </c>
      <c r="BM368" s="234" t="s">
        <v>2709</v>
      </c>
    </row>
    <row r="369" s="2" customFormat="1" ht="16.5" customHeight="1">
      <c r="A369" s="39"/>
      <c r="B369" s="40"/>
      <c r="C369" s="222" t="s">
        <v>2710</v>
      </c>
      <c r="D369" s="222" t="s">
        <v>202</v>
      </c>
      <c r="E369" s="223" t="s">
        <v>2711</v>
      </c>
      <c r="F369" s="224" t="s">
        <v>2712</v>
      </c>
      <c r="G369" s="225" t="s">
        <v>934</v>
      </c>
      <c r="H369" s="226">
        <v>2</v>
      </c>
      <c r="I369" s="227"/>
      <c r="J369" s="228">
        <f>ROUND(I369*H369,2)</f>
        <v>0</v>
      </c>
      <c r="K369" s="229"/>
      <c r="L369" s="45"/>
      <c r="M369" s="230" t="s">
        <v>1</v>
      </c>
      <c r="N369" s="231" t="s">
        <v>41</v>
      </c>
      <c r="O369" s="92"/>
      <c r="P369" s="232">
        <f>O369*H369</f>
        <v>0</v>
      </c>
      <c r="Q369" s="232">
        <v>0</v>
      </c>
      <c r="R369" s="232">
        <f>Q369*H369</f>
        <v>0</v>
      </c>
      <c r="S369" s="232">
        <v>0</v>
      </c>
      <c r="T369" s="233">
        <f>S369*H369</f>
        <v>0</v>
      </c>
      <c r="U369" s="39"/>
      <c r="V369" s="39"/>
      <c r="W369" s="39"/>
      <c r="X369" s="39"/>
      <c r="Y369" s="39"/>
      <c r="Z369" s="39"/>
      <c r="AA369" s="39"/>
      <c r="AB369" s="39"/>
      <c r="AC369" s="39"/>
      <c r="AD369" s="39"/>
      <c r="AE369" s="39"/>
      <c r="AR369" s="234" t="s">
        <v>206</v>
      </c>
      <c r="AT369" s="234" t="s">
        <v>202</v>
      </c>
      <c r="AU369" s="234" t="s">
        <v>83</v>
      </c>
      <c r="AY369" s="18" t="s">
        <v>201</v>
      </c>
      <c r="BE369" s="235">
        <f>IF(N369="základní",J369,0)</f>
        <v>0</v>
      </c>
      <c r="BF369" s="235">
        <f>IF(N369="snížená",J369,0)</f>
        <v>0</v>
      </c>
      <c r="BG369" s="235">
        <f>IF(N369="zákl. přenesená",J369,0)</f>
        <v>0</v>
      </c>
      <c r="BH369" s="235">
        <f>IF(N369="sníž. přenesená",J369,0)</f>
        <v>0</v>
      </c>
      <c r="BI369" s="235">
        <f>IF(N369="nulová",J369,0)</f>
        <v>0</v>
      </c>
      <c r="BJ369" s="18" t="s">
        <v>83</v>
      </c>
      <c r="BK369" s="235">
        <f>ROUND(I369*H369,2)</f>
        <v>0</v>
      </c>
      <c r="BL369" s="18" t="s">
        <v>206</v>
      </c>
      <c r="BM369" s="234" t="s">
        <v>2713</v>
      </c>
    </row>
    <row r="370" s="2" customFormat="1" ht="16.5" customHeight="1">
      <c r="A370" s="39"/>
      <c r="B370" s="40"/>
      <c r="C370" s="222" t="s">
        <v>2123</v>
      </c>
      <c r="D370" s="222" t="s">
        <v>202</v>
      </c>
      <c r="E370" s="223" t="s">
        <v>2714</v>
      </c>
      <c r="F370" s="224" t="s">
        <v>2715</v>
      </c>
      <c r="G370" s="225" t="s">
        <v>671</v>
      </c>
      <c r="H370" s="226">
        <v>20</v>
      </c>
      <c r="I370" s="227"/>
      <c r="J370" s="228">
        <f>ROUND(I370*H370,2)</f>
        <v>0</v>
      </c>
      <c r="K370" s="229"/>
      <c r="L370" s="45"/>
      <c r="M370" s="230" t="s">
        <v>1</v>
      </c>
      <c r="N370" s="231" t="s">
        <v>41</v>
      </c>
      <c r="O370" s="92"/>
      <c r="P370" s="232">
        <f>O370*H370</f>
        <v>0</v>
      </c>
      <c r="Q370" s="232">
        <v>0</v>
      </c>
      <c r="R370" s="232">
        <f>Q370*H370</f>
        <v>0</v>
      </c>
      <c r="S370" s="232">
        <v>0</v>
      </c>
      <c r="T370" s="233">
        <f>S370*H370</f>
        <v>0</v>
      </c>
      <c r="U370" s="39"/>
      <c r="V370" s="39"/>
      <c r="W370" s="39"/>
      <c r="X370" s="39"/>
      <c r="Y370" s="39"/>
      <c r="Z370" s="39"/>
      <c r="AA370" s="39"/>
      <c r="AB370" s="39"/>
      <c r="AC370" s="39"/>
      <c r="AD370" s="39"/>
      <c r="AE370" s="39"/>
      <c r="AR370" s="234" t="s">
        <v>206</v>
      </c>
      <c r="AT370" s="234" t="s">
        <v>202</v>
      </c>
      <c r="AU370" s="234" t="s">
        <v>83</v>
      </c>
      <c r="AY370" s="18" t="s">
        <v>201</v>
      </c>
      <c r="BE370" s="235">
        <f>IF(N370="základní",J370,0)</f>
        <v>0</v>
      </c>
      <c r="BF370" s="235">
        <f>IF(N370="snížená",J370,0)</f>
        <v>0</v>
      </c>
      <c r="BG370" s="235">
        <f>IF(N370="zákl. přenesená",J370,0)</f>
        <v>0</v>
      </c>
      <c r="BH370" s="235">
        <f>IF(N370="sníž. přenesená",J370,0)</f>
        <v>0</v>
      </c>
      <c r="BI370" s="235">
        <f>IF(N370="nulová",J370,0)</f>
        <v>0</v>
      </c>
      <c r="BJ370" s="18" t="s">
        <v>83</v>
      </c>
      <c r="BK370" s="235">
        <f>ROUND(I370*H370,2)</f>
        <v>0</v>
      </c>
      <c r="BL370" s="18" t="s">
        <v>206</v>
      </c>
      <c r="BM370" s="234" t="s">
        <v>2716</v>
      </c>
    </row>
    <row r="371" s="2" customFormat="1" ht="16.5" customHeight="1">
      <c r="A371" s="39"/>
      <c r="B371" s="40"/>
      <c r="C371" s="222" t="s">
        <v>2717</v>
      </c>
      <c r="D371" s="222" t="s">
        <v>202</v>
      </c>
      <c r="E371" s="223" t="s">
        <v>2718</v>
      </c>
      <c r="F371" s="224" t="s">
        <v>2719</v>
      </c>
      <c r="G371" s="225" t="s">
        <v>671</v>
      </c>
      <c r="H371" s="226">
        <v>30</v>
      </c>
      <c r="I371" s="227"/>
      <c r="J371" s="228">
        <f>ROUND(I371*H371,2)</f>
        <v>0</v>
      </c>
      <c r="K371" s="229"/>
      <c r="L371" s="45"/>
      <c r="M371" s="230" t="s">
        <v>1</v>
      </c>
      <c r="N371" s="231" t="s">
        <v>41</v>
      </c>
      <c r="O371" s="92"/>
      <c r="P371" s="232">
        <f>O371*H371</f>
        <v>0</v>
      </c>
      <c r="Q371" s="232">
        <v>0</v>
      </c>
      <c r="R371" s="232">
        <f>Q371*H371</f>
        <v>0</v>
      </c>
      <c r="S371" s="232">
        <v>0</v>
      </c>
      <c r="T371" s="233">
        <f>S371*H371</f>
        <v>0</v>
      </c>
      <c r="U371" s="39"/>
      <c r="V371" s="39"/>
      <c r="W371" s="39"/>
      <c r="X371" s="39"/>
      <c r="Y371" s="39"/>
      <c r="Z371" s="39"/>
      <c r="AA371" s="39"/>
      <c r="AB371" s="39"/>
      <c r="AC371" s="39"/>
      <c r="AD371" s="39"/>
      <c r="AE371" s="39"/>
      <c r="AR371" s="234" t="s">
        <v>206</v>
      </c>
      <c r="AT371" s="234" t="s">
        <v>202</v>
      </c>
      <c r="AU371" s="234" t="s">
        <v>83</v>
      </c>
      <c r="AY371" s="18" t="s">
        <v>201</v>
      </c>
      <c r="BE371" s="235">
        <f>IF(N371="základní",J371,0)</f>
        <v>0</v>
      </c>
      <c r="BF371" s="235">
        <f>IF(N371="snížená",J371,0)</f>
        <v>0</v>
      </c>
      <c r="BG371" s="235">
        <f>IF(N371="zákl. přenesená",J371,0)</f>
        <v>0</v>
      </c>
      <c r="BH371" s="235">
        <f>IF(N371="sníž. přenesená",J371,0)</f>
        <v>0</v>
      </c>
      <c r="BI371" s="235">
        <f>IF(N371="nulová",J371,0)</f>
        <v>0</v>
      </c>
      <c r="BJ371" s="18" t="s">
        <v>83</v>
      </c>
      <c r="BK371" s="235">
        <f>ROUND(I371*H371,2)</f>
        <v>0</v>
      </c>
      <c r="BL371" s="18" t="s">
        <v>206</v>
      </c>
      <c r="BM371" s="234" t="s">
        <v>2720</v>
      </c>
    </row>
    <row r="372" s="2" customFormat="1" ht="16.5" customHeight="1">
      <c r="A372" s="39"/>
      <c r="B372" s="40"/>
      <c r="C372" s="222" t="s">
        <v>2126</v>
      </c>
      <c r="D372" s="222" t="s">
        <v>202</v>
      </c>
      <c r="E372" s="223" t="s">
        <v>2721</v>
      </c>
      <c r="F372" s="224" t="s">
        <v>2722</v>
      </c>
      <c r="G372" s="225" t="s">
        <v>671</v>
      </c>
      <c r="H372" s="226">
        <v>15</v>
      </c>
      <c r="I372" s="227"/>
      <c r="J372" s="228">
        <f>ROUND(I372*H372,2)</f>
        <v>0</v>
      </c>
      <c r="K372" s="229"/>
      <c r="L372" s="45"/>
      <c r="M372" s="230" t="s">
        <v>1</v>
      </c>
      <c r="N372" s="231" t="s">
        <v>41</v>
      </c>
      <c r="O372" s="92"/>
      <c r="P372" s="232">
        <f>O372*H372</f>
        <v>0</v>
      </c>
      <c r="Q372" s="232">
        <v>0</v>
      </c>
      <c r="R372" s="232">
        <f>Q372*H372</f>
        <v>0</v>
      </c>
      <c r="S372" s="232">
        <v>0</v>
      </c>
      <c r="T372" s="233">
        <f>S372*H372</f>
        <v>0</v>
      </c>
      <c r="U372" s="39"/>
      <c r="V372" s="39"/>
      <c r="W372" s="39"/>
      <c r="X372" s="39"/>
      <c r="Y372" s="39"/>
      <c r="Z372" s="39"/>
      <c r="AA372" s="39"/>
      <c r="AB372" s="39"/>
      <c r="AC372" s="39"/>
      <c r="AD372" s="39"/>
      <c r="AE372" s="39"/>
      <c r="AR372" s="234" t="s">
        <v>206</v>
      </c>
      <c r="AT372" s="234" t="s">
        <v>202</v>
      </c>
      <c r="AU372" s="234" t="s">
        <v>83</v>
      </c>
      <c r="AY372" s="18" t="s">
        <v>201</v>
      </c>
      <c r="BE372" s="235">
        <f>IF(N372="základní",J372,0)</f>
        <v>0</v>
      </c>
      <c r="BF372" s="235">
        <f>IF(N372="snížená",J372,0)</f>
        <v>0</v>
      </c>
      <c r="BG372" s="235">
        <f>IF(N372="zákl. přenesená",J372,0)</f>
        <v>0</v>
      </c>
      <c r="BH372" s="235">
        <f>IF(N372="sníž. přenesená",J372,0)</f>
        <v>0</v>
      </c>
      <c r="BI372" s="235">
        <f>IF(N372="nulová",J372,0)</f>
        <v>0</v>
      </c>
      <c r="BJ372" s="18" t="s">
        <v>83</v>
      </c>
      <c r="BK372" s="235">
        <f>ROUND(I372*H372,2)</f>
        <v>0</v>
      </c>
      <c r="BL372" s="18" t="s">
        <v>206</v>
      </c>
      <c r="BM372" s="234" t="s">
        <v>2723</v>
      </c>
    </row>
    <row r="373" s="2" customFormat="1" ht="16.5" customHeight="1">
      <c r="A373" s="39"/>
      <c r="B373" s="40"/>
      <c r="C373" s="222" t="s">
        <v>2724</v>
      </c>
      <c r="D373" s="222" t="s">
        <v>202</v>
      </c>
      <c r="E373" s="223" t="s">
        <v>2725</v>
      </c>
      <c r="F373" s="224" t="s">
        <v>2726</v>
      </c>
      <c r="G373" s="225" t="s">
        <v>671</v>
      </c>
      <c r="H373" s="226">
        <v>25</v>
      </c>
      <c r="I373" s="227"/>
      <c r="J373" s="228">
        <f>ROUND(I373*H373,2)</f>
        <v>0</v>
      </c>
      <c r="K373" s="229"/>
      <c r="L373" s="45"/>
      <c r="M373" s="230" t="s">
        <v>1</v>
      </c>
      <c r="N373" s="231" t="s">
        <v>41</v>
      </c>
      <c r="O373" s="92"/>
      <c r="P373" s="232">
        <f>O373*H373</f>
        <v>0</v>
      </c>
      <c r="Q373" s="232">
        <v>0</v>
      </c>
      <c r="R373" s="232">
        <f>Q373*H373</f>
        <v>0</v>
      </c>
      <c r="S373" s="232">
        <v>0</v>
      </c>
      <c r="T373" s="233">
        <f>S373*H373</f>
        <v>0</v>
      </c>
      <c r="U373" s="39"/>
      <c r="V373" s="39"/>
      <c r="W373" s="39"/>
      <c r="X373" s="39"/>
      <c r="Y373" s="39"/>
      <c r="Z373" s="39"/>
      <c r="AA373" s="39"/>
      <c r="AB373" s="39"/>
      <c r="AC373" s="39"/>
      <c r="AD373" s="39"/>
      <c r="AE373" s="39"/>
      <c r="AR373" s="234" t="s">
        <v>206</v>
      </c>
      <c r="AT373" s="234" t="s">
        <v>202</v>
      </c>
      <c r="AU373" s="234" t="s">
        <v>83</v>
      </c>
      <c r="AY373" s="18" t="s">
        <v>201</v>
      </c>
      <c r="BE373" s="235">
        <f>IF(N373="základní",J373,0)</f>
        <v>0</v>
      </c>
      <c r="BF373" s="235">
        <f>IF(N373="snížená",J373,0)</f>
        <v>0</v>
      </c>
      <c r="BG373" s="235">
        <f>IF(N373="zákl. přenesená",J373,0)</f>
        <v>0</v>
      </c>
      <c r="BH373" s="235">
        <f>IF(N373="sníž. přenesená",J373,0)</f>
        <v>0</v>
      </c>
      <c r="BI373" s="235">
        <f>IF(N373="nulová",J373,0)</f>
        <v>0</v>
      </c>
      <c r="BJ373" s="18" t="s">
        <v>83</v>
      </c>
      <c r="BK373" s="235">
        <f>ROUND(I373*H373,2)</f>
        <v>0</v>
      </c>
      <c r="BL373" s="18" t="s">
        <v>206</v>
      </c>
      <c r="BM373" s="234" t="s">
        <v>2727</v>
      </c>
    </row>
    <row r="374" s="2" customFormat="1" ht="24.15" customHeight="1">
      <c r="A374" s="39"/>
      <c r="B374" s="40"/>
      <c r="C374" s="222" t="s">
        <v>2129</v>
      </c>
      <c r="D374" s="222" t="s">
        <v>202</v>
      </c>
      <c r="E374" s="223" t="s">
        <v>2728</v>
      </c>
      <c r="F374" s="224" t="s">
        <v>2729</v>
      </c>
      <c r="G374" s="225" t="s">
        <v>2234</v>
      </c>
      <c r="H374" s="226">
        <v>1</v>
      </c>
      <c r="I374" s="227"/>
      <c r="J374" s="228">
        <f>ROUND(I374*H374,2)</f>
        <v>0</v>
      </c>
      <c r="K374" s="229"/>
      <c r="L374" s="45"/>
      <c r="M374" s="230" t="s">
        <v>1</v>
      </c>
      <c r="N374" s="231" t="s">
        <v>41</v>
      </c>
      <c r="O374" s="92"/>
      <c r="P374" s="232">
        <f>O374*H374</f>
        <v>0</v>
      </c>
      <c r="Q374" s="232">
        <v>0</v>
      </c>
      <c r="R374" s="232">
        <f>Q374*H374</f>
        <v>0</v>
      </c>
      <c r="S374" s="232">
        <v>0</v>
      </c>
      <c r="T374" s="233">
        <f>S374*H374</f>
        <v>0</v>
      </c>
      <c r="U374" s="39"/>
      <c r="V374" s="39"/>
      <c r="W374" s="39"/>
      <c r="X374" s="39"/>
      <c r="Y374" s="39"/>
      <c r="Z374" s="39"/>
      <c r="AA374" s="39"/>
      <c r="AB374" s="39"/>
      <c r="AC374" s="39"/>
      <c r="AD374" s="39"/>
      <c r="AE374" s="39"/>
      <c r="AR374" s="234" t="s">
        <v>206</v>
      </c>
      <c r="AT374" s="234" t="s">
        <v>202</v>
      </c>
      <c r="AU374" s="234" t="s">
        <v>83</v>
      </c>
      <c r="AY374" s="18" t="s">
        <v>201</v>
      </c>
      <c r="BE374" s="235">
        <f>IF(N374="základní",J374,0)</f>
        <v>0</v>
      </c>
      <c r="BF374" s="235">
        <f>IF(N374="snížená",J374,0)</f>
        <v>0</v>
      </c>
      <c r="BG374" s="235">
        <f>IF(N374="zákl. přenesená",J374,0)</f>
        <v>0</v>
      </c>
      <c r="BH374" s="235">
        <f>IF(N374="sníž. přenesená",J374,0)</f>
        <v>0</v>
      </c>
      <c r="BI374" s="235">
        <f>IF(N374="nulová",J374,0)</f>
        <v>0</v>
      </c>
      <c r="BJ374" s="18" t="s">
        <v>83</v>
      </c>
      <c r="BK374" s="235">
        <f>ROUND(I374*H374,2)</f>
        <v>0</v>
      </c>
      <c r="BL374" s="18" t="s">
        <v>206</v>
      </c>
      <c r="BM374" s="234" t="s">
        <v>2730</v>
      </c>
    </row>
    <row r="375" s="2" customFormat="1">
      <c r="A375" s="39"/>
      <c r="B375" s="40"/>
      <c r="C375" s="41"/>
      <c r="D375" s="238" t="s">
        <v>343</v>
      </c>
      <c r="E375" s="41"/>
      <c r="F375" s="285" t="s">
        <v>2317</v>
      </c>
      <c r="G375" s="41"/>
      <c r="H375" s="41"/>
      <c r="I375" s="286"/>
      <c r="J375" s="41"/>
      <c r="K375" s="41"/>
      <c r="L375" s="45"/>
      <c r="M375" s="287"/>
      <c r="N375" s="288"/>
      <c r="O375" s="92"/>
      <c r="P375" s="92"/>
      <c r="Q375" s="92"/>
      <c r="R375" s="92"/>
      <c r="S375" s="92"/>
      <c r="T375" s="93"/>
      <c r="U375" s="39"/>
      <c r="V375" s="39"/>
      <c r="W375" s="39"/>
      <c r="X375" s="39"/>
      <c r="Y375" s="39"/>
      <c r="Z375" s="39"/>
      <c r="AA375" s="39"/>
      <c r="AB375" s="39"/>
      <c r="AC375" s="39"/>
      <c r="AD375" s="39"/>
      <c r="AE375" s="39"/>
      <c r="AT375" s="18" t="s">
        <v>343</v>
      </c>
      <c r="AU375" s="18" t="s">
        <v>83</v>
      </c>
    </row>
    <row r="376" s="2" customFormat="1" ht="21.75" customHeight="1">
      <c r="A376" s="39"/>
      <c r="B376" s="40"/>
      <c r="C376" s="222" t="s">
        <v>2731</v>
      </c>
      <c r="D376" s="222" t="s">
        <v>202</v>
      </c>
      <c r="E376" s="223" t="s">
        <v>2732</v>
      </c>
      <c r="F376" s="224" t="s">
        <v>2733</v>
      </c>
      <c r="G376" s="225" t="s">
        <v>1032</v>
      </c>
      <c r="H376" s="302"/>
      <c r="I376" s="227"/>
      <c r="J376" s="228">
        <f>ROUND(I376*H376,2)</f>
        <v>0</v>
      </c>
      <c r="K376" s="229"/>
      <c r="L376" s="45"/>
      <c r="M376" s="230" t="s">
        <v>1</v>
      </c>
      <c r="N376" s="231" t="s">
        <v>41</v>
      </c>
      <c r="O376" s="92"/>
      <c r="P376" s="232">
        <f>O376*H376</f>
        <v>0</v>
      </c>
      <c r="Q376" s="232">
        <v>0</v>
      </c>
      <c r="R376" s="232">
        <f>Q376*H376</f>
        <v>0</v>
      </c>
      <c r="S376" s="232">
        <v>0</v>
      </c>
      <c r="T376" s="233">
        <f>S376*H376</f>
        <v>0</v>
      </c>
      <c r="U376" s="39"/>
      <c r="V376" s="39"/>
      <c r="W376" s="39"/>
      <c r="X376" s="39"/>
      <c r="Y376" s="39"/>
      <c r="Z376" s="39"/>
      <c r="AA376" s="39"/>
      <c r="AB376" s="39"/>
      <c r="AC376" s="39"/>
      <c r="AD376" s="39"/>
      <c r="AE376" s="39"/>
      <c r="AR376" s="234" t="s">
        <v>206</v>
      </c>
      <c r="AT376" s="234" t="s">
        <v>202</v>
      </c>
      <c r="AU376" s="234" t="s">
        <v>83</v>
      </c>
      <c r="AY376" s="18" t="s">
        <v>201</v>
      </c>
      <c r="BE376" s="235">
        <f>IF(N376="základní",J376,0)</f>
        <v>0</v>
      </c>
      <c r="BF376" s="235">
        <f>IF(N376="snížená",J376,0)</f>
        <v>0</v>
      </c>
      <c r="BG376" s="235">
        <f>IF(N376="zákl. přenesená",J376,0)</f>
        <v>0</v>
      </c>
      <c r="BH376" s="235">
        <f>IF(N376="sníž. přenesená",J376,0)</f>
        <v>0</v>
      </c>
      <c r="BI376" s="235">
        <f>IF(N376="nulová",J376,0)</f>
        <v>0</v>
      </c>
      <c r="BJ376" s="18" t="s">
        <v>83</v>
      </c>
      <c r="BK376" s="235">
        <f>ROUND(I376*H376,2)</f>
        <v>0</v>
      </c>
      <c r="BL376" s="18" t="s">
        <v>206</v>
      </c>
      <c r="BM376" s="234" t="s">
        <v>2734</v>
      </c>
    </row>
    <row r="377" s="11" customFormat="1" ht="25.92" customHeight="1">
      <c r="A377" s="11"/>
      <c r="B377" s="208"/>
      <c r="C377" s="209"/>
      <c r="D377" s="210" t="s">
        <v>75</v>
      </c>
      <c r="E377" s="211" t="s">
        <v>2735</v>
      </c>
      <c r="F377" s="211" t="s">
        <v>2736</v>
      </c>
      <c r="G377" s="209"/>
      <c r="H377" s="209"/>
      <c r="I377" s="212"/>
      <c r="J377" s="213">
        <f>BK377</f>
        <v>0</v>
      </c>
      <c r="K377" s="209"/>
      <c r="L377" s="214"/>
      <c r="M377" s="215"/>
      <c r="N377" s="216"/>
      <c r="O377" s="216"/>
      <c r="P377" s="217">
        <f>SUM(P378:P394)</f>
        <v>0</v>
      </c>
      <c r="Q377" s="216"/>
      <c r="R377" s="217">
        <f>SUM(R378:R394)</f>
        <v>0</v>
      </c>
      <c r="S377" s="216"/>
      <c r="T377" s="218">
        <f>SUM(T378:T394)</f>
        <v>0</v>
      </c>
      <c r="U377" s="11"/>
      <c r="V377" s="11"/>
      <c r="W377" s="11"/>
      <c r="X377" s="11"/>
      <c r="Y377" s="11"/>
      <c r="Z377" s="11"/>
      <c r="AA377" s="11"/>
      <c r="AB377" s="11"/>
      <c r="AC377" s="11"/>
      <c r="AD377" s="11"/>
      <c r="AE377" s="11"/>
      <c r="AR377" s="219" t="s">
        <v>83</v>
      </c>
      <c r="AT377" s="220" t="s">
        <v>75</v>
      </c>
      <c r="AU377" s="220" t="s">
        <v>76</v>
      </c>
      <c r="AY377" s="219" t="s">
        <v>201</v>
      </c>
      <c r="BK377" s="221">
        <f>SUM(BK378:BK394)</f>
        <v>0</v>
      </c>
    </row>
    <row r="378" s="2" customFormat="1" ht="24.15" customHeight="1">
      <c r="A378" s="39"/>
      <c r="B378" s="40"/>
      <c r="C378" s="222" t="s">
        <v>2132</v>
      </c>
      <c r="D378" s="222" t="s">
        <v>202</v>
      </c>
      <c r="E378" s="223" t="s">
        <v>2737</v>
      </c>
      <c r="F378" s="224" t="s">
        <v>2738</v>
      </c>
      <c r="G378" s="225" t="s">
        <v>2234</v>
      </c>
      <c r="H378" s="226">
        <v>1</v>
      </c>
      <c r="I378" s="227"/>
      <c r="J378" s="228">
        <f>ROUND(I378*H378,2)</f>
        <v>0</v>
      </c>
      <c r="K378" s="229"/>
      <c r="L378" s="45"/>
      <c r="M378" s="230" t="s">
        <v>1</v>
      </c>
      <c r="N378" s="231" t="s">
        <v>41</v>
      </c>
      <c r="O378" s="92"/>
      <c r="P378" s="232">
        <f>O378*H378</f>
        <v>0</v>
      </c>
      <c r="Q378" s="232">
        <v>0</v>
      </c>
      <c r="R378" s="232">
        <f>Q378*H378</f>
        <v>0</v>
      </c>
      <c r="S378" s="232">
        <v>0</v>
      </c>
      <c r="T378" s="233">
        <f>S378*H378</f>
        <v>0</v>
      </c>
      <c r="U378" s="39"/>
      <c r="V378" s="39"/>
      <c r="W378" s="39"/>
      <c r="X378" s="39"/>
      <c r="Y378" s="39"/>
      <c r="Z378" s="39"/>
      <c r="AA378" s="39"/>
      <c r="AB378" s="39"/>
      <c r="AC378" s="39"/>
      <c r="AD378" s="39"/>
      <c r="AE378" s="39"/>
      <c r="AR378" s="234" t="s">
        <v>206</v>
      </c>
      <c r="AT378" s="234" t="s">
        <v>202</v>
      </c>
      <c r="AU378" s="234" t="s">
        <v>83</v>
      </c>
      <c r="AY378" s="18" t="s">
        <v>201</v>
      </c>
      <c r="BE378" s="235">
        <f>IF(N378="základní",J378,0)</f>
        <v>0</v>
      </c>
      <c r="BF378" s="235">
        <f>IF(N378="snížená",J378,0)</f>
        <v>0</v>
      </c>
      <c r="BG378" s="235">
        <f>IF(N378="zákl. přenesená",J378,0)</f>
        <v>0</v>
      </c>
      <c r="BH378" s="235">
        <f>IF(N378="sníž. přenesená",J378,0)</f>
        <v>0</v>
      </c>
      <c r="BI378" s="235">
        <f>IF(N378="nulová",J378,0)</f>
        <v>0</v>
      </c>
      <c r="BJ378" s="18" t="s">
        <v>83</v>
      </c>
      <c r="BK378" s="235">
        <f>ROUND(I378*H378,2)</f>
        <v>0</v>
      </c>
      <c r="BL378" s="18" t="s">
        <v>206</v>
      </c>
      <c r="BM378" s="234" t="s">
        <v>2739</v>
      </c>
    </row>
    <row r="379" s="2" customFormat="1" ht="33" customHeight="1">
      <c r="A379" s="39"/>
      <c r="B379" s="40"/>
      <c r="C379" s="222" t="s">
        <v>2740</v>
      </c>
      <c r="D379" s="222" t="s">
        <v>202</v>
      </c>
      <c r="E379" s="223" t="s">
        <v>2741</v>
      </c>
      <c r="F379" s="224" t="s">
        <v>2742</v>
      </c>
      <c r="G379" s="225" t="s">
        <v>2234</v>
      </c>
      <c r="H379" s="226">
        <v>1</v>
      </c>
      <c r="I379" s="227"/>
      <c r="J379" s="228">
        <f>ROUND(I379*H379,2)</f>
        <v>0</v>
      </c>
      <c r="K379" s="229"/>
      <c r="L379" s="45"/>
      <c r="M379" s="230" t="s">
        <v>1</v>
      </c>
      <c r="N379" s="231" t="s">
        <v>41</v>
      </c>
      <c r="O379" s="92"/>
      <c r="P379" s="232">
        <f>O379*H379</f>
        <v>0</v>
      </c>
      <c r="Q379" s="232">
        <v>0</v>
      </c>
      <c r="R379" s="232">
        <f>Q379*H379</f>
        <v>0</v>
      </c>
      <c r="S379" s="232">
        <v>0</v>
      </c>
      <c r="T379" s="233">
        <f>S379*H379</f>
        <v>0</v>
      </c>
      <c r="U379" s="39"/>
      <c r="V379" s="39"/>
      <c r="W379" s="39"/>
      <c r="X379" s="39"/>
      <c r="Y379" s="39"/>
      <c r="Z379" s="39"/>
      <c r="AA379" s="39"/>
      <c r="AB379" s="39"/>
      <c r="AC379" s="39"/>
      <c r="AD379" s="39"/>
      <c r="AE379" s="39"/>
      <c r="AR379" s="234" t="s">
        <v>206</v>
      </c>
      <c r="AT379" s="234" t="s">
        <v>202</v>
      </c>
      <c r="AU379" s="234" t="s">
        <v>83</v>
      </c>
      <c r="AY379" s="18" t="s">
        <v>201</v>
      </c>
      <c r="BE379" s="235">
        <f>IF(N379="základní",J379,0)</f>
        <v>0</v>
      </c>
      <c r="BF379" s="235">
        <f>IF(N379="snížená",J379,0)</f>
        <v>0</v>
      </c>
      <c r="BG379" s="235">
        <f>IF(N379="zákl. přenesená",J379,0)</f>
        <v>0</v>
      </c>
      <c r="BH379" s="235">
        <f>IF(N379="sníž. přenesená",J379,0)</f>
        <v>0</v>
      </c>
      <c r="BI379" s="235">
        <f>IF(N379="nulová",J379,0)</f>
        <v>0</v>
      </c>
      <c r="BJ379" s="18" t="s">
        <v>83</v>
      </c>
      <c r="BK379" s="235">
        <f>ROUND(I379*H379,2)</f>
        <v>0</v>
      </c>
      <c r="BL379" s="18" t="s">
        <v>206</v>
      </c>
      <c r="BM379" s="234" t="s">
        <v>2743</v>
      </c>
    </row>
    <row r="380" s="2" customFormat="1" ht="55.5" customHeight="1">
      <c r="A380" s="39"/>
      <c r="B380" s="40"/>
      <c r="C380" s="222" t="s">
        <v>2135</v>
      </c>
      <c r="D380" s="222" t="s">
        <v>202</v>
      </c>
      <c r="E380" s="223" t="s">
        <v>2744</v>
      </c>
      <c r="F380" s="224" t="s">
        <v>2745</v>
      </c>
      <c r="G380" s="225" t="s">
        <v>2234</v>
      </c>
      <c r="H380" s="226">
        <v>1</v>
      </c>
      <c r="I380" s="227"/>
      <c r="J380" s="228">
        <f>ROUND(I380*H380,2)</f>
        <v>0</v>
      </c>
      <c r="K380" s="229"/>
      <c r="L380" s="45"/>
      <c r="M380" s="230" t="s">
        <v>1</v>
      </c>
      <c r="N380" s="231" t="s">
        <v>41</v>
      </c>
      <c r="O380" s="92"/>
      <c r="P380" s="232">
        <f>O380*H380</f>
        <v>0</v>
      </c>
      <c r="Q380" s="232">
        <v>0</v>
      </c>
      <c r="R380" s="232">
        <f>Q380*H380</f>
        <v>0</v>
      </c>
      <c r="S380" s="232">
        <v>0</v>
      </c>
      <c r="T380" s="233">
        <f>S380*H380</f>
        <v>0</v>
      </c>
      <c r="U380" s="39"/>
      <c r="V380" s="39"/>
      <c r="W380" s="39"/>
      <c r="X380" s="39"/>
      <c r="Y380" s="39"/>
      <c r="Z380" s="39"/>
      <c r="AA380" s="39"/>
      <c r="AB380" s="39"/>
      <c r="AC380" s="39"/>
      <c r="AD380" s="39"/>
      <c r="AE380" s="39"/>
      <c r="AR380" s="234" t="s">
        <v>206</v>
      </c>
      <c r="AT380" s="234" t="s">
        <v>202</v>
      </c>
      <c r="AU380" s="234" t="s">
        <v>83</v>
      </c>
      <c r="AY380" s="18" t="s">
        <v>201</v>
      </c>
      <c r="BE380" s="235">
        <f>IF(N380="základní",J380,0)</f>
        <v>0</v>
      </c>
      <c r="BF380" s="235">
        <f>IF(N380="snížená",J380,0)</f>
        <v>0</v>
      </c>
      <c r="BG380" s="235">
        <f>IF(N380="zákl. přenesená",J380,0)</f>
        <v>0</v>
      </c>
      <c r="BH380" s="235">
        <f>IF(N380="sníž. přenesená",J380,0)</f>
        <v>0</v>
      </c>
      <c r="BI380" s="235">
        <f>IF(N380="nulová",J380,0)</f>
        <v>0</v>
      </c>
      <c r="BJ380" s="18" t="s">
        <v>83</v>
      </c>
      <c r="BK380" s="235">
        <f>ROUND(I380*H380,2)</f>
        <v>0</v>
      </c>
      <c r="BL380" s="18" t="s">
        <v>206</v>
      </c>
      <c r="BM380" s="234" t="s">
        <v>2746</v>
      </c>
    </row>
    <row r="381" s="2" customFormat="1" ht="37.8" customHeight="1">
      <c r="A381" s="39"/>
      <c r="B381" s="40"/>
      <c r="C381" s="222" t="s">
        <v>2747</v>
      </c>
      <c r="D381" s="222" t="s">
        <v>202</v>
      </c>
      <c r="E381" s="223" t="s">
        <v>2748</v>
      </c>
      <c r="F381" s="224" t="s">
        <v>2749</v>
      </c>
      <c r="G381" s="225" t="s">
        <v>2234</v>
      </c>
      <c r="H381" s="226">
        <v>1</v>
      </c>
      <c r="I381" s="227"/>
      <c r="J381" s="228">
        <f>ROUND(I381*H381,2)</f>
        <v>0</v>
      </c>
      <c r="K381" s="229"/>
      <c r="L381" s="45"/>
      <c r="M381" s="230" t="s">
        <v>1</v>
      </c>
      <c r="N381" s="231" t="s">
        <v>41</v>
      </c>
      <c r="O381" s="92"/>
      <c r="P381" s="232">
        <f>O381*H381</f>
        <v>0</v>
      </c>
      <c r="Q381" s="232">
        <v>0</v>
      </c>
      <c r="R381" s="232">
        <f>Q381*H381</f>
        <v>0</v>
      </c>
      <c r="S381" s="232">
        <v>0</v>
      </c>
      <c r="T381" s="233">
        <f>S381*H381</f>
        <v>0</v>
      </c>
      <c r="U381" s="39"/>
      <c r="V381" s="39"/>
      <c r="W381" s="39"/>
      <c r="X381" s="39"/>
      <c r="Y381" s="39"/>
      <c r="Z381" s="39"/>
      <c r="AA381" s="39"/>
      <c r="AB381" s="39"/>
      <c r="AC381" s="39"/>
      <c r="AD381" s="39"/>
      <c r="AE381" s="39"/>
      <c r="AR381" s="234" t="s">
        <v>206</v>
      </c>
      <c r="AT381" s="234" t="s">
        <v>202</v>
      </c>
      <c r="AU381" s="234" t="s">
        <v>83</v>
      </c>
      <c r="AY381" s="18" t="s">
        <v>201</v>
      </c>
      <c r="BE381" s="235">
        <f>IF(N381="základní",J381,0)</f>
        <v>0</v>
      </c>
      <c r="BF381" s="235">
        <f>IF(N381="snížená",J381,0)</f>
        <v>0</v>
      </c>
      <c r="BG381" s="235">
        <f>IF(N381="zákl. přenesená",J381,0)</f>
        <v>0</v>
      </c>
      <c r="BH381" s="235">
        <f>IF(N381="sníž. přenesená",J381,0)</f>
        <v>0</v>
      </c>
      <c r="BI381" s="235">
        <f>IF(N381="nulová",J381,0)</f>
        <v>0</v>
      </c>
      <c r="BJ381" s="18" t="s">
        <v>83</v>
      </c>
      <c r="BK381" s="235">
        <f>ROUND(I381*H381,2)</f>
        <v>0</v>
      </c>
      <c r="BL381" s="18" t="s">
        <v>206</v>
      </c>
      <c r="BM381" s="234" t="s">
        <v>2750</v>
      </c>
    </row>
    <row r="382" s="2" customFormat="1" ht="21.75" customHeight="1">
      <c r="A382" s="39"/>
      <c r="B382" s="40"/>
      <c r="C382" s="222" t="s">
        <v>2138</v>
      </c>
      <c r="D382" s="222" t="s">
        <v>202</v>
      </c>
      <c r="E382" s="223" t="s">
        <v>2751</v>
      </c>
      <c r="F382" s="224" t="s">
        <v>2752</v>
      </c>
      <c r="G382" s="225" t="s">
        <v>2234</v>
      </c>
      <c r="H382" s="226">
        <v>1</v>
      </c>
      <c r="I382" s="227"/>
      <c r="J382" s="228">
        <f>ROUND(I382*H382,2)</f>
        <v>0</v>
      </c>
      <c r="K382" s="229"/>
      <c r="L382" s="45"/>
      <c r="M382" s="230" t="s">
        <v>1</v>
      </c>
      <c r="N382" s="231" t="s">
        <v>41</v>
      </c>
      <c r="O382" s="92"/>
      <c r="P382" s="232">
        <f>O382*H382</f>
        <v>0</v>
      </c>
      <c r="Q382" s="232">
        <v>0</v>
      </c>
      <c r="R382" s="232">
        <f>Q382*H382</f>
        <v>0</v>
      </c>
      <c r="S382" s="232">
        <v>0</v>
      </c>
      <c r="T382" s="233">
        <f>S382*H382</f>
        <v>0</v>
      </c>
      <c r="U382" s="39"/>
      <c r="V382" s="39"/>
      <c r="W382" s="39"/>
      <c r="X382" s="39"/>
      <c r="Y382" s="39"/>
      <c r="Z382" s="39"/>
      <c r="AA382" s="39"/>
      <c r="AB382" s="39"/>
      <c r="AC382" s="39"/>
      <c r="AD382" s="39"/>
      <c r="AE382" s="39"/>
      <c r="AR382" s="234" t="s">
        <v>206</v>
      </c>
      <c r="AT382" s="234" t="s">
        <v>202</v>
      </c>
      <c r="AU382" s="234" t="s">
        <v>83</v>
      </c>
      <c r="AY382" s="18" t="s">
        <v>201</v>
      </c>
      <c r="BE382" s="235">
        <f>IF(N382="základní",J382,0)</f>
        <v>0</v>
      </c>
      <c r="BF382" s="235">
        <f>IF(N382="snížená",J382,0)</f>
        <v>0</v>
      </c>
      <c r="BG382" s="235">
        <f>IF(N382="zákl. přenesená",J382,0)</f>
        <v>0</v>
      </c>
      <c r="BH382" s="235">
        <f>IF(N382="sníž. přenesená",J382,0)</f>
        <v>0</v>
      </c>
      <c r="BI382" s="235">
        <f>IF(N382="nulová",J382,0)</f>
        <v>0</v>
      </c>
      <c r="BJ382" s="18" t="s">
        <v>83</v>
      </c>
      <c r="BK382" s="235">
        <f>ROUND(I382*H382,2)</f>
        <v>0</v>
      </c>
      <c r="BL382" s="18" t="s">
        <v>206</v>
      </c>
      <c r="BM382" s="234" t="s">
        <v>2753</v>
      </c>
    </row>
    <row r="383" s="2" customFormat="1" ht="16.5" customHeight="1">
      <c r="A383" s="39"/>
      <c r="B383" s="40"/>
      <c r="C383" s="222" t="s">
        <v>2754</v>
      </c>
      <c r="D383" s="222" t="s">
        <v>202</v>
      </c>
      <c r="E383" s="223" t="s">
        <v>2755</v>
      </c>
      <c r="F383" s="224" t="s">
        <v>2756</v>
      </c>
      <c r="G383" s="225" t="s">
        <v>2234</v>
      </c>
      <c r="H383" s="226">
        <v>1</v>
      </c>
      <c r="I383" s="227"/>
      <c r="J383" s="228">
        <f>ROUND(I383*H383,2)</f>
        <v>0</v>
      </c>
      <c r="K383" s="229"/>
      <c r="L383" s="45"/>
      <c r="M383" s="230" t="s">
        <v>1</v>
      </c>
      <c r="N383" s="231" t="s">
        <v>41</v>
      </c>
      <c r="O383" s="92"/>
      <c r="P383" s="232">
        <f>O383*H383</f>
        <v>0</v>
      </c>
      <c r="Q383" s="232">
        <v>0</v>
      </c>
      <c r="R383" s="232">
        <f>Q383*H383</f>
        <v>0</v>
      </c>
      <c r="S383" s="232">
        <v>0</v>
      </c>
      <c r="T383" s="233">
        <f>S383*H383</f>
        <v>0</v>
      </c>
      <c r="U383" s="39"/>
      <c r="V383" s="39"/>
      <c r="W383" s="39"/>
      <c r="X383" s="39"/>
      <c r="Y383" s="39"/>
      <c r="Z383" s="39"/>
      <c r="AA383" s="39"/>
      <c r="AB383" s="39"/>
      <c r="AC383" s="39"/>
      <c r="AD383" s="39"/>
      <c r="AE383" s="39"/>
      <c r="AR383" s="234" t="s">
        <v>206</v>
      </c>
      <c r="AT383" s="234" t="s">
        <v>202</v>
      </c>
      <c r="AU383" s="234" t="s">
        <v>83</v>
      </c>
      <c r="AY383" s="18" t="s">
        <v>201</v>
      </c>
      <c r="BE383" s="235">
        <f>IF(N383="základní",J383,0)</f>
        <v>0</v>
      </c>
      <c r="BF383" s="235">
        <f>IF(N383="snížená",J383,0)</f>
        <v>0</v>
      </c>
      <c r="BG383" s="235">
        <f>IF(N383="zákl. přenesená",J383,0)</f>
        <v>0</v>
      </c>
      <c r="BH383" s="235">
        <f>IF(N383="sníž. přenesená",J383,0)</f>
        <v>0</v>
      </c>
      <c r="BI383" s="235">
        <f>IF(N383="nulová",J383,0)</f>
        <v>0</v>
      </c>
      <c r="BJ383" s="18" t="s">
        <v>83</v>
      </c>
      <c r="BK383" s="235">
        <f>ROUND(I383*H383,2)</f>
        <v>0</v>
      </c>
      <c r="BL383" s="18" t="s">
        <v>206</v>
      </c>
      <c r="BM383" s="234" t="s">
        <v>2757</v>
      </c>
    </row>
    <row r="384" s="2" customFormat="1" ht="33" customHeight="1">
      <c r="A384" s="39"/>
      <c r="B384" s="40"/>
      <c r="C384" s="222" t="s">
        <v>2141</v>
      </c>
      <c r="D384" s="222" t="s">
        <v>202</v>
      </c>
      <c r="E384" s="223" t="s">
        <v>2758</v>
      </c>
      <c r="F384" s="224" t="s">
        <v>2759</v>
      </c>
      <c r="G384" s="225" t="s">
        <v>2234</v>
      </c>
      <c r="H384" s="226">
        <v>1</v>
      </c>
      <c r="I384" s="227"/>
      <c r="J384" s="228">
        <f>ROUND(I384*H384,2)</f>
        <v>0</v>
      </c>
      <c r="K384" s="229"/>
      <c r="L384" s="45"/>
      <c r="M384" s="230" t="s">
        <v>1</v>
      </c>
      <c r="N384" s="231" t="s">
        <v>41</v>
      </c>
      <c r="O384" s="92"/>
      <c r="P384" s="232">
        <f>O384*H384</f>
        <v>0</v>
      </c>
      <c r="Q384" s="232">
        <v>0</v>
      </c>
      <c r="R384" s="232">
        <f>Q384*H384</f>
        <v>0</v>
      </c>
      <c r="S384" s="232">
        <v>0</v>
      </c>
      <c r="T384" s="233">
        <f>S384*H384</f>
        <v>0</v>
      </c>
      <c r="U384" s="39"/>
      <c r="V384" s="39"/>
      <c r="W384" s="39"/>
      <c r="X384" s="39"/>
      <c r="Y384" s="39"/>
      <c r="Z384" s="39"/>
      <c r="AA384" s="39"/>
      <c r="AB384" s="39"/>
      <c r="AC384" s="39"/>
      <c r="AD384" s="39"/>
      <c r="AE384" s="39"/>
      <c r="AR384" s="234" t="s">
        <v>206</v>
      </c>
      <c r="AT384" s="234" t="s">
        <v>202</v>
      </c>
      <c r="AU384" s="234" t="s">
        <v>83</v>
      </c>
      <c r="AY384" s="18" t="s">
        <v>201</v>
      </c>
      <c r="BE384" s="235">
        <f>IF(N384="základní",J384,0)</f>
        <v>0</v>
      </c>
      <c r="BF384" s="235">
        <f>IF(N384="snížená",J384,0)</f>
        <v>0</v>
      </c>
      <c r="BG384" s="235">
        <f>IF(N384="zákl. přenesená",J384,0)</f>
        <v>0</v>
      </c>
      <c r="BH384" s="235">
        <f>IF(N384="sníž. přenesená",J384,0)</f>
        <v>0</v>
      </c>
      <c r="BI384" s="235">
        <f>IF(N384="nulová",J384,0)</f>
        <v>0</v>
      </c>
      <c r="BJ384" s="18" t="s">
        <v>83</v>
      </c>
      <c r="BK384" s="235">
        <f>ROUND(I384*H384,2)</f>
        <v>0</v>
      </c>
      <c r="BL384" s="18" t="s">
        <v>206</v>
      </c>
      <c r="BM384" s="234" t="s">
        <v>2760</v>
      </c>
    </row>
    <row r="385" s="2" customFormat="1" ht="16.5" customHeight="1">
      <c r="A385" s="39"/>
      <c r="B385" s="40"/>
      <c r="C385" s="222" t="s">
        <v>2761</v>
      </c>
      <c r="D385" s="222" t="s">
        <v>202</v>
      </c>
      <c r="E385" s="223" t="s">
        <v>2762</v>
      </c>
      <c r="F385" s="224" t="s">
        <v>2763</v>
      </c>
      <c r="G385" s="225" t="s">
        <v>2234</v>
      </c>
      <c r="H385" s="226">
        <v>1</v>
      </c>
      <c r="I385" s="227"/>
      <c r="J385" s="228">
        <f>ROUND(I385*H385,2)</f>
        <v>0</v>
      </c>
      <c r="K385" s="229"/>
      <c r="L385" s="45"/>
      <c r="M385" s="230" t="s">
        <v>1</v>
      </c>
      <c r="N385" s="231" t="s">
        <v>41</v>
      </c>
      <c r="O385" s="92"/>
      <c r="P385" s="232">
        <f>O385*H385</f>
        <v>0</v>
      </c>
      <c r="Q385" s="232">
        <v>0</v>
      </c>
      <c r="R385" s="232">
        <f>Q385*H385</f>
        <v>0</v>
      </c>
      <c r="S385" s="232">
        <v>0</v>
      </c>
      <c r="T385" s="233">
        <f>S385*H385</f>
        <v>0</v>
      </c>
      <c r="U385" s="39"/>
      <c r="V385" s="39"/>
      <c r="W385" s="39"/>
      <c r="X385" s="39"/>
      <c r="Y385" s="39"/>
      <c r="Z385" s="39"/>
      <c r="AA385" s="39"/>
      <c r="AB385" s="39"/>
      <c r="AC385" s="39"/>
      <c r="AD385" s="39"/>
      <c r="AE385" s="39"/>
      <c r="AR385" s="234" t="s">
        <v>206</v>
      </c>
      <c r="AT385" s="234" t="s">
        <v>202</v>
      </c>
      <c r="AU385" s="234" t="s">
        <v>83</v>
      </c>
      <c r="AY385" s="18" t="s">
        <v>201</v>
      </c>
      <c r="BE385" s="235">
        <f>IF(N385="základní",J385,0)</f>
        <v>0</v>
      </c>
      <c r="BF385" s="235">
        <f>IF(N385="snížená",J385,0)</f>
        <v>0</v>
      </c>
      <c r="BG385" s="235">
        <f>IF(N385="zákl. přenesená",J385,0)</f>
        <v>0</v>
      </c>
      <c r="BH385" s="235">
        <f>IF(N385="sníž. přenesená",J385,0)</f>
        <v>0</v>
      </c>
      <c r="BI385" s="235">
        <f>IF(N385="nulová",J385,0)</f>
        <v>0</v>
      </c>
      <c r="BJ385" s="18" t="s">
        <v>83</v>
      </c>
      <c r="BK385" s="235">
        <f>ROUND(I385*H385,2)</f>
        <v>0</v>
      </c>
      <c r="BL385" s="18" t="s">
        <v>206</v>
      </c>
      <c r="BM385" s="234" t="s">
        <v>2764</v>
      </c>
    </row>
    <row r="386" s="2" customFormat="1" ht="24.15" customHeight="1">
      <c r="A386" s="39"/>
      <c r="B386" s="40"/>
      <c r="C386" s="222" t="s">
        <v>2144</v>
      </c>
      <c r="D386" s="222" t="s">
        <v>202</v>
      </c>
      <c r="E386" s="223" t="s">
        <v>2765</v>
      </c>
      <c r="F386" s="224" t="s">
        <v>2766</v>
      </c>
      <c r="G386" s="225" t="s">
        <v>2234</v>
      </c>
      <c r="H386" s="226">
        <v>1</v>
      </c>
      <c r="I386" s="227"/>
      <c r="J386" s="228">
        <f>ROUND(I386*H386,2)</f>
        <v>0</v>
      </c>
      <c r="K386" s="229"/>
      <c r="L386" s="45"/>
      <c r="M386" s="230" t="s">
        <v>1</v>
      </c>
      <c r="N386" s="231" t="s">
        <v>41</v>
      </c>
      <c r="O386" s="92"/>
      <c r="P386" s="232">
        <f>O386*H386</f>
        <v>0</v>
      </c>
      <c r="Q386" s="232">
        <v>0</v>
      </c>
      <c r="R386" s="232">
        <f>Q386*H386</f>
        <v>0</v>
      </c>
      <c r="S386" s="232">
        <v>0</v>
      </c>
      <c r="T386" s="233">
        <f>S386*H386</f>
        <v>0</v>
      </c>
      <c r="U386" s="39"/>
      <c r="V386" s="39"/>
      <c r="W386" s="39"/>
      <c r="X386" s="39"/>
      <c r="Y386" s="39"/>
      <c r="Z386" s="39"/>
      <c r="AA386" s="39"/>
      <c r="AB386" s="39"/>
      <c r="AC386" s="39"/>
      <c r="AD386" s="39"/>
      <c r="AE386" s="39"/>
      <c r="AR386" s="234" t="s">
        <v>206</v>
      </c>
      <c r="AT386" s="234" t="s">
        <v>202</v>
      </c>
      <c r="AU386" s="234" t="s">
        <v>83</v>
      </c>
      <c r="AY386" s="18" t="s">
        <v>201</v>
      </c>
      <c r="BE386" s="235">
        <f>IF(N386="základní",J386,0)</f>
        <v>0</v>
      </c>
      <c r="BF386" s="235">
        <f>IF(N386="snížená",J386,0)</f>
        <v>0</v>
      </c>
      <c r="BG386" s="235">
        <f>IF(N386="zákl. přenesená",J386,0)</f>
        <v>0</v>
      </c>
      <c r="BH386" s="235">
        <f>IF(N386="sníž. přenesená",J386,0)</f>
        <v>0</v>
      </c>
      <c r="BI386" s="235">
        <f>IF(N386="nulová",J386,0)</f>
        <v>0</v>
      </c>
      <c r="BJ386" s="18" t="s">
        <v>83</v>
      </c>
      <c r="BK386" s="235">
        <f>ROUND(I386*H386,2)</f>
        <v>0</v>
      </c>
      <c r="BL386" s="18" t="s">
        <v>206</v>
      </c>
      <c r="BM386" s="234" t="s">
        <v>2767</v>
      </c>
    </row>
    <row r="387" s="2" customFormat="1" ht="16.5" customHeight="1">
      <c r="A387" s="39"/>
      <c r="B387" s="40"/>
      <c r="C387" s="222" t="s">
        <v>2768</v>
      </c>
      <c r="D387" s="222" t="s">
        <v>202</v>
      </c>
      <c r="E387" s="223" t="s">
        <v>2769</v>
      </c>
      <c r="F387" s="224" t="s">
        <v>2770</v>
      </c>
      <c r="G387" s="225" t="s">
        <v>2234</v>
      </c>
      <c r="H387" s="226">
        <v>1</v>
      </c>
      <c r="I387" s="227"/>
      <c r="J387" s="228">
        <f>ROUND(I387*H387,2)</f>
        <v>0</v>
      </c>
      <c r="K387" s="229"/>
      <c r="L387" s="45"/>
      <c r="M387" s="230" t="s">
        <v>1</v>
      </c>
      <c r="N387" s="231" t="s">
        <v>41</v>
      </c>
      <c r="O387" s="92"/>
      <c r="P387" s="232">
        <f>O387*H387</f>
        <v>0</v>
      </c>
      <c r="Q387" s="232">
        <v>0</v>
      </c>
      <c r="R387" s="232">
        <f>Q387*H387</f>
        <v>0</v>
      </c>
      <c r="S387" s="232">
        <v>0</v>
      </c>
      <c r="T387" s="233">
        <f>S387*H387</f>
        <v>0</v>
      </c>
      <c r="U387" s="39"/>
      <c r="V387" s="39"/>
      <c r="W387" s="39"/>
      <c r="X387" s="39"/>
      <c r="Y387" s="39"/>
      <c r="Z387" s="39"/>
      <c r="AA387" s="39"/>
      <c r="AB387" s="39"/>
      <c r="AC387" s="39"/>
      <c r="AD387" s="39"/>
      <c r="AE387" s="39"/>
      <c r="AR387" s="234" t="s">
        <v>206</v>
      </c>
      <c r="AT387" s="234" t="s">
        <v>202</v>
      </c>
      <c r="AU387" s="234" t="s">
        <v>83</v>
      </c>
      <c r="AY387" s="18" t="s">
        <v>201</v>
      </c>
      <c r="BE387" s="235">
        <f>IF(N387="základní",J387,0)</f>
        <v>0</v>
      </c>
      <c r="BF387" s="235">
        <f>IF(N387="snížená",J387,0)</f>
        <v>0</v>
      </c>
      <c r="BG387" s="235">
        <f>IF(N387="zákl. přenesená",J387,0)</f>
        <v>0</v>
      </c>
      <c r="BH387" s="235">
        <f>IF(N387="sníž. přenesená",J387,0)</f>
        <v>0</v>
      </c>
      <c r="BI387" s="235">
        <f>IF(N387="nulová",J387,0)</f>
        <v>0</v>
      </c>
      <c r="BJ387" s="18" t="s">
        <v>83</v>
      </c>
      <c r="BK387" s="235">
        <f>ROUND(I387*H387,2)</f>
        <v>0</v>
      </c>
      <c r="BL387" s="18" t="s">
        <v>206</v>
      </c>
      <c r="BM387" s="234" t="s">
        <v>2771</v>
      </c>
    </row>
    <row r="388" s="2" customFormat="1" ht="21.75" customHeight="1">
      <c r="A388" s="39"/>
      <c r="B388" s="40"/>
      <c r="C388" s="222" t="s">
        <v>2147</v>
      </c>
      <c r="D388" s="222" t="s">
        <v>202</v>
      </c>
      <c r="E388" s="223" t="s">
        <v>2772</v>
      </c>
      <c r="F388" s="224" t="s">
        <v>2773</v>
      </c>
      <c r="G388" s="225" t="s">
        <v>2234</v>
      </c>
      <c r="H388" s="226">
        <v>1</v>
      </c>
      <c r="I388" s="227"/>
      <c r="J388" s="228">
        <f>ROUND(I388*H388,2)</f>
        <v>0</v>
      </c>
      <c r="K388" s="229"/>
      <c r="L388" s="45"/>
      <c r="M388" s="230" t="s">
        <v>1</v>
      </c>
      <c r="N388" s="231" t="s">
        <v>41</v>
      </c>
      <c r="O388" s="92"/>
      <c r="P388" s="232">
        <f>O388*H388</f>
        <v>0</v>
      </c>
      <c r="Q388" s="232">
        <v>0</v>
      </c>
      <c r="R388" s="232">
        <f>Q388*H388</f>
        <v>0</v>
      </c>
      <c r="S388" s="232">
        <v>0</v>
      </c>
      <c r="T388" s="233">
        <f>S388*H388</f>
        <v>0</v>
      </c>
      <c r="U388" s="39"/>
      <c r="V388" s="39"/>
      <c r="W388" s="39"/>
      <c r="X388" s="39"/>
      <c r="Y388" s="39"/>
      <c r="Z388" s="39"/>
      <c r="AA388" s="39"/>
      <c r="AB388" s="39"/>
      <c r="AC388" s="39"/>
      <c r="AD388" s="39"/>
      <c r="AE388" s="39"/>
      <c r="AR388" s="234" t="s">
        <v>206</v>
      </c>
      <c r="AT388" s="234" t="s">
        <v>202</v>
      </c>
      <c r="AU388" s="234" t="s">
        <v>83</v>
      </c>
      <c r="AY388" s="18" t="s">
        <v>201</v>
      </c>
      <c r="BE388" s="235">
        <f>IF(N388="základní",J388,0)</f>
        <v>0</v>
      </c>
      <c r="BF388" s="235">
        <f>IF(N388="snížená",J388,0)</f>
        <v>0</v>
      </c>
      <c r="BG388" s="235">
        <f>IF(N388="zákl. přenesená",J388,0)</f>
        <v>0</v>
      </c>
      <c r="BH388" s="235">
        <f>IF(N388="sníž. přenesená",J388,0)</f>
        <v>0</v>
      </c>
      <c r="BI388" s="235">
        <f>IF(N388="nulová",J388,0)</f>
        <v>0</v>
      </c>
      <c r="BJ388" s="18" t="s">
        <v>83</v>
      </c>
      <c r="BK388" s="235">
        <f>ROUND(I388*H388,2)</f>
        <v>0</v>
      </c>
      <c r="BL388" s="18" t="s">
        <v>206</v>
      </c>
      <c r="BM388" s="234" t="s">
        <v>2774</v>
      </c>
    </row>
    <row r="389" s="2" customFormat="1" ht="16.5" customHeight="1">
      <c r="A389" s="39"/>
      <c r="B389" s="40"/>
      <c r="C389" s="222" t="s">
        <v>2775</v>
      </c>
      <c r="D389" s="222" t="s">
        <v>202</v>
      </c>
      <c r="E389" s="223" t="s">
        <v>2776</v>
      </c>
      <c r="F389" s="224" t="s">
        <v>2777</v>
      </c>
      <c r="G389" s="225" t="s">
        <v>2234</v>
      </c>
      <c r="H389" s="226">
        <v>1</v>
      </c>
      <c r="I389" s="227"/>
      <c r="J389" s="228">
        <f>ROUND(I389*H389,2)</f>
        <v>0</v>
      </c>
      <c r="K389" s="229"/>
      <c r="L389" s="45"/>
      <c r="M389" s="230" t="s">
        <v>1</v>
      </c>
      <c r="N389" s="231" t="s">
        <v>41</v>
      </c>
      <c r="O389" s="92"/>
      <c r="P389" s="232">
        <f>O389*H389</f>
        <v>0</v>
      </c>
      <c r="Q389" s="232">
        <v>0</v>
      </c>
      <c r="R389" s="232">
        <f>Q389*H389</f>
        <v>0</v>
      </c>
      <c r="S389" s="232">
        <v>0</v>
      </c>
      <c r="T389" s="233">
        <f>S389*H389</f>
        <v>0</v>
      </c>
      <c r="U389" s="39"/>
      <c r="V389" s="39"/>
      <c r="W389" s="39"/>
      <c r="X389" s="39"/>
      <c r="Y389" s="39"/>
      <c r="Z389" s="39"/>
      <c r="AA389" s="39"/>
      <c r="AB389" s="39"/>
      <c r="AC389" s="39"/>
      <c r="AD389" s="39"/>
      <c r="AE389" s="39"/>
      <c r="AR389" s="234" t="s">
        <v>206</v>
      </c>
      <c r="AT389" s="234" t="s">
        <v>202</v>
      </c>
      <c r="AU389" s="234" t="s">
        <v>83</v>
      </c>
      <c r="AY389" s="18" t="s">
        <v>201</v>
      </c>
      <c r="BE389" s="235">
        <f>IF(N389="základní",J389,0)</f>
        <v>0</v>
      </c>
      <c r="BF389" s="235">
        <f>IF(N389="snížená",J389,0)</f>
        <v>0</v>
      </c>
      <c r="BG389" s="235">
        <f>IF(N389="zákl. přenesená",J389,0)</f>
        <v>0</v>
      </c>
      <c r="BH389" s="235">
        <f>IF(N389="sníž. přenesená",J389,0)</f>
        <v>0</v>
      </c>
      <c r="BI389" s="235">
        <f>IF(N389="nulová",J389,0)</f>
        <v>0</v>
      </c>
      <c r="BJ389" s="18" t="s">
        <v>83</v>
      </c>
      <c r="BK389" s="235">
        <f>ROUND(I389*H389,2)</f>
        <v>0</v>
      </c>
      <c r="BL389" s="18" t="s">
        <v>206</v>
      </c>
      <c r="BM389" s="234" t="s">
        <v>2778</v>
      </c>
    </row>
    <row r="390" s="2" customFormat="1" ht="16.5" customHeight="1">
      <c r="A390" s="39"/>
      <c r="B390" s="40"/>
      <c r="C390" s="222" t="s">
        <v>2152</v>
      </c>
      <c r="D390" s="222" t="s">
        <v>202</v>
      </c>
      <c r="E390" s="223" t="s">
        <v>2779</v>
      </c>
      <c r="F390" s="224" t="s">
        <v>2780</v>
      </c>
      <c r="G390" s="225" t="s">
        <v>2234</v>
      </c>
      <c r="H390" s="226">
        <v>1</v>
      </c>
      <c r="I390" s="227"/>
      <c r="J390" s="228">
        <f>ROUND(I390*H390,2)</f>
        <v>0</v>
      </c>
      <c r="K390" s="229"/>
      <c r="L390" s="45"/>
      <c r="M390" s="230" t="s">
        <v>1</v>
      </c>
      <c r="N390" s="231" t="s">
        <v>41</v>
      </c>
      <c r="O390" s="92"/>
      <c r="P390" s="232">
        <f>O390*H390</f>
        <v>0</v>
      </c>
      <c r="Q390" s="232">
        <v>0</v>
      </c>
      <c r="R390" s="232">
        <f>Q390*H390</f>
        <v>0</v>
      </c>
      <c r="S390" s="232">
        <v>0</v>
      </c>
      <c r="T390" s="233">
        <f>S390*H390</f>
        <v>0</v>
      </c>
      <c r="U390" s="39"/>
      <c r="V390" s="39"/>
      <c r="W390" s="39"/>
      <c r="X390" s="39"/>
      <c r="Y390" s="39"/>
      <c r="Z390" s="39"/>
      <c r="AA390" s="39"/>
      <c r="AB390" s="39"/>
      <c r="AC390" s="39"/>
      <c r="AD390" s="39"/>
      <c r="AE390" s="39"/>
      <c r="AR390" s="234" t="s">
        <v>206</v>
      </c>
      <c r="AT390" s="234" t="s">
        <v>202</v>
      </c>
      <c r="AU390" s="234" t="s">
        <v>83</v>
      </c>
      <c r="AY390" s="18" t="s">
        <v>201</v>
      </c>
      <c r="BE390" s="235">
        <f>IF(N390="základní",J390,0)</f>
        <v>0</v>
      </c>
      <c r="BF390" s="235">
        <f>IF(N390="snížená",J390,0)</f>
        <v>0</v>
      </c>
      <c r="BG390" s="235">
        <f>IF(N390="zákl. přenesená",J390,0)</f>
        <v>0</v>
      </c>
      <c r="BH390" s="235">
        <f>IF(N390="sníž. přenesená",J390,0)</f>
        <v>0</v>
      </c>
      <c r="BI390" s="235">
        <f>IF(N390="nulová",J390,0)</f>
        <v>0</v>
      </c>
      <c r="BJ390" s="18" t="s">
        <v>83</v>
      </c>
      <c r="BK390" s="235">
        <f>ROUND(I390*H390,2)</f>
        <v>0</v>
      </c>
      <c r="BL390" s="18" t="s">
        <v>206</v>
      </c>
      <c r="BM390" s="234" t="s">
        <v>2781</v>
      </c>
    </row>
    <row r="391" s="2" customFormat="1" ht="16.5" customHeight="1">
      <c r="A391" s="39"/>
      <c r="B391" s="40"/>
      <c r="C391" s="222" t="s">
        <v>2782</v>
      </c>
      <c r="D391" s="222" t="s">
        <v>202</v>
      </c>
      <c r="E391" s="223" t="s">
        <v>2783</v>
      </c>
      <c r="F391" s="224" t="s">
        <v>2784</v>
      </c>
      <c r="G391" s="225" t="s">
        <v>2234</v>
      </c>
      <c r="H391" s="226">
        <v>1</v>
      </c>
      <c r="I391" s="227"/>
      <c r="J391" s="228">
        <f>ROUND(I391*H391,2)</f>
        <v>0</v>
      </c>
      <c r="K391" s="229"/>
      <c r="L391" s="45"/>
      <c r="M391" s="230" t="s">
        <v>1</v>
      </c>
      <c r="N391" s="231" t="s">
        <v>41</v>
      </c>
      <c r="O391" s="92"/>
      <c r="P391" s="232">
        <f>O391*H391</f>
        <v>0</v>
      </c>
      <c r="Q391" s="232">
        <v>0</v>
      </c>
      <c r="R391" s="232">
        <f>Q391*H391</f>
        <v>0</v>
      </c>
      <c r="S391" s="232">
        <v>0</v>
      </c>
      <c r="T391" s="233">
        <f>S391*H391</f>
        <v>0</v>
      </c>
      <c r="U391" s="39"/>
      <c r="V391" s="39"/>
      <c r="W391" s="39"/>
      <c r="X391" s="39"/>
      <c r="Y391" s="39"/>
      <c r="Z391" s="39"/>
      <c r="AA391" s="39"/>
      <c r="AB391" s="39"/>
      <c r="AC391" s="39"/>
      <c r="AD391" s="39"/>
      <c r="AE391" s="39"/>
      <c r="AR391" s="234" t="s">
        <v>206</v>
      </c>
      <c r="AT391" s="234" t="s">
        <v>202</v>
      </c>
      <c r="AU391" s="234" t="s">
        <v>83</v>
      </c>
      <c r="AY391" s="18" t="s">
        <v>201</v>
      </c>
      <c r="BE391" s="235">
        <f>IF(N391="základní",J391,0)</f>
        <v>0</v>
      </c>
      <c r="BF391" s="235">
        <f>IF(N391="snížená",J391,0)</f>
        <v>0</v>
      </c>
      <c r="BG391" s="235">
        <f>IF(N391="zákl. přenesená",J391,0)</f>
        <v>0</v>
      </c>
      <c r="BH391" s="235">
        <f>IF(N391="sníž. přenesená",J391,0)</f>
        <v>0</v>
      </c>
      <c r="BI391" s="235">
        <f>IF(N391="nulová",J391,0)</f>
        <v>0</v>
      </c>
      <c r="BJ391" s="18" t="s">
        <v>83</v>
      </c>
      <c r="BK391" s="235">
        <f>ROUND(I391*H391,2)</f>
        <v>0</v>
      </c>
      <c r="BL391" s="18" t="s">
        <v>206</v>
      </c>
      <c r="BM391" s="234" t="s">
        <v>2785</v>
      </c>
    </row>
    <row r="392" s="2" customFormat="1" ht="16.5" customHeight="1">
      <c r="A392" s="39"/>
      <c r="B392" s="40"/>
      <c r="C392" s="222" t="s">
        <v>2155</v>
      </c>
      <c r="D392" s="222" t="s">
        <v>202</v>
      </c>
      <c r="E392" s="223" t="s">
        <v>2786</v>
      </c>
      <c r="F392" s="224" t="s">
        <v>2787</v>
      </c>
      <c r="G392" s="225" t="s">
        <v>2234</v>
      </c>
      <c r="H392" s="226">
        <v>1</v>
      </c>
      <c r="I392" s="227"/>
      <c r="J392" s="228">
        <f>ROUND(I392*H392,2)</f>
        <v>0</v>
      </c>
      <c r="K392" s="229"/>
      <c r="L392" s="45"/>
      <c r="M392" s="230" t="s">
        <v>1</v>
      </c>
      <c r="N392" s="231" t="s">
        <v>41</v>
      </c>
      <c r="O392" s="92"/>
      <c r="P392" s="232">
        <f>O392*H392</f>
        <v>0</v>
      </c>
      <c r="Q392" s="232">
        <v>0</v>
      </c>
      <c r="R392" s="232">
        <f>Q392*H392</f>
        <v>0</v>
      </c>
      <c r="S392" s="232">
        <v>0</v>
      </c>
      <c r="T392" s="233">
        <f>S392*H392</f>
        <v>0</v>
      </c>
      <c r="U392" s="39"/>
      <c r="V392" s="39"/>
      <c r="W392" s="39"/>
      <c r="X392" s="39"/>
      <c r="Y392" s="39"/>
      <c r="Z392" s="39"/>
      <c r="AA392" s="39"/>
      <c r="AB392" s="39"/>
      <c r="AC392" s="39"/>
      <c r="AD392" s="39"/>
      <c r="AE392" s="39"/>
      <c r="AR392" s="234" t="s">
        <v>206</v>
      </c>
      <c r="AT392" s="234" t="s">
        <v>202</v>
      </c>
      <c r="AU392" s="234" t="s">
        <v>83</v>
      </c>
      <c r="AY392" s="18" t="s">
        <v>201</v>
      </c>
      <c r="BE392" s="235">
        <f>IF(N392="základní",J392,0)</f>
        <v>0</v>
      </c>
      <c r="BF392" s="235">
        <f>IF(N392="snížená",J392,0)</f>
        <v>0</v>
      </c>
      <c r="BG392" s="235">
        <f>IF(N392="zákl. přenesená",J392,0)</f>
        <v>0</v>
      </c>
      <c r="BH392" s="235">
        <f>IF(N392="sníž. přenesená",J392,0)</f>
        <v>0</v>
      </c>
      <c r="BI392" s="235">
        <f>IF(N392="nulová",J392,0)</f>
        <v>0</v>
      </c>
      <c r="BJ392" s="18" t="s">
        <v>83</v>
      </c>
      <c r="BK392" s="235">
        <f>ROUND(I392*H392,2)</f>
        <v>0</v>
      </c>
      <c r="BL392" s="18" t="s">
        <v>206</v>
      </c>
      <c r="BM392" s="234" t="s">
        <v>2788</v>
      </c>
    </row>
    <row r="393" s="2" customFormat="1" ht="16.5" customHeight="1">
      <c r="A393" s="39"/>
      <c r="B393" s="40"/>
      <c r="C393" s="222" t="s">
        <v>2789</v>
      </c>
      <c r="D393" s="222" t="s">
        <v>202</v>
      </c>
      <c r="E393" s="223" t="s">
        <v>2790</v>
      </c>
      <c r="F393" s="224" t="s">
        <v>2791</v>
      </c>
      <c r="G393" s="225" t="s">
        <v>1032</v>
      </c>
      <c r="H393" s="302"/>
      <c r="I393" s="227"/>
      <c r="J393" s="228">
        <f>ROUND(I393*H393,2)</f>
        <v>0</v>
      </c>
      <c r="K393" s="229"/>
      <c r="L393" s="45"/>
      <c r="M393" s="230" t="s">
        <v>1</v>
      </c>
      <c r="N393" s="231" t="s">
        <v>41</v>
      </c>
      <c r="O393" s="92"/>
      <c r="P393" s="232">
        <f>O393*H393</f>
        <v>0</v>
      </c>
      <c r="Q393" s="232">
        <v>0</v>
      </c>
      <c r="R393" s="232">
        <f>Q393*H393</f>
        <v>0</v>
      </c>
      <c r="S393" s="232">
        <v>0</v>
      </c>
      <c r="T393" s="233">
        <f>S393*H393</f>
        <v>0</v>
      </c>
      <c r="U393" s="39"/>
      <c r="V393" s="39"/>
      <c r="W393" s="39"/>
      <c r="X393" s="39"/>
      <c r="Y393" s="39"/>
      <c r="Z393" s="39"/>
      <c r="AA393" s="39"/>
      <c r="AB393" s="39"/>
      <c r="AC393" s="39"/>
      <c r="AD393" s="39"/>
      <c r="AE393" s="39"/>
      <c r="AR393" s="234" t="s">
        <v>206</v>
      </c>
      <c r="AT393" s="234" t="s">
        <v>202</v>
      </c>
      <c r="AU393" s="234" t="s">
        <v>83</v>
      </c>
      <c r="AY393" s="18" t="s">
        <v>201</v>
      </c>
      <c r="BE393" s="235">
        <f>IF(N393="základní",J393,0)</f>
        <v>0</v>
      </c>
      <c r="BF393" s="235">
        <f>IF(N393="snížená",J393,0)</f>
        <v>0</v>
      </c>
      <c r="BG393" s="235">
        <f>IF(N393="zákl. přenesená",J393,0)</f>
        <v>0</v>
      </c>
      <c r="BH393" s="235">
        <f>IF(N393="sníž. přenesená",J393,0)</f>
        <v>0</v>
      </c>
      <c r="BI393" s="235">
        <f>IF(N393="nulová",J393,0)</f>
        <v>0</v>
      </c>
      <c r="BJ393" s="18" t="s">
        <v>83</v>
      </c>
      <c r="BK393" s="235">
        <f>ROUND(I393*H393,2)</f>
        <v>0</v>
      </c>
      <c r="BL393" s="18" t="s">
        <v>206</v>
      </c>
      <c r="BM393" s="234" t="s">
        <v>2792</v>
      </c>
    </row>
    <row r="394" s="2" customFormat="1" ht="21.75" customHeight="1">
      <c r="A394" s="39"/>
      <c r="B394" s="40"/>
      <c r="C394" s="222" t="s">
        <v>2158</v>
      </c>
      <c r="D394" s="222" t="s">
        <v>202</v>
      </c>
      <c r="E394" s="223" t="s">
        <v>2793</v>
      </c>
      <c r="F394" s="224" t="s">
        <v>2794</v>
      </c>
      <c r="G394" s="225" t="s">
        <v>823</v>
      </c>
      <c r="H394" s="226">
        <v>30</v>
      </c>
      <c r="I394" s="227"/>
      <c r="J394" s="228">
        <f>ROUND(I394*H394,2)</f>
        <v>0</v>
      </c>
      <c r="K394" s="229"/>
      <c r="L394" s="45"/>
      <c r="M394" s="280" t="s">
        <v>1</v>
      </c>
      <c r="N394" s="281" t="s">
        <v>41</v>
      </c>
      <c r="O394" s="282"/>
      <c r="P394" s="283">
        <f>O394*H394</f>
        <v>0</v>
      </c>
      <c r="Q394" s="283">
        <v>0</v>
      </c>
      <c r="R394" s="283">
        <f>Q394*H394</f>
        <v>0</v>
      </c>
      <c r="S394" s="283">
        <v>0</v>
      </c>
      <c r="T394" s="284">
        <f>S394*H394</f>
        <v>0</v>
      </c>
      <c r="U394" s="39"/>
      <c r="V394" s="39"/>
      <c r="W394" s="39"/>
      <c r="X394" s="39"/>
      <c r="Y394" s="39"/>
      <c r="Z394" s="39"/>
      <c r="AA394" s="39"/>
      <c r="AB394" s="39"/>
      <c r="AC394" s="39"/>
      <c r="AD394" s="39"/>
      <c r="AE394" s="39"/>
      <c r="AR394" s="234" t="s">
        <v>206</v>
      </c>
      <c r="AT394" s="234" t="s">
        <v>202</v>
      </c>
      <c r="AU394" s="234" t="s">
        <v>83</v>
      </c>
      <c r="AY394" s="18" t="s">
        <v>201</v>
      </c>
      <c r="BE394" s="235">
        <f>IF(N394="základní",J394,0)</f>
        <v>0</v>
      </c>
      <c r="BF394" s="235">
        <f>IF(N394="snížená",J394,0)</f>
        <v>0</v>
      </c>
      <c r="BG394" s="235">
        <f>IF(N394="zákl. přenesená",J394,0)</f>
        <v>0</v>
      </c>
      <c r="BH394" s="235">
        <f>IF(N394="sníž. přenesená",J394,0)</f>
        <v>0</v>
      </c>
      <c r="BI394" s="235">
        <f>IF(N394="nulová",J394,0)</f>
        <v>0</v>
      </c>
      <c r="BJ394" s="18" t="s">
        <v>83</v>
      </c>
      <c r="BK394" s="235">
        <f>ROUND(I394*H394,2)</f>
        <v>0</v>
      </c>
      <c r="BL394" s="18" t="s">
        <v>206</v>
      </c>
      <c r="BM394" s="234" t="s">
        <v>2795</v>
      </c>
    </row>
    <row r="395" s="2" customFormat="1" ht="6.96" customHeight="1">
      <c r="A395" s="39"/>
      <c r="B395" s="67"/>
      <c r="C395" s="68"/>
      <c r="D395" s="68"/>
      <c r="E395" s="68"/>
      <c r="F395" s="68"/>
      <c r="G395" s="68"/>
      <c r="H395" s="68"/>
      <c r="I395" s="68"/>
      <c r="J395" s="68"/>
      <c r="K395" s="68"/>
      <c r="L395" s="45"/>
      <c r="M395" s="39"/>
      <c r="O395" s="39"/>
      <c r="P395" s="39"/>
      <c r="Q395" s="39"/>
      <c r="R395" s="39"/>
      <c r="S395" s="39"/>
      <c r="T395" s="39"/>
      <c r="U395" s="39"/>
      <c r="V395" s="39"/>
      <c r="W395" s="39"/>
      <c r="X395" s="39"/>
      <c r="Y395" s="39"/>
      <c r="Z395" s="39"/>
      <c r="AA395" s="39"/>
      <c r="AB395" s="39"/>
      <c r="AC395" s="39"/>
      <c r="AD395" s="39"/>
      <c r="AE395" s="39"/>
    </row>
  </sheetData>
  <sheetProtection sheet="1" autoFilter="0" formatColumns="0" formatRows="0" objects="1" scenarios="1" spinCount="100000" saltValue="TVJJhjkGmVY8VPmXtQQ6Ycqk4iVOVYdwVJEnj23p3tZ55Tejijdm02ikIWjGpOiGqiP/vuWMYy9/tFw3yOhb3g==" hashValue="Ea329HMdvoasx3IoDk3oc2m7jYp6d6i/4lPK7ozJmXPbno5McNF8kBsFRW3P7c7tCcTxsUmy0h8V6skw95tLnA==" algorithmName="SHA-512" password="CC35"/>
  <autoFilter ref="C130:K394"/>
  <mergeCells count="12">
    <mergeCell ref="E7:H7"/>
    <mergeCell ref="E9:H9"/>
    <mergeCell ref="E11:H11"/>
    <mergeCell ref="E20:H20"/>
    <mergeCell ref="E29:H29"/>
    <mergeCell ref="E85:H85"/>
    <mergeCell ref="E87:H87"/>
    <mergeCell ref="E89:H89"/>
    <mergeCell ref="E119:H119"/>
    <mergeCell ref="E121:H121"/>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111</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368</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2796</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ROUND(J156,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ROUND((SUM(BE156:BE409)),  2)</f>
        <v>0</v>
      </c>
      <c r="G35" s="39"/>
      <c r="H35" s="39"/>
      <c r="I35" s="166">
        <v>0.20999999999999999</v>
      </c>
      <c r="J35" s="165">
        <f>ROUND(((SUM(BE156:BE409))*I35),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ROUND((SUM(BF156:BF409)),  2)</f>
        <v>0</v>
      </c>
      <c r="G36" s="39"/>
      <c r="H36" s="39"/>
      <c r="I36" s="166">
        <v>0.12</v>
      </c>
      <c r="J36" s="165">
        <f>ROUND(((SUM(BF156:BF409))*I36),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ROUND((SUM(BG156:BG409)),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ROUND((SUM(BH156:BH409)),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ROUND((SUM(BI156:BI409)),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368</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02-05 - Zařízení vzduchotechniky a klimatizace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J156</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2797</v>
      </c>
      <c r="E99" s="193"/>
      <c r="F99" s="193"/>
      <c r="G99" s="193"/>
      <c r="H99" s="193"/>
      <c r="I99" s="193"/>
      <c r="J99" s="194">
        <f>J157</f>
        <v>0</v>
      </c>
      <c r="K99" s="191"/>
      <c r="L99" s="195"/>
      <c r="S99" s="9"/>
      <c r="T99" s="9"/>
      <c r="U99" s="9"/>
      <c r="V99" s="9"/>
      <c r="W99" s="9"/>
      <c r="X99" s="9"/>
      <c r="Y99" s="9"/>
      <c r="Z99" s="9"/>
      <c r="AA99" s="9"/>
      <c r="AB99" s="9"/>
      <c r="AC99" s="9"/>
      <c r="AD99" s="9"/>
      <c r="AE99" s="9"/>
    </row>
    <row r="100" s="16" customFormat="1" ht="19.92" customHeight="1">
      <c r="A100" s="16"/>
      <c r="B100" s="305"/>
      <c r="C100" s="134"/>
      <c r="D100" s="306" t="s">
        <v>2798</v>
      </c>
      <c r="E100" s="307"/>
      <c r="F100" s="307"/>
      <c r="G100" s="307"/>
      <c r="H100" s="307"/>
      <c r="I100" s="307"/>
      <c r="J100" s="308">
        <f>J168</f>
        <v>0</v>
      </c>
      <c r="K100" s="134"/>
      <c r="L100" s="309"/>
      <c r="S100" s="16"/>
      <c r="T100" s="16"/>
      <c r="U100" s="16"/>
      <c r="V100" s="16"/>
      <c r="W100" s="16"/>
      <c r="X100" s="16"/>
      <c r="Y100" s="16"/>
      <c r="Z100" s="16"/>
      <c r="AA100" s="16"/>
      <c r="AB100" s="16"/>
      <c r="AC100" s="16"/>
      <c r="AD100" s="16"/>
      <c r="AE100" s="16"/>
    </row>
    <row r="101" s="16" customFormat="1" ht="19.92" customHeight="1">
      <c r="A101" s="16"/>
      <c r="B101" s="305"/>
      <c r="C101" s="134"/>
      <c r="D101" s="306" t="s">
        <v>2799</v>
      </c>
      <c r="E101" s="307"/>
      <c r="F101" s="307"/>
      <c r="G101" s="307"/>
      <c r="H101" s="307"/>
      <c r="I101" s="307"/>
      <c r="J101" s="308">
        <f>J175</f>
        <v>0</v>
      </c>
      <c r="K101" s="134"/>
      <c r="L101" s="309"/>
      <c r="S101" s="16"/>
      <c r="T101" s="16"/>
      <c r="U101" s="16"/>
      <c r="V101" s="16"/>
      <c r="W101" s="16"/>
      <c r="X101" s="16"/>
      <c r="Y101" s="16"/>
      <c r="Z101" s="16"/>
      <c r="AA101" s="16"/>
      <c r="AB101" s="16"/>
      <c r="AC101" s="16"/>
      <c r="AD101" s="16"/>
      <c r="AE101" s="16"/>
    </row>
    <row r="102" s="16" customFormat="1" ht="19.92" customHeight="1">
      <c r="A102" s="16"/>
      <c r="B102" s="305"/>
      <c r="C102" s="134"/>
      <c r="D102" s="306" t="s">
        <v>2800</v>
      </c>
      <c r="E102" s="307"/>
      <c r="F102" s="307"/>
      <c r="G102" s="307"/>
      <c r="H102" s="307"/>
      <c r="I102" s="307"/>
      <c r="J102" s="308">
        <f>J183</f>
        <v>0</v>
      </c>
      <c r="K102" s="134"/>
      <c r="L102" s="309"/>
      <c r="S102" s="16"/>
      <c r="T102" s="16"/>
      <c r="U102" s="16"/>
      <c r="V102" s="16"/>
      <c r="W102" s="16"/>
      <c r="X102" s="16"/>
      <c r="Y102" s="16"/>
      <c r="Z102" s="16"/>
      <c r="AA102" s="16"/>
      <c r="AB102" s="16"/>
      <c r="AC102" s="16"/>
      <c r="AD102" s="16"/>
      <c r="AE102" s="16"/>
    </row>
    <row r="103" s="9" customFormat="1" ht="24.96" customHeight="1">
      <c r="A103" s="9"/>
      <c r="B103" s="190"/>
      <c r="C103" s="191"/>
      <c r="D103" s="192" t="s">
        <v>2801</v>
      </c>
      <c r="E103" s="193"/>
      <c r="F103" s="193"/>
      <c r="G103" s="193"/>
      <c r="H103" s="193"/>
      <c r="I103" s="193"/>
      <c r="J103" s="194">
        <f>J189</f>
        <v>0</v>
      </c>
      <c r="K103" s="191"/>
      <c r="L103" s="195"/>
      <c r="S103" s="9"/>
      <c r="T103" s="9"/>
      <c r="U103" s="9"/>
      <c r="V103" s="9"/>
      <c r="W103" s="9"/>
      <c r="X103" s="9"/>
      <c r="Y103" s="9"/>
      <c r="Z103" s="9"/>
      <c r="AA103" s="9"/>
      <c r="AB103" s="9"/>
      <c r="AC103" s="9"/>
      <c r="AD103" s="9"/>
      <c r="AE103" s="9"/>
    </row>
    <row r="104" s="16" customFormat="1" ht="19.92" customHeight="1">
      <c r="A104" s="16"/>
      <c r="B104" s="305"/>
      <c r="C104" s="134"/>
      <c r="D104" s="306" t="s">
        <v>2802</v>
      </c>
      <c r="E104" s="307"/>
      <c r="F104" s="307"/>
      <c r="G104" s="307"/>
      <c r="H104" s="307"/>
      <c r="I104" s="307"/>
      <c r="J104" s="308">
        <f>J203</f>
        <v>0</v>
      </c>
      <c r="K104" s="134"/>
      <c r="L104" s="309"/>
      <c r="S104" s="16"/>
      <c r="T104" s="16"/>
      <c r="U104" s="16"/>
      <c r="V104" s="16"/>
      <c r="W104" s="16"/>
      <c r="X104" s="16"/>
      <c r="Y104" s="16"/>
      <c r="Z104" s="16"/>
      <c r="AA104" s="16"/>
      <c r="AB104" s="16"/>
      <c r="AC104" s="16"/>
      <c r="AD104" s="16"/>
      <c r="AE104" s="16"/>
    </row>
    <row r="105" s="16" customFormat="1" ht="19.92" customHeight="1">
      <c r="A105" s="16"/>
      <c r="B105" s="305"/>
      <c r="C105" s="134"/>
      <c r="D105" s="306" t="s">
        <v>2803</v>
      </c>
      <c r="E105" s="307"/>
      <c r="F105" s="307"/>
      <c r="G105" s="307"/>
      <c r="H105" s="307"/>
      <c r="I105" s="307"/>
      <c r="J105" s="308">
        <f>J214</f>
        <v>0</v>
      </c>
      <c r="K105" s="134"/>
      <c r="L105" s="309"/>
      <c r="S105" s="16"/>
      <c r="T105" s="16"/>
      <c r="U105" s="16"/>
      <c r="V105" s="16"/>
      <c r="W105" s="16"/>
      <c r="X105" s="16"/>
      <c r="Y105" s="16"/>
      <c r="Z105" s="16"/>
      <c r="AA105" s="16"/>
      <c r="AB105" s="16"/>
      <c r="AC105" s="16"/>
      <c r="AD105" s="16"/>
      <c r="AE105" s="16"/>
    </row>
    <row r="106" s="9" customFormat="1" ht="24.96" customHeight="1">
      <c r="A106" s="9"/>
      <c r="B106" s="190"/>
      <c r="C106" s="191"/>
      <c r="D106" s="192" t="s">
        <v>2804</v>
      </c>
      <c r="E106" s="193"/>
      <c r="F106" s="193"/>
      <c r="G106" s="193"/>
      <c r="H106" s="193"/>
      <c r="I106" s="193"/>
      <c r="J106" s="194">
        <f>J219</f>
        <v>0</v>
      </c>
      <c r="K106" s="191"/>
      <c r="L106" s="195"/>
      <c r="S106" s="9"/>
      <c r="T106" s="9"/>
      <c r="U106" s="9"/>
      <c r="V106" s="9"/>
      <c r="W106" s="9"/>
      <c r="X106" s="9"/>
      <c r="Y106" s="9"/>
      <c r="Z106" s="9"/>
      <c r="AA106" s="9"/>
      <c r="AB106" s="9"/>
      <c r="AC106" s="9"/>
      <c r="AD106" s="9"/>
      <c r="AE106" s="9"/>
    </row>
    <row r="107" s="16" customFormat="1" ht="19.92" customHeight="1">
      <c r="A107" s="16"/>
      <c r="B107" s="305"/>
      <c r="C107" s="134"/>
      <c r="D107" s="306" t="s">
        <v>2805</v>
      </c>
      <c r="E107" s="307"/>
      <c r="F107" s="307"/>
      <c r="G107" s="307"/>
      <c r="H107" s="307"/>
      <c r="I107" s="307"/>
      <c r="J107" s="308">
        <f>J223</f>
        <v>0</v>
      </c>
      <c r="K107" s="134"/>
      <c r="L107" s="309"/>
      <c r="S107" s="16"/>
      <c r="T107" s="16"/>
      <c r="U107" s="16"/>
      <c r="V107" s="16"/>
      <c r="W107" s="16"/>
      <c r="X107" s="16"/>
      <c r="Y107" s="16"/>
      <c r="Z107" s="16"/>
      <c r="AA107" s="16"/>
      <c r="AB107" s="16"/>
      <c r="AC107" s="16"/>
      <c r="AD107" s="16"/>
      <c r="AE107" s="16"/>
    </row>
    <row r="108" s="16" customFormat="1" ht="19.92" customHeight="1">
      <c r="A108" s="16"/>
      <c r="B108" s="305"/>
      <c r="C108" s="134"/>
      <c r="D108" s="306" t="s">
        <v>2806</v>
      </c>
      <c r="E108" s="307"/>
      <c r="F108" s="307"/>
      <c r="G108" s="307"/>
      <c r="H108" s="307"/>
      <c r="I108" s="307"/>
      <c r="J108" s="308">
        <f>J227</f>
        <v>0</v>
      </c>
      <c r="K108" s="134"/>
      <c r="L108" s="309"/>
      <c r="S108" s="16"/>
      <c r="T108" s="16"/>
      <c r="U108" s="16"/>
      <c r="V108" s="16"/>
      <c r="W108" s="16"/>
      <c r="X108" s="16"/>
      <c r="Y108" s="16"/>
      <c r="Z108" s="16"/>
      <c r="AA108" s="16"/>
      <c r="AB108" s="16"/>
      <c r="AC108" s="16"/>
      <c r="AD108" s="16"/>
      <c r="AE108" s="16"/>
    </row>
    <row r="109" s="9" customFormat="1" ht="24.96" customHeight="1">
      <c r="A109" s="9"/>
      <c r="B109" s="190"/>
      <c r="C109" s="191"/>
      <c r="D109" s="192" t="s">
        <v>2807</v>
      </c>
      <c r="E109" s="193"/>
      <c r="F109" s="193"/>
      <c r="G109" s="193"/>
      <c r="H109" s="193"/>
      <c r="I109" s="193"/>
      <c r="J109" s="194">
        <f>J232</f>
        <v>0</v>
      </c>
      <c r="K109" s="191"/>
      <c r="L109" s="195"/>
      <c r="S109" s="9"/>
      <c r="T109" s="9"/>
      <c r="U109" s="9"/>
      <c r="V109" s="9"/>
      <c r="W109" s="9"/>
      <c r="X109" s="9"/>
      <c r="Y109" s="9"/>
      <c r="Z109" s="9"/>
      <c r="AA109" s="9"/>
      <c r="AB109" s="9"/>
      <c r="AC109" s="9"/>
      <c r="AD109" s="9"/>
      <c r="AE109" s="9"/>
    </row>
    <row r="110" s="16" customFormat="1" ht="19.92" customHeight="1">
      <c r="A110" s="16"/>
      <c r="B110" s="305"/>
      <c r="C110" s="134"/>
      <c r="D110" s="306" t="s">
        <v>2808</v>
      </c>
      <c r="E110" s="307"/>
      <c r="F110" s="307"/>
      <c r="G110" s="307"/>
      <c r="H110" s="307"/>
      <c r="I110" s="307"/>
      <c r="J110" s="308">
        <f>J248</f>
        <v>0</v>
      </c>
      <c r="K110" s="134"/>
      <c r="L110" s="309"/>
      <c r="S110" s="16"/>
      <c r="T110" s="16"/>
      <c r="U110" s="16"/>
      <c r="V110" s="16"/>
      <c r="W110" s="16"/>
      <c r="X110" s="16"/>
      <c r="Y110" s="16"/>
      <c r="Z110" s="16"/>
      <c r="AA110" s="16"/>
      <c r="AB110" s="16"/>
      <c r="AC110" s="16"/>
      <c r="AD110" s="16"/>
      <c r="AE110" s="16"/>
    </row>
    <row r="111" s="16" customFormat="1" ht="19.92" customHeight="1">
      <c r="A111" s="16"/>
      <c r="B111" s="305"/>
      <c r="C111" s="134"/>
      <c r="D111" s="306" t="s">
        <v>2809</v>
      </c>
      <c r="E111" s="307"/>
      <c r="F111" s="307"/>
      <c r="G111" s="307"/>
      <c r="H111" s="307"/>
      <c r="I111" s="307"/>
      <c r="J111" s="308">
        <f>J258</f>
        <v>0</v>
      </c>
      <c r="K111" s="134"/>
      <c r="L111" s="309"/>
      <c r="S111" s="16"/>
      <c r="T111" s="16"/>
      <c r="U111" s="16"/>
      <c r="V111" s="16"/>
      <c r="W111" s="16"/>
      <c r="X111" s="16"/>
      <c r="Y111" s="16"/>
      <c r="Z111" s="16"/>
      <c r="AA111" s="16"/>
      <c r="AB111" s="16"/>
      <c r="AC111" s="16"/>
      <c r="AD111" s="16"/>
      <c r="AE111" s="16"/>
    </row>
    <row r="112" s="9" customFormat="1" ht="24.96" customHeight="1">
      <c r="A112" s="9"/>
      <c r="B112" s="190"/>
      <c r="C112" s="191"/>
      <c r="D112" s="192" t="s">
        <v>2810</v>
      </c>
      <c r="E112" s="193"/>
      <c r="F112" s="193"/>
      <c r="G112" s="193"/>
      <c r="H112" s="193"/>
      <c r="I112" s="193"/>
      <c r="J112" s="194">
        <f>J262</f>
        <v>0</v>
      </c>
      <c r="K112" s="191"/>
      <c r="L112" s="195"/>
      <c r="S112" s="9"/>
      <c r="T112" s="9"/>
      <c r="U112" s="9"/>
      <c r="V112" s="9"/>
      <c r="W112" s="9"/>
      <c r="X112" s="9"/>
      <c r="Y112" s="9"/>
      <c r="Z112" s="9"/>
      <c r="AA112" s="9"/>
      <c r="AB112" s="9"/>
      <c r="AC112" s="9"/>
      <c r="AD112" s="9"/>
      <c r="AE112" s="9"/>
    </row>
    <row r="113" s="16" customFormat="1" ht="19.92" customHeight="1">
      <c r="A113" s="16"/>
      <c r="B113" s="305"/>
      <c r="C113" s="134"/>
      <c r="D113" s="306" t="s">
        <v>2811</v>
      </c>
      <c r="E113" s="307"/>
      <c r="F113" s="307"/>
      <c r="G113" s="307"/>
      <c r="H113" s="307"/>
      <c r="I113" s="307"/>
      <c r="J113" s="308">
        <f>J278</f>
        <v>0</v>
      </c>
      <c r="K113" s="134"/>
      <c r="L113" s="309"/>
      <c r="S113" s="16"/>
      <c r="T113" s="16"/>
      <c r="U113" s="16"/>
      <c r="V113" s="16"/>
      <c r="W113" s="16"/>
      <c r="X113" s="16"/>
      <c r="Y113" s="16"/>
      <c r="Z113" s="16"/>
      <c r="AA113" s="16"/>
      <c r="AB113" s="16"/>
      <c r="AC113" s="16"/>
      <c r="AD113" s="16"/>
      <c r="AE113" s="16"/>
    </row>
    <row r="114" s="16" customFormat="1" ht="19.92" customHeight="1">
      <c r="A114" s="16"/>
      <c r="B114" s="305"/>
      <c r="C114" s="134"/>
      <c r="D114" s="306" t="s">
        <v>2812</v>
      </c>
      <c r="E114" s="307"/>
      <c r="F114" s="307"/>
      <c r="G114" s="307"/>
      <c r="H114" s="307"/>
      <c r="I114" s="307"/>
      <c r="J114" s="308">
        <f>J290</f>
        <v>0</v>
      </c>
      <c r="K114" s="134"/>
      <c r="L114" s="309"/>
      <c r="S114" s="16"/>
      <c r="T114" s="16"/>
      <c r="U114" s="16"/>
      <c r="V114" s="16"/>
      <c r="W114" s="16"/>
      <c r="X114" s="16"/>
      <c r="Y114" s="16"/>
      <c r="Z114" s="16"/>
      <c r="AA114" s="16"/>
      <c r="AB114" s="16"/>
      <c r="AC114" s="16"/>
      <c r="AD114" s="16"/>
      <c r="AE114" s="16"/>
    </row>
    <row r="115" s="9" customFormat="1" ht="24.96" customHeight="1">
      <c r="A115" s="9"/>
      <c r="B115" s="190"/>
      <c r="C115" s="191"/>
      <c r="D115" s="192" t="s">
        <v>2813</v>
      </c>
      <c r="E115" s="193"/>
      <c r="F115" s="193"/>
      <c r="G115" s="193"/>
      <c r="H115" s="193"/>
      <c r="I115" s="193"/>
      <c r="J115" s="194">
        <f>J294</f>
        <v>0</v>
      </c>
      <c r="K115" s="191"/>
      <c r="L115" s="195"/>
      <c r="S115" s="9"/>
      <c r="T115" s="9"/>
      <c r="U115" s="9"/>
      <c r="V115" s="9"/>
      <c r="W115" s="9"/>
      <c r="X115" s="9"/>
      <c r="Y115" s="9"/>
      <c r="Z115" s="9"/>
      <c r="AA115" s="9"/>
      <c r="AB115" s="9"/>
      <c r="AC115" s="9"/>
      <c r="AD115" s="9"/>
      <c r="AE115" s="9"/>
    </row>
    <row r="116" s="16" customFormat="1" ht="19.92" customHeight="1">
      <c r="A116" s="16"/>
      <c r="B116" s="305"/>
      <c r="C116" s="134"/>
      <c r="D116" s="306" t="s">
        <v>2814</v>
      </c>
      <c r="E116" s="307"/>
      <c r="F116" s="307"/>
      <c r="G116" s="307"/>
      <c r="H116" s="307"/>
      <c r="I116" s="307"/>
      <c r="J116" s="308">
        <f>J299</f>
        <v>0</v>
      </c>
      <c r="K116" s="134"/>
      <c r="L116" s="309"/>
      <c r="S116" s="16"/>
      <c r="T116" s="16"/>
      <c r="U116" s="16"/>
      <c r="V116" s="16"/>
      <c r="W116" s="16"/>
      <c r="X116" s="16"/>
      <c r="Y116" s="16"/>
      <c r="Z116" s="16"/>
      <c r="AA116" s="16"/>
      <c r="AB116" s="16"/>
      <c r="AC116" s="16"/>
      <c r="AD116" s="16"/>
      <c r="AE116" s="16"/>
    </row>
    <row r="117" s="16" customFormat="1" ht="19.92" customHeight="1">
      <c r="A117" s="16"/>
      <c r="B117" s="305"/>
      <c r="C117" s="134"/>
      <c r="D117" s="306" t="s">
        <v>2815</v>
      </c>
      <c r="E117" s="307"/>
      <c r="F117" s="307"/>
      <c r="G117" s="307"/>
      <c r="H117" s="307"/>
      <c r="I117" s="307"/>
      <c r="J117" s="308">
        <f>J302</f>
        <v>0</v>
      </c>
      <c r="K117" s="134"/>
      <c r="L117" s="309"/>
      <c r="S117" s="16"/>
      <c r="T117" s="16"/>
      <c r="U117" s="16"/>
      <c r="V117" s="16"/>
      <c r="W117" s="16"/>
      <c r="X117" s="16"/>
      <c r="Y117" s="16"/>
      <c r="Z117" s="16"/>
      <c r="AA117" s="16"/>
      <c r="AB117" s="16"/>
      <c r="AC117" s="16"/>
      <c r="AD117" s="16"/>
      <c r="AE117" s="16"/>
    </row>
    <row r="118" s="9" customFormat="1" ht="24.96" customHeight="1">
      <c r="A118" s="9"/>
      <c r="B118" s="190"/>
      <c r="C118" s="191"/>
      <c r="D118" s="192" t="s">
        <v>2816</v>
      </c>
      <c r="E118" s="193"/>
      <c r="F118" s="193"/>
      <c r="G118" s="193"/>
      <c r="H118" s="193"/>
      <c r="I118" s="193"/>
      <c r="J118" s="194">
        <f>J306</f>
        <v>0</v>
      </c>
      <c r="K118" s="191"/>
      <c r="L118" s="195"/>
      <c r="S118" s="9"/>
      <c r="T118" s="9"/>
      <c r="U118" s="9"/>
      <c r="V118" s="9"/>
      <c r="W118" s="9"/>
      <c r="X118" s="9"/>
      <c r="Y118" s="9"/>
      <c r="Z118" s="9"/>
      <c r="AA118" s="9"/>
      <c r="AB118" s="9"/>
      <c r="AC118" s="9"/>
      <c r="AD118" s="9"/>
      <c r="AE118" s="9"/>
    </row>
    <row r="119" s="16" customFormat="1" ht="19.92" customHeight="1">
      <c r="A119" s="16"/>
      <c r="B119" s="305"/>
      <c r="C119" s="134"/>
      <c r="D119" s="306" t="s">
        <v>2817</v>
      </c>
      <c r="E119" s="307"/>
      <c r="F119" s="307"/>
      <c r="G119" s="307"/>
      <c r="H119" s="307"/>
      <c r="I119" s="307"/>
      <c r="J119" s="308">
        <f>J309</f>
        <v>0</v>
      </c>
      <c r="K119" s="134"/>
      <c r="L119" s="309"/>
      <c r="S119" s="16"/>
      <c r="T119" s="16"/>
      <c r="U119" s="16"/>
      <c r="V119" s="16"/>
      <c r="W119" s="16"/>
      <c r="X119" s="16"/>
      <c r="Y119" s="16"/>
      <c r="Z119" s="16"/>
      <c r="AA119" s="16"/>
      <c r="AB119" s="16"/>
      <c r="AC119" s="16"/>
      <c r="AD119" s="16"/>
      <c r="AE119" s="16"/>
    </row>
    <row r="120" s="9" customFormat="1" ht="24.96" customHeight="1">
      <c r="A120" s="9"/>
      <c r="B120" s="190"/>
      <c r="C120" s="191"/>
      <c r="D120" s="192" t="s">
        <v>2818</v>
      </c>
      <c r="E120" s="193"/>
      <c r="F120" s="193"/>
      <c r="G120" s="193"/>
      <c r="H120" s="193"/>
      <c r="I120" s="193"/>
      <c r="J120" s="194">
        <f>J313</f>
        <v>0</v>
      </c>
      <c r="K120" s="191"/>
      <c r="L120" s="195"/>
      <c r="S120" s="9"/>
      <c r="T120" s="9"/>
      <c r="U120" s="9"/>
      <c r="V120" s="9"/>
      <c r="W120" s="9"/>
      <c r="X120" s="9"/>
      <c r="Y120" s="9"/>
      <c r="Z120" s="9"/>
      <c r="AA120" s="9"/>
      <c r="AB120" s="9"/>
      <c r="AC120" s="9"/>
      <c r="AD120" s="9"/>
      <c r="AE120" s="9"/>
    </row>
    <row r="121" s="16" customFormat="1" ht="19.92" customHeight="1">
      <c r="A121" s="16"/>
      <c r="B121" s="305"/>
      <c r="C121" s="134"/>
      <c r="D121" s="306" t="s">
        <v>2819</v>
      </c>
      <c r="E121" s="307"/>
      <c r="F121" s="307"/>
      <c r="G121" s="307"/>
      <c r="H121" s="307"/>
      <c r="I121" s="307"/>
      <c r="J121" s="308">
        <f>J324</f>
        <v>0</v>
      </c>
      <c r="K121" s="134"/>
      <c r="L121" s="309"/>
      <c r="S121" s="16"/>
      <c r="T121" s="16"/>
      <c r="U121" s="16"/>
      <c r="V121" s="16"/>
      <c r="W121" s="16"/>
      <c r="X121" s="16"/>
      <c r="Y121" s="16"/>
      <c r="Z121" s="16"/>
      <c r="AA121" s="16"/>
      <c r="AB121" s="16"/>
      <c r="AC121" s="16"/>
      <c r="AD121" s="16"/>
      <c r="AE121" s="16"/>
    </row>
    <row r="122" s="16" customFormat="1" ht="19.92" customHeight="1">
      <c r="A122" s="16"/>
      <c r="B122" s="305"/>
      <c r="C122" s="134"/>
      <c r="D122" s="306" t="s">
        <v>2820</v>
      </c>
      <c r="E122" s="307"/>
      <c r="F122" s="307"/>
      <c r="G122" s="307"/>
      <c r="H122" s="307"/>
      <c r="I122" s="307"/>
      <c r="J122" s="308">
        <f>J328</f>
        <v>0</v>
      </c>
      <c r="K122" s="134"/>
      <c r="L122" s="309"/>
      <c r="S122" s="16"/>
      <c r="T122" s="16"/>
      <c r="U122" s="16"/>
      <c r="V122" s="16"/>
      <c r="W122" s="16"/>
      <c r="X122" s="16"/>
      <c r="Y122" s="16"/>
      <c r="Z122" s="16"/>
      <c r="AA122" s="16"/>
      <c r="AB122" s="16"/>
      <c r="AC122" s="16"/>
      <c r="AD122" s="16"/>
      <c r="AE122" s="16"/>
    </row>
    <row r="123" s="9" customFormat="1" ht="24.96" customHeight="1">
      <c r="A123" s="9"/>
      <c r="B123" s="190"/>
      <c r="C123" s="191"/>
      <c r="D123" s="192" t="s">
        <v>2821</v>
      </c>
      <c r="E123" s="193"/>
      <c r="F123" s="193"/>
      <c r="G123" s="193"/>
      <c r="H123" s="193"/>
      <c r="I123" s="193"/>
      <c r="J123" s="194">
        <f>J334</f>
        <v>0</v>
      </c>
      <c r="K123" s="191"/>
      <c r="L123" s="195"/>
      <c r="S123" s="9"/>
      <c r="T123" s="9"/>
      <c r="U123" s="9"/>
      <c r="V123" s="9"/>
      <c r="W123" s="9"/>
      <c r="X123" s="9"/>
      <c r="Y123" s="9"/>
      <c r="Z123" s="9"/>
      <c r="AA123" s="9"/>
      <c r="AB123" s="9"/>
      <c r="AC123" s="9"/>
      <c r="AD123" s="9"/>
      <c r="AE123" s="9"/>
    </row>
    <row r="124" s="9" customFormat="1" ht="24.96" customHeight="1">
      <c r="A124" s="9"/>
      <c r="B124" s="190"/>
      <c r="C124" s="191"/>
      <c r="D124" s="192" t="s">
        <v>2822</v>
      </c>
      <c r="E124" s="193"/>
      <c r="F124" s="193"/>
      <c r="G124" s="193"/>
      <c r="H124" s="193"/>
      <c r="I124" s="193"/>
      <c r="J124" s="194">
        <f>J339</f>
        <v>0</v>
      </c>
      <c r="K124" s="191"/>
      <c r="L124" s="195"/>
      <c r="S124" s="9"/>
      <c r="T124" s="9"/>
      <c r="U124" s="9"/>
      <c r="V124" s="9"/>
      <c r="W124" s="9"/>
      <c r="X124" s="9"/>
      <c r="Y124" s="9"/>
      <c r="Z124" s="9"/>
      <c r="AA124" s="9"/>
      <c r="AB124" s="9"/>
      <c r="AC124" s="9"/>
      <c r="AD124" s="9"/>
      <c r="AE124" s="9"/>
    </row>
    <row r="125" s="16" customFormat="1" ht="19.92" customHeight="1">
      <c r="A125" s="16"/>
      <c r="B125" s="305"/>
      <c r="C125" s="134"/>
      <c r="D125" s="306" t="s">
        <v>2823</v>
      </c>
      <c r="E125" s="307"/>
      <c r="F125" s="307"/>
      <c r="G125" s="307"/>
      <c r="H125" s="307"/>
      <c r="I125" s="307"/>
      <c r="J125" s="308">
        <f>J347</f>
        <v>0</v>
      </c>
      <c r="K125" s="134"/>
      <c r="L125" s="309"/>
      <c r="S125" s="16"/>
      <c r="T125" s="16"/>
      <c r="U125" s="16"/>
      <c r="V125" s="16"/>
      <c r="W125" s="16"/>
      <c r="X125" s="16"/>
      <c r="Y125" s="16"/>
      <c r="Z125" s="16"/>
      <c r="AA125" s="16"/>
      <c r="AB125" s="16"/>
      <c r="AC125" s="16"/>
      <c r="AD125" s="16"/>
      <c r="AE125" s="16"/>
    </row>
    <row r="126" s="16" customFormat="1" ht="19.92" customHeight="1">
      <c r="A126" s="16"/>
      <c r="B126" s="305"/>
      <c r="C126" s="134"/>
      <c r="D126" s="306" t="s">
        <v>2824</v>
      </c>
      <c r="E126" s="307"/>
      <c r="F126" s="307"/>
      <c r="G126" s="307"/>
      <c r="H126" s="307"/>
      <c r="I126" s="307"/>
      <c r="J126" s="308">
        <f>J350</f>
        <v>0</v>
      </c>
      <c r="K126" s="134"/>
      <c r="L126" s="309"/>
      <c r="S126" s="16"/>
      <c r="T126" s="16"/>
      <c r="U126" s="16"/>
      <c r="V126" s="16"/>
      <c r="W126" s="16"/>
      <c r="X126" s="16"/>
      <c r="Y126" s="16"/>
      <c r="Z126" s="16"/>
      <c r="AA126" s="16"/>
      <c r="AB126" s="16"/>
      <c r="AC126" s="16"/>
      <c r="AD126" s="16"/>
      <c r="AE126" s="16"/>
    </row>
    <row r="127" s="9" customFormat="1" ht="24.96" customHeight="1">
      <c r="A127" s="9"/>
      <c r="B127" s="190"/>
      <c r="C127" s="191"/>
      <c r="D127" s="192" t="s">
        <v>2825</v>
      </c>
      <c r="E127" s="193"/>
      <c r="F127" s="193"/>
      <c r="G127" s="193"/>
      <c r="H127" s="193"/>
      <c r="I127" s="193"/>
      <c r="J127" s="194">
        <f>J354</f>
        <v>0</v>
      </c>
      <c r="K127" s="191"/>
      <c r="L127" s="195"/>
      <c r="S127" s="9"/>
      <c r="T127" s="9"/>
      <c r="U127" s="9"/>
      <c r="V127" s="9"/>
      <c r="W127" s="9"/>
      <c r="X127" s="9"/>
      <c r="Y127" s="9"/>
      <c r="Z127" s="9"/>
      <c r="AA127" s="9"/>
      <c r="AB127" s="9"/>
      <c r="AC127" s="9"/>
      <c r="AD127" s="9"/>
      <c r="AE127" s="9"/>
    </row>
    <row r="128" s="16" customFormat="1" ht="19.92" customHeight="1">
      <c r="A128" s="16"/>
      <c r="B128" s="305"/>
      <c r="C128" s="134"/>
      <c r="D128" s="306" t="s">
        <v>2826</v>
      </c>
      <c r="E128" s="307"/>
      <c r="F128" s="307"/>
      <c r="G128" s="307"/>
      <c r="H128" s="307"/>
      <c r="I128" s="307"/>
      <c r="J128" s="308">
        <f>J363</f>
        <v>0</v>
      </c>
      <c r="K128" s="134"/>
      <c r="L128" s="309"/>
      <c r="S128" s="16"/>
      <c r="T128" s="16"/>
      <c r="U128" s="16"/>
      <c r="V128" s="16"/>
      <c r="W128" s="16"/>
      <c r="X128" s="16"/>
      <c r="Y128" s="16"/>
      <c r="Z128" s="16"/>
      <c r="AA128" s="16"/>
      <c r="AB128" s="16"/>
      <c r="AC128" s="16"/>
      <c r="AD128" s="16"/>
      <c r="AE128" s="16"/>
    </row>
    <row r="129" s="16" customFormat="1" ht="19.92" customHeight="1">
      <c r="A129" s="16"/>
      <c r="B129" s="305"/>
      <c r="C129" s="134"/>
      <c r="D129" s="306" t="s">
        <v>2827</v>
      </c>
      <c r="E129" s="307"/>
      <c r="F129" s="307"/>
      <c r="G129" s="307"/>
      <c r="H129" s="307"/>
      <c r="I129" s="307"/>
      <c r="J129" s="308">
        <f>J369</f>
        <v>0</v>
      </c>
      <c r="K129" s="134"/>
      <c r="L129" s="309"/>
      <c r="S129" s="16"/>
      <c r="T129" s="16"/>
      <c r="U129" s="16"/>
      <c r="V129" s="16"/>
      <c r="W129" s="16"/>
      <c r="X129" s="16"/>
      <c r="Y129" s="16"/>
      <c r="Z129" s="16"/>
      <c r="AA129" s="16"/>
      <c r="AB129" s="16"/>
      <c r="AC129" s="16"/>
      <c r="AD129" s="16"/>
      <c r="AE129" s="16"/>
    </row>
    <row r="130" s="9" customFormat="1" ht="24.96" customHeight="1">
      <c r="A130" s="9"/>
      <c r="B130" s="190"/>
      <c r="C130" s="191"/>
      <c r="D130" s="192" t="s">
        <v>2828</v>
      </c>
      <c r="E130" s="193"/>
      <c r="F130" s="193"/>
      <c r="G130" s="193"/>
      <c r="H130" s="193"/>
      <c r="I130" s="193"/>
      <c r="J130" s="194">
        <f>J373</f>
        <v>0</v>
      </c>
      <c r="K130" s="191"/>
      <c r="L130" s="195"/>
      <c r="S130" s="9"/>
      <c r="T130" s="9"/>
      <c r="U130" s="9"/>
      <c r="V130" s="9"/>
      <c r="W130" s="9"/>
      <c r="X130" s="9"/>
      <c r="Y130" s="9"/>
      <c r="Z130" s="9"/>
      <c r="AA130" s="9"/>
      <c r="AB130" s="9"/>
      <c r="AC130" s="9"/>
      <c r="AD130" s="9"/>
      <c r="AE130" s="9"/>
    </row>
    <row r="131" s="16" customFormat="1" ht="19.92" customHeight="1">
      <c r="A131" s="16"/>
      <c r="B131" s="305"/>
      <c r="C131" s="134"/>
      <c r="D131" s="306" t="s">
        <v>2829</v>
      </c>
      <c r="E131" s="307"/>
      <c r="F131" s="307"/>
      <c r="G131" s="307"/>
      <c r="H131" s="307"/>
      <c r="I131" s="307"/>
      <c r="J131" s="308">
        <f>J385</f>
        <v>0</v>
      </c>
      <c r="K131" s="134"/>
      <c r="L131" s="309"/>
      <c r="S131" s="16"/>
      <c r="T131" s="16"/>
      <c r="U131" s="16"/>
      <c r="V131" s="16"/>
      <c r="W131" s="16"/>
      <c r="X131" s="16"/>
      <c r="Y131" s="16"/>
      <c r="Z131" s="16"/>
      <c r="AA131" s="16"/>
      <c r="AB131" s="16"/>
      <c r="AC131" s="16"/>
      <c r="AD131" s="16"/>
      <c r="AE131" s="16"/>
    </row>
    <row r="132" s="9" customFormat="1" ht="24.96" customHeight="1">
      <c r="A132" s="9"/>
      <c r="B132" s="190"/>
      <c r="C132" s="191"/>
      <c r="D132" s="192" t="s">
        <v>2830</v>
      </c>
      <c r="E132" s="193"/>
      <c r="F132" s="193"/>
      <c r="G132" s="193"/>
      <c r="H132" s="193"/>
      <c r="I132" s="193"/>
      <c r="J132" s="194">
        <f>J389</f>
        <v>0</v>
      </c>
      <c r="K132" s="191"/>
      <c r="L132" s="195"/>
      <c r="S132" s="9"/>
      <c r="T132" s="9"/>
      <c r="U132" s="9"/>
      <c r="V132" s="9"/>
      <c r="W132" s="9"/>
      <c r="X132" s="9"/>
      <c r="Y132" s="9"/>
      <c r="Z132" s="9"/>
      <c r="AA132" s="9"/>
      <c r="AB132" s="9"/>
      <c r="AC132" s="9"/>
      <c r="AD132" s="9"/>
      <c r="AE132" s="9"/>
    </row>
    <row r="133" s="9" customFormat="1" ht="24.96" customHeight="1">
      <c r="A133" s="9"/>
      <c r="B133" s="190"/>
      <c r="C133" s="191"/>
      <c r="D133" s="192" t="s">
        <v>2172</v>
      </c>
      <c r="E133" s="193"/>
      <c r="F133" s="193"/>
      <c r="G133" s="193"/>
      <c r="H133" s="193"/>
      <c r="I133" s="193"/>
      <c r="J133" s="194">
        <f>J393</f>
        <v>0</v>
      </c>
      <c r="K133" s="191"/>
      <c r="L133" s="195"/>
      <c r="S133" s="9"/>
      <c r="T133" s="9"/>
      <c r="U133" s="9"/>
      <c r="V133" s="9"/>
      <c r="W133" s="9"/>
      <c r="X133" s="9"/>
      <c r="Y133" s="9"/>
      <c r="Z133" s="9"/>
      <c r="AA133" s="9"/>
      <c r="AB133" s="9"/>
      <c r="AC133" s="9"/>
      <c r="AD133" s="9"/>
      <c r="AE133" s="9"/>
    </row>
    <row r="134" s="9" customFormat="1" ht="24.96" customHeight="1">
      <c r="A134" s="9"/>
      <c r="B134" s="190"/>
      <c r="C134" s="191"/>
      <c r="D134" s="192" t="s">
        <v>2180</v>
      </c>
      <c r="E134" s="193"/>
      <c r="F134" s="193"/>
      <c r="G134" s="193"/>
      <c r="H134" s="193"/>
      <c r="I134" s="193"/>
      <c r="J134" s="194">
        <f>J395</f>
        <v>0</v>
      </c>
      <c r="K134" s="191"/>
      <c r="L134" s="195"/>
      <c r="S134" s="9"/>
      <c r="T134" s="9"/>
      <c r="U134" s="9"/>
      <c r="V134" s="9"/>
      <c r="W134" s="9"/>
      <c r="X134" s="9"/>
      <c r="Y134" s="9"/>
      <c r="Z134" s="9"/>
      <c r="AA134" s="9"/>
      <c r="AB134" s="9"/>
      <c r="AC134" s="9"/>
      <c r="AD134" s="9"/>
      <c r="AE134" s="9"/>
    </row>
    <row r="135" s="2" customFormat="1" ht="21.84" customHeight="1">
      <c r="A135" s="39"/>
      <c r="B135" s="40"/>
      <c r="C135" s="41"/>
      <c r="D135" s="41"/>
      <c r="E135" s="41"/>
      <c r="F135" s="41"/>
      <c r="G135" s="41"/>
      <c r="H135" s="41"/>
      <c r="I135" s="41"/>
      <c r="J135" s="41"/>
      <c r="K135" s="41"/>
      <c r="L135" s="64"/>
      <c r="S135" s="39"/>
      <c r="T135" s="39"/>
      <c r="U135" s="39"/>
      <c r="V135" s="39"/>
      <c r="W135" s="39"/>
      <c r="X135" s="39"/>
      <c r="Y135" s="39"/>
      <c r="Z135" s="39"/>
      <c r="AA135" s="39"/>
      <c r="AB135" s="39"/>
      <c r="AC135" s="39"/>
      <c r="AD135" s="39"/>
      <c r="AE135" s="39"/>
    </row>
    <row r="136" s="2" customFormat="1" ht="6.96" customHeight="1">
      <c r="A136" s="39"/>
      <c r="B136" s="67"/>
      <c r="C136" s="68"/>
      <c r="D136" s="68"/>
      <c r="E136" s="68"/>
      <c r="F136" s="68"/>
      <c r="G136" s="68"/>
      <c r="H136" s="68"/>
      <c r="I136" s="68"/>
      <c r="J136" s="68"/>
      <c r="K136" s="68"/>
      <c r="L136" s="64"/>
      <c r="S136" s="39"/>
      <c r="T136" s="39"/>
      <c r="U136" s="39"/>
      <c r="V136" s="39"/>
      <c r="W136" s="39"/>
      <c r="X136" s="39"/>
      <c r="Y136" s="39"/>
      <c r="Z136" s="39"/>
      <c r="AA136" s="39"/>
      <c r="AB136" s="39"/>
      <c r="AC136" s="39"/>
      <c r="AD136" s="39"/>
      <c r="AE136" s="39"/>
    </row>
    <row r="140" s="2" customFormat="1" ht="6.96" customHeight="1">
      <c r="A140" s="39"/>
      <c r="B140" s="69"/>
      <c r="C140" s="70"/>
      <c r="D140" s="70"/>
      <c r="E140" s="70"/>
      <c r="F140" s="70"/>
      <c r="G140" s="70"/>
      <c r="H140" s="70"/>
      <c r="I140" s="70"/>
      <c r="J140" s="70"/>
      <c r="K140" s="70"/>
      <c r="L140" s="64"/>
      <c r="S140" s="39"/>
      <c r="T140" s="39"/>
      <c r="U140" s="39"/>
      <c r="V140" s="39"/>
      <c r="W140" s="39"/>
      <c r="X140" s="39"/>
      <c r="Y140" s="39"/>
      <c r="Z140" s="39"/>
      <c r="AA140" s="39"/>
      <c r="AB140" s="39"/>
      <c r="AC140" s="39"/>
      <c r="AD140" s="39"/>
      <c r="AE140" s="39"/>
    </row>
    <row r="141" s="2" customFormat="1" ht="24.96" customHeight="1">
      <c r="A141" s="39"/>
      <c r="B141" s="40"/>
      <c r="C141" s="24" t="s">
        <v>187</v>
      </c>
      <c r="D141" s="41"/>
      <c r="E141" s="41"/>
      <c r="F141" s="41"/>
      <c r="G141" s="41"/>
      <c r="H141" s="41"/>
      <c r="I141" s="41"/>
      <c r="J141" s="41"/>
      <c r="K141" s="41"/>
      <c r="L141" s="64"/>
      <c r="S141" s="39"/>
      <c r="T141" s="39"/>
      <c r="U141" s="39"/>
      <c r="V141" s="39"/>
      <c r="W141" s="39"/>
      <c r="X141" s="39"/>
      <c r="Y141" s="39"/>
      <c r="Z141" s="39"/>
      <c r="AA141" s="39"/>
      <c r="AB141" s="39"/>
      <c r="AC141" s="39"/>
      <c r="AD141" s="39"/>
      <c r="AE141" s="39"/>
    </row>
    <row r="142" s="2" customFormat="1" ht="6.96" customHeight="1">
      <c r="A142" s="39"/>
      <c r="B142" s="40"/>
      <c r="C142" s="41"/>
      <c r="D142" s="41"/>
      <c r="E142" s="41"/>
      <c r="F142" s="41"/>
      <c r="G142" s="41"/>
      <c r="H142" s="41"/>
      <c r="I142" s="41"/>
      <c r="J142" s="41"/>
      <c r="K142" s="41"/>
      <c r="L142" s="64"/>
      <c r="S142" s="39"/>
      <c r="T142" s="39"/>
      <c r="U142" s="39"/>
      <c r="V142" s="39"/>
      <c r="W142" s="39"/>
      <c r="X142" s="39"/>
      <c r="Y142" s="39"/>
      <c r="Z142" s="39"/>
      <c r="AA142" s="39"/>
      <c r="AB142" s="39"/>
      <c r="AC142" s="39"/>
      <c r="AD142" s="39"/>
      <c r="AE142" s="39"/>
    </row>
    <row r="143" s="2" customFormat="1" ht="12" customHeight="1">
      <c r="A143" s="39"/>
      <c r="B143" s="40"/>
      <c r="C143" s="33" t="s">
        <v>16</v>
      </c>
      <c r="D143" s="41"/>
      <c r="E143" s="41"/>
      <c r="F143" s="41"/>
      <c r="G143" s="41"/>
      <c r="H143" s="41"/>
      <c r="I143" s="41"/>
      <c r="J143" s="41"/>
      <c r="K143" s="41"/>
      <c r="L143" s="64"/>
      <c r="S143" s="39"/>
      <c r="T143" s="39"/>
      <c r="U143" s="39"/>
      <c r="V143" s="39"/>
      <c r="W143" s="39"/>
      <c r="X143" s="39"/>
      <c r="Y143" s="39"/>
      <c r="Z143" s="39"/>
      <c r="AA143" s="39"/>
      <c r="AB143" s="39"/>
      <c r="AC143" s="39"/>
      <c r="AD143" s="39"/>
      <c r="AE143" s="39"/>
    </row>
    <row r="144" s="2" customFormat="1" ht="26.25" customHeight="1">
      <c r="A144" s="39"/>
      <c r="B144" s="40"/>
      <c r="C144" s="41"/>
      <c r="D144" s="41"/>
      <c r="E144" s="185" t="str">
        <f>E7</f>
        <v>Konverze Vodárenské věže - výstavba větrné elektrárny Bohumín - Pudlov</v>
      </c>
      <c r="F144" s="33"/>
      <c r="G144" s="33"/>
      <c r="H144" s="33"/>
      <c r="I144" s="41"/>
      <c r="J144" s="41"/>
      <c r="K144" s="41"/>
      <c r="L144" s="64"/>
      <c r="S144" s="39"/>
      <c r="T144" s="39"/>
      <c r="U144" s="39"/>
      <c r="V144" s="39"/>
      <c r="W144" s="39"/>
      <c r="X144" s="39"/>
      <c r="Y144" s="39"/>
      <c r="Z144" s="39"/>
      <c r="AA144" s="39"/>
      <c r="AB144" s="39"/>
      <c r="AC144" s="39"/>
      <c r="AD144" s="39"/>
      <c r="AE144" s="39"/>
    </row>
    <row r="145" s="1" customFormat="1" ht="12" customHeight="1">
      <c r="B145" s="22"/>
      <c r="C145" s="33" t="s">
        <v>174</v>
      </c>
      <c r="D145" s="23"/>
      <c r="E145" s="23"/>
      <c r="F145" s="23"/>
      <c r="G145" s="23"/>
      <c r="H145" s="23"/>
      <c r="I145" s="23"/>
      <c r="J145" s="23"/>
      <c r="K145" s="23"/>
      <c r="L145" s="21"/>
    </row>
    <row r="146" s="2" customFormat="1" ht="16.5" customHeight="1">
      <c r="A146" s="39"/>
      <c r="B146" s="40"/>
      <c r="C146" s="41"/>
      <c r="D146" s="41"/>
      <c r="E146" s="185" t="s">
        <v>368</v>
      </c>
      <c r="F146" s="41"/>
      <c r="G146" s="41"/>
      <c r="H146" s="41"/>
      <c r="I146" s="41"/>
      <c r="J146" s="41"/>
      <c r="K146" s="41"/>
      <c r="L146" s="64"/>
      <c r="S146" s="39"/>
      <c r="T146" s="39"/>
      <c r="U146" s="39"/>
      <c r="V146" s="39"/>
      <c r="W146" s="39"/>
      <c r="X146" s="39"/>
      <c r="Y146" s="39"/>
      <c r="Z146" s="39"/>
      <c r="AA146" s="39"/>
      <c r="AB146" s="39"/>
      <c r="AC146" s="39"/>
      <c r="AD146" s="39"/>
      <c r="AE146" s="39"/>
    </row>
    <row r="147" s="2" customFormat="1" ht="12" customHeight="1">
      <c r="A147" s="39"/>
      <c r="B147" s="40"/>
      <c r="C147" s="33" t="s">
        <v>176</v>
      </c>
      <c r="D147" s="41"/>
      <c r="E147" s="41"/>
      <c r="F147" s="41"/>
      <c r="G147" s="41"/>
      <c r="H147" s="41"/>
      <c r="I147" s="41"/>
      <c r="J147" s="41"/>
      <c r="K147" s="41"/>
      <c r="L147" s="64"/>
      <c r="S147" s="39"/>
      <c r="T147" s="39"/>
      <c r="U147" s="39"/>
      <c r="V147" s="39"/>
      <c r="W147" s="39"/>
      <c r="X147" s="39"/>
      <c r="Y147" s="39"/>
      <c r="Z147" s="39"/>
      <c r="AA147" s="39"/>
      <c r="AB147" s="39"/>
      <c r="AC147" s="39"/>
      <c r="AD147" s="39"/>
      <c r="AE147" s="39"/>
    </row>
    <row r="148" s="2" customFormat="1" ht="16.5" customHeight="1">
      <c r="A148" s="39"/>
      <c r="B148" s="40"/>
      <c r="C148" s="41"/>
      <c r="D148" s="41"/>
      <c r="E148" s="77" t="str">
        <f>E11</f>
        <v>02-05 - Zařízení vzduchotechniky a klimatizace</v>
      </c>
      <c r="F148" s="41"/>
      <c r="G148" s="41"/>
      <c r="H148" s="41"/>
      <c r="I148" s="41"/>
      <c r="J148" s="41"/>
      <c r="K148" s="41"/>
      <c r="L148" s="64"/>
      <c r="S148" s="39"/>
      <c r="T148" s="39"/>
      <c r="U148" s="39"/>
      <c r="V148" s="39"/>
      <c r="W148" s="39"/>
      <c r="X148" s="39"/>
      <c r="Y148" s="39"/>
      <c r="Z148" s="39"/>
      <c r="AA148" s="39"/>
      <c r="AB148" s="39"/>
      <c r="AC148" s="39"/>
      <c r="AD148" s="39"/>
      <c r="AE148" s="39"/>
    </row>
    <row r="149" s="2" customFormat="1" ht="6.96" customHeight="1">
      <c r="A149" s="39"/>
      <c r="B149" s="40"/>
      <c r="C149" s="41"/>
      <c r="D149" s="41"/>
      <c r="E149" s="41"/>
      <c r="F149" s="41"/>
      <c r="G149" s="41"/>
      <c r="H149" s="41"/>
      <c r="I149" s="41"/>
      <c r="J149" s="41"/>
      <c r="K149" s="41"/>
      <c r="L149" s="64"/>
      <c r="S149" s="39"/>
      <c r="T149" s="39"/>
      <c r="U149" s="39"/>
      <c r="V149" s="39"/>
      <c r="W149" s="39"/>
      <c r="X149" s="39"/>
      <c r="Y149" s="39"/>
      <c r="Z149" s="39"/>
      <c r="AA149" s="39"/>
      <c r="AB149" s="39"/>
      <c r="AC149" s="39"/>
      <c r="AD149" s="39"/>
      <c r="AE149" s="39"/>
    </row>
    <row r="150" s="2" customFormat="1" ht="12" customHeight="1">
      <c r="A150" s="39"/>
      <c r="B150" s="40"/>
      <c r="C150" s="33" t="s">
        <v>20</v>
      </c>
      <c r="D150" s="41"/>
      <c r="E150" s="41"/>
      <c r="F150" s="28" t="str">
        <f>F14</f>
        <v xml:space="preserve"> </v>
      </c>
      <c r="G150" s="41"/>
      <c r="H150" s="41"/>
      <c r="I150" s="33" t="s">
        <v>22</v>
      </c>
      <c r="J150" s="80" t="str">
        <f>IF(J14="","",J14)</f>
        <v>6. 6. 2024</v>
      </c>
      <c r="K150" s="41"/>
      <c r="L150" s="64"/>
      <c r="S150" s="39"/>
      <c r="T150" s="39"/>
      <c r="U150" s="39"/>
      <c r="V150" s="39"/>
      <c r="W150" s="39"/>
      <c r="X150" s="39"/>
      <c r="Y150" s="39"/>
      <c r="Z150" s="39"/>
      <c r="AA150" s="39"/>
      <c r="AB150" s="39"/>
      <c r="AC150" s="39"/>
      <c r="AD150" s="39"/>
      <c r="AE150" s="39"/>
    </row>
    <row r="151" s="2" customFormat="1" ht="6.96" customHeight="1">
      <c r="A151" s="39"/>
      <c r="B151" s="40"/>
      <c r="C151" s="41"/>
      <c r="D151" s="41"/>
      <c r="E151" s="41"/>
      <c r="F151" s="41"/>
      <c r="G151" s="41"/>
      <c r="H151" s="41"/>
      <c r="I151" s="41"/>
      <c r="J151" s="41"/>
      <c r="K151" s="41"/>
      <c r="L151" s="64"/>
      <c r="S151" s="39"/>
      <c r="T151" s="39"/>
      <c r="U151" s="39"/>
      <c r="V151" s="39"/>
      <c r="W151" s="39"/>
      <c r="X151" s="39"/>
      <c r="Y151" s="39"/>
      <c r="Z151" s="39"/>
      <c r="AA151" s="39"/>
      <c r="AB151" s="39"/>
      <c r="AC151" s="39"/>
      <c r="AD151" s="39"/>
      <c r="AE151" s="39"/>
    </row>
    <row r="152" s="2" customFormat="1" ht="15.15" customHeight="1">
      <c r="A152" s="39"/>
      <c r="B152" s="40"/>
      <c r="C152" s="33" t="s">
        <v>24</v>
      </c>
      <c r="D152" s="41"/>
      <c r="E152" s="41"/>
      <c r="F152" s="28" t="str">
        <f>E17</f>
        <v>Ing. Vladimír Cigánek</v>
      </c>
      <c r="G152" s="41"/>
      <c r="H152" s="41"/>
      <c r="I152" s="33" t="s">
        <v>30</v>
      </c>
      <c r="J152" s="37" t="str">
        <f>E23</f>
        <v>PPS Kania s.r.o.</v>
      </c>
      <c r="K152" s="41"/>
      <c r="L152" s="64"/>
      <c r="S152" s="39"/>
      <c r="T152" s="39"/>
      <c r="U152" s="39"/>
      <c r="V152" s="39"/>
      <c r="W152" s="39"/>
      <c r="X152" s="39"/>
      <c r="Y152" s="39"/>
      <c r="Z152" s="39"/>
      <c r="AA152" s="39"/>
      <c r="AB152" s="39"/>
      <c r="AC152" s="39"/>
      <c r="AD152" s="39"/>
      <c r="AE152" s="39"/>
    </row>
    <row r="153" s="2" customFormat="1" ht="15.15" customHeight="1">
      <c r="A153" s="39"/>
      <c r="B153" s="40"/>
      <c r="C153" s="33" t="s">
        <v>28</v>
      </c>
      <c r="D153" s="41"/>
      <c r="E153" s="41"/>
      <c r="F153" s="28" t="str">
        <f>IF(E20="","",E20)</f>
        <v>Vyplň údaj</v>
      </c>
      <c r="G153" s="41"/>
      <c r="H153" s="41"/>
      <c r="I153" s="33" t="s">
        <v>33</v>
      </c>
      <c r="J153" s="37" t="str">
        <f>E26</f>
        <v>kolektiv autorů</v>
      </c>
      <c r="K153" s="41"/>
      <c r="L153" s="64"/>
      <c r="S153" s="39"/>
      <c r="T153" s="39"/>
      <c r="U153" s="39"/>
      <c r="V153" s="39"/>
      <c r="W153" s="39"/>
      <c r="X153" s="39"/>
      <c r="Y153" s="39"/>
      <c r="Z153" s="39"/>
      <c r="AA153" s="39"/>
      <c r="AB153" s="39"/>
      <c r="AC153" s="39"/>
      <c r="AD153" s="39"/>
      <c r="AE153" s="39"/>
    </row>
    <row r="154" s="2" customFormat="1" ht="10.32" customHeight="1">
      <c r="A154" s="39"/>
      <c r="B154" s="40"/>
      <c r="C154" s="41"/>
      <c r="D154" s="41"/>
      <c r="E154" s="41"/>
      <c r="F154" s="41"/>
      <c r="G154" s="41"/>
      <c r="H154" s="41"/>
      <c r="I154" s="41"/>
      <c r="J154" s="41"/>
      <c r="K154" s="41"/>
      <c r="L154" s="64"/>
      <c r="S154" s="39"/>
      <c r="T154" s="39"/>
      <c r="U154" s="39"/>
      <c r="V154" s="39"/>
      <c r="W154" s="39"/>
      <c r="X154" s="39"/>
      <c r="Y154" s="39"/>
      <c r="Z154" s="39"/>
      <c r="AA154" s="39"/>
      <c r="AB154" s="39"/>
      <c r="AC154" s="39"/>
      <c r="AD154" s="39"/>
      <c r="AE154" s="39"/>
    </row>
    <row r="155" s="10" customFormat="1" ht="29.28" customHeight="1">
      <c r="A155" s="196"/>
      <c r="B155" s="197"/>
      <c r="C155" s="198" t="s">
        <v>188</v>
      </c>
      <c r="D155" s="199" t="s">
        <v>61</v>
      </c>
      <c r="E155" s="199" t="s">
        <v>57</v>
      </c>
      <c r="F155" s="199" t="s">
        <v>58</v>
      </c>
      <c r="G155" s="199" t="s">
        <v>189</v>
      </c>
      <c r="H155" s="199" t="s">
        <v>190</v>
      </c>
      <c r="I155" s="199" t="s">
        <v>191</v>
      </c>
      <c r="J155" s="200" t="s">
        <v>180</v>
      </c>
      <c r="K155" s="201" t="s">
        <v>192</v>
      </c>
      <c r="L155" s="202"/>
      <c r="M155" s="101" t="s">
        <v>1</v>
      </c>
      <c r="N155" s="102" t="s">
        <v>40</v>
      </c>
      <c r="O155" s="102" t="s">
        <v>193</v>
      </c>
      <c r="P155" s="102" t="s">
        <v>194</v>
      </c>
      <c r="Q155" s="102" t="s">
        <v>195</v>
      </c>
      <c r="R155" s="102" t="s">
        <v>196</v>
      </c>
      <c r="S155" s="102" t="s">
        <v>197</v>
      </c>
      <c r="T155" s="103" t="s">
        <v>198</v>
      </c>
      <c r="U155" s="196"/>
      <c r="V155" s="196"/>
      <c r="W155" s="196"/>
      <c r="X155" s="196"/>
      <c r="Y155" s="196"/>
      <c r="Z155" s="196"/>
      <c r="AA155" s="196"/>
      <c r="AB155" s="196"/>
      <c r="AC155" s="196"/>
      <c r="AD155" s="196"/>
      <c r="AE155" s="196"/>
    </row>
    <row r="156" s="2" customFormat="1" ht="22.8" customHeight="1">
      <c r="A156" s="39"/>
      <c r="B156" s="40"/>
      <c r="C156" s="108" t="s">
        <v>199</v>
      </c>
      <c r="D156" s="41"/>
      <c r="E156" s="41"/>
      <c r="F156" s="41"/>
      <c r="G156" s="41"/>
      <c r="H156" s="41"/>
      <c r="I156" s="41"/>
      <c r="J156" s="203">
        <f>BK156</f>
        <v>0</v>
      </c>
      <c r="K156" s="41"/>
      <c r="L156" s="45"/>
      <c r="M156" s="104"/>
      <c r="N156" s="204"/>
      <c r="O156" s="105"/>
      <c r="P156" s="205">
        <f>P157+P189+P219+P232+P262+P294+P306+P313+P334+P339+P354+P373+P389+P393+P395</f>
        <v>0</v>
      </c>
      <c r="Q156" s="105"/>
      <c r="R156" s="205">
        <f>R157+R189+R219+R232+R262+R294+R306+R313+R334+R339+R354+R373+R389+R393+R395</f>
        <v>0</v>
      </c>
      <c r="S156" s="105"/>
      <c r="T156" s="206">
        <f>T157+T189+T219+T232+T262+T294+T306+T313+T334+T339+T354+T373+T389+T393+T395</f>
        <v>0</v>
      </c>
      <c r="U156" s="39"/>
      <c r="V156" s="39"/>
      <c r="W156" s="39"/>
      <c r="X156" s="39"/>
      <c r="Y156" s="39"/>
      <c r="Z156" s="39"/>
      <c r="AA156" s="39"/>
      <c r="AB156" s="39"/>
      <c r="AC156" s="39"/>
      <c r="AD156" s="39"/>
      <c r="AE156" s="39"/>
      <c r="AT156" s="18" t="s">
        <v>75</v>
      </c>
      <c r="AU156" s="18" t="s">
        <v>182</v>
      </c>
      <c r="BK156" s="207">
        <f>BK157+BK189+BK219+BK232+BK262+BK294+BK306+BK313+BK334+BK339+BK354+BK373+BK389+BK393+BK395</f>
        <v>0</v>
      </c>
    </row>
    <row r="157" s="11" customFormat="1" ht="25.92" customHeight="1">
      <c r="A157" s="11"/>
      <c r="B157" s="208"/>
      <c r="C157" s="209"/>
      <c r="D157" s="210" t="s">
        <v>75</v>
      </c>
      <c r="E157" s="211" t="s">
        <v>2831</v>
      </c>
      <c r="F157" s="211" t="s">
        <v>2832</v>
      </c>
      <c r="G157" s="209"/>
      <c r="H157" s="209"/>
      <c r="I157" s="212"/>
      <c r="J157" s="213">
        <f>BK157</f>
        <v>0</v>
      </c>
      <c r="K157" s="209"/>
      <c r="L157" s="214"/>
      <c r="M157" s="215"/>
      <c r="N157" s="216"/>
      <c r="O157" s="216"/>
      <c r="P157" s="217">
        <f>P158+SUM(P159:P168)+P175+P183</f>
        <v>0</v>
      </c>
      <c r="Q157" s="216"/>
      <c r="R157" s="217">
        <f>R158+SUM(R159:R168)+R175+R183</f>
        <v>0</v>
      </c>
      <c r="S157" s="216"/>
      <c r="T157" s="218">
        <f>T158+SUM(T159:T168)+T175+T183</f>
        <v>0</v>
      </c>
      <c r="U157" s="11"/>
      <c r="V157" s="11"/>
      <c r="W157" s="11"/>
      <c r="X157" s="11"/>
      <c r="Y157" s="11"/>
      <c r="Z157" s="11"/>
      <c r="AA157" s="11"/>
      <c r="AB157" s="11"/>
      <c r="AC157" s="11"/>
      <c r="AD157" s="11"/>
      <c r="AE157" s="11"/>
      <c r="AR157" s="219" t="s">
        <v>83</v>
      </c>
      <c r="AT157" s="220" t="s">
        <v>75</v>
      </c>
      <c r="AU157" s="220" t="s">
        <v>76</v>
      </c>
      <c r="AY157" s="219" t="s">
        <v>201</v>
      </c>
      <c r="BK157" s="221">
        <f>BK158+SUM(BK159:BK168)+BK175+BK183</f>
        <v>0</v>
      </c>
    </row>
    <row r="158" s="2" customFormat="1" ht="76.35" customHeight="1">
      <c r="A158" s="39"/>
      <c r="B158" s="40"/>
      <c r="C158" s="222" t="s">
        <v>83</v>
      </c>
      <c r="D158" s="222" t="s">
        <v>202</v>
      </c>
      <c r="E158" s="223" t="s">
        <v>2833</v>
      </c>
      <c r="F158" s="224" t="s">
        <v>2834</v>
      </c>
      <c r="G158" s="225" t="s">
        <v>934</v>
      </c>
      <c r="H158" s="226">
        <v>1</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206</v>
      </c>
      <c r="AT158" s="234" t="s">
        <v>202</v>
      </c>
      <c r="AU158" s="234" t="s">
        <v>83</v>
      </c>
      <c r="AY158" s="18" t="s">
        <v>201</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206</v>
      </c>
      <c r="BM158" s="234" t="s">
        <v>85</v>
      </c>
    </row>
    <row r="159" s="2" customFormat="1" ht="37.8" customHeight="1">
      <c r="A159" s="39"/>
      <c r="B159" s="40"/>
      <c r="C159" s="222" t="s">
        <v>85</v>
      </c>
      <c r="D159" s="222" t="s">
        <v>202</v>
      </c>
      <c r="E159" s="223" t="s">
        <v>2835</v>
      </c>
      <c r="F159" s="224" t="s">
        <v>2836</v>
      </c>
      <c r="G159" s="225" t="s">
        <v>934</v>
      </c>
      <c r="H159" s="226">
        <v>1</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206</v>
      </c>
      <c r="AT159" s="234" t="s">
        <v>202</v>
      </c>
      <c r="AU159" s="234" t="s">
        <v>83</v>
      </c>
      <c r="AY159" s="18" t="s">
        <v>201</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206</v>
      </c>
      <c r="BM159" s="234" t="s">
        <v>206</v>
      </c>
    </row>
    <row r="160" s="2" customFormat="1" ht="37.8" customHeight="1">
      <c r="A160" s="39"/>
      <c r="B160" s="40"/>
      <c r="C160" s="222" t="s">
        <v>138</v>
      </c>
      <c r="D160" s="222" t="s">
        <v>202</v>
      </c>
      <c r="E160" s="223" t="s">
        <v>2837</v>
      </c>
      <c r="F160" s="224" t="s">
        <v>2838</v>
      </c>
      <c r="G160" s="225" t="s">
        <v>934</v>
      </c>
      <c r="H160" s="226">
        <v>1</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206</v>
      </c>
      <c r="AT160" s="234" t="s">
        <v>202</v>
      </c>
      <c r="AU160" s="234" t="s">
        <v>83</v>
      </c>
      <c r="AY160" s="18" t="s">
        <v>201</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206</v>
      </c>
      <c r="BM160" s="234" t="s">
        <v>243</v>
      </c>
    </row>
    <row r="161" s="2" customFormat="1" ht="16.5" customHeight="1">
      <c r="A161" s="39"/>
      <c r="B161" s="40"/>
      <c r="C161" s="222" t="s">
        <v>206</v>
      </c>
      <c r="D161" s="222" t="s">
        <v>202</v>
      </c>
      <c r="E161" s="223" t="s">
        <v>2839</v>
      </c>
      <c r="F161" s="224" t="s">
        <v>2840</v>
      </c>
      <c r="G161" s="225" t="s">
        <v>934</v>
      </c>
      <c r="H161" s="226">
        <v>1</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206</v>
      </c>
      <c r="AT161" s="234" t="s">
        <v>202</v>
      </c>
      <c r="AU161" s="234" t="s">
        <v>83</v>
      </c>
      <c r="AY161" s="18" t="s">
        <v>201</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206</v>
      </c>
      <c r="BM161" s="234" t="s">
        <v>260</v>
      </c>
    </row>
    <row r="162" s="2" customFormat="1" ht="21.75" customHeight="1">
      <c r="A162" s="39"/>
      <c r="B162" s="40"/>
      <c r="C162" s="222" t="s">
        <v>235</v>
      </c>
      <c r="D162" s="222" t="s">
        <v>202</v>
      </c>
      <c r="E162" s="223" t="s">
        <v>2841</v>
      </c>
      <c r="F162" s="224" t="s">
        <v>2842</v>
      </c>
      <c r="G162" s="225" t="s">
        <v>934</v>
      </c>
      <c r="H162" s="226">
        <v>1</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206</v>
      </c>
      <c r="AT162" s="234" t="s">
        <v>202</v>
      </c>
      <c r="AU162" s="234" t="s">
        <v>83</v>
      </c>
      <c r="AY162" s="18" t="s">
        <v>201</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206</v>
      </c>
      <c r="BM162" s="234" t="s">
        <v>167</v>
      </c>
    </row>
    <row r="163" s="2" customFormat="1" ht="16.5" customHeight="1">
      <c r="A163" s="39"/>
      <c r="B163" s="40"/>
      <c r="C163" s="222" t="s">
        <v>243</v>
      </c>
      <c r="D163" s="222" t="s">
        <v>202</v>
      </c>
      <c r="E163" s="223" t="s">
        <v>2843</v>
      </c>
      <c r="F163" s="224" t="s">
        <v>2844</v>
      </c>
      <c r="G163" s="225" t="s">
        <v>934</v>
      </c>
      <c r="H163" s="226">
        <v>1</v>
      </c>
      <c r="I163" s="227"/>
      <c r="J163" s="228">
        <f>ROUND(I163*H163,2)</f>
        <v>0</v>
      </c>
      <c r="K163" s="229"/>
      <c r="L163" s="45"/>
      <c r="M163" s="230" t="s">
        <v>1</v>
      </c>
      <c r="N163" s="231"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206</v>
      </c>
      <c r="AT163" s="234" t="s">
        <v>202</v>
      </c>
      <c r="AU163" s="234" t="s">
        <v>83</v>
      </c>
      <c r="AY163" s="18" t="s">
        <v>201</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206</v>
      </c>
      <c r="BM163" s="234" t="s">
        <v>8</v>
      </c>
    </row>
    <row r="164" s="2" customFormat="1" ht="16.5" customHeight="1">
      <c r="A164" s="39"/>
      <c r="B164" s="40"/>
      <c r="C164" s="222" t="s">
        <v>256</v>
      </c>
      <c r="D164" s="222" t="s">
        <v>202</v>
      </c>
      <c r="E164" s="223" t="s">
        <v>2845</v>
      </c>
      <c r="F164" s="224" t="s">
        <v>2846</v>
      </c>
      <c r="G164" s="225" t="s">
        <v>934</v>
      </c>
      <c r="H164" s="226">
        <v>1</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206</v>
      </c>
      <c r="AT164" s="234" t="s">
        <v>202</v>
      </c>
      <c r="AU164" s="234" t="s">
        <v>83</v>
      </c>
      <c r="AY164" s="18" t="s">
        <v>201</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206</v>
      </c>
      <c r="BM164" s="234" t="s">
        <v>311</v>
      </c>
    </row>
    <row r="165" s="2" customFormat="1" ht="16.5" customHeight="1">
      <c r="A165" s="39"/>
      <c r="B165" s="40"/>
      <c r="C165" s="222" t="s">
        <v>260</v>
      </c>
      <c r="D165" s="222" t="s">
        <v>202</v>
      </c>
      <c r="E165" s="223" t="s">
        <v>2847</v>
      </c>
      <c r="F165" s="224" t="s">
        <v>2848</v>
      </c>
      <c r="G165" s="225" t="s">
        <v>1025</v>
      </c>
      <c r="H165" s="226">
        <v>12</v>
      </c>
      <c r="I165" s="227"/>
      <c r="J165" s="228">
        <f>ROUND(I165*H165,2)</f>
        <v>0</v>
      </c>
      <c r="K165" s="229"/>
      <c r="L165" s="45"/>
      <c r="M165" s="230" t="s">
        <v>1</v>
      </c>
      <c r="N165" s="231"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206</v>
      </c>
      <c r="AT165" s="234" t="s">
        <v>202</v>
      </c>
      <c r="AU165" s="234" t="s">
        <v>83</v>
      </c>
      <c r="AY165" s="18" t="s">
        <v>201</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206</v>
      </c>
      <c r="BM165" s="234" t="s">
        <v>323</v>
      </c>
    </row>
    <row r="166" s="2" customFormat="1">
      <c r="A166" s="39"/>
      <c r="B166" s="40"/>
      <c r="C166" s="41"/>
      <c r="D166" s="238" t="s">
        <v>343</v>
      </c>
      <c r="E166" s="41"/>
      <c r="F166" s="285" t="s">
        <v>2231</v>
      </c>
      <c r="G166" s="41"/>
      <c r="H166" s="41"/>
      <c r="I166" s="286"/>
      <c r="J166" s="41"/>
      <c r="K166" s="41"/>
      <c r="L166" s="45"/>
      <c r="M166" s="287"/>
      <c r="N166" s="288"/>
      <c r="O166" s="92"/>
      <c r="P166" s="92"/>
      <c r="Q166" s="92"/>
      <c r="R166" s="92"/>
      <c r="S166" s="92"/>
      <c r="T166" s="93"/>
      <c r="U166" s="39"/>
      <c r="V166" s="39"/>
      <c r="W166" s="39"/>
      <c r="X166" s="39"/>
      <c r="Y166" s="39"/>
      <c r="Z166" s="39"/>
      <c r="AA166" s="39"/>
      <c r="AB166" s="39"/>
      <c r="AC166" s="39"/>
      <c r="AD166" s="39"/>
      <c r="AE166" s="39"/>
      <c r="AT166" s="18" t="s">
        <v>343</v>
      </c>
      <c r="AU166" s="18" t="s">
        <v>83</v>
      </c>
    </row>
    <row r="167" s="2" customFormat="1" ht="16.5" customHeight="1">
      <c r="A167" s="39"/>
      <c r="B167" s="40"/>
      <c r="C167" s="222" t="s">
        <v>277</v>
      </c>
      <c r="D167" s="222" t="s">
        <v>202</v>
      </c>
      <c r="E167" s="223" t="s">
        <v>2849</v>
      </c>
      <c r="F167" s="224" t="s">
        <v>2850</v>
      </c>
      <c r="G167" s="225" t="s">
        <v>2234</v>
      </c>
      <c r="H167" s="226">
        <v>1</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206</v>
      </c>
      <c r="AT167" s="234" t="s">
        <v>202</v>
      </c>
      <c r="AU167" s="234" t="s">
        <v>83</v>
      </c>
      <c r="AY167" s="18" t="s">
        <v>201</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206</v>
      </c>
      <c r="BM167" s="234" t="s">
        <v>624</v>
      </c>
    </row>
    <row r="168" s="11" customFormat="1" ht="22.8" customHeight="1">
      <c r="A168" s="11"/>
      <c r="B168" s="208"/>
      <c r="C168" s="209"/>
      <c r="D168" s="210" t="s">
        <v>75</v>
      </c>
      <c r="E168" s="310" t="s">
        <v>2851</v>
      </c>
      <c r="F168" s="310" t="s">
        <v>2852</v>
      </c>
      <c r="G168" s="209"/>
      <c r="H168" s="209"/>
      <c r="I168" s="212"/>
      <c r="J168" s="311">
        <f>BK168</f>
        <v>0</v>
      </c>
      <c r="K168" s="209"/>
      <c r="L168" s="214"/>
      <c r="M168" s="215"/>
      <c r="N168" s="216"/>
      <c r="O168" s="216"/>
      <c r="P168" s="217">
        <f>SUM(P169:P174)</f>
        <v>0</v>
      </c>
      <c r="Q168" s="216"/>
      <c r="R168" s="217">
        <f>SUM(R169:R174)</f>
        <v>0</v>
      </c>
      <c r="S168" s="216"/>
      <c r="T168" s="218">
        <f>SUM(T169:T174)</f>
        <v>0</v>
      </c>
      <c r="U168" s="11"/>
      <c r="V168" s="11"/>
      <c r="W168" s="11"/>
      <c r="X168" s="11"/>
      <c r="Y168" s="11"/>
      <c r="Z168" s="11"/>
      <c r="AA168" s="11"/>
      <c r="AB168" s="11"/>
      <c r="AC168" s="11"/>
      <c r="AD168" s="11"/>
      <c r="AE168" s="11"/>
      <c r="AR168" s="219" t="s">
        <v>83</v>
      </c>
      <c r="AT168" s="220" t="s">
        <v>75</v>
      </c>
      <c r="AU168" s="220" t="s">
        <v>83</v>
      </c>
      <c r="AY168" s="219" t="s">
        <v>201</v>
      </c>
      <c r="BK168" s="221">
        <f>SUM(BK169:BK174)</f>
        <v>0</v>
      </c>
    </row>
    <row r="169" s="2" customFormat="1" ht="44.25" customHeight="1">
      <c r="A169" s="39"/>
      <c r="B169" s="40"/>
      <c r="C169" s="222" t="s">
        <v>167</v>
      </c>
      <c r="D169" s="222" t="s">
        <v>202</v>
      </c>
      <c r="E169" s="223" t="s">
        <v>2853</v>
      </c>
      <c r="F169" s="224" t="s">
        <v>2854</v>
      </c>
      <c r="G169" s="225" t="s">
        <v>671</v>
      </c>
      <c r="H169" s="226">
        <v>16</v>
      </c>
      <c r="I169" s="227"/>
      <c r="J169" s="228">
        <f>ROUND(I169*H169,2)</f>
        <v>0</v>
      </c>
      <c r="K169" s="229"/>
      <c r="L169" s="45"/>
      <c r="M169" s="230" t="s">
        <v>1</v>
      </c>
      <c r="N169" s="231" t="s">
        <v>41</v>
      </c>
      <c r="O169" s="92"/>
      <c r="P169" s="232">
        <f>O169*H169</f>
        <v>0</v>
      </c>
      <c r="Q169" s="232">
        <v>0</v>
      </c>
      <c r="R169" s="232">
        <f>Q169*H169</f>
        <v>0</v>
      </c>
      <c r="S169" s="232">
        <v>0</v>
      </c>
      <c r="T169" s="233">
        <f>S169*H169</f>
        <v>0</v>
      </c>
      <c r="U169" s="39"/>
      <c r="V169" s="39"/>
      <c r="W169" s="39"/>
      <c r="X169" s="39"/>
      <c r="Y169" s="39"/>
      <c r="Z169" s="39"/>
      <c r="AA169" s="39"/>
      <c r="AB169" s="39"/>
      <c r="AC169" s="39"/>
      <c r="AD169" s="39"/>
      <c r="AE169" s="39"/>
      <c r="AR169" s="234" t="s">
        <v>206</v>
      </c>
      <c r="AT169" s="234" t="s">
        <v>202</v>
      </c>
      <c r="AU169" s="234" t="s">
        <v>85</v>
      </c>
      <c r="AY169" s="18" t="s">
        <v>201</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206</v>
      </c>
      <c r="BM169" s="234" t="s">
        <v>633</v>
      </c>
    </row>
    <row r="170" s="2" customFormat="1" ht="44.25" customHeight="1">
      <c r="A170" s="39"/>
      <c r="B170" s="40"/>
      <c r="C170" s="222" t="s">
        <v>170</v>
      </c>
      <c r="D170" s="222" t="s">
        <v>202</v>
      </c>
      <c r="E170" s="223" t="s">
        <v>2855</v>
      </c>
      <c r="F170" s="224" t="s">
        <v>2856</v>
      </c>
      <c r="G170" s="225" t="s">
        <v>671</v>
      </c>
      <c r="H170" s="226">
        <v>46</v>
      </c>
      <c r="I170" s="227"/>
      <c r="J170" s="228">
        <f>ROUND(I170*H170,2)</f>
        <v>0</v>
      </c>
      <c r="K170" s="229"/>
      <c r="L170" s="45"/>
      <c r="M170" s="230" t="s">
        <v>1</v>
      </c>
      <c r="N170" s="231" t="s">
        <v>41</v>
      </c>
      <c r="O170" s="92"/>
      <c r="P170" s="232">
        <f>O170*H170</f>
        <v>0</v>
      </c>
      <c r="Q170" s="232">
        <v>0</v>
      </c>
      <c r="R170" s="232">
        <f>Q170*H170</f>
        <v>0</v>
      </c>
      <c r="S170" s="232">
        <v>0</v>
      </c>
      <c r="T170" s="233">
        <f>S170*H170</f>
        <v>0</v>
      </c>
      <c r="U170" s="39"/>
      <c r="V170" s="39"/>
      <c r="W170" s="39"/>
      <c r="X170" s="39"/>
      <c r="Y170" s="39"/>
      <c r="Z170" s="39"/>
      <c r="AA170" s="39"/>
      <c r="AB170" s="39"/>
      <c r="AC170" s="39"/>
      <c r="AD170" s="39"/>
      <c r="AE170" s="39"/>
      <c r="AR170" s="234" t="s">
        <v>206</v>
      </c>
      <c r="AT170" s="234" t="s">
        <v>202</v>
      </c>
      <c r="AU170" s="234" t="s">
        <v>85</v>
      </c>
      <c r="AY170" s="18" t="s">
        <v>201</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206</v>
      </c>
      <c r="BM170" s="234" t="s">
        <v>641</v>
      </c>
    </row>
    <row r="171" s="2" customFormat="1" ht="44.25" customHeight="1">
      <c r="A171" s="39"/>
      <c r="B171" s="40"/>
      <c r="C171" s="222" t="s">
        <v>8</v>
      </c>
      <c r="D171" s="222" t="s">
        <v>202</v>
      </c>
      <c r="E171" s="223" t="s">
        <v>2857</v>
      </c>
      <c r="F171" s="224" t="s">
        <v>2858</v>
      </c>
      <c r="G171" s="225" t="s">
        <v>671</v>
      </c>
      <c r="H171" s="226">
        <v>6</v>
      </c>
      <c r="I171" s="227"/>
      <c r="J171" s="228">
        <f>ROUND(I171*H171,2)</f>
        <v>0</v>
      </c>
      <c r="K171" s="229"/>
      <c r="L171" s="45"/>
      <c r="M171" s="230" t="s">
        <v>1</v>
      </c>
      <c r="N171" s="231" t="s">
        <v>41</v>
      </c>
      <c r="O171" s="92"/>
      <c r="P171" s="232">
        <f>O171*H171</f>
        <v>0</v>
      </c>
      <c r="Q171" s="232">
        <v>0</v>
      </c>
      <c r="R171" s="232">
        <f>Q171*H171</f>
        <v>0</v>
      </c>
      <c r="S171" s="232">
        <v>0</v>
      </c>
      <c r="T171" s="233">
        <f>S171*H171</f>
        <v>0</v>
      </c>
      <c r="U171" s="39"/>
      <c r="V171" s="39"/>
      <c r="W171" s="39"/>
      <c r="X171" s="39"/>
      <c r="Y171" s="39"/>
      <c r="Z171" s="39"/>
      <c r="AA171" s="39"/>
      <c r="AB171" s="39"/>
      <c r="AC171" s="39"/>
      <c r="AD171" s="39"/>
      <c r="AE171" s="39"/>
      <c r="AR171" s="234" t="s">
        <v>206</v>
      </c>
      <c r="AT171" s="234" t="s">
        <v>202</v>
      </c>
      <c r="AU171" s="234" t="s">
        <v>85</v>
      </c>
      <c r="AY171" s="18" t="s">
        <v>201</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206</v>
      </c>
      <c r="BM171" s="234" t="s">
        <v>650</v>
      </c>
    </row>
    <row r="172" s="2" customFormat="1" ht="37.8" customHeight="1">
      <c r="A172" s="39"/>
      <c r="B172" s="40"/>
      <c r="C172" s="222" t="s">
        <v>307</v>
      </c>
      <c r="D172" s="222" t="s">
        <v>202</v>
      </c>
      <c r="E172" s="223" t="s">
        <v>2859</v>
      </c>
      <c r="F172" s="224" t="s">
        <v>2860</v>
      </c>
      <c r="G172" s="225" t="s">
        <v>671</v>
      </c>
      <c r="H172" s="226">
        <v>5</v>
      </c>
      <c r="I172" s="227"/>
      <c r="J172" s="228">
        <f>ROUND(I172*H172,2)</f>
        <v>0</v>
      </c>
      <c r="K172" s="229"/>
      <c r="L172" s="45"/>
      <c r="M172" s="230" t="s">
        <v>1</v>
      </c>
      <c r="N172" s="231" t="s">
        <v>41</v>
      </c>
      <c r="O172" s="92"/>
      <c r="P172" s="232">
        <f>O172*H172</f>
        <v>0</v>
      </c>
      <c r="Q172" s="232">
        <v>0</v>
      </c>
      <c r="R172" s="232">
        <f>Q172*H172</f>
        <v>0</v>
      </c>
      <c r="S172" s="232">
        <v>0</v>
      </c>
      <c r="T172" s="233">
        <f>S172*H172</f>
        <v>0</v>
      </c>
      <c r="U172" s="39"/>
      <c r="V172" s="39"/>
      <c r="W172" s="39"/>
      <c r="X172" s="39"/>
      <c r="Y172" s="39"/>
      <c r="Z172" s="39"/>
      <c r="AA172" s="39"/>
      <c r="AB172" s="39"/>
      <c r="AC172" s="39"/>
      <c r="AD172" s="39"/>
      <c r="AE172" s="39"/>
      <c r="AR172" s="234" t="s">
        <v>206</v>
      </c>
      <c r="AT172" s="234" t="s">
        <v>202</v>
      </c>
      <c r="AU172" s="234" t="s">
        <v>85</v>
      </c>
      <c r="AY172" s="18" t="s">
        <v>201</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206</v>
      </c>
      <c r="BM172" s="234" t="s">
        <v>657</v>
      </c>
    </row>
    <row r="173" s="2" customFormat="1" ht="16.5" customHeight="1">
      <c r="A173" s="39"/>
      <c r="B173" s="40"/>
      <c r="C173" s="222" t="s">
        <v>311</v>
      </c>
      <c r="D173" s="222" t="s">
        <v>202</v>
      </c>
      <c r="E173" s="223" t="s">
        <v>2861</v>
      </c>
      <c r="F173" s="224" t="s">
        <v>2862</v>
      </c>
      <c r="G173" s="225" t="s">
        <v>671</v>
      </c>
      <c r="H173" s="226">
        <v>73</v>
      </c>
      <c r="I173" s="227"/>
      <c r="J173" s="228">
        <f>ROUND(I173*H173,2)</f>
        <v>0</v>
      </c>
      <c r="K173" s="229"/>
      <c r="L173" s="45"/>
      <c r="M173" s="230" t="s">
        <v>1</v>
      </c>
      <c r="N173" s="231" t="s">
        <v>41</v>
      </c>
      <c r="O173" s="92"/>
      <c r="P173" s="232">
        <f>O173*H173</f>
        <v>0</v>
      </c>
      <c r="Q173" s="232">
        <v>0</v>
      </c>
      <c r="R173" s="232">
        <f>Q173*H173</f>
        <v>0</v>
      </c>
      <c r="S173" s="232">
        <v>0</v>
      </c>
      <c r="T173" s="233">
        <f>S173*H173</f>
        <v>0</v>
      </c>
      <c r="U173" s="39"/>
      <c r="V173" s="39"/>
      <c r="W173" s="39"/>
      <c r="X173" s="39"/>
      <c r="Y173" s="39"/>
      <c r="Z173" s="39"/>
      <c r="AA173" s="39"/>
      <c r="AB173" s="39"/>
      <c r="AC173" s="39"/>
      <c r="AD173" s="39"/>
      <c r="AE173" s="39"/>
      <c r="AR173" s="234" t="s">
        <v>206</v>
      </c>
      <c r="AT173" s="234" t="s">
        <v>202</v>
      </c>
      <c r="AU173" s="234" t="s">
        <v>85</v>
      </c>
      <c r="AY173" s="18" t="s">
        <v>201</v>
      </c>
      <c r="BE173" s="235">
        <f>IF(N173="základní",J173,0)</f>
        <v>0</v>
      </c>
      <c r="BF173" s="235">
        <f>IF(N173="snížená",J173,0)</f>
        <v>0</v>
      </c>
      <c r="BG173" s="235">
        <f>IF(N173="zákl. přenesená",J173,0)</f>
        <v>0</v>
      </c>
      <c r="BH173" s="235">
        <f>IF(N173="sníž. přenesená",J173,0)</f>
        <v>0</v>
      </c>
      <c r="BI173" s="235">
        <f>IF(N173="nulová",J173,0)</f>
        <v>0</v>
      </c>
      <c r="BJ173" s="18" t="s">
        <v>83</v>
      </c>
      <c r="BK173" s="235">
        <f>ROUND(I173*H173,2)</f>
        <v>0</v>
      </c>
      <c r="BL173" s="18" t="s">
        <v>206</v>
      </c>
      <c r="BM173" s="234" t="s">
        <v>664</v>
      </c>
    </row>
    <row r="174" s="2" customFormat="1" ht="16.5" customHeight="1">
      <c r="A174" s="39"/>
      <c r="B174" s="40"/>
      <c r="C174" s="222" t="s">
        <v>315</v>
      </c>
      <c r="D174" s="222" t="s">
        <v>202</v>
      </c>
      <c r="E174" s="223" t="s">
        <v>2863</v>
      </c>
      <c r="F174" s="224" t="s">
        <v>2864</v>
      </c>
      <c r="G174" s="225" t="s">
        <v>2234</v>
      </c>
      <c r="H174" s="226">
        <v>1</v>
      </c>
      <c r="I174" s="227"/>
      <c r="J174" s="228">
        <f>ROUND(I174*H174,2)</f>
        <v>0</v>
      </c>
      <c r="K174" s="229"/>
      <c r="L174" s="45"/>
      <c r="M174" s="230" t="s">
        <v>1</v>
      </c>
      <c r="N174" s="231" t="s">
        <v>41</v>
      </c>
      <c r="O174" s="92"/>
      <c r="P174" s="232">
        <f>O174*H174</f>
        <v>0</v>
      </c>
      <c r="Q174" s="232">
        <v>0</v>
      </c>
      <c r="R174" s="232">
        <f>Q174*H174</f>
        <v>0</v>
      </c>
      <c r="S174" s="232">
        <v>0</v>
      </c>
      <c r="T174" s="233">
        <f>S174*H174</f>
        <v>0</v>
      </c>
      <c r="U174" s="39"/>
      <c r="V174" s="39"/>
      <c r="W174" s="39"/>
      <c r="X174" s="39"/>
      <c r="Y174" s="39"/>
      <c r="Z174" s="39"/>
      <c r="AA174" s="39"/>
      <c r="AB174" s="39"/>
      <c r="AC174" s="39"/>
      <c r="AD174" s="39"/>
      <c r="AE174" s="39"/>
      <c r="AR174" s="234" t="s">
        <v>206</v>
      </c>
      <c r="AT174" s="234" t="s">
        <v>202</v>
      </c>
      <c r="AU174" s="234" t="s">
        <v>85</v>
      </c>
      <c r="AY174" s="18" t="s">
        <v>201</v>
      </c>
      <c r="BE174" s="235">
        <f>IF(N174="základní",J174,0)</f>
        <v>0</v>
      </c>
      <c r="BF174" s="235">
        <f>IF(N174="snížená",J174,0)</f>
        <v>0</v>
      </c>
      <c r="BG174" s="235">
        <f>IF(N174="zákl. přenesená",J174,0)</f>
        <v>0</v>
      </c>
      <c r="BH174" s="235">
        <f>IF(N174="sníž. přenesená",J174,0)</f>
        <v>0</v>
      </c>
      <c r="BI174" s="235">
        <f>IF(N174="nulová",J174,0)</f>
        <v>0</v>
      </c>
      <c r="BJ174" s="18" t="s">
        <v>83</v>
      </c>
      <c r="BK174" s="235">
        <f>ROUND(I174*H174,2)</f>
        <v>0</v>
      </c>
      <c r="BL174" s="18" t="s">
        <v>206</v>
      </c>
      <c r="BM174" s="234" t="s">
        <v>674</v>
      </c>
    </row>
    <row r="175" s="11" customFormat="1" ht="22.8" customHeight="1">
      <c r="A175" s="11"/>
      <c r="B175" s="208"/>
      <c r="C175" s="209"/>
      <c r="D175" s="210" t="s">
        <v>75</v>
      </c>
      <c r="E175" s="310" t="s">
        <v>2865</v>
      </c>
      <c r="F175" s="310" t="s">
        <v>2866</v>
      </c>
      <c r="G175" s="209"/>
      <c r="H175" s="209"/>
      <c r="I175" s="212"/>
      <c r="J175" s="311">
        <f>BK175</f>
        <v>0</v>
      </c>
      <c r="K175" s="209"/>
      <c r="L175" s="214"/>
      <c r="M175" s="215"/>
      <c r="N175" s="216"/>
      <c r="O175" s="216"/>
      <c r="P175" s="217">
        <f>SUM(P176:P182)</f>
        <v>0</v>
      </c>
      <c r="Q175" s="216"/>
      <c r="R175" s="217">
        <f>SUM(R176:R182)</f>
        <v>0</v>
      </c>
      <c r="S175" s="216"/>
      <c r="T175" s="218">
        <f>SUM(T176:T182)</f>
        <v>0</v>
      </c>
      <c r="U175" s="11"/>
      <c r="V175" s="11"/>
      <c r="W175" s="11"/>
      <c r="X175" s="11"/>
      <c r="Y175" s="11"/>
      <c r="Z175" s="11"/>
      <c r="AA175" s="11"/>
      <c r="AB175" s="11"/>
      <c r="AC175" s="11"/>
      <c r="AD175" s="11"/>
      <c r="AE175" s="11"/>
      <c r="AR175" s="219" t="s">
        <v>83</v>
      </c>
      <c r="AT175" s="220" t="s">
        <v>75</v>
      </c>
      <c r="AU175" s="220" t="s">
        <v>83</v>
      </c>
      <c r="AY175" s="219" t="s">
        <v>201</v>
      </c>
      <c r="BK175" s="221">
        <f>SUM(BK176:BK182)</f>
        <v>0</v>
      </c>
    </row>
    <row r="176" s="2" customFormat="1" ht="16.5" customHeight="1">
      <c r="A176" s="39"/>
      <c r="B176" s="40"/>
      <c r="C176" s="222" t="s">
        <v>323</v>
      </c>
      <c r="D176" s="222" t="s">
        <v>202</v>
      </c>
      <c r="E176" s="223" t="s">
        <v>2867</v>
      </c>
      <c r="F176" s="224" t="s">
        <v>2868</v>
      </c>
      <c r="G176" s="225" t="s">
        <v>934</v>
      </c>
      <c r="H176" s="226">
        <v>1</v>
      </c>
      <c r="I176" s="227"/>
      <c r="J176" s="228">
        <f>ROUND(I176*H176,2)</f>
        <v>0</v>
      </c>
      <c r="K176" s="229"/>
      <c r="L176" s="45"/>
      <c r="M176" s="230" t="s">
        <v>1</v>
      </c>
      <c r="N176" s="231" t="s">
        <v>41</v>
      </c>
      <c r="O176" s="92"/>
      <c r="P176" s="232">
        <f>O176*H176</f>
        <v>0</v>
      </c>
      <c r="Q176" s="232">
        <v>0</v>
      </c>
      <c r="R176" s="232">
        <f>Q176*H176</f>
        <v>0</v>
      </c>
      <c r="S176" s="232">
        <v>0</v>
      </c>
      <c r="T176" s="233">
        <f>S176*H176</f>
        <v>0</v>
      </c>
      <c r="U176" s="39"/>
      <c r="V176" s="39"/>
      <c r="W176" s="39"/>
      <c r="X176" s="39"/>
      <c r="Y176" s="39"/>
      <c r="Z176" s="39"/>
      <c r="AA176" s="39"/>
      <c r="AB176" s="39"/>
      <c r="AC176" s="39"/>
      <c r="AD176" s="39"/>
      <c r="AE176" s="39"/>
      <c r="AR176" s="234" t="s">
        <v>206</v>
      </c>
      <c r="AT176" s="234" t="s">
        <v>202</v>
      </c>
      <c r="AU176" s="234" t="s">
        <v>85</v>
      </c>
      <c r="AY176" s="18" t="s">
        <v>201</v>
      </c>
      <c r="BE176" s="235">
        <f>IF(N176="základní",J176,0)</f>
        <v>0</v>
      </c>
      <c r="BF176" s="235">
        <f>IF(N176="snížená",J176,0)</f>
        <v>0</v>
      </c>
      <c r="BG176" s="235">
        <f>IF(N176="zákl. přenesená",J176,0)</f>
        <v>0</v>
      </c>
      <c r="BH176" s="235">
        <f>IF(N176="sníž. přenesená",J176,0)</f>
        <v>0</v>
      </c>
      <c r="BI176" s="235">
        <f>IF(N176="nulová",J176,0)</f>
        <v>0</v>
      </c>
      <c r="BJ176" s="18" t="s">
        <v>83</v>
      </c>
      <c r="BK176" s="235">
        <f>ROUND(I176*H176,2)</f>
        <v>0</v>
      </c>
      <c r="BL176" s="18" t="s">
        <v>206</v>
      </c>
      <c r="BM176" s="234" t="s">
        <v>683</v>
      </c>
    </row>
    <row r="177" s="2" customFormat="1" ht="16.5" customHeight="1">
      <c r="A177" s="39"/>
      <c r="B177" s="40"/>
      <c r="C177" s="222" t="s">
        <v>331</v>
      </c>
      <c r="D177" s="222" t="s">
        <v>202</v>
      </c>
      <c r="E177" s="223" t="s">
        <v>2869</v>
      </c>
      <c r="F177" s="224" t="s">
        <v>2870</v>
      </c>
      <c r="G177" s="225" t="s">
        <v>934</v>
      </c>
      <c r="H177" s="226">
        <v>4</v>
      </c>
      <c r="I177" s="227"/>
      <c r="J177" s="228">
        <f>ROUND(I177*H177,2)</f>
        <v>0</v>
      </c>
      <c r="K177" s="229"/>
      <c r="L177" s="45"/>
      <c r="M177" s="230" t="s">
        <v>1</v>
      </c>
      <c r="N177" s="231" t="s">
        <v>41</v>
      </c>
      <c r="O177" s="92"/>
      <c r="P177" s="232">
        <f>O177*H177</f>
        <v>0</v>
      </c>
      <c r="Q177" s="232">
        <v>0</v>
      </c>
      <c r="R177" s="232">
        <f>Q177*H177</f>
        <v>0</v>
      </c>
      <c r="S177" s="232">
        <v>0</v>
      </c>
      <c r="T177" s="233">
        <f>S177*H177</f>
        <v>0</v>
      </c>
      <c r="U177" s="39"/>
      <c r="V177" s="39"/>
      <c r="W177" s="39"/>
      <c r="X177" s="39"/>
      <c r="Y177" s="39"/>
      <c r="Z177" s="39"/>
      <c r="AA177" s="39"/>
      <c r="AB177" s="39"/>
      <c r="AC177" s="39"/>
      <c r="AD177" s="39"/>
      <c r="AE177" s="39"/>
      <c r="AR177" s="234" t="s">
        <v>206</v>
      </c>
      <c r="AT177" s="234" t="s">
        <v>202</v>
      </c>
      <c r="AU177" s="234" t="s">
        <v>85</v>
      </c>
      <c r="AY177" s="18" t="s">
        <v>201</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206</v>
      </c>
      <c r="BM177" s="234" t="s">
        <v>712</v>
      </c>
    </row>
    <row r="178" s="2" customFormat="1" ht="16.5" customHeight="1">
      <c r="A178" s="39"/>
      <c r="B178" s="40"/>
      <c r="C178" s="222" t="s">
        <v>624</v>
      </c>
      <c r="D178" s="222" t="s">
        <v>202</v>
      </c>
      <c r="E178" s="223" t="s">
        <v>2871</v>
      </c>
      <c r="F178" s="224" t="s">
        <v>2872</v>
      </c>
      <c r="G178" s="225" t="s">
        <v>934</v>
      </c>
      <c r="H178" s="226">
        <v>3</v>
      </c>
      <c r="I178" s="227"/>
      <c r="J178" s="228">
        <f>ROUND(I178*H178,2)</f>
        <v>0</v>
      </c>
      <c r="K178" s="229"/>
      <c r="L178" s="45"/>
      <c r="M178" s="230" t="s">
        <v>1</v>
      </c>
      <c r="N178" s="231" t="s">
        <v>41</v>
      </c>
      <c r="O178" s="92"/>
      <c r="P178" s="232">
        <f>O178*H178</f>
        <v>0</v>
      </c>
      <c r="Q178" s="232">
        <v>0</v>
      </c>
      <c r="R178" s="232">
        <f>Q178*H178</f>
        <v>0</v>
      </c>
      <c r="S178" s="232">
        <v>0</v>
      </c>
      <c r="T178" s="233">
        <f>S178*H178</f>
        <v>0</v>
      </c>
      <c r="U178" s="39"/>
      <c r="V178" s="39"/>
      <c r="W178" s="39"/>
      <c r="X178" s="39"/>
      <c r="Y178" s="39"/>
      <c r="Z178" s="39"/>
      <c r="AA178" s="39"/>
      <c r="AB178" s="39"/>
      <c r="AC178" s="39"/>
      <c r="AD178" s="39"/>
      <c r="AE178" s="39"/>
      <c r="AR178" s="234" t="s">
        <v>206</v>
      </c>
      <c r="AT178" s="234" t="s">
        <v>202</v>
      </c>
      <c r="AU178" s="234" t="s">
        <v>85</v>
      </c>
      <c r="AY178" s="18" t="s">
        <v>201</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206</v>
      </c>
      <c r="BM178" s="234" t="s">
        <v>724</v>
      </c>
    </row>
    <row r="179" s="2" customFormat="1" ht="16.5" customHeight="1">
      <c r="A179" s="39"/>
      <c r="B179" s="40"/>
      <c r="C179" s="222" t="s">
        <v>629</v>
      </c>
      <c r="D179" s="222" t="s">
        <v>202</v>
      </c>
      <c r="E179" s="223" t="s">
        <v>2873</v>
      </c>
      <c r="F179" s="224" t="s">
        <v>2874</v>
      </c>
      <c r="G179" s="225" t="s">
        <v>593</v>
      </c>
      <c r="H179" s="226">
        <v>1</v>
      </c>
      <c r="I179" s="227"/>
      <c r="J179" s="228">
        <f>ROUND(I179*H179,2)</f>
        <v>0</v>
      </c>
      <c r="K179" s="229"/>
      <c r="L179" s="45"/>
      <c r="M179" s="230" t="s">
        <v>1</v>
      </c>
      <c r="N179" s="231" t="s">
        <v>41</v>
      </c>
      <c r="O179" s="92"/>
      <c r="P179" s="232">
        <f>O179*H179</f>
        <v>0</v>
      </c>
      <c r="Q179" s="232">
        <v>0</v>
      </c>
      <c r="R179" s="232">
        <f>Q179*H179</f>
        <v>0</v>
      </c>
      <c r="S179" s="232">
        <v>0</v>
      </c>
      <c r="T179" s="233">
        <f>S179*H179</f>
        <v>0</v>
      </c>
      <c r="U179" s="39"/>
      <c r="V179" s="39"/>
      <c r="W179" s="39"/>
      <c r="X179" s="39"/>
      <c r="Y179" s="39"/>
      <c r="Z179" s="39"/>
      <c r="AA179" s="39"/>
      <c r="AB179" s="39"/>
      <c r="AC179" s="39"/>
      <c r="AD179" s="39"/>
      <c r="AE179" s="39"/>
      <c r="AR179" s="234" t="s">
        <v>206</v>
      </c>
      <c r="AT179" s="234" t="s">
        <v>202</v>
      </c>
      <c r="AU179" s="234" t="s">
        <v>85</v>
      </c>
      <c r="AY179" s="18" t="s">
        <v>201</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206</v>
      </c>
      <c r="BM179" s="234" t="s">
        <v>732</v>
      </c>
    </row>
    <row r="180" s="2" customFormat="1" ht="16.5" customHeight="1">
      <c r="A180" s="39"/>
      <c r="B180" s="40"/>
      <c r="C180" s="222" t="s">
        <v>633</v>
      </c>
      <c r="D180" s="222" t="s">
        <v>202</v>
      </c>
      <c r="E180" s="223" t="s">
        <v>2875</v>
      </c>
      <c r="F180" s="224" t="s">
        <v>2876</v>
      </c>
      <c r="G180" s="225" t="s">
        <v>593</v>
      </c>
      <c r="H180" s="226">
        <v>1</v>
      </c>
      <c r="I180" s="227"/>
      <c r="J180" s="228">
        <f>ROUND(I180*H180,2)</f>
        <v>0</v>
      </c>
      <c r="K180" s="229"/>
      <c r="L180" s="45"/>
      <c r="M180" s="230" t="s">
        <v>1</v>
      </c>
      <c r="N180" s="231" t="s">
        <v>41</v>
      </c>
      <c r="O180" s="92"/>
      <c r="P180" s="232">
        <f>O180*H180</f>
        <v>0</v>
      </c>
      <c r="Q180" s="232">
        <v>0</v>
      </c>
      <c r="R180" s="232">
        <f>Q180*H180</f>
        <v>0</v>
      </c>
      <c r="S180" s="232">
        <v>0</v>
      </c>
      <c r="T180" s="233">
        <f>S180*H180</f>
        <v>0</v>
      </c>
      <c r="U180" s="39"/>
      <c r="V180" s="39"/>
      <c r="W180" s="39"/>
      <c r="X180" s="39"/>
      <c r="Y180" s="39"/>
      <c r="Z180" s="39"/>
      <c r="AA180" s="39"/>
      <c r="AB180" s="39"/>
      <c r="AC180" s="39"/>
      <c r="AD180" s="39"/>
      <c r="AE180" s="39"/>
      <c r="AR180" s="234" t="s">
        <v>206</v>
      </c>
      <c r="AT180" s="234" t="s">
        <v>202</v>
      </c>
      <c r="AU180" s="234" t="s">
        <v>85</v>
      </c>
      <c r="AY180" s="18" t="s">
        <v>201</v>
      </c>
      <c r="BE180" s="235">
        <f>IF(N180="základní",J180,0)</f>
        <v>0</v>
      </c>
      <c r="BF180" s="235">
        <f>IF(N180="snížená",J180,0)</f>
        <v>0</v>
      </c>
      <c r="BG180" s="235">
        <f>IF(N180="zákl. přenesená",J180,0)</f>
        <v>0</v>
      </c>
      <c r="BH180" s="235">
        <f>IF(N180="sníž. přenesená",J180,0)</f>
        <v>0</v>
      </c>
      <c r="BI180" s="235">
        <f>IF(N180="nulová",J180,0)</f>
        <v>0</v>
      </c>
      <c r="BJ180" s="18" t="s">
        <v>83</v>
      </c>
      <c r="BK180" s="235">
        <f>ROUND(I180*H180,2)</f>
        <v>0</v>
      </c>
      <c r="BL180" s="18" t="s">
        <v>206</v>
      </c>
      <c r="BM180" s="234" t="s">
        <v>742</v>
      </c>
    </row>
    <row r="181" s="2" customFormat="1" ht="16.5" customHeight="1">
      <c r="A181" s="39"/>
      <c r="B181" s="40"/>
      <c r="C181" s="222" t="s">
        <v>7</v>
      </c>
      <c r="D181" s="222" t="s">
        <v>202</v>
      </c>
      <c r="E181" s="223" t="s">
        <v>2877</v>
      </c>
      <c r="F181" s="224" t="s">
        <v>2864</v>
      </c>
      <c r="G181" s="225" t="s">
        <v>2234</v>
      </c>
      <c r="H181" s="226">
        <v>1</v>
      </c>
      <c r="I181" s="227"/>
      <c r="J181" s="228">
        <f>ROUND(I181*H181,2)</f>
        <v>0</v>
      </c>
      <c r="K181" s="229"/>
      <c r="L181" s="45"/>
      <c r="M181" s="230" t="s">
        <v>1</v>
      </c>
      <c r="N181" s="231" t="s">
        <v>41</v>
      </c>
      <c r="O181" s="92"/>
      <c r="P181" s="232">
        <f>O181*H181</f>
        <v>0</v>
      </c>
      <c r="Q181" s="232">
        <v>0</v>
      </c>
      <c r="R181" s="232">
        <f>Q181*H181</f>
        <v>0</v>
      </c>
      <c r="S181" s="232">
        <v>0</v>
      </c>
      <c r="T181" s="233">
        <f>S181*H181</f>
        <v>0</v>
      </c>
      <c r="U181" s="39"/>
      <c r="V181" s="39"/>
      <c r="W181" s="39"/>
      <c r="X181" s="39"/>
      <c r="Y181" s="39"/>
      <c r="Z181" s="39"/>
      <c r="AA181" s="39"/>
      <c r="AB181" s="39"/>
      <c r="AC181" s="39"/>
      <c r="AD181" s="39"/>
      <c r="AE181" s="39"/>
      <c r="AR181" s="234" t="s">
        <v>206</v>
      </c>
      <c r="AT181" s="234" t="s">
        <v>202</v>
      </c>
      <c r="AU181" s="234" t="s">
        <v>85</v>
      </c>
      <c r="AY181" s="18" t="s">
        <v>201</v>
      </c>
      <c r="BE181" s="235">
        <f>IF(N181="základní",J181,0)</f>
        <v>0</v>
      </c>
      <c r="BF181" s="235">
        <f>IF(N181="snížená",J181,0)</f>
        <v>0</v>
      </c>
      <c r="BG181" s="235">
        <f>IF(N181="zákl. přenesená",J181,0)</f>
        <v>0</v>
      </c>
      <c r="BH181" s="235">
        <f>IF(N181="sníž. přenesená",J181,0)</f>
        <v>0</v>
      </c>
      <c r="BI181" s="235">
        <f>IF(N181="nulová",J181,0)</f>
        <v>0</v>
      </c>
      <c r="BJ181" s="18" t="s">
        <v>83</v>
      </c>
      <c r="BK181" s="235">
        <f>ROUND(I181*H181,2)</f>
        <v>0</v>
      </c>
      <c r="BL181" s="18" t="s">
        <v>206</v>
      </c>
      <c r="BM181" s="234" t="s">
        <v>762</v>
      </c>
    </row>
    <row r="182" s="2" customFormat="1">
      <c r="A182" s="39"/>
      <c r="B182" s="40"/>
      <c r="C182" s="41"/>
      <c r="D182" s="238" t="s">
        <v>343</v>
      </c>
      <c r="E182" s="41"/>
      <c r="F182" s="285" t="s">
        <v>2231</v>
      </c>
      <c r="G182" s="41"/>
      <c r="H182" s="41"/>
      <c r="I182" s="286"/>
      <c r="J182" s="41"/>
      <c r="K182" s="41"/>
      <c r="L182" s="45"/>
      <c r="M182" s="287"/>
      <c r="N182" s="288"/>
      <c r="O182" s="92"/>
      <c r="P182" s="92"/>
      <c r="Q182" s="92"/>
      <c r="R182" s="92"/>
      <c r="S182" s="92"/>
      <c r="T182" s="93"/>
      <c r="U182" s="39"/>
      <c r="V182" s="39"/>
      <c r="W182" s="39"/>
      <c r="X182" s="39"/>
      <c r="Y182" s="39"/>
      <c r="Z182" s="39"/>
      <c r="AA182" s="39"/>
      <c r="AB182" s="39"/>
      <c r="AC182" s="39"/>
      <c r="AD182" s="39"/>
      <c r="AE182" s="39"/>
      <c r="AT182" s="18" t="s">
        <v>343</v>
      </c>
      <c r="AU182" s="18" t="s">
        <v>85</v>
      </c>
    </row>
    <row r="183" s="11" customFormat="1" ht="22.8" customHeight="1">
      <c r="A183" s="11"/>
      <c r="B183" s="208"/>
      <c r="C183" s="209"/>
      <c r="D183" s="210" t="s">
        <v>75</v>
      </c>
      <c r="E183" s="310" t="s">
        <v>2878</v>
      </c>
      <c r="F183" s="310" t="s">
        <v>2879</v>
      </c>
      <c r="G183" s="209"/>
      <c r="H183" s="209"/>
      <c r="I183" s="212"/>
      <c r="J183" s="311">
        <f>BK183</f>
        <v>0</v>
      </c>
      <c r="K183" s="209"/>
      <c r="L183" s="214"/>
      <c r="M183" s="215"/>
      <c r="N183" s="216"/>
      <c r="O183" s="216"/>
      <c r="P183" s="217">
        <f>SUM(P184:P188)</f>
        <v>0</v>
      </c>
      <c r="Q183" s="216"/>
      <c r="R183" s="217">
        <f>SUM(R184:R188)</f>
        <v>0</v>
      </c>
      <c r="S183" s="216"/>
      <c r="T183" s="218">
        <f>SUM(T184:T188)</f>
        <v>0</v>
      </c>
      <c r="U183" s="11"/>
      <c r="V183" s="11"/>
      <c r="W183" s="11"/>
      <c r="X183" s="11"/>
      <c r="Y183" s="11"/>
      <c r="Z183" s="11"/>
      <c r="AA183" s="11"/>
      <c r="AB183" s="11"/>
      <c r="AC183" s="11"/>
      <c r="AD183" s="11"/>
      <c r="AE183" s="11"/>
      <c r="AR183" s="219" t="s">
        <v>83</v>
      </c>
      <c r="AT183" s="220" t="s">
        <v>75</v>
      </c>
      <c r="AU183" s="220" t="s">
        <v>83</v>
      </c>
      <c r="AY183" s="219" t="s">
        <v>201</v>
      </c>
      <c r="BK183" s="221">
        <f>SUM(BK184:BK188)</f>
        <v>0</v>
      </c>
    </row>
    <row r="184" s="2" customFormat="1" ht="16.5" customHeight="1">
      <c r="A184" s="39"/>
      <c r="B184" s="40"/>
      <c r="C184" s="222" t="s">
        <v>641</v>
      </c>
      <c r="D184" s="222" t="s">
        <v>202</v>
      </c>
      <c r="E184" s="223" t="s">
        <v>2880</v>
      </c>
      <c r="F184" s="224" t="s">
        <v>2881</v>
      </c>
      <c r="G184" s="225" t="s">
        <v>2234</v>
      </c>
      <c r="H184" s="226">
        <v>1</v>
      </c>
      <c r="I184" s="227"/>
      <c r="J184" s="228">
        <f>ROUND(I184*H184,2)</f>
        <v>0</v>
      </c>
      <c r="K184" s="229"/>
      <c r="L184" s="45"/>
      <c r="M184" s="230" t="s">
        <v>1</v>
      </c>
      <c r="N184" s="231" t="s">
        <v>41</v>
      </c>
      <c r="O184" s="92"/>
      <c r="P184" s="232">
        <f>O184*H184</f>
        <v>0</v>
      </c>
      <c r="Q184" s="232">
        <v>0</v>
      </c>
      <c r="R184" s="232">
        <f>Q184*H184</f>
        <v>0</v>
      </c>
      <c r="S184" s="232">
        <v>0</v>
      </c>
      <c r="T184" s="233">
        <f>S184*H184</f>
        <v>0</v>
      </c>
      <c r="U184" s="39"/>
      <c r="V184" s="39"/>
      <c r="W184" s="39"/>
      <c r="X184" s="39"/>
      <c r="Y184" s="39"/>
      <c r="Z184" s="39"/>
      <c r="AA184" s="39"/>
      <c r="AB184" s="39"/>
      <c r="AC184" s="39"/>
      <c r="AD184" s="39"/>
      <c r="AE184" s="39"/>
      <c r="AR184" s="234" t="s">
        <v>206</v>
      </c>
      <c r="AT184" s="234" t="s">
        <v>202</v>
      </c>
      <c r="AU184" s="234" t="s">
        <v>85</v>
      </c>
      <c r="AY184" s="18" t="s">
        <v>201</v>
      </c>
      <c r="BE184" s="235">
        <f>IF(N184="základní",J184,0)</f>
        <v>0</v>
      </c>
      <c r="BF184" s="235">
        <f>IF(N184="snížená",J184,0)</f>
        <v>0</v>
      </c>
      <c r="BG184" s="235">
        <f>IF(N184="zákl. přenesená",J184,0)</f>
        <v>0</v>
      </c>
      <c r="BH184" s="235">
        <f>IF(N184="sníž. přenesená",J184,0)</f>
        <v>0</v>
      </c>
      <c r="BI184" s="235">
        <f>IF(N184="nulová",J184,0)</f>
        <v>0</v>
      </c>
      <c r="BJ184" s="18" t="s">
        <v>83</v>
      </c>
      <c r="BK184" s="235">
        <f>ROUND(I184*H184,2)</f>
        <v>0</v>
      </c>
      <c r="BL184" s="18" t="s">
        <v>206</v>
      </c>
      <c r="BM184" s="234" t="s">
        <v>783</v>
      </c>
    </row>
    <row r="185" s="2" customFormat="1" ht="16.5" customHeight="1">
      <c r="A185" s="39"/>
      <c r="B185" s="40"/>
      <c r="C185" s="222" t="s">
        <v>645</v>
      </c>
      <c r="D185" s="222" t="s">
        <v>202</v>
      </c>
      <c r="E185" s="223" t="s">
        <v>2882</v>
      </c>
      <c r="F185" s="224" t="s">
        <v>2883</v>
      </c>
      <c r="G185" s="225" t="s">
        <v>2234</v>
      </c>
      <c r="H185" s="226">
        <v>1</v>
      </c>
      <c r="I185" s="227"/>
      <c r="J185" s="228">
        <f>ROUND(I185*H185,2)</f>
        <v>0</v>
      </c>
      <c r="K185" s="229"/>
      <c r="L185" s="45"/>
      <c r="M185" s="230" t="s">
        <v>1</v>
      </c>
      <c r="N185" s="231" t="s">
        <v>41</v>
      </c>
      <c r="O185" s="92"/>
      <c r="P185" s="232">
        <f>O185*H185</f>
        <v>0</v>
      </c>
      <c r="Q185" s="232">
        <v>0</v>
      </c>
      <c r="R185" s="232">
        <f>Q185*H185</f>
        <v>0</v>
      </c>
      <c r="S185" s="232">
        <v>0</v>
      </c>
      <c r="T185" s="233">
        <f>S185*H185</f>
        <v>0</v>
      </c>
      <c r="U185" s="39"/>
      <c r="V185" s="39"/>
      <c r="W185" s="39"/>
      <c r="X185" s="39"/>
      <c r="Y185" s="39"/>
      <c r="Z185" s="39"/>
      <c r="AA185" s="39"/>
      <c r="AB185" s="39"/>
      <c r="AC185" s="39"/>
      <c r="AD185" s="39"/>
      <c r="AE185" s="39"/>
      <c r="AR185" s="234" t="s">
        <v>206</v>
      </c>
      <c r="AT185" s="234" t="s">
        <v>202</v>
      </c>
      <c r="AU185" s="234" t="s">
        <v>85</v>
      </c>
      <c r="AY185" s="18" t="s">
        <v>201</v>
      </c>
      <c r="BE185" s="235">
        <f>IF(N185="základní",J185,0)</f>
        <v>0</v>
      </c>
      <c r="BF185" s="235">
        <f>IF(N185="snížená",J185,0)</f>
        <v>0</v>
      </c>
      <c r="BG185" s="235">
        <f>IF(N185="zákl. přenesená",J185,0)</f>
        <v>0</v>
      </c>
      <c r="BH185" s="235">
        <f>IF(N185="sníž. přenesená",J185,0)</f>
        <v>0</v>
      </c>
      <c r="BI185" s="235">
        <f>IF(N185="nulová",J185,0)</f>
        <v>0</v>
      </c>
      <c r="BJ185" s="18" t="s">
        <v>83</v>
      </c>
      <c r="BK185" s="235">
        <f>ROUND(I185*H185,2)</f>
        <v>0</v>
      </c>
      <c r="BL185" s="18" t="s">
        <v>206</v>
      </c>
      <c r="BM185" s="234" t="s">
        <v>794</v>
      </c>
    </row>
    <row r="186" s="2" customFormat="1" ht="16.5" customHeight="1">
      <c r="A186" s="39"/>
      <c r="B186" s="40"/>
      <c r="C186" s="222" t="s">
        <v>650</v>
      </c>
      <c r="D186" s="222" t="s">
        <v>202</v>
      </c>
      <c r="E186" s="223" t="s">
        <v>2884</v>
      </c>
      <c r="F186" s="224" t="s">
        <v>2885</v>
      </c>
      <c r="G186" s="225" t="s">
        <v>2234</v>
      </c>
      <c r="H186" s="226">
        <v>6</v>
      </c>
      <c r="I186" s="227"/>
      <c r="J186" s="228">
        <f>ROUND(I186*H186,2)</f>
        <v>0</v>
      </c>
      <c r="K186" s="229"/>
      <c r="L186" s="45"/>
      <c r="M186" s="230" t="s">
        <v>1</v>
      </c>
      <c r="N186" s="231" t="s">
        <v>41</v>
      </c>
      <c r="O186" s="92"/>
      <c r="P186" s="232">
        <f>O186*H186</f>
        <v>0</v>
      </c>
      <c r="Q186" s="232">
        <v>0</v>
      </c>
      <c r="R186" s="232">
        <f>Q186*H186</f>
        <v>0</v>
      </c>
      <c r="S186" s="232">
        <v>0</v>
      </c>
      <c r="T186" s="233">
        <f>S186*H186</f>
        <v>0</v>
      </c>
      <c r="U186" s="39"/>
      <c r="V186" s="39"/>
      <c r="W186" s="39"/>
      <c r="X186" s="39"/>
      <c r="Y186" s="39"/>
      <c r="Z186" s="39"/>
      <c r="AA186" s="39"/>
      <c r="AB186" s="39"/>
      <c r="AC186" s="39"/>
      <c r="AD186" s="39"/>
      <c r="AE186" s="39"/>
      <c r="AR186" s="234" t="s">
        <v>206</v>
      </c>
      <c r="AT186" s="234" t="s">
        <v>202</v>
      </c>
      <c r="AU186" s="234" t="s">
        <v>85</v>
      </c>
      <c r="AY186" s="18" t="s">
        <v>201</v>
      </c>
      <c r="BE186" s="235">
        <f>IF(N186="základní",J186,0)</f>
        <v>0</v>
      </c>
      <c r="BF186" s="235">
        <f>IF(N186="snížená",J186,0)</f>
        <v>0</v>
      </c>
      <c r="BG186" s="235">
        <f>IF(N186="zákl. přenesená",J186,0)</f>
        <v>0</v>
      </c>
      <c r="BH186" s="235">
        <f>IF(N186="sníž. přenesená",J186,0)</f>
        <v>0</v>
      </c>
      <c r="BI186" s="235">
        <f>IF(N186="nulová",J186,0)</f>
        <v>0</v>
      </c>
      <c r="BJ186" s="18" t="s">
        <v>83</v>
      </c>
      <c r="BK186" s="235">
        <f>ROUND(I186*H186,2)</f>
        <v>0</v>
      </c>
      <c r="BL186" s="18" t="s">
        <v>206</v>
      </c>
      <c r="BM186" s="234" t="s">
        <v>804</v>
      </c>
    </row>
    <row r="187" s="2" customFormat="1" ht="16.5" customHeight="1">
      <c r="A187" s="39"/>
      <c r="B187" s="40"/>
      <c r="C187" s="222" t="s">
        <v>654</v>
      </c>
      <c r="D187" s="222" t="s">
        <v>202</v>
      </c>
      <c r="E187" s="223" t="s">
        <v>2886</v>
      </c>
      <c r="F187" s="224" t="s">
        <v>2887</v>
      </c>
      <c r="G187" s="225" t="s">
        <v>2234</v>
      </c>
      <c r="H187" s="226">
        <v>7</v>
      </c>
      <c r="I187" s="227"/>
      <c r="J187" s="228">
        <f>ROUND(I187*H187,2)</f>
        <v>0</v>
      </c>
      <c r="K187" s="229"/>
      <c r="L187" s="45"/>
      <c r="M187" s="230" t="s">
        <v>1</v>
      </c>
      <c r="N187" s="231" t="s">
        <v>41</v>
      </c>
      <c r="O187" s="92"/>
      <c r="P187" s="232">
        <f>O187*H187</f>
        <v>0</v>
      </c>
      <c r="Q187" s="232">
        <v>0</v>
      </c>
      <c r="R187" s="232">
        <f>Q187*H187</f>
        <v>0</v>
      </c>
      <c r="S187" s="232">
        <v>0</v>
      </c>
      <c r="T187" s="233">
        <f>S187*H187</f>
        <v>0</v>
      </c>
      <c r="U187" s="39"/>
      <c r="V187" s="39"/>
      <c r="W187" s="39"/>
      <c r="X187" s="39"/>
      <c r="Y187" s="39"/>
      <c r="Z187" s="39"/>
      <c r="AA187" s="39"/>
      <c r="AB187" s="39"/>
      <c r="AC187" s="39"/>
      <c r="AD187" s="39"/>
      <c r="AE187" s="39"/>
      <c r="AR187" s="234" t="s">
        <v>206</v>
      </c>
      <c r="AT187" s="234" t="s">
        <v>202</v>
      </c>
      <c r="AU187" s="234" t="s">
        <v>85</v>
      </c>
      <c r="AY187" s="18" t="s">
        <v>201</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206</v>
      </c>
      <c r="BM187" s="234" t="s">
        <v>812</v>
      </c>
    </row>
    <row r="188" s="2" customFormat="1" ht="21.75" customHeight="1">
      <c r="A188" s="39"/>
      <c r="B188" s="40"/>
      <c r="C188" s="222" t="s">
        <v>657</v>
      </c>
      <c r="D188" s="222" t="s">
        <v>202</v>
      </c>
      <c r="E188" s="223" t="s">
        <v>2888</v>
      </c>
      <c r="F188" s="224" t="s">
        <v>2889</v>
      </c>
      <c r="G188" s="225" t="s">
        <v>1032</v>
      </c>
      <c r="H188" s="302"/>
      <c r="I188" s="227"/>
      <c r="J188" s="228">
        <f>ROUND(I188*H188,2)</f>
        <v>0</v>
      </c>
      <c r="K188" s="229"/>
      <c r="L188" s="45"/>
      <c r="M188" s="230" t="s">
        <v>1</v>
      </c>
      <c r="N188" s="231" t="s">
        <v>41</v>
      </c>
      <c r="O188" s="92"/>
      <c r="P188" s="232">
        <f>O188*H188</f>
        <v>0</v>
      </c>
      <c r="Q188" s="232">
        <v>0</v>
      </c>
      <c r="R188" s="232">
        <f>Q188*H188</f>
        <v>0</v>
      </c>
      <c r="S188" s="232">
        <v>0</v>
      </c>
      <c r="T188" s="233">
        <f>S188*H188</f>
        <v>0</v>
      </c>
      <c r="U188" s="39"/>
      <c r="V188" s="39"/>
      <c r="W188" s="39"/>
      <c r="X188" s="39"/>
      <c r="Y188" s="39"/>
      <c r="Z188" s="39"/>
      <c r="AA188" s="39"/>
      <c r="AB188" s="39"/>
      <c r="AC188" s="39"/>
      <c r="AD188" s="39"/>
      <c r="AE188" s="39"/>
      <c r="AR188" s="234" t="s">
        <v>206</v>
      </c>
      <c r="AT188" s="234" t="s">
        <v>202</v>
      </c>
      <c r="AU188" s="234" t="s">
        <v>85</v>
      </c>
      <c r="AY188" s="18" t="s">
        <v>201</v>
      </c>
      <c r="BE188" s="235">
        <f>IF(N188="základní",J188,0)</f>
        <v>0</v>
      </c>
      <c r="BF188" s="235">
        <f>IF(N188="snížená",J188,0)</f>
        <v>0</v>
      </c>
      <c r="BG188" s="235">
        <f>IF(N188="zákl. přenesená",J188,0)</f>
        <v>0</v>
      </c>
      <c r="BH188" s="235">
        <f>IF(N188="sníž. přenesená",J188,0)</f>
        <v>0</v>
      </c>
      <c r="BI188" s="235">
        <f>IF(N188="nulová",J188,0)</f>
        <v>0</v>
      </c>
      <c r="BJ188" s="18" t="s">
        <v>83</v>
      </c>
      <c r="BK188" s="235">
        <f>ROUND(I188*H188,2)</f>
        <v>0</v>
      </c>
      <c r="BL188" s="18" t="s">
        <v>206</v>
      </c>
      <c r="BM188" s="234" t="s">
        <v>820</v>
      </c>
    </row>
    <row r="189" s="11" customFormat="1" ht="25.92" customHeight="1">
      <c r="A189" s="11"/>
      <c r="B189" s="208"/>
      <c r="C189" s="209"/>
      <c r="D189" s="210" t="s">
        <v>75</v>
      </c>
      <c r="E189" s="211" t="s">
        <v>2890</v>
      </c>
      <c r="F189" s="211" t="s">
        <v>2891</v>
      </c>
      <c r="G189" s="209"/>
      <c r="H189" s="209"/>
      <c r="I189" s="212"/>
      <c r="J189" s="213">
        <f>BK189</f>
        <v>0</v>
      </c>
      <c r="K189" s="209"/>
      <c r="L189" s="214"/>
      <c r="M189" s="215"/>
      <c r="N189" s="216"/>
      <c r="O189" s="216"/>
      <c r="P189" s="217">
        <f>P190+SUM(P191:P203)+P214</f>
        <v>0</v>
      </c>
      <c r="Q189" s="216"/>
      <c r="R189" s="217">
        <f>R190+SUM(R191:R203)+R214</f>
        <v>0</v>
      </c>
      <c r="S189" s="216"/>
      <c r="T189" s="218">
        <f>T190+SUM(T191:T203)+T214</f>
        <v>0</v>
      </c>
      <c r="U189" s="11"/>
      <c r="V189" s="11"/>
      <c r="W189" s="11"/>
      <c r="X189" s="11"/>
      <c r="Y189" s="11"/>
      <c r="Z189" s="11"/>
      <c r="AA189" s="11"/>
      <c r="AB189" s="11"/>
      <c r="AC189" s="11"/>
      <c r="AD189" s="11"/>
      <c r="AE189" s="11"/>
      <c r="AR189" s="219" t="s">
        <v>83</v>
      </c>
      <c r="AT189" s="220" t="s">
        <v>75</v>
      </c>
      <c r="AU189" s="220" t="s">
        <v>76</v>
      </c>
      <c r="AY189" s="219" t="s">
        <v>201</v>
      </c>
      <c r="BK189" s="221">
        <f>BK190+SUM(BK191:BK203)+BK214</f>
        <v>0</v>
      </c>
    </row>
    <row r="190" s="2" customFormat="1" ht="78" customHeight="1">
      <c r="A190" s="39"/>
      <c r="B190" s="40"/>
      <c r="C190" s="222" t="s">
        <v>661</v>
      </c>
      <c r="D190" s="222" t="s">
        <v>202</v>
      </c>
      <c r="E190" s="223" t="s">
        <v>2892</v>
      </c>
      <c r="F190" s="224" t="s">
        <v>2893</v>
      </c>
      <c r="G190" s="225" t="s">
        <v>934</v>
      </c>
      <c r="H190" s="226">
        <v>1</v>
      </c>
      <c r="I190" s="227"/>
      <c r="J190" s="228">
        <f>ROUND(I190*H190,2)</f>
        <v>0</v>
      </c>
      <c r="K190" s="229"/>
      <c r="L190" s="45"/>
      <c r="M190" s="230" t="s">
        <v>1</v>
      </c>
      <c r="N190" s="231" t="s">
        <v>41</v>
      </c>
      <c r="O190" s="92"/>
      <c r="P190" s="232">
        <f>O190*H190</f>
        <v>0</v>
      </c>
      <c r="Q190" s="232">
        <v>0</v>
      </c>
      <c r="R190" s="232">
        <f>Q190*H190</f>
        <v>0</v>
      </c>
      <c r="S190" s="232">
        <v>0</v>
      </c>
      <c r="T190" s="233">
        <f>S190*H190</f>
        <v>0</v>
      </c>
      <c r="U190" s="39"/>
      <c r="V190" s="39"/>
      <c r="W190" s="39"/>
      <c r="X190" s="39"/>
      <c r="Y190" s="39"/>
      <c r="Z190" s="39"/>
      <c r="AA190" s="39"/>
      <c r="AB190" s="39"/>
      <c r="AC190" s="39"/>
      <c r="AD190" s="39"/>
      <c r="AE190" s="39"/>
      <c r="AR190" s="234" t="s">
        <v>206</v>
      </c>
      <c r="AT190" s="234" t="s">
        <v>202</v>
      </c>
      <c r="AU190" s="234" t="s">
        <v>83</v>
      </c>
      <c r="AY190" s="18" t="s">
        <v>201</v>
      </c>
      <c r="BE190" s="235">
        <f>IF(N190="základní",J190,0)</f>
        <v>0</v>
      </c>
      <c r="BF190" s="235">
        <f>IF(N190="snížená",J190,0)</f>
        <v>0</v>
      </c>
      <c r="BG190" s="235">
        <f>IF(N190="zákl. přenesená",J190,0)</f>
        <v>0</v>
      </c>
      <c r="BH190" s="235">
        <f>IF(N190="sníž. přenesená",J190,0)</f>
        <v>0</v>
      </c>
      <c r="BI190" s="235">
        <f>IF(N190="nulová",J190,0)</f>
        <v>0</v>
      </c>
      <c r="BJ190" s="18" t="s">
        <v>83</v>
      </c>
      <c r="BK190" s="235">
        <f>ROUND(I190*H190,2)</f>
        <v>0</v>
      </c>
      <c r="BL190" s="18" t="s">
        <v>206</v>
      </c>
      <c r="BM190" s="234" t="s">
        <v>837</v>
      </c>
    </row>
    <row r="191" s="2" customFormat="1" ht="16.5" customHeight="1">
      <c r="A191" s="39"/>
      <c r="B191" s="40"/>
      <c r="C191" s="222" t="s">
        <v>664</v>
      </c>
      <c r="D191" s="222" t="s">
        <v>202</v>
      </c>
      <c r="E191" s="223" t="s">
        <v>2894</v>
      </c>
      <c r="F191" s="224" t="s">
        <v>2895</v>
      </c>
      <c r="G191" s="225" t="s">
        <v>934</v>
      </c>
      <c r="H191" s="226">
        <v>4</v>
      </c>
      <c r="I191" s="227"/>
      <c r="J191" s="228">
        <f>ROUND(I191*H191,2)</f>
        <v>0</v>
      </c>
      <c r="K191" s="229"/>
      <c r="L191" s="45"/>
      <c r="M191" s="230" t="s">
        <v>1</v>
      </c>
      <c r="N191" s="231" t="s">
        <v>41</v>
      </c>
      <c r="O191" s="92"/>
      <c r="P191" s="232">
        <f>O191*H191</f>
        <v>0</v>
      </c>
      <c r="Q191" s="232">
        <v>0</v>
      </c>
      <c r="R191" s="232">
        <f>Q191*H191</f>
        <v>0</v>
      </c>
      <c r="S191" s="232">
        <v>0</v>
      </c>
      <c r="T191" s="233">
        <f>S191*H191</f>
        <v>0</v>
      </c>
      <c r="U191" s="39"/>
      <c r="V191" s="39"/>
      <c r="W191" s="39"/>
      <c r="X191" s="39"/>
      <c r="Y191" s="39"/>
      <c r="Z191" s="39"/>
      <c r="AA191" s="39"/>
      <c r="AB191" s="39"/>
      <c r="AC191" s="39"/>
      <c r="AD191" s="39"/>
      <c r="AE191" s="39"/>
      <c r="AR191" s="234" t="s">
        <v>206</v>
      </c>
      <c r="AT191" s="234" t="s">
        <v>202</v>
      </c>
      <c r="AU191" s="234" t="s">
        <v>83</v>
      </c>
      <c r="AY191" s="18" t="s">
        <v>201</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206</v>
      </c>
      <c r="BM191" s="234" t="s">
        <v>851</v>
      </c>
    </row>
    <row r="192" s="2" customFormat="1">
      <c r="A192" s="39"/>
      <c r="B192" s="40"/>
      <c r="C192" s="41"/>
      <c r="D192" s="238" t="s">
        <v>343</v>
      </c>
      <c r="E192" s="41"/>
      <c r="F192" s="285" t="s">
        <v>2231</v>
      </c>
      <c r="G192" s="41"/>
      <c r="H192" s="41"/>
      <c r="I192" s="286"/>
      <c r="J192" s="41"/>
      <c r="K192" s="41"/>
      <c r="L192" s="45"/>
      <c r="M192" s="287"/>
      <c r="N192" s="288"/>
      <c r="O192" s="92"/>
      <c r="P192" s="92"/>
      <c r="Q192" s="92"/>
      <c r="R192" s="92"/>
      <c r="S192" s="92"/>
      <c r="T192" s="93"/>
      <c r="U192" s="39"/>
      <c r="V192" s="39"/>
      <c r="W192" s="39"/>
      <c r="X192" s="39"/>
      <c r="Y192" s="39"/>
      <c r="Z192" s="39"/>
      <c r="AA192" s="39"/>
      <c r="AB192" s="39"/>
      <c r="AC192" s="39"/>
      <c r="AD192" s="39"/>
      <c r="AE192" s="39"/>
      <c r="AT192" s="18" t="s">
        <v>343</v>
      </c>
      <c r="AU192" s="18" t="s">
        <v>83</v>
      </c>
    </row>
    <row r="193" s="2" customFormat="1" ht="16.5" customHeight="1">
      <c r="A193" s="39"/>
      <c r="B193" s="40"/>
      <c r="C193" s="222" t="s">
        <v>668</v>
      </c>
      <c r="D193" s="222" t="s">
        <v>202</v>
      </c>
      <c r="E193" s="223" t="s">
        <v>2896</v>
      </c>
      <c r="F193" s="224" t="s">
        <v>2897</v>
      </c>
      <c r="G193" s="225" t="s">
        <v>934</v>
      </c>
      <c r="H193" s="226">
        <v>4</v>
      </c>
      <c r="I193" s="227"/>
      <c r="J193" s="228">
        <f>ROUND(I193*H193,2)</f>
        <v>0</v>
      </c>
      <c r="K193" s="229"/>
      <c r="L193" s="45"/>
      <c r="M193" s="230" t="s">
        <v>1</v>
      </c>
      <c r="N193" s="231" t="s">
        <v>41</v>
      </c>
      <c r="O193" s="92"/>
      <c r="P193" s="232">
        <f>O193*H193</f>
        <v>0</v>
      </c>
      <c r="Q193" s="232">
        <v>0</v>
      </c>
      <c r="R193" s="232">
        <f>Q193*H193</f>
        <v>0</v>
      </c>
      <c r="S193" s="232">
        <v>0</v>
      </c>
      <c r="T193" s="233">
        <f>S193*H193</f>
        <v>0</v>
      </c>
      <c r="U193" s="39"/>
      <c r="V193" s="39"/>
      <c r="W193" s="39"/>
      <c r="X193" s="39"/>
      <c r="Y193" s="39"/>
      <c r="Z193" s="39"/>
      <c r="AA193" s="39"/>
      <c r="AB193" s="39"/>
      <c r="AC193" s="39"/>
      <c r="AD193" s="39"/>
      <c r="AE193" s="39"/>
      <c r="AR193" s="234" t="s">
        <v>206</v>
      </c>
      <c r="AT193" s="234" t="s">
        <v>202</v>
      </c>
      <c r="AU193" s="234" t="s">
        <v>83</v>
      </c>
      <c r="AY193" s="18" t="s">
        <v>201</v>
      </c>
      <c r="BE193" s="235">
        <f>IF(N193="základní",J193,0)</f>
        <v>0</v>
      </c>
      <c r="BF193" s="235">
        <f>IF(N193="snížená",J193,0)</f>
        <v>0</v>
      </c>
      <c r="BG193" s="235">
        <f>IF(N193="zákl. přenesená",J193,0)</f>
        <v>0</v>
      </c>
      <c r="BH193" s="235">
        <f>IF(N193="sníž. přenesená",J193,0)</f>
        <v>0</v>
      </c>
      <c r="BI193" s="235">
        <f>IF(N193="nulová",J193,0)</f>
        <v>0</v>
      </c>
      <c r="BJ193" s="18" t="s">
        <v>83</v>
      </c>
      <c r="BK193" s="235">
        <f>ROUND(I193*H193,2)</f>
        <v>0</v>
      </c>
      <c r="BL193" s="18" t="s">
        <v>206</v>
      </c>
      <c r="BM193" s="234" t="s">
        <v>868</v>
      </c>
    </row>
    <row r="194" s="2" customFormat="1" ht="24.15" customHeight="1">
      <c r="A194" s="39"/>
      <c r="B194" s="40"/>
      <c r="C194" s="222" t="s">
        <v>674</v>
      </c>
      <c r="D194" s="222" t="s">
        <v>202</v>
      </c>
      <c r="E194" s="223" t="s">
        <v>2898</v>
      </c>
      <c r="F194" s="224" t="s">
        <v>2899</v>
      </c>
      <c r="G194" s="225" t="s">
        <v>934</v>
      </c>
      <c r="H194" s="226">
        <v>1</v>
      </c>
      <c r="I194" s="227"/>
      <c r="J194" s="228">
        <f>ROUND(I194*H194,2)</f>
        <v>0</v>
      </c>
      <c r="K194" s="229"/>
      <c r="L194" s="45"/>
      <c r="M194" s="230" t="s">
        <v>1</v>
      </c>
      <c r="N194" s="231" t="s">
        <v>41</v>
      </c>
      <c r="O194" s="92"/>
      <c r="P194" s="232">
        <f>O194*H194</f>
        <v>0</v>
      </c>
      <c r="Q194" s="232">
        <v>0</v>
      </c>
      <c r="R194" s="232">
        <f>Q194*H194</f>
        <v>0</v>
      </c>
      <c r="S194" s="232">
        <v>0</v>
      </c>
      <c r="T194" s="233">
        <f>S194*H194</f>
        <v>0</v>
      </c>
      <c r="U194" s="39"/>
      <c r="V194" s="39"/>
      <c r="W194" s="39"/>
      <c r="X194" s="39"/>
      <c r="Y194" s="39"/>
      <c r="Z194" s="39"/>
      <c r="AA194" s="39"/>
      <c r="AB194" s="39"/>
      <c r="AC194" s="39"/>
      <c r="AD194" s="39"/>
      <c r="AE194" s="39"/>
      <c r="AR194" s="234" t="s">
        <v>206</v>
      </c>
      <c r="AT194" s="234" t="s">
        <v>202</v>
      </c>
      <c r="AU194" s="234" t="s">
        <v>83</v>
      </c>
      <c r="AY194" s="18" t="s">
        <v>201</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206</v>
      </c>
      <c r="BM194" s="234" t="s">
        <v>879</v>
      </c>
    </row>
    <row r="195" s="2" customFormat="1" ht="24.15" customHeight="1">
      <c r="A195" s="39"/>
      <c r="B195" s="40"/>
      <c r="C195" s="222" t="s">
        <v>679</v>
      </c>
      <c r="D195" s="222" t="s">
        <v>202</v>
      </c>
      <c r="E195" s="223" t="s">
        <v>2900</v>
      </c>
      <c r="F195" s="224" t="s">
        <v>2901</v>
      </c>
      <c r="G195" s="225" t="s">
        <v>934</v>
      </c>
      <c r="H195" s="226">
        <v>1</v>
      </c>
      <c r="I195" s="227"/>
      <c r="J195" s="228">
        <f>ROUND(I195*H195,2)</f>
        <v>0</v>
      </c>
      <c r="K195" s="229"/>
      <c r="L195" s="45"/>
      <c r="M195" s="230" t="s">
        <v>1</v>
      </c>
      <c r="N195" s="231" t="s">
        <v>41</v>
      </c>
      <c r="O195" s="92"/>
      <c r="P195" s="232">
        <f>O195*H195</f>
        <v>0</v>
      </c>
      <c r="Q195" s="232">
        <v>0</v>
      </c>
      <c r="R195" s="232">
        <f>Q195*H195</f>
        <v>0</v>
      </c>
      <c r="S195" s="232">
        <v>0</v>
      </c>
      <c r="T195" s="233">
        <f>S195*H195</f>
        <v>0</v>
      </c>
      <c r="U195" s="39"/>
      <c r="V195" s="39"/>
      <c r="W195" s="39"/>
      <c r="X195" s="39"/>
      <c r="Y195" s="39"/>
      <c r="Z195" s="39"/>
      <c r="AA195" s="39"/>
      <c r="AB195" s="39"/>
      <c r="AC195" s="39"/>
      <c r="AD195" s="39"/>
      <c r="AE195" s="39"/>
      <c r="AR195" s="234" t="s">
        <v>206</v>
      </c>
      <c r="AT195" s="234" t="s">
        <v>202</v>
      </c>
      <c r="AU195" s="234" t="s">
        <v>83</v>
      </c>
      <c r="AY195" s="18" t="s">
        <v>201</v>
      </c>
      <c r="BE195" s="235">
        <f>IF(N195="základní",J195,0)</f>
        <v>0</v>
      </c>
      <c r="BF195" s="235">
        <f>IF(N195="snížená",J195,0)</f>
        <v>0</v>
      </c>
      <c r="BG195" s="235">
        <f>IF(N195="zákl. přenesená",J195,0)</f>
        <v>0</v>
      </c>
      <c r="BH195" s="235">
        <f>IF(N195="sníž. přenesená",J195,0)</f>
        <v>0</v>
      </c>
      <c r="BI195" s="235">
        <f>IF(N195="nulová",J195,0)</f>
        <v>0</v>
      </c>
      <c r="BJ195" s="18" t="s">
        <v>83</v>
      </c>
      <c r="BK195" s="235">
        <f>ROUND(I195*H195,2)</f>
        <v>0</v>
      </c>
      <c r="BL195" s="18" t="s">
        <v>206</v>
      </c>
      <c r="BM195" s="234" t="s">
        <v>907</v>
      </c>
    </row>
    <row r="196" s="2" customFormat="1" ht="24.15" customHeight="1">
      <c r="A196" s="39"/>
      <c r="B196" s="40"/>
      <c r="C196" s="222" t="s">
        <v>683</v>
      </c>
      <c r="D196" s="222" t="s">
        <v>202</v>
      </c>
      <c r="E196" s="223" t="s">
        <v>2902</v>
      </c>
      <c r="F196" s="224" t="s">
        <v>2903</v>
      </c>
      <c r="G196" s="225" t="s">
        <v>934</v>
      </c>
      <c r="H196" s="226">
        <v>14</v>
      </c>
      <c r="I196" s="227"/>
      <c r="J196" s="228">
        <f>ROUND(I196*H196,2)</f>
        <v>0</v>
      </c>
      <c r="K196" s="229"/>
      <c r="L196" s="45"/>
      <c r="M196" s="230" t="s">
        <v>1</v>
      </c>
      <c r="N196" s="231" t="s">
        <v>41</v>
      </c>
      <c r="O196" s="92"/>
      <c r="P196" s="232">
        <f>O196*H196</f>
        <v>0</v>
      </c>
      <c r="Q196" s="232">
        <v>0</v>
      </c>
      <c r="R196" s="232">
        <f>Q196*H196</f>
        <v>0</v>
      </c>
      <c r="S196" s="232">
        <v>0</v>
      </c>
      <c r="T196" s="233">
        <f>S196*H196</f>
        <v>0</v>
      </c>
      <c r="U196" s="39"/>
      <c r="V196" s="39"/>
      <c r="W196" s="39"/>
      <c r="X196" s="39"/>
      <c r="Y196" s="39"/>
      <c r="Z196" s="39"/>
      <c r="AA196" s="39"/>
      <c r="AB196" s="39"/>
      <c r="AC196" s="39"/>
      <c r="AD196" s="39"/>
      <c r="AE196" s="39"/>
      <c r="AR196" s="234" t="s">
        <v>206</v>
      </c>
      <c r="AT196" s="234" t="s">
        <v>202</v>
      </c>
      <c r="AU196" s="234" t="s">
        <v>83</v>
      </c>
      <c r="AY196" s="18" t="s">
        <v>201</v>
      </c>
      <c r="BE196" s="235">
        <f>IF(N196="základní",J196,0)</f>
        <v>0</v>
      </c>
      <c r="BF196" s="235">
        <f>IF(N196="snížená",J196,0)</f>
        <v>0</v>
      </c>
      <c r="BG196" s="235">
        <f>IF(N196="zákl. přenesená",J196,0)</f>
        <v>0</v>
      </c>
      <c r="BH196" s="235">
        <f>IF(N196="sníž. přenesená",J196,0)</f>
        <v>0</v>
      </c>
      <c r="BI196" s="235">
        <f>IF(N196="nulová",J196,0)</f>
        <v>0</v>
      </c>
      <c r="BJ196" s="18" t="s">
        <v>83</v>
      </c>
      <c r="BK196" s="235">
        <f>ROUND(I196*H196,2)</f>
        <v>0</v>
      </c>
      <c r="BL196" s="18" t="s">
        <v>206</v>
      </c>
      <c r="BM196" s="234" t="s">
        <v>923</v>
      </c>
    </row>
    <row r="197" s="2" customFormat="1">
      <c r="A197" s="39"/>
      <c r="B197" s="40"/>
      <c r="C197" s="41"/>
      <c r="D197" s="238" t="s">
        <v>343</v>
      </c>
      <c r="E197" s="41"/>
      <c r="F197" s="285" t="s">
        <v>2904</v>
      </c>
      <c r="G197" s="41"/>
      <c r="H197" s="41"/>
      <c r="I197" s="286"/>
      <c r="J197" s="41"/>
      <c r="K197" s="41"/>
      <c r="L197" s="45"/>
      <c r="M197" s="287"/>
      <c r="N197" s="288"/>
      <c r="O197" s="92"/>
      <c r="P197" s="92"/>
      <c r="Q197" s="92"/>
      <c r="R197" s="92"/>
      <c r="S197" s="92"/>
      <c r="T197" s="93"/>
      <c r="U197" s="39"/>
      <c r="V197" s="39"/>
      <c r="W197" s="39"/>
      <c r="X197" s="39"/>
      <c r="Y197" s="39"/>
      <c r="Z197" s="39"/>
      <c r="AA197" s="39"/>
      <c r="AB197" s="39"/>
      <c r="AC197" s="39"/>
      <c r="AD197" s="39"/>
      <c r="AE197" s="39"/>
      <c r="AT197" s="18" t="s">
        <v>343</v>
      </c>
      <c r="AU197" s="18" t="s">
        <v>83</v>
      </c>
    </row>
    <row r="198" s="2" customFormat="1" ht="16.5" customHeight="1">
      <c r="A198" s="39"/>
      <c r="B198" s="40"/>
      <c r="C198" s="222" t="s">
        <v>708</v>
      </c>
      <c r="D198" s="222" t="s">
        <v>202</v>
      </c>
      <c r="E198" s="223" t="s">
        <v>2905</v>
      </c>
      <c r="F198" s="224" t="s">
        <v>2906</v>
      </c>
      <c r="G198" s="225" t="s">
        <v>934</v>
      </c>
      <c r="H198" s="226">
        <v>7</v>
      </c>
      <c r="I198" s="227"/>
      <c r="J198" s="228">
        <f>ROUND(I198*H198,2)</f>
        <v>0</v>
      </c>
      <c r="K198" s="229"/>
      <c r="L198" s="45"/>
      <c r="M198" s="230" t="s">
        <v>1</v>
      </c>
      <c r="N198" s="231" t="s">
        <v>41</v>
      </c>
      <c r="O198" s="92"/>
      <c r="P198" s="232">
        <f>O198*H198</f>
        <v>0</v>
      </c>
      <c r="Q198" s="232">
        <v>0</v>
      </c>
      <c r="R198" s="232">
        <f>Q198*H198</f>
        <v>0</v>
      </c>
      <c r="S198" s="232">
        <v>0</v>
      </c>
      <c r="T198" s="233">
        <f>S198*H198</f>
        <v>0</v>
      </c>
      <c r="U198" s="39"/>
      <c r="V198" s="39"/>
      <c r="W198" s="39"/>
      <c r="X198" s="39"/>
      <c r="Y198" s="39"/>
      <c r="Z198" s="39"/>
      <c r="AA198" s="39"/>
      <c r="AB198" s="39"/>
      <c r="AC198" s="39"/>
      <c r="AD198" s="39"/>
      <c r="AE198" s="39"/>
      <c r="AR198" s="234" t="s">
        <v>206</v>
      </c>
      <c r="AT198" s="234" t="s">
        <v>202</v>
      </c>
      <c r="AU198" s="234" t="s">
        <v>83</v>
      </c>
      <c r="AY198" s="18" t="s">
        <v>201</v>
      </c>
      <c r="BE198" s="235">
        <f>IF(N198="základní",J198,0)</f>
        <v>0</v>
      </c>
      <c r="BF198" s="235">
        <f>IF(N198="snížená",J198,0)</f>
        <v>0</v>
      </c>
      <c r="BG198" s="235">
        <f>IF(N198="zákl. přenesená",J198,0)</f>
        <v>0</v>
      </c>
      <c r="BH198" s="235">
        <f>IF(N198="sníž. přenesená",J198,0)</f>
        <v>0</v>
      </c>
      <c r="BI198" s="235">
        <f>IF(N198="nulová",J198,0)</f>
        <v>0</v>
      </c>
      <c r="BJ198" s="18" t="s">
        <v>83</v>
      </c>
      <c r="BK198" s="235">
        <f>ROUND(I198*H198,2)</f>
        <v>0</v>
      </c>
      <c r="BL198" s="18" t="s">
        <v>206</v>
      </c>
      <c r="BM198" s="234" t="s">
        <v>931</v>
      </c>
    </row>
    <row r="199" s="2" customFormat="1" ht="37.8" customHeight="1">
      <c r="A199" s="39"/>
      <c r="B199" s="40"/>
      <c r="C199" s="222" t="s">
        <v>712</v>
      </c>
      <c r="D199" s="222" t="s">
        <v>202</v>
      </c>
      <c r="E199" s="223" t="s">
        <v>2907</v>
      </c>
      <c r="F199" s="224" t="s">
        <v>2908</v>
      </c>
      <c r="G199" s="225" t="s">
        <v>934</v>
      </c>
      <c r="H199" s="226">
        <v>7</v>
      </c>
      <c r="I199" s="227"/>
      <c r="J199" s="228">
        <f>ROUND(I199*H199,2)</f>
        <v>0</v>
      </c>
      <c r="K199" s="229"/>
      <c r="L199" s="45"/>
      <c r="M199" s="230" t="s">
        <v>1</v>
      </c>
      <c r="N199" s="231" t="s">
        <v>41</v>
      </c>
      <c r="O199" s="92"/>
      <c r="P199" s="232">
        <f>O199*H199</f>
        <v>0</v>
      </c>
      <c r="Q199" s="232">
        <v>0</v>
      </c>
      <c r="R199" s="232">
        <f>Q199*H199</f>
        <v>0</v>
      </c>
      <c r="S199" s="232">
        <v>0</v>
      </c>
      <c r="T199" s="233">
        <f>S199*H199</f>
        <v>0</v>
      </c>
      <c r="U199" s="39"/>
      <c r="V199" s="39"/>
      <c r="W199" s="39"/>
      <c r="X199" s="39"/>
      <c r="Y199" s="39"/>
      <c r="Z199" s="39"/>
      <c r="AA199" s="39"/>
      <c r="AB199" s="39"/>
      <c r="AC199" s="39"/>
      <c r="AD199" s="39"/>
      <c r="AE199" s="39"/>
      <c r="AR199" s="234" t="s">
        <v>206</v>
      </c>
      <c r="AT199" s="234" t="s">
        <v>202</v>
      </c>
      <c r="AU199" s="234" t="s">
        <v>83</v>
      </c>
      <c r="AY199" s="18" t="s">
        <v>201</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206</v>
      </c>
      <c r="BM199" s="234" t="s">
        <v>940</v>
      </c>
    </row>
    <row r="200" s="2" customFormat="1" ht="21.75" customHeight="1">
      <c r="A200" s="39"/>
      <c r="B200" s="40"/>
      <c r="C200" s="222" t="s">
        <v>720</v>
      </c>
      <c r="D200" s="222" t="s">
        <v>202</v>
      </c>
      <c r="E200" s="223" t="s">
        <v>2909</v>
      </c>
      <c r="F200" s="224" t="s">
        <v>2910</v>
      </c>
      <c r="G200" s="225" t="s">
        <v>934</v>
      </c>
      <c r="H200" s="226">
        <v>7</v>
      </c>
      <c r="I200" s="227"/>
      <c r="J200" s="228">
        <f>ROUND(I200*H200,2)</f>
        <v>0</v>
      </c>
      <c r="K200" s="229"/>
      <c r="L200" s="45"/>
      <c r="M200" s="230" t="s">
        <v>1</v>
      </c>
      <c r="N200" s="231" t="s">
        <v>41</v>
      </c>
      <c r="O200" s="92"/>
      <c r="P200" s="232">
        <f>O200*H200</f>
        <v>0</v>
      </c>
      <c r="Q200" s="232">
        <v>0</v>
      </c>
      <c r="R200" s="232">
        <f>Q200*H200</f>
        <v>0</v>
      </c>
      <c r="S200" s="232">
        <v>0</v>
      </c>
      <c r="T200" s="233">
        <f>S200*H200</f>
        <v>0</v>
      </c>
      <c r="U200" s="39"/>
      <c r="V200" s="39"/>
      <c r="W200" s="39"/>
      <c r="X200" s="39"/>
      <c r="Y200" s="39"/>
      <c r="Z200" s="39"/>
      <c r="AA200" s="39"/>
      <c r="AB200" s="39"/>
      <c r="AC200" s="39"/>
      <c r="AD200" s="39"/>
      <c r="AE200" s="39"/>
      <c r="AR200" s="234" t="s">
        <v>206</v>
      </c>
      <c r="AT200" s="234" t="s">
        <v>202</v>
      </c>
      <c r="AU200" s="234" t="s">
        <v>83</v>
      </c>
      <c r="AY200" s="18" t="s">
        <v>201</v>
      </c>
      <c r="BE200" s="235">
        <f>IF(N200="základní",J200,0)</f>
        <v>0</v>
      </c>
      <c r="BF200" s="235">
        <f>IF(N200="snížená",J200,0)</f>
        <v>0</v>
      </c>
      <c r="BG200" s="235">
        <f>IF(N200="zákl. přenesená",J200,0)</f>
        <v>0</v>
      </c>
      <c r="BH200" s="235">
        <f>IF(N200="sníž. přenesená",J200,0)</f>
        <v>0</v>
      </c>
      <c r="BI200" s="235">
        <f>IF(N200="nulová",J200,0)</f>
        <v>0</v>
      </c>
      <c r="BJ200" s="18" t="s">
        <v>83</v>
      </c>
      <c r="BK200" s="235">
        <f>ROUND(I200*H200,2)</f>
        <v>0</v>
      </c>
      <c r="BL200" s="18" t="s">
        <v>206</v>
      </c>
      <c r="BM200" s="234" t="s">
        <v>948</v>
      </c>
    </row>
    <row r="201" s="2" customFormat="1">
      <c r="A201" s="39"/>
      <c r="B201" s="40"/>
      <c r="C201" s="41"/>
      <c r="D201" s="238" t="s">
        <v>343</v>
      </c>
      <c r="E201" s="41"/>
      <c r="F201" s="285" t="s">
        <v>2911</v>
      </c>
      <c r="G201" s="41"/>
      <c r="H201" s="41"/>
      <c r="I201" s="286"/>
      <c r="J201" s="41"/>
      <c r="K201" s="41"/>
      <c r="L201" s="45"/>
      <c r="M201" s="287"/>
      <c r="N201" s="288"/>
      <c r="O201" s="92"/>
      <c r="P201" s="92"/>
      <c r="Q201" s="92"/>
      <c r="R201" s="92"/>
      <c r="S201" s="92"/>
      <c r="T201" s="93"/>
      <c r="U201" s="39"/>
      <c r="V201" s="39"/>
      <c r="W201" s="39"/>
      <c r="X201" s="39"/>
      <c r="Y201" s="39"/>
      <c r="Z201" s="39"/>
      <c r="AA201" s="39"/>
      <c r="AB201" s="39"/>
      <c r="AC201" s="39"/>
      <c r="AD201" s="39"/>
      <c r="AE201" s="39"/>
      <c r="AT201" s="18" t="s">
        <v>343</v>
      </c>
      <c r="AU201" s="18" t="s">
        <v>83</v>
      </c>
    </row>
    <row r="202" s="2" customFormat="1" ht="16.5" customHeight="1">
      <c r="A202" s="39"/>
      <c r="B202" s="40"/>
      <c r="C202" s="222" t="s">
        <v>724</v>
      </c>
      <c r="D202" s="222" t="s">
        <v>202</v>
      </c>
      <c r="E202" s="223" t="s">
        <v>2912</v>
      </c>
      <c r="F202" s="224" t="s">
        <v>2913</v>
      </c>
      <c r="G202" s="225" t="s">
        <v>2234</v>
      </c>
      <c r="H202" s="226">
        <v>1</v>
      </c>
      <c r="I202" s="227"/>
      <c r="J202" s="228">
        <f>ROUND(I202*H202,2)</f>
        <v>0</v>
      </c>
      <c r="K202" s="229"/>
      <c r="L202" s="45"/>
      <c r="M202" s="230" t="s">
        <v>1</v>
      </c>
      <c r="N202" s="231" t="s">
        <v>41</v>
      </c>
      <c r="O202" s="92"/>
      <c r="P202" s="232">
        <f>O202*H202</f>
        <v>0</v>
      </c>
      <c r="Q202" s="232">
        <v>0</v>
      </c>
      <c r="R202" s="232">
        <f>Q202*H202</f>
        <v>0</v>
      </c>
      <c r="S202" s="232">
        <v>0</v>
      </c>
      <c r="T202" s="233">
        <f>S202*H202</f>
        <v>0</v>
      </c>
      <c r="U202" s="39"/>
      <c r="V202" s="39"/>
      <c r="W202" s="39"/>
      <c r="X202" s="39"/>
      <c r="Y202" s="39"/>
      <c r="Z202" s="39"/>
      <c r="AA202" s="39"/>
      <c r="AB202" s="39"/>
      <c r="AC202" s="39"/>
      <c r="AD202" s="39"/>
      <c r="AE202" s="39"/>
      <c r="AR202" s="234" t="s">
        <v>206</v>
      </c>
      <c r="AT202" s="234" t="s">
        <v>202</v>
      </c>
      <c r="AU202" s="234" t="s">
        <v>83</v>
      </c>
      <c r="AY202" s="18" t="s">
        <v>201</v>
      </c>
      <c r="BE202" s="235">
        <f>IF(N202="základní",J202,0)</f>
        <v>0</v>
      </c>
      <c r="BF202" s="235">
        <f>IF(N202="snížená",J202,0)</f>
        <v>0</v>
      </c>
      <c r="BG202" s="235">
        <f>IF(N202="zákl. přenesená",J202,0)</f>
        <v>0</v>
      </c>
      <c r="BH202" s="235">
        <f>IF(N202="sníž. přenesená",J202,0)</f>
        <v>0</v>
      </c>
      <c r="BI202" s="235">
        <f>IF(N202="nulová",J202,0)</f>
        <v>0</v>
      </c>
      <c r="BJ202" s="18" t="s">
        <v>83</v>
      </c>
      <c r="BK202" s="235">
        <f>ROUND(I202*H202,2)</f>
        <v>0</v>
      </c>
      <c r="BL202" s="18" t="s">
        <v>206</v>
      </c>
      <c r="BM202" s="234" t="s">
        <v>958</v>
      </c>
    </row>
    <row r="203" s="11" customFormat="1" ht="22.8" customHeight="1">
      <c r="A203" s="11"/>
      <c r="B203" s="208"/>
      <c r="C203" s="209"/>
      <c r="D203" s="210" t="s">
        <v>75</v>
      </c>
      <c r="E203" s="310" t="s">
        <v>2914</v>
      </c>
      <c r="F203" s="310" t="s">
        <v>2852</v>
      </c>
      <c r="G203" s="209"/>
      <c r="H203" s="209"/>
      <c r="I203" s="212"/>
      <c r="J203" s="311">
        <f>BK203</f>
        <v>0</v>
      </c>
      <c r="K203" s="209"/>
      <c r="L203" s="214"/>
      <c r="M203" s="215"/>
      <c r="N203" s="216"/>
      <c r="O203" s="216"/>
      <c r="P203" s="217">
        <f>SUM(P204:P213)</f>
        <v>0</v>
      </c>
      <c r="Q203" s="216"/>
      <c r="R203" s="217">
        <f>SUM(R204:R213)</f>
        <v>0</v>
      </c>
      <c r="S203" s="216"/>
      <c r="T203" s="218">
        <f>SUM(T204:T213)</f>
        <v>0</v>
      </c>
      <c r="U203" s="11"/>
      <c r="V203" s="11"/>
      <c r="W203" s="11"/>
      <c r="X203" s="11"/>
      <c r="Y203" s="11"/>
      <c r="Z203" s="11"/>
      <c r="AA203" s="11"/>
      <c r="AB203" s="11"/>
      <c r="AC203" s="11"/>
      <c r="AD203" s="11"/>
      <c r="AE203" s="11"/>
      <c r="AR203" s="219" t="s">
        <v>83</v>
      </c>
      <c r="AT203" s="220" t="s">
        <v>75</v>
      </c>
      <c r="AU203" s="220" t="s">
        <v>83</v>
      </c>
      <c r="AY203" s="219" t="s">
        <v>201</v>
      </c>
      <c r="BK203" s="221">
        <f>SUM(BK204:BK213)</f>
        <v>0</v>
      </c>
    </row>
    <row r="204" s="2" customFormat="1" ht="37.8" customHeight="1">
      <c r="A204" s="39"/>
      <c r="B204" s="40"/>
      <c r="C204" s="222" t="s">
        <v>728</v>
      </c>
      <c r="D204" s="222" t="s">
        <v>202</v>
      </c>
      <c r="E204" s="223" t="s">
        <v>2915</v>
      </c>
      <c r="F204" s="224" t="s">
        <v>2916</v>
      </c>
      <c r="G204" s="225" t="s">
        <v>671</v>
      </c>
      <c r="H204" s="226">
        <v>3</v>
      </c>
      <c r="I204" s="227"/>
      <c r="J204" s="228">
        <f>ROUND(I204*H204,2)</f>
        <v>0</v>
      </c>
      <c r="K204" s="229"/>
      <c r="L204" s="45"/>
      <c r="M204" s="230" t="s">
        <v>1</v>
      </c>
      <c r="N204" s="231" t="s">
        <v>41</v>
      </c>
      <c r="O204" s="92"/>
      <c r="P204" s="232">
        <f>O204*H204</f>
        <v>0</v>
      </c>
      <c r="Q204" s="232">
        <v>0</v>
      </c>
      <c r="R204" s="232">
        <f>Q204*H204</f>
        <v>0</v>
      </c>
      <c r="S204" s="232">
        <v>0</v>
      </c>
      <c r="T204" s="233">
        <f>S204*H204</f>
        <v>0</v>
      </c>
      <c r="U204" s="39"/>
      <c r="V204" s="39"/>
      <c r="W204" s="39"/>
      <c r="X204" s="39"/>
      <c r="Y204" s="39"/>
      <c r="Z204" s="39"/>
      <c r="AA204" s="39"/>
      <c r="AB204" s="39"/>
      <c r="AC204" s="39"/>
      <c r="AD204" s="39"/>
      <c r="AE204" s="39"/>
      <c r="AR204" s="234" t="s">
        <v>206</v>
      </c>
      <c r="AT204" s="234" t="s">
        <v>202</v>
      </c>
      <c r="AU204" s="234" t="s">
        <v>85</v>
      </c>
      <c r="AY204" s="18" t="s">
        <v>201</v>
      </c>
      <c r="BE204" s="235">
        <f>IF(N204="základní",J204,0)</f>
        <v>0</v>
      </c>
      <c r="BF204" s="235">
        <f>IF(N204="snížená",J204,0)</f>
        <v>0</v>
      </c>
      <c r="BG204" s="235">
        <f>IF(N204="zákl. přenesená",J204,0)</f>
        <v>0</v>
      </c>
      <c r="BH204" s="235">
        <f>IF(N204="sníž. přenesená",J204,0)</f>
        <v>0</v>
      </c>
      <c r="BI204" s="235">
        <f>IF(N204="nulová",J204,0)</f>
        <v>0</v>
      </c>
      <c r="BJ204" s="18" t="s">
        <v>83</v>
      </c>
      <c r="BK204" s="235">
        <f>ROUND(I204*H204,2)</f>
        <v>0</v>
      </c>
      <c r="BL204" s="18" t="s">
        <v>206</v>
      </c>
      <c r="BM204" s="234" t="s">
        <v>966</v>
      </c>
    </row>
    <row r="205" s="2" customFormat="1" ht="16.5" customHeight="1">
      <c r="A205" s="39"/>
      <c r="B205" s="40"/>
      <c r="C205" s="222" t="s">
        <v>732</v>
      </c>
      <c r="D205" s="222" t="s">
        <v>202</v>
      </c>
      <c r="E205" s="223" t="s">
        <v>2861</v>
      </c>
      <c r="F205" s="224" t="s">
        <v>2862</v>
      </c>
      <c r="G205" s="225" t="s">
        <v>671</v>
      </c>
      <c r="H205" s="226">
        <v>3</v>
      </c>
      <c r="I205" s="227"/>
      <c r="J205" s="228">
        <f>ROUND(I205*H205,2)</f>
        <v>0</v>
      </c>
      <c r="K205" s="229"/>
      <c r="L205" s="45"/>
      <c r="M205" s="230" t="s">
        <v>1</v>
      </c>
      <c r="N205" s="231" t="s">
        <v>41</v>
      </c>
      <c r="O205" s="92"/>
      <c r="P205" s="232">
        <f>O205*H205</f>
        <v>0</v>
      </c>
      <c r="Q205" s="232">
        <v>0</v>
      </c>
      <c r="R205" s="232">
        <f>Q205*H205</f>
        <v>0</v>
      </c>
      <c r="S205" s="232">
        <v>0</v>
      </c>
      <c r="T205" s="233">
        <f>S205*H205</f>
        <v>0</v>
      </c>
      <c r="U205" s="39"/>
      <c r="V205" s="39"/>
      <c r="W205" s="39"/>
      <c r="X205" s="39"/>
      <c r="Y205" s="39"/>
      <c r="Z205" s="39"/>
      <c r="AA205" s="39"/>
      <c r="AB205" s="39"/>
      <c r="AC205" s="39"/>
      <c r="AD205" s="39"/>
      <c r="AE205" s="39"/>
      <c r="AR205" s="234" t="s">
        <v>206</v>
      </c>
      <c r="AT205" s="234" t="s">
        <v>202</v>
      </c>
      <c r="AU205" s="234" t="s">
        <v>85</v>
      </c>
      <c r="AY205" s="18" t="s">
        <v>201</v>
      </c>
      <c r="BE205" s="235">
        <f>IF(N205="základní",J205,0)</f>
        <v>0</v>
      </c>
      <c r="BF205" s="235">
        <f>IF(N205="snížená",J205,0)</f>
        <v>0</v>
      </c>
      <c r="BG205" s="235">
        <f>IF(N205="zákl. přenesená",J205,0)</f>
        <v>0</v>
      </c>
      <c r="BH205" s="235">
        <f>IF(N205="sníž. přenesená",J205,0)</f>
        <v>0</v>
      </c>
      <c r="BI205" s="235">
        <f>IF(N205="nulová",J205,0)</f>
        <v>0</v>
      </c>
      <c r="BJ205" s="18" t="s">
        <v>83</v>
      </c>
      <c r="BK205" s="235">
        <f>ROUND(I205*H205,2)</f>
        <v>0</v>
      </c>
      <c r="BL205" s="18" t="s">
        <v>206</v>
      </c>
      <c r="BM205" s="234" t="s">
        <v>974</v>
      </c>
    </row>
    <row r="206" s="2" customFormat="1" ht="24.15" customHeight="1">
      <c r="A206" s="39"/>
      <c r="B206" s="40"/>
      <c r="C206" s="222" t="s">
        <v>738</v>
      </c>
      <c r="D206" s="222" t="s">
        <v>202</v>
      </c>
      <c r="E206" s="223" t="s">
        <v>2917</v>
      </c>
      <c r="F206" s="224" t="s">
        <v>2918</v>
      </c>
      <c r="G206" s="225" t="s">
        <v>671</v>
      </c>
      <c r="H206" s="226">
        <v>19</v>
      </c>
      <c r="I206" s="227"/>
      <c r="J206" s="228">
        <f>ROUND(I206*H206,2)</f>
        <v>0</v>
      </c>
      <c r="K206" s="229"/>
      <c r="L206" s="45"/>
      <c r="M206" s="230" t="s">
        <v>1</v>
      </c>
      <c r="N206" s="231" t="s">
        <v>41</v>
      </c>
      <c r="O206" s="92"/>
      <c r="P206" s="232">
        <f>O206*H206</f>
        <v>0</v>
      </c>
      <c r="Q206" s="232">
        <v>0</v>
      </c>
      <c r="R206" s="232">
        <f>Q206*H206</f>
        <v>0</v>
      </c>
      <c r="S206" s="232">
        <v>0</v>
      </c>
      <c r="T206" s="233">
        <f>S206*H206</f>
        <v>0</v>
      </c>
      <c r="U206" s="39"/>
      <c r="V206" s="39"/>
      <c r="W206" s="39"/>
      <c r="X206" s="39"/>
      <c r="Y206" s="39"/>
      <c r="Z206" s="39"/>
      <c r="AA206" s="39"/>
      <c r="AB206" s="39"/>
      <c r="AC206" s="39"/>
      <c r="AD206" s="39"/>
      <c r="AE206" s="39"/>
      <c r="AR206" s="234" t="s">
        <v>206</v>
      </c>
      <c r="AT206" s="234" t="s">
        <v>202</v>
      </c>
      <c r="AU206" s="234" t="s">
        <v>85</v>
      </c>
      <c r="AY206" s="18" t="s">
        <v>201</v>
      </c>
      <c r="BE206" s="235">
        <f>IF(N206="základní",J206,0)</f>
        <v>0</v>
      </c>
      <c r="BF206" s="235">
        <f>IF(N206="snížená",J206,0)</f>
        <v>0</v>
      </c>
      <c r="BG206" s="235">
        <f>IF(N206="zákl. přenesená",J206,0)</f>
        <v>0</v>
      </c>
      <c r="BH206" s="235">
        <f>IF(N206="sníž. přenesená",J206,0)</f>
        <v>0</v>
      </c>
      <c r="BI206" s="235">
        <f>IF(N206="nulová",J206,0)</f>
        <v>0</v>
      </c>
      <c r="BJ206" s="18" t="s">
        <v>83</v>
      </c>
      <c r="BK206" s="235">
        <f>ROUND(I206*H206,2)</f>
        <v>0</v>
      </c>
      <c r="BL206" s="18" t="s">
        <v>206</v>
      </c>
      <c r="BM206" s="234" t="s">
        <v>984</v>
      </c>
    </row>
    <row r="207" s="2" customFormat="1" ht="24.15" customHeight="1">
      <c r="A207" s="39"/>
      <c r="B207" s="40"/>
      <c r="C207" s="222" t="s">
        <v>742</v>
      </c>
      <c r="D207" s="222" t="s">
        <v>202</v>
      </c>
      <c r="E207" s="223" t="s">
        <v>2919</v>
      </c>
      <c r="F207" s="224" t="s">
        <v>2920</v>
      </c>
      <c r="G207" s="225" t="s">
        <v>671</v>
      </c>
      <c r="H207" s="226">
        <v>62</v>
      </c>
      <c r="I207" s="227"/>
      <c r="J207" s="228">
        <f>ROUND(I207*H207,2)</f>
        <v>0</v>
      </c>
      <c r="K207" s="229"/>
      <c r="L207" s="45"/>
      <c r="M207" s="230" t="s">
        <v>1</v>
      </c>
      <c r="N207" s="231" t="s">
        <v>41</v>
      </c>
      <c r="O207" s="92"/>
      <c r="P207" s="232">
        <f>O207*H207</f>
        <v>0</v>
      </c>
      <c r="Q207" s="232">
        <v>0</v>
      </c>
      <c r="R207" s="232">
        <f>Q207*H207</f>
        <v>0</v>
      </c>
      <c r="S207" s="232">
        <v>0</v>
      </c>
      <c r="T207" s="233">
        <f>S207*H207</f>
        <v>0</v>
      </c>
      <c r="U207" s="39"/>
      <c r="V207" s="39"/>
      <c r="W207" s="39"/>
      <c r="X207" s="39"/>
      <c r="Y207" s="39"/>
      <c r="Z207" s="39"/>
      <c r="AA207" s="39"/>
      <c r="AB207" s="39"/>
      <c r="AC207" s="39"/>
      <c r="AD207" s="39"/>
      <c r="AE207" s="39"/>
      <c r="AR207" s="234" t="s">
        <v>206</v>
      </c>
      <c r="AT207" s="234" t="s">
        <v>202</v>
      </c>
      <c r="AU207" s="234" t="s">
        <v>85</v>
      </c>
      <c r="AY207" s="18" t="s">
        <v>201</v>
      </c>
      <c r="BE207" s="235">
        <f>IF(N207="základní",J207,0)</f>
        <v>0</v>
      </c>
      <c r="BF207" s="235">
        <f>IF(N207="snížená",J207,0)</f>
        <v>0</v>
      </c>
      <c r="BG207" s="235">
        <f>IF(N207="zákl. přenesená",J207,0)</f>
        <v>0</v>
      </c>
      <c r="BH207" s="235">
        <f>IF(N207="sníž. přenesená",J207,0)</f>
        <v>0</v>
      </c>
      <c r="BI207" s="235">
        <f>IF(N207="nulová",J207,0)</f>
        <v>0</v>
      </c>
      <c r="BJ207" s="18" t="s">
        <v>83</v>
      </c>
      <c r="BK207" s="235">
        <f>ROUND(I207*H207,2)</f>
        <v>0</v>
      </c>
      <c r="BL207" s="18" t="s">
        <v>206</v>
      </c>
      <c r="BM207" s="234" t="s">
        <v>992</v>
      </c>
    </row>
    <row r="208" s="2" customFormat="1" ht="24.15" customHeight="1">
      <c r="A208" s="39"/>
      <c r="B208" s="40"/>
      <c r="C208" s="222" t="s">
        <v>749</v>
      </c>
      <c r="D208" s="222" t="s">
        <v>202</v>
      </c>
      <c r="E208" s="223" t="s">
        <v>2921</v>
      </c>
      <c r="F208" s="224" t="s">
        <v>2922</v>
      </c>
      <c r="G208" s="225" t="s">
        <v>671</v>
      </c>
      <c r="H208" s="226">
        <v>8</v>
      </c>
      <c r="I208" s="227"/>
      <c r="J208" s="228">
        <f>ROUND(I208*H208,2)</f>
        <v>0</v>
      </c>
      <c r="K208" s="229"/>
      <c r="L208" s="45"/>
      <c r="M208" s="230" t="s">
        <v>1</v>
      </c>
      <c r="N208" s="231" t="s">
        <v>41</v>
      </c>
      <c r="O208" s="92"/>
      <c r="P208" s="232">
        <f>O208*H208</f>
        <v>0</v>
      </c>
      <c r="Q208" s="232">
        <v>0</v>
      </c>
      <c r="R208" s="232">
        <f>Q208*H208</f>
        <v>0</v>
      </c>
      <c r="S208" s="232">
        <v>0</v>
      </c>
      <c r="T208" s="233">
        <f>S208*H208</f>
        <v>0</v>
      </c>
      <c r="U208" s="39"/>
      <c r="V208" s="39"/>
      <c r="W208" s="39"/>
      <c r="X208" s="39"/>
      <c r="Y208" s="39"/>
      <c r="Z208" s="39"/>
      <c r="AA208" s="39"/>
      <c r="AB208" s="39"/>
      <c r="AC208" s="39"/>
      <c r="AD208" s="39"/>
      <c r="AE208" s="39"/>
      <c r="AR208" s="234" t="s">
        <v>206</v>
      </c>
      <c r="AT208" s="234" t="s">
        <v>202</v>
      </c>
      <c r="AU208" s="234" t="s">
        <v>85</v>
      </c>
      <c r="AY208" s="18" t="s">
        <v>201</v>
      </c>
      <c r="BE208" s="235">
        <f>IF(N208="základní",J208,0)</f>
        <v>0</v>
      </c>
      <c r="BF208" s="235">
        <f>IF(N208="snížená",J208,0)</f>
        <v>0</v>
      </c>
      <c r="BG208" s="235">
        <f>IF(N208="zákl. přenesená",J208,0)</f>
        <v>0</v>
      </c>
      <c r="BH208" s="235">
        <f>IF(N208="sníž. přenesená",J208,0)</f>
        <v>0</v>
      </c>
      <c r="BI208" s="235">
        <f>IF(N208="nulová",J208,0)</f>
        <v>0</v>
      </c>
      <c r="BJ208" s="18" t="s">
        <v>83</v>
      </c>
      <c r="BK208" s="235">
        <f>ROUND(I208*H208,2)</f>
        <v>0</v>
      </c>
      <c r="BL208" s="18" t="s">
        <v>206</v>
      </c>
      <c r="BM208" s="234" t="s">
        <v>1002</v>
      </c>
    </row>
    <row r="209" s="2" customFormat="1" ht="24.15" customHeight="1">
      <c r="A209" s="39"/>
      <c r="B209" s="40"/>
      <c r="C209" s="222" t="s">
        <v>762</v>
      </c>
      <c r="D209" s="222" t="s">
        <v>202</v>
      </c>
      <c r="E209" s="223" t="s">
        <v>2923</v>
      </c>
      <c r="F209" s="224" t="s">
        <v>2924</v>
      </c>
      <c r="G209" s="225" t="s">
        <v>671</v>
      </c>
      <c r="H209" s="226">
        <v>60</v>
      </c>
      <c r="I209" s="227"/>
      <c r="J209" s="228">
        <f>ROUND(I209*H209,2)</f>
        <v>0</v>
      </c>
      <c r="K209" s="229"/>
      <c r="L209" s="45"/>
      <c r="M209" s="230" t="s">
        <v>1</v>
      </c>
      <c r="N209" s="231" t="s">
        <v>41</v>
      </c>
      <c r="O209" s="92"/>
      <c r="P209" s="232">
        <f>O209*H209</f>
        <v>0</v>
      </c>
      <c r="Q209" s="232">
        <v>0</v>
      </c>
      <c r="R209" s="232">
        <f>Q209*H209</f>
        <v>0</v>
      </c>
      <c r="S209" s="232">
        <v>0</v>
      </c>
      <c r="T209" s="233">
        <f>S209*H209</f>
        <v>0</v>
      </c>
      <c r="U209" s="39"/>
      <c r="V209" s="39"/>
      <c r="W209" s="39"/>
      <c r="X209" s="39"/>
      <c r="Y209" s="39"/>
      <c r="Z209" s="39"/>
      <c r="AA209" s="39"/>
      <c r="AB209" s="39"/>
      <c r="AC209" s="39"/>
      <c r="AD209" s="39"/>
      <c r="AE209" s="39"/>
      <c r="AR209" s="234" t="s">
        <v>206</v>
      </c>
      <c r="AT209" s="234" t="s">
        <v>202</v>
      </c>
      <c r="AU209" s="234" t="s">
        <v>85</v>
      </c>
      <c r="AY209" s="18" t="s">
        <v>201</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206</v>
      </c>
      <c r="BM209" s="234" t="s">
        <v>1009</v>
      </c>
    </row>
    <row r="210" s="2" customFormat="1" ht="16.5" customHeight="1">
      <c r="A210" s="39"/>
      <c r="B210" s="40"/>
      <c r="C210" s="222" t="s">
        <v>777</v>
      </c>
      <c r="D210" s="222" t="s">
        <v>202</v>
      </c>
      <c r="E210" s="223" t="s">
        <v>2925</v>
      </c>
      <c r="F210" s="224" t="s">
        <v>2926</v>
      </c>
      <c r="G210" s="225" t="s">
        <v>215</v>
      </c>
      <c r="H210" s="226">
        <v>66</v>
      </c>
      <c r="I210" s="227"/>
      <c r="J210" s="228">
        <f>ROUND(I210*H210,2)</f>
        <v>0</v>
      </c>
      <c r="K210" s="229"/>
      <c r="L210" s="45"/>
      <c r="M210" s="230" t="s">
        <v>1</v>
      </c>
      <c r="N210" s="231" t="s">
        <v>41</v>
      </c>
      <c r="O210" s="92"/>
      <c r="P210" s="232">
        <f>O210*H210</f>
        <v>0</v>
      </c>
      <c r="Q210" s="232">
        <v>0</v>
      </c>
      <c r="R210" s="232">
        <f>Q210*H210</f>
        <v>0</v>
      </c>
      <c r="S210" s="232">
        <v>0</v>
      </c>
      <c r="T210" s="233">
        <f>S210*H210</f>
        <v>0</v>
      </c>
      <c r="U210" s="39"/>
      <c r="V210" s="39"/>
      <c r="W210" s="39"/>
      <c r="X210" s="39"/>
      <c r="Y210" s="39"/>
      <c r="Z210" s="39"/>
      <c r="AA210" s="39"/>
      <c r="AB210" s="39"/>
      <c r="AC210" s="39"/>
      <c r="AD210" s="39"/>
      <c r="AE210" s="39"/>
      <c r="AR210" s="234" t="s">
        <v>206</v>
      </c>
      <c r="AT210" s="234" t="s">
        <v>202</v>
      </c>
      <c r="AU210" s="234" t="s">
        <v>85</v>
      </c>
      <c r="AY210" s="18" t="s">
        <v>201</v>
      </c>
      <c r="BE210" s="235">
        <f>IF(N210="základní",J210,0)</f>
        <v>0</v>
      </c>
      <c r="BF210" s="235">
        <f>IF(N210="snížená",J210,0)</f>
        <v>0</v>
      </c>
      <c r="BG210" s="235">
        <f>IF(N210="zákl. přenesená",J210,0)</f>
        <v>0</v>
      </c>
      <c r="BH210" s="235">
        <f>IF(N210="sníž. přenesená",J210,0)</f>
        <v>0</v>
      </c>
      <c r="BI210" s="235">
        <f>IF(N210="nulová",J210,0)</f>
        <v>0</v>
      </c>
      <c r="BJ210" s="18" t="s">
        <v>83</v>
      </c>
      <c r="BK210" s="235">
        <f>ROUND(I210*H210,2)</f>
        <v>0</v>
      </c>
      <c r="BL210" s="18" t="s">
        <v>206</v>
      </c>
      <c r="BM210" s="234" t="s">
        <v>1018</v>
      </c>
    </row>
    <row r="211" s="2" customFormat="1">
      <c r="A211" s="39"/>
      <c r="B211" s="40"/>
      <c r="C211" s="41"/>
      <c r="D211" s="238" t="s">
        <v>343</v>
      </c>
      <c r="E211" s="41"/>
      <c r="F211" s="285" t="s">
        <v>2927</v>
      </c>
      <c r="G211" s="41"/>
      <c r="H211" s="41"/>
      <c r="I211" s="286"/>
      <c r="J211" s="41"/>
      <c r="K211" s="41"/>
      <c r="L211" s="45"/>
      <c r="M211" s="287"/>
      <c r="N211" s="288"/>
      <c r="O211" s="92"/>
      <c r="P211" s="92"/>
      <c r="Q211" s="92"/>
      <c r="R211" s="92"/>
      <c r="S211" s="92"/>
      <c r="T211" s="93"/>
      <c r="U211" s="39"/>
      <c r="V211" s="39"/>
      <c r="W211" s="39"/>
      <c r="X211" s="39"/>
      <c r="Y211" s="39"/>
      <c r="Z211" s="39"/>
      <c r="AA211" s="39"/>
      <c r="AB211" s="39"/>
      <c r="AC211" s="39"/>
      <c r="AD211" s="39"/>
      <c r="AE211" s="39"/>
      <c r="AT211" s="18" t="s">
        <v>343</v>
      </c>
      <c r="AU211" s="18" t="s">
        <v>85</v>
      </c>
    </row>
    <row r="212" s="2" customFormat="1" ht="78" customHeight="1">
      <c r="A212" s="39"/>
      <c r="B212" s="40"/>
      <c r="C212" s="222" t="s">
        <v>783</v>
      </c>
      <c r="D212" s="222" t="s">
        <v>202</v>
      </c>
      <c r="E212" s="223" t="s">
        <v>2928</v>
      </c>
      <c r="F212" s="224" t="s">
        <v>2929</v>
      </c>
      <c r="G212" s="225" t="s">
        <v>215</v>
      </c>
      <c r="H212" s="226">
        <v>5</v>
      </c>
      <c r="I212" s="227"/>
      <c r="J212" s="228">
        <f>ROUND(I212*H212,2)</f>
        <v>0</v>
      </c>
      <c r="K212" s="229"/>
      <c r="L212" s="45"/>
      <c r="M212" s="230" t="s">
        <v>1</v>
      </c>
      <c r="N212" s="231" t="s">
        <v>41</v>
      </c>
      <c r="O212" s="92"/>
      <c r="P212" s="232">
        <f>O212*H212</f>
        <v>0</v>
      </c>
      <c r="Q212" s="232">
        <v>0</v>
      </c>
      <c r="R212" s="232">
        <f>Q212*H212</f>
        <v>0</v>
      </c>
      <c r="S212" s="232">
        <v>0</v>
      </c>
      <c r="T212" s="233">
        <f>S212*H212</f>
        <v>0</v>
      </c>
      <c r="U212" s="39"/>
      <c r="V212" s="39"/>
      <c r="W212" s="39"/>
      <c r="X212" s="39"/>
      <c r="Y212" s="39"/>
      <c r="Z212" s="39"/>
      <c r="AA212" s="39"/>
      <c r="AB212" s="39"/>
      <c r="AC212" s="39"/>
      <c r="AD212" s="39"/>
      <c r="AE212" s="39"/>
      <c r="AR212" s="234" t="s">
        <v>206</v>
      </c>
      <c r="AT212" s="234" t="s">
        <v>202</v>
      </c>
      <c r="AU212" s="234" t="s">
        <v>85</v>
      </c>
      <c r="AY212" s="18" t="s">
        <v>201</v>
      </c>
      <c r="BE212" s="235">
        <f>IF(N212="základní",J212,0)</f>
        <v>0</v>
      </c>
      <c r="BF212" s="235">
        <f>IF(N212="snížená",J212,0)</f>
        <v>0</v>
      </c>
      <c r="BG212" s="235">
        <f>IF(N212="zákl. přenesená",J212,0)</f>
        <v>0</v>
      </c>
      <c r="BH212" s="235">
        <f>IF(N212="sníž. přenesená",J212,0)</f>
        <v>0</v>
      </c>
      <c r="BI212" s="235">
        <f>IF(N212="nulová",J212,0)</f>
        <v>0</v>
      </c>
      <c r="BJ212" s="18" t="s">
        <v>83</v>
      </c>
      <c r="BK212" s="235">
        <f>ROUND(I212*H212,2)</f>
        <v>0</v>
      </c>
      <c r="BL212" s="18" t="s">
        <v>206</v>
      </c>
      <c r="BM212" s="234" t="s">
        <v>1029</v>
      </c>
    </row>
    <row r="213" s="2" customFormat="1" ht="16.5" customHeight="1">
      <c r="A213" s="39"/>
      <c r="B213" s="40"/>
      <c r="C213" s="222" t="s">
        <v>788</v>
      </c>
      <c r="D213" s="222" t="s">
        <v>202</v>
      </c>
      <c r="E213" s="223" t="s">
        <v>2930</v>
      </c>
      <c r="F213" s="224" t="s">
        <v>2864</v>
      </c>
      <c r="G213" s="225" t="s">
        <v>2234</v>
      </c>
      <c r="H213" s="226">
        <v>1</v>
      </c>
      <c r="I213" s="227"/>
      <c r="J213" s="228">
        <f>ROUND(I213*H213,2)</f>
        <v>0</v>
      </c>
      <c r="K213" s="229"/>
      <c r="L213" s="45"/>
      <c r="M213" s="230" t="s">
        <v>1</v>
      </c>
      <c r="N213" s="231" t="s">
        <v>41</v>
      </c>
      <c r="O213" s="92"/>
      <c r="P213" s="232">
        <f>O213*H213</f>
        <v>0</v>
      </c>
      <c r="Q213" s="232">
        <v>0</v>
      </c>
      <c r="R213" s="232">
        <f>Q213*H213</f>
        <v>0</v>
      </c>
      <c r="S213" s="232">
        <v>0</v>
      </c>
      <c r="T213" s="233">
        <f>S213*H213</f>
        <v>0</v>
      </c>
      <c r="U213" s="39"/>
      <c r="V213" s="39"/>
      <c r="W213" s="39"/>
      <c r="X213" s="39"/>
      <c r="Y213" s="39"/>
      <c r="Z213" s="39"/>
      <c r="AA213" s="39"/>
      <c r="AB213" s="39"/>
      <c r="AC213" s="39"/>
      <c r="AD213" s="39"/>
      <c r="AE213" s="39"/>
      <c r="AR213" s="234" t="s">
        <v>206</v>
      </c>
      <c r="AT213" s="234" t="s">
        <v>202</v>
      </c>
      <c r="AU213" s="234" t="s">
        <v>85</v>
      </c>
      <c r="AY213" s="18" t="s">
        <v>201</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206</v>
      </c>
      <c r="BM213" s="234" t="s">
        <v>1042</v>
      </c>
    </row>
    <row r="214" s="11" customFormat="1" ht="22.8" customHeight="1">
      <c r="A214" s="11"/>
      <c r="B214" s="208"/>
      <c r="C214" s="209"/>
      <c r="D214" s="210" t="s">
        <v>75</v>
      </c>
      <c r="E214" s="310" t="s">
        <v>2931</v>
      </c>
      <c r="F214" s="310" t="s">
        <v>2879</v>
      </c>
      <c r="G214" s="209"/>
      <c r="H214" s="209"/>
      <c r="I214" s="212"/>
      <c r="J214" s="311">
        <f>BK214</f>
        <v>0</v>
      </c>
      <c r="K214" s="209"/>
      <c r="L214" s="214"/>
      <c r="M214" s="215"/>
      <c r="N214" s="216"/>
      <c r="O214" s="216"/>
      <c r="P214" s="217">
        <f>SUM(P215:P218)</f>
        <v>0</v>
      </c>
      <c r="Q214" s="216"/>
      <c r="R214" s="217">
        <f>SUM(R215:R218)</f>
        <v>0</v>
      </c>
      <c r="S214" s="216"/>
      <c r="T214" s="218">
        <f>SUM(T215:T218)</f>
        <v>0</v>
      </c>
      <c r="U214" s="11"/>
      <c r="V214" s="11"/>
      <c r="W214" s="11"/>
      <c r="X214" s="11"/>
      <c r="Y214" s="11"/>
      <c r="Z214" s="11"/>
      <c r="AA214" s="11"/>
      <c r="AB214" s="11"/>
      <c r="AC214" s="11"/>
      <c r="AD214" s="11"/>
      <c r="AE214" s="11"/>
      <c r="AR214" s="219" t="s">
        <v>83</v>
      </c>
      <c r="AT214" s="220" t="s">
        <v>75</v>
      </c>
      <c r="AU214" s="220" t="s">
        <v>83</v>
      </c>
      <c r="AY214" s="219" t="s">
        <v>201</v>
      </c>
      <c r="BK214" s="221">
        <f>SUM(BK215:BK218)</f>
        <v>0</v>
      </c>
    </row>
    <row r="215" s="2" customFormat="1" ht="16.5" customHeight="1">
      <c r="A215" s="39"/>
      <c r="B215" s="40"/>
      <c r="C215" s="222" t="s">
        <v>794</v>
      </c>
      <c r="D215" s="222" t="s">
        <v>202</v>
      </c>
      <c r="E215" s="223" t="s">
        <v>2932</v>
      </c>
      <c r="F215" s="224" t="s">
        <v>2881</v>
      </c>
      <c r="G215" s="225" t="s">
        <v>2234</v>
      </c>
      <c r="H215" s="226">
        <v>1</v>
      </c>
      <c r="I215" s="227"/>
      <c r="J215" s="228">
        <f>ROUND(I215*H215,2)</f>
        <v>0</v>
      </c>
      <c r="K215" s="229"/>
      <c r="L215" s="45"/>
      <c r="M215" s="230" t="s">
        <v>1</v>
      </c>
      <c r="N215" s="231" t="s">
        <v>41</v>
      </c>
      <c r="O215" s="92"/>
      <c r="P215" s="232">
        <f>O215*H215</f>
        <v>0</v>
      </c>
      <c r="Q215" s="232">
        <v>0</v>
      </c>
      <c r="R215" s="232">
        <f>Q215*H215</f>
        <v>0</v>
      </c>
      <c r="S215" s="232">
        <v>0</v>
      </c>
      <c r="T215" s="233">
        <f>S215*H215</f>
        <v>0</v>
      </c>
      <c r="U215" s="39"/>
      <c r="V215" s="39"/>
      <c r="W215" s="39"/>
      <c r="X215" s="39"/>
      <c r="Y215" s="39"/>
      <c r="Z215" s="39"/>
      <c r="AA215" s="39"/>
      <c r="AB215" s="39"/>
      <c r="AC215" s="39"/>
      <c r="AD215" s="39"/>
      <c r="AE215" s="39"/>
      <c r="AR215" s="234" t="s">
        <v>206</v>
      </c>
      <c r="AT215" s="234" t="s">
        <v>202</v>
      </c>
      <c r="AU215" s="234" t="s">
        <v>85</v>
      </c>
      <c r="AY215" s="18" t="s">
        <v>201</v>
      </c>
      <c r="BE215" s="235">
        <f>IF(N215="základní",J215,0)</f>
        <v>0</v>
      </c>
      <c r="BF215" s="235">
        <f>IF(N215="snížená",J215,0)</f>
        <v>0</v>
      </c>
      <c r="BG215" s="235">
        <f>IF(N215="zákl. přenesená",J215,0)</f>
        <v>0</v>
      </c>
      <c r="BH215" s="235">
        <f>IF(N215="sníž. přenesená",J215,0)</f>
        <v>0</v>
      </c>
      <c r="BI215" s="235">
        <f>IF(N215="nulová",J215,0)</f>
        <v>0</v>
      </c>
      <c r="BJ215" s="18" t="s">
        <v>83</v>
      </c>
      <c r="BK215" s="235">
        <f>ROUND(I215*H215,2)</f>
        <v>0</v>
      </c>
      <c r="BL215" s="18" t="s">
        <v>206</v>
      </c>
      <c r="BM215" s="234" t="s">
        <v>1049</v>
      </c>
    </row>
    <row r="216" s="2" customFormat="1" ht="16.5" customHeight="1">
      <c r="A216" s="39"/>
      <c r="B216" s="40"/>
      <c r="C216" s="222" t="s">
        <v>799</v>
      </c>
      <c r="D216" s="222" t="s">
        <v>202</v>
      </c>
      <c r="E216" s="223" t="s">
        <v>2933</v>
      </c>
      <c r="F216" s="224" t="s">
        <v>2883</v>
      </c>
      <c r="G216" s="225" t="s">
        <v>2234</v>
      </c>
      <c r="H216" s="226">
        <v>1</v>
      </c>
      <c r="I216" s="227"/>
      <c r="J216" s="228">
        <f>ROUND(I216*H216,2)</f>
        <v>0</v>
      </c>
      <c r="K216" s="229"/>
      <c r="L216" s="45"/>
      <c r="M216" s="230" t="s">
        <v>1</v>
      </c>
      <c r="N216" s="231" t="s">
        <v>41</v>
      </c>
      <c r="O216" s="92"/>
      <c r="P216" s="232">
        <f>O216*H216</f>
        <v>0</v>
      </c>
      <c r="Q216" s="232">
        <v>0</v>
      </c>
      <c r="R216" s="232">
        <f>Q216*H216</f>
        <v>0</v>
      </c>
      <c r="S216" s="232">
        <v>0</v>
      </c>
      <c r="T216" s="233">
        <f>S216*H216</f>
        <v>0</v>
      </c>
      <c r="U216" s="39"/>
      <c r="V216" s="39"/>
      <c r="W216" s="39"/>
      <c r="X216" s="39"/>
      <c r="Y216" s="39"/>
      <c r="Z216" s="39"/>
      <c r="AA216" s="39"/>
      <c r="AB216" s="39"/>
      <c r="AC216" s="39"/>
      <c r="AD216" s="39"/>
      <c r="AE216" s="39"/>
      <c r="AR216" s="234" t="s">
        <v>206</v>
      </c>
      <c r="AT216" s="234" t="s">
        <v>202</v>
      </c>
      <c r="AU216" s="234" t="s">
        <v>85</v>
      </c>
      <c r="AY216" s="18" t="s">
        <v>201</v>
      </c>
      <c r="BE216" s="235">
        <f>IF(N216="základní",J216,0)</f>
        <v>0</v>
      </c>
      <c r="BF216" s="235">
        <f>IF(N216="snížená",J216,0)</f>
        <v>0</v>
      </c>
      <c r="BG216" s="235">
        <f>IF(N216="zákl. přenesená",J216,0)</f>
        <v>0</v>
      </c>
      <c r="BH216" s="235">
        <f>IF(N216="sníž. přenesená",J216,0)</f>
        <v>0</v>
      </c>
      <c r="BI216" s="235">
        <f>IF(N216="nulová",J216,0)</f>
        <v>0</v>
      </c>
      <c r="BJ216" s="18" t="s">
        <v>83</v>
      </c>
      <c r="BK216" s="235">
        <f>ROUND(I216*H216,2)</f>
        <v>0</v>
      </c>
      <c r="BL216" s="18" t="s">
        <v>206</v>
      </c>
      <c r="BM216" s="234" t="s">
        <v>1061</v>
      </c>
    </row>
    <row r="217" s="2" customFormat="1">
      <c r="A217" s="39"/>
      <c r="B217" s="40"/>
      <c r="C217" s="41"/>
      <c r="D217" s="238" t="s">
        <v>343</v>
      </c>
      <c r="E217" s="41"/>
      <c r="F217" s="285" t="s">
        <v>2317</v>
      </c>
      <c r="G217" s="41"/>
      <c r="H217" s="41"/>
      <c r="I217" s="286"/>
      <c r="J217" s="41"/>
      <c r="K217" s="41"/>
      <c r="L217" s="45"/>
      <c r="M217" s="287"/>
      <c r="N217" s="288"/>
      <c r="O217" s="92"/>
      <c r="P217" s="92"/>
      <c r="Q217" s="92"/>
      <c r="R217" s="92"/>
      <c r="S217" s="92"/>
      <c r="T217" s="93"/>
      <c r="U217" s="39"/>
      <c r="V217" s="39"/>
      <c r="W217" s="39"/>
      <c r="X217" s="39"/>
      <c r="Y217" s="39"/>
      <c r="Z217" s="39"/>
      <c r="AA217" s="39"/>
      <c r="AB217" s="39"/>
      <c r="AC217" s="39"/>
      <c r="AD217" s="39"/>
      <c r="AE217" s="39"/>
      <c r="AT217" s="18" t="s">
        <v>343</v>
      </c>
      <c r="AU217" s="18" t="s">
        <v>85</v>
      </c>
    </row>
    <row r="218" s="2" customFormat="1" ht="21.75" customHeight="1">
      <c r="A218" s="39"/>
      <c r="B218" s="40"/>
      <c r="C218" s="222" t="s">
        <v>804</v>
      </c>
      <c r="D218" s="222" t="s">
        <v>202</v>
      </c>
      <c r="E218" s="223" t="s">
        <v>2888</v>
      </c>
      <c r="F218" s="224" t="s">
        <v>2889</v>
      </c>
      <c r="G218" s="225" t="s">
        <v>1032</v>
      </c>
      <c r="H218" s="302"/>
      <c r="I218" s="227"/>
      <c r="J218" s="228">
        <f>ROUND(I218*H218,2)</f>
        <v>0</v>
      </c>
      <c r="K218" s="229"/>
      <c r="L218" s="45"/>
      <c r="M218" s="230" t="s">
        <v>1</v>
      </c>
      <c r="N218" s="231" t="s">
        <v>41</v>
      </c>
      <c r="O218" s="92"/>
      <c r="P218" s="232">
        <f>O218*H218</f>
        <v>0</v>
      </c>
      <c r="Q218" s="232">
        <v>0</v>
      </c>
      <c r="R218" s="232">
        <f>Q218*H218</f>
        <v>0</v>
      </c>
      <c r="S218" s="232">
        <v>0</v>
      </c>
      <c r="T218" s="233">
        <f>S218*H218</f>
        <v>0</v>
      </c>
      <c r="U218" s="39"/>
      <c r="V218" s="39"/>
      <c r="W218" s="39"/>
      <c r="X218" s="39"/>
      <c r="Y218" s="39"/>
      <c r="Z218" s="39"/>
      <c r="AA218" s="39"/>
      <c r="AB218" s="39"/>
      <c r="AC218" s="39"/>
      <c r="AD218" s="39"/>
      <c r="AE218" s="39"/>
      <c r="AR218" s="234" t="s">
        <v>206</v>
      </c>
      <c r="AT218" s="234" t="s">
        <v>202</v>
      </c>
      <c r="AU218" s="234" t="s">
        <v>85</v>
      </c>
      <c r="AY218" s="18" t="s">
        <v>201</v>
      </c>
      <c r="BE218" s="235">
        <f>IF(N218="základní",J218,0)</f>
        <v>0</v>
      </c>
      <c r="BF218" s="235">
        <f>IF(N218="snížená",J218,0)</f>
        <v>0</v>
      </c>
      <c r="BG218" s="235">
        <f>IF(N218="zákl. přenesená",J218,0)</f>
        <v>0</v>
      </c>
      <c r="BH218" s="235">
        <f>IF(N218="sníž. přenesená",J218,0)</f>
        <v>0</v>
      </c>
      <c r="BI218" s="235">
        <f>IF(N218="nulová",J218,0)</f>
        <v>0</v>
      </c>
      <c r="BJ218" s="18" t="s">
        <v>83</v>
      </c>
      <c r="BK218" s="235">
        <f>ROUND(I218*H218,2)</f>
        <v>0</v>
      </c>
      <c r="BL218" s="18" t="s">
        <v>206</v>
      </c>
      <c r="BM218" s="234" t="s">
        <v>1071</v>
      </c>
    </row>
    <row r="219" s="11" customFormat="1" ht="25.92" customHeight="1">
      <c r="A219" s="11"/>
      <c r="B219" s="208"/>
      <c r="C219" s="209"/>
      <c r="D219" s="210" t="s">
        <v>75</v>
      </c>
      <c r="E219" s="211" t="s">
        <v>2934</v>
      </c>
      <c r="F219" s="211" t="s">
        <v>2935</v>
      </c>
      <c r="G219" s="209"/>
      <c r="H219" s="209"/>
      <c r="I219" s="212"/>
      <c r="J219" s="213">
        <f>BK219</f>
        <v>0</v>
      </c>
      <c r="K219" s="209"/>
      <c r="L219" s="214"/>
      <c r="M219" s="215"/>
      <c r="N219" s="216"/>
      <c r="O219" s="216"/>
      <c r="P219" s="217">
        <f>P220+SUM(P221:P223)+P227</f>
        <v>0</v>
      </c>
      <c r="Q219" s="216"/>
      <c r="R219" s="217">
        <f>R220+SUM(R221:R223)+R227</f>
        <v>0</v>
      </c>
      <c r="S219" s="216"/>
      <c r="T219" s="218">
        <f>T220+SUM(T221:T223)+T227</f>
        <v>0</v>
      </c>
      <c r="U219" s="11"/>
      <c r="V219" s="11"/>
      <c r="W219" s="11"/>
      <c r="X219" s="11"/>
      <c r="Y219" s="11"/>
      <c r="Z219" s="11"/>
      <c r="AA219" s="11"/>
      <c r="AB219" s="11"/>
      <c r="AC219" s="11"/>
      <c r="AD219" s="11"/>
      <c r="AE219" s="11"/>
      <c r="AR219" s="219" t="s">
        <v>83</v>
      </c>
      <c r="AT219" s="220" t="s">
        <v>75</v>
      </c>
      <c r="AU219" s="220" t="s">
        <v>76</v>
      </c>
      <c r="AY219" s="219" t="s">
        <v>201</v>
      </c>
      <c r="BK219" s="221">
        <f>BK220+SUM(BK221:BK223)+BK227</f>
        <v>0</v>
      </c>
    </row>
    <row r="220" s="2" customFormat="1" ht="44.25" customHeight="1">
      <c r="A220" s="39"/>
      <c r="B220" s="40"/>
      <c r="C220" s="222" t="s">
        <v>808</v>
      </c>
      <c r="D220" s="222" t="s">
        <v>202</v>
      </c>
      <c r="E220" s="223" t="s">
        <v>1260</v>
      </c>
      <c r="F220" s="224" t="s">
        <v>2936</v>
      </c>
      <c r="G220" s="225" t="s">
        <v>934</v>
      </c>
      <c r="H220" s="226">
        <v>1</v>
      </c>
      <c r="I220" s="227"/>
      <c r="J220" s="228">
        <f>ROUND(I220*H220,2)</f>
        <v>0</v>
      </c>
      <c r="K220" s="229"/>
      <c r="L220" s="45"/>
      <c r="M220" s="230" t="s">
        <v>1</v>
      </c>
      <c r="N220" s="231" t="s">
        <v>41</v>
      </c>
      <c r="O220" s="92"/>
      <c r="P220" s="232">
        <f>O220*H220</f>
        <v>0</v>
      </c>
      <c r="Q220" s="232">
        <v>0</v>
      </c>
      <c r="R220" s="232">
        <f>Q220*H220</f>
        <v>0</v>
      </c>
      <c r="S220" s="232">
        <v>0</v>
      </c>
      <c r="T220" s="233">
        <f>S220*H220</f>
        <v>0</v>
      </c>
      <c r="U220" s="39"/>
      <c r="V220" s="39"/>
      <c r="W220" s="39"/>
      <c r="X220" s="39"/>
      <c r="Y220" s="39"/>
      <c r="Z220" s="39"/>
      <c r="AA220" s="39"/>
      <c r="AB220" s="39"/>
      <c r="AC220" s="39"/>
      <c r="AD220" s="39"/>
      <c r="AE220" s="39"/>
      <c r="AR220" s="234" t="s">
        <v>206</v>
      </c>
      <c r="AT220" s="234" t="s">
        <v>202</v>
      </c>
      <c r="AU220" s="234" t="s">
        <v>83</v>
      </c>
      <c r="AY220" s="18" t="s">
        <v>201</v>
      </c>
      <c r="BE220" s="235">
        <f>IF(N220="základní",J220,0)</f>
        <v>0</v>
      </c>
      <c r="BF220" s="235">
        <f>IF(N220="snížená",J220,0)</f>
        <v>0</v>
      </c>
      <c r="BG220" s="235">
        <f>IF(N220="zákl. přenesená",J220,0)</f>
        <v>0</v>
      </c>
      <c r="BH220" s="235">
        <f>IF(N220="sníž. přenesená",J220,0)</f>
        <v>0</v>
      </c>
      <c r="BI220" s="235">
        <f>IF(N220="nulová",J220,0)</f>
        <v>0</v>
      </c>
      <c r="BJ220" s="18" t="s">
        <v>83</v>
      </c>
      <c r="BK220" s="235">
        <f>ROUND(I220*H220,2)</f>
        <v>0</v>
      </c>
      <c r="BL220" s="18" t="s">
        <v>206</v>
      </c>
      <c r="BM220" s="234" t="s">
        <v>1082</v>
      </c>
    </row>
    <row r="221" s="2" customFormat="1">
      <c r="A221" s="39"/>
      <c r="B221" s="40"/>
      <c r="C221" s="41"/>
      <c r="D221" s="238" t="s">
        <v>343</v>
      </c>
      <c r="E221" s="41"/>
      <c r="F221" s="285" t="s">
        <v>2937</v>
      </c>
      <c r="G221" s="41"/>
      <c r="H221" s="41"/>
      <c r="I221" s="286"/>
      <c r="J221" s="41"/>
      <c r="K221" s="41"/>
      <c r="L221" s="45"/>
      <c r="M221" s="287"/>
      <c r="N221" s="288"/>
      <c r="O221" s="92"/>
      <c r="P221" s="92"/>
      <c r="Q221" s="92"/>
      <c r="R221" s="92"/>
      <c r="S221" s="92"/>
      <c r="T221" s="93"/>
      <c r="U221" s="39"/>
      <c r="V221" s="39"/>
      <c r="W221" s="39"/>
      <c r="X221" s="39"/>
      <c r="Y221" s="39"/>
      <c r="Z221" s="39"/>
      <c r="AA221" s="39"/>
      <c r="AB221" s="39"/>
      <c r="AC221" s="39"/>
      <c r="AD221" s="39"/>
      <c r="AE221" s="39"/>
      <c r="AT221" s="18" t="s">
        <v>343</v>
      </c>
      <c r="AU221" s="18" t="s">
        <v>83</v>
      </c>
    </row>
    <row r="222" s="2" customFormat="1" ht="16.5" customHeight="1">
      <c r="A222" s="39"/>
      <c r="B222" s="40"/>
      <c r="C222" s="222" t="s">
        <v>812</v>
      </c>
      <c r="D222" s="222" t="s">
        <v>202</v>
      </c>
      <c r="E222" s="223" t="s">
        <v>2938</v>
      </c>
      <c r="F222" s="224" t="s">
        <v>2939</v>
      </c>
      <c r="G222" s="225" t="s">
        <v>2234</v>
      </c>
      <c r="H222" s="226">
        <v>1</v>
      </c>
      <c r="I222" s="227"/>
      <c r="J222" s="228">
        <f>ROUND(I222*H222,2)</f>
        <v>0</v>
      </c>
      <c r="K222" s="229"/>
      <c r="L222" s="45"/>
      <c r="M222" s="230" t="s">
        <v>1</v>
      </c>
      <c r="N222" s="231" t="s">
        <v>41</v>
      </c>
      <c r="O222" s="92"/>
      <c r="P222" s="232">
        <f>O222*H222</f>
        <v>0</v>
      </c>
      <c r="Q222" s="232">
        <v>0</v>
      </c>
      <c r="R222" s="232">
        <f>Q222*H222</f>
        <v>0</v>
      </c>
      <c r="S222" s="232">
        <v>0</v>
      </c>
      <c r="T222" s="233">
        <f>S222*H222</f>
        <v>0</v>
      </c>
      <c r="U222" s="39"/>
      <c r="V222" s="39"/>
      <c r="W222" s="39"/>
      <c r="X222" s="39"/>
      <c r="Y222" s="39"/>
      <c r="Z222" s="39"/>
      <c r="AA222" s="39"/>
      <c r="AB222" s="39"/>
      <c r="AC222" s="39"/>
      <c r="AD222" s="39"/>
      <c r="AE222" s="39"/>
      <c r="AR222" s="234" t="s">
        <v>206</v>
      </c>
      <c r="AT222" s="234" t="s">
        <v>202</v>
      </c>
      <c r="AU222" s="234" t="s">
        <v>83</v>
      </c>
      <c r="AY222" s="18" t="s">
        <v>201</v>
      </c>
      <c r="BE222" s="235">
        <f>IF(N222="základní",J222,0)</f>
        <v>0</v>
      </c>
      <c r="BF222" s="235">
        <f>IF(N222="snížená",J222,0)</f>
        <v>0</v>
      </c>
      <c r="BG222" s="235">
        <f>IF(N222="zákl. přenesená",J222,0)</f>
        <v>0</v>
      </c>
      <c r="BH222" s="235">
        <f>IF(N222="sníž. přenesená",J222,0)</f>
        <v>0</v>
      </c>
      <c r="BI222" s="235">
        <f>IF(N222="nulová",J222,0)</f>
        <v>0</v>
      </c>
      <c r="BJ222" s="18" t="s">
        <v>83</v>
      </c>
      <c r="BK222" s="235">
        <f>ROUND(I222*H222,2)</f>
        <v>0</v>
      </c>
      <c r="BL222" s="18" t="s">
        <v>206</v>
      </c>
      <c r="BM222" s="234" t="s">
        <v>1095</v>
      </c>
    </row>
    <row r="223" s="11" customFormat="1" ht="22.8" customHeight="1">
      <c r="A223" s="11"/>
      <c r="B223" s="208"/>
      <c r="C223" s="209"/>
      <c r="D223" s="210" t="s">
        <v>75</v>
      </c>
      <c r="E223" s="310" t="s">
        <v>2940</v>
      </c>
      <c r="F223" s="310" t="s">
        <v>2852</v>
      </c>
      <c r="G223" s="209"/>
      <c r="H223" s="209"/>
      <c r="I223" s="212"/>
      <c r="J223" s="311">
        <f>BK223</f>
        <v>0</v>
      </c>
      <c r="K223" s="209"/>
      <c r="L223" s="214"/>
      <c r="M223" s="215"/>
      <c r="N223" s="216"/>
      <c r="O223" s="216"/>
      <c r="P223" s="217">
        <f>SUM(P224:P226)</f>
        <v>0</v>
      </c>
      <c r="Q223" s="216"/>
      <c r="R223" s="217">
        <f>SUM(R224:R226)</f>
        <v>0</v>
      </c>
      <c r="S223" s="216"/>
      <c r="T223" s="218">
        <f>SUM(T224:T226)</f>
        <v>0</v>
      </c>
      <c r="U223" s="11"/>
      <c r="V223" s="11"/>
      <c r="W223" s="11"/>
      <c r="X223" s="11"/>
      <c r="Y223" s="11"/>
      <c r="Z223" s="11"/>
      <c r="AA223" s="11"/>
      <c r="AB223" s="11"/>
      <c r="AC223" s="11"/>
      <c r="AD223" s="11"/>
      <c r="AE223" s="11"/>
      <c r="AR223" s="219" t="s">
        <v>83</v>
      </c>
      <c r="AT223" s="220" t="s">
        <v>75</v>
      </c>
      <c r="AU223" s="220" t="s">
        <v>83</v>
      </c>
      <c r="AY223" s="219" t="s">
        <v>201</v>
      </c>
      <c r="BK223" s="221">
        <f>SUM(BK224:BK226)</f>
        <v>0</v>
      </c>
    </row>
    <row r="224" s="2" customFormat="1" ht="37.8" customHeight="1">
      <c r="A224" s="39"/>
      <c r="B224" s="40"/>
      <c r="C224" s="222" t="s">
        <v>816</v>
      </c>
      <c r="D224" s="222" t="s">
        <v>202</v>
      </c>
      <c r="E224" s="223" t="s">
        <v>2941</v>
      </c>
      <c r="F224" s="224" t="s">
        <v>2942</v>
      </c>
      <c r="G224" s="225" t="s">
        <v>671</v>
      </c>
      <c r="H224" s="226">
        <v>37</v>
      </c>
      <c r="I224" s="227"/>
      <c r="J224" s="228">
        <f>ROUND(I224*H224,2)</f>
        <v>0</v>
      </c>
      <c r="K224" s="229"/>
      <c r="L224" s="45"/>
      <c r="M224" s="230" t="s">
        <v>1</v>
      </c>
      <c r="N224" s="231" t="s">
        <v>41</v>
      </c>
      <c r="O224" s="92"/>
      <c r="P224" s="232">
        <f>O224*H224</f>
        <v>0</v>
      </c>
      <c r="Q224" s="232">
        <v>0</v>
      </c>
      <c r="R224" s="232">
        <f>Q224*H224</f>
        <v>0</v>
      </c>
      <c r="S224" s="232">
        <v>0</v>
      </c>
      <c r="T224" s="233">
        <f>S224*H224</f>
        <v>0</v>
      </c>
      <c r="U224" s="39"/>
      <c r="V224" s="39"/>
      <c r="W224" s="39"/>
      <c r="X224" s="39"/>
      <c r="Y224" s="39"/>
      <c r="Z224" s="39"/>
      <c r="AA224" s="39"/>
      <c r="AB224" s="39"/>
      <c r="AC224" s="39"/>
      <c r="AD224" s="39"/>
      <c r="AE224" s="39"/>
      <c r="AR224" s="234" t="s">
        <v>206</v>
      </c>
      <c r="AT224" s="234" t="s">
        <v>202</v>
      </c>
      <c r="AU224" s="234" t="s">
        <v>85</v>
      </c>
      <c r="AY224" s="18" t="s">
        <v>201</v>
      </c>
      <c r="BE224" s="235">
        <f>IF(N224="základní",J224,0)</f>
        <v>0</v>
      </c>
      <c r="BF224" s="235">
        <f>IF(N224="snížená",J224,0)</f>
        <v>0</v>
      </c>
      <c r="BG224" s="235">
        <f>IF(N224="zákl. přenesená",J224,0)</f>
        <v>0</v>
      </c>
      <c r="BH224" s="235">
        <f>IF(N224="sníž. přenesená",J224,0)</f>
        <v>0</v>
      </c>
      <c r="BI224" s="235">
        <f>IF(N224="nulová",J224,0)</f>
        <v>0</v>
      </c>
      <c r="BJ224" s="18" t="s">
        <v>83</v>
      </c>
      <c r="BK224" s="235">
        <f>ROUND(I224*H224,2)</f>
        <v>0</v>
      </c>
      <c r="BL224" s="18" t="s">
        <v>206</v>
      </c>
      <c r="BM224" s="234" t="s">
        <v>1106</v>
      </c>
    </row>
    <row r="225" s="2" customFormat="1" ht="16.5" customHeight="1">
      <c r="A225" s="39"/>
      <c r="B225" s="40"/>
      <c r="C225" s="222" t="s">
        <v>820</v>
      </c>
      <c r="D225" s="222" t="s">
        <v>202</v>
      </c>
      <c r="E225" s="223" t="s">
        <v>2861</v>
      </c>
      <c r="F225" s="224" t="s">
        <v>2862</v>
      </c>
      <c r="G225" s="225" t="s">
        <v>671</v>
      </c>
      <c r="H225" s="226">
        <v>37</v>
      </c>
      <c r="I225" s="227"/>
      <c r="J225" s="228">
        <f>ROUND(I225*H225,2)</f>
        <v>0</v>
      </c>
      <c r="K225" s="229"/>
      <c r="L225" s="45"/>
      <c r="M225" s="230" t="s">
        <v>1</v>
      </c>
      <c r="N225" s="231" t="s">
        <v>41</v>
      </c>
      <c r="O225" s="92"/>
      <c r="P225" s="232">
        <f>O225*H225</f>
        <v>0</v>
      </c>
      <c r="Q225" s="232">
        <v>0</v>
      </c>
      <c r="R225" s="232">
        <f>Q225*H225</f>
        <v>0</v>
      </c>
      <c r="S225" s="232">
        <v>0</v>
      </c>
      <c r="T225" s="233">
        <f>S225*H225</f>
        <v>0</v>
      </c>
      <c r="U225" s="39"/>
      <c r="V225" s="39"/>
      <c r="W225" s="39"/>
      <c r="X225" s="39"/>
      <c r="Y225" s="39"/>
      <c r="Z225" s="39"/>
      <c r="AA225" s="39"/>
      <c r="AB225" s="39"/>
      <c r="AC225" s="39"/>
      <c r="AD225" s="39"/>
      <c r="AE225" s="39"/>
      <c r="AR225" s="234" t="s">
        <v>206</v>
      </c>
      <c r="AT225" s="234" t="s">
        <v>202</v>
      </c>
      <c r="AU225" s="234" t="s">
        <v>85</v>
      </c>
      <c r="AY225" s="18" t="s">
        <v>201</v>
      </c>
      <c r="BE225" s="235">
        <f>IF(N225="základní",J225,0)</f>
        <v>0</v>
      </c>
      <c r="BF225" s="235">
        <f>IF(N225="snížená",J225,0)</f>
        <v>0</v>
      </c>
      <c r="BG225" s="235">
        <f>IF(N225="zákl. přenesená",J225,0)</f>
        <v>0</v>
      </c>
      <c r="BH225" s="235">
        <f>IF(N225="sníž. přenesená",J225,0)</f>
        <v>0</v>
      </c>
      <c r="BI225" s="235">
        <f>IF(N225="nulová",J225,0)</f>
        <v>0</v>
      </c>
      <c r="BJ225" s="18" t="s">
        <v>83</v>
      </c>
      <c r="BK225" s="235">
        <f>ROUND(I225*H225,2)</f>
        <v>0</v>
      </c>
      <c r="BL225" s="18" t="s">
        <v>206</v>
      </c>
      <c r="BM225" s="234" t="s">
        <v>1115</v>
      </c>
    </row>
    <row r="226" s="2" customFormat="1" ht="16.5" customHeight="1">
      <c r="A226" s="39"/>
      <c r="B226" s="40"/>
      <c r="C226" s="222" t="s">
        <v>825</v>
      </c>
      <c r="D226" s="222" t="s">
        <v>202</v>
      </c>
      <c r="E226" s="223" t="s">
        <v>2943</v>
      </c>
      <c r="F226" s="224" t="s">
        <v>2864</v>
      </c>
      <c r="G226" s="225" t="s">
        <v>2234</v>
      </c>
      <c r="H226" s="226">
        <v>1</v>
      </c>
      <c r="I226" s="227"/>
      <c r="J226" s="228">
        <f>ROUND(I226*H226,2)</f>
        <v>0</v>
      </c>
      <c r="K226" s="229"/>
      <c r="L226" s="45"/>
      <c r="M226" s="230" t="s">
        <v>1</v>
      </c>
      <c r="N226" s="231" t="s">
        <v>41</v>
      </c>
      <c r="O226" s="92"/>
      <c r="P226" s="232">
        <f>O226*H226</f>
        <v>0</v>
      </c>
      <c r="Q226" s="232">
        <v>0</v>
      </c>
      <c r="R226" s="232">
        <f>Q226*H226</f>
        <v>0</v>
      </c>
      <c r="S226" s="232">
        <v>0</v>
      </c>
      <c r="T226" s="233">
        <f>S226*H226</f>
        <v>0</v>
      </c>
      <c r="U226" s="39"/>
      <c r="V226" s="39"/>
      <c r="W226" s="39"/>
      <c r="X226" s="39"/>
      <c r="Y226" s="39"/>
      <c r="Z226" s="39"/>
      <c r="AA226" s="39"/>
      <c r="AB226" s="39"/>
      <c r="AC226" s="39"/>
      <c r="AD226" s="39"/>
      <c r="AE226" s="39"/>
      <c r="AR226" s="234" t="s">
        <v>206</v>
      </c>
      <c r="AT226" s="234" t="s">
        <v>202</v>
      </c>
      <c r="AU226" s="234" t="s">
        <v>85</v>
      </c>
      <c r="AY226" s="18" t="s">
        <v>201</v>
      </c>
      <c r="BE226" s="235">
        <f>IF(N226="základní",J226,0)</f>
        <v>0</v>
      </c>
      <c r="BF226" s="235">
        <f>IF(N226="snížená",J226,0)</f>
        <v>0</v>
      </c>
      <c r="BG226" s="235">
        <f>IF(N226="zákl. přenesená",J226,0)</f>
        <v>0</v>
      </c>
      <c r="BH226" s="235">
        <f>IF(N226="sníž. přenesená",J226,0)</f>
        <v>0</v>
      </c>
      <c r="BI226" s="235">
        <f>IF(N226="nulová",J226,0)</f>
        <v>0</v>
      </c>
      <c r="BJ226" s="18" t="s">
        <v>83</v>
      </c>
      <c r="BK226" s="235">
        <f>ROUND(I226*H226,2)</f>
        <v>0</v>
      </c>
      <c r="BL226" s="18" t="s">
        <v>206</v>
      </c>
      <c r="BM226" s="234" t="s">
        <v>1124</v>
      </c>
    </row>
    <row r="227" s="11" customFormat="1" ht="22.8" customHeight="1">
      <c r="A227" s="11"/>
      <c r="B227" s="208"/>
      <c r="C227" s="209"/>
      <c r="D227" s="210" t="s">
        <v>75</v>
      </c>
      <c r="E227" s="310" t="s">
        <v>2944</v>
      </c>
      <c r="F227" s="310" t="s">
        <v>2879</v>
      </c>
      <c r="G227" s="209"/>
      <c r="H227" s="209"/>
      <c r="I227" s="212"/>
      <c r="J227" s="311">
        <f>BK227</f>
        <v>0</v>
      </c>
      <c r="K227" s="209"/>
      <c r="L227" s="214"/>
      <c r="M227" s="215"/>
      <c r="N227" s="216"/>
      <c r="O227" s="216"/>
      <c r="P227" s="217">
        <f>SUM(P228:P231)</f>
        <v>0</v>
      </c>
      <c r="Q227" s="216"/>
      <c r="R227" s="217">
        <f>SUM(R228:R231)</f>
        <v>0</v>
      </c>
      <c r="S227" s="216"/>
      <c r="T227" s="218">
        <f>SUM(T228:T231)</f>
        <v>0</v>
      </c>
      <c r="U227" s="11"/>
      <c r="V227" s="11"/>
      <c r="W227" s="11"/>
      <c r="X227" s="11"/>
      <c r="Y227" s="11"/>
      <c r="Z227" s="11"/>
      <c r="AA227" s="11"/>
      <c r="AB227" s="11"/>
      <c r="AC227" s="11"/>
      <c r="AD227" s="11"/>
      <c r="AE227" s="11"/>
      <c r="AR227" s="219" t="s">
        <v>83</v>
      </c>
      <c r="AT227" s="220" t="s">
        <v>75</v>
      </c>
      <c r="AU227" s="220" t="s">
        <v>83</v>
      </c>
      <c r="AY227" s="219" t="s">
        <v>201</v>
      </c>
      <c r="BK227" s="221">
        <f>SUM(BK228:BK231)</f>
        <v>0</v>
      </c>
    </row>
    <row r="228" s="2" customFormat="1" ht="16.5" customHeight="1">
      <c r="A228" s="39"/>
      <c r="B228" s="40"/>
      <c r="C228" s="222" t="s">
        <v>837</v>
      </c>
      <c r="D228" s="222" t="s">
        <v>202</v>
      </c>
      <c r="E228" s="223" t="s">
        <v>2945</v>
      </c>
      <c r="F228" s="224" t="s">
        <v>2881</v>
      </c>
      <c r="G228" s="225" t="s">
        <v>2234</v>
      </c>
      <c r="H228" s="226">
        <v>1</v>
      </c>
      <c r="I228" s="227"/>
      <c r="J228" s="228">
        <f>ROUND(I228*H228,2)</f>
        <v>0</v>
      </c>
      <c r="K228" s="229"/>
      <c r="L228" s="45"/>
      <c r="M228" s="230" t="s">
        <v>1</v>
      </c>
      <c r="N228" s="231" t="s">
        <v>41</v>
      </c>
      <c r="O228" s="92"/>
      <c r="P228" s="232">
        <f>O228*H228</f>
        <v>0</v>
      </c>
      <c r="Q228" s="232">
        <v>0</v>
      </c>
      <c r="R228" s="232">
        <f>Q228*H228</f>
        <v>0</v>
      </c>
      <c r="S228" s="232">
        <v>0</v>
      </c>
      <c r="T228" s="233">
        <f>S228*H228</f>
        <v>0</v>
      </c>
      <c r="U228" s="39"/>
      <c r="V228" s="39"/>
      <c r="W228" s="39"/>
      <c r="X228" s="39"/>
      <c r="Y228" s="39"/>
      <c r="Z228" s="39"/>
      <c r="AA228" s="39"/>
      <c r="AB228" s="39"/>
      <c r="AC228" s="39"/>
      <c r="AD228" s="39"/>
      <c r="AE228" s="39"/>
      <c r="AR228" s="234" t="s">
        <v>206</v>
      </c>
      <c r="AT228" s="234" t="s">
        <v>202</v>
      </c>
      <c r="AU228" s="234" t="s">
        <v>85</v>
      </c>
      <c r="AY228" s="18" t="s">
        <v>201</v>
      </c>
      <c r="BE228" s="235">
        <f>IF(N228="základní",J228,0)</f>
        <v>0</v>
      </c>
      <c r="BF228" s="235">
        <f>IF(N228="snížená",J228,0)</f>
        <v>0</v>
      </c>
      <c r="BG228" s="235">
        <f>IF(N228="zákl. přenesená",J228,0)</f>
        <v>0</v>
      </c>
      <c r="BH228" s="235">
        <f>IF(N228="sníž. přenesená",J228,0)</f>
        <v>0</v>
      </c>
      <c r="BI228" s="235">
        <f>IF(N228="nulová",J228,0)</f>
        <v>0</v>
      </c>
      <c r="BJ228" s="18" t="s">
        <v>83</v>
      </c>
      <c r="BK228" s="235">
        <f>ROUND(I228*H228,2)</f>
        <v>0</v>
      </c>
      <c r="BL228" s="18" t="s">
        <v>206</v>
      </c>
      <c r="BM228" s="234" t="s">
        <v>1132</v>
      </c>
    </row>
    <row r="229" s="2" customFormat="1" ht="16.5" customHeight="1">
      <c r="A229" s="39"/>
      <c r="B229" s="40"/>
      <c r="C229" s="222" t="s">
        <v>843</v>
      </c>
      <c r="D229" s="222" t="s">
        <v>202</v>
      </c>
      <c r="E229" s="223" t="s">
        <v>2946</v>
      </c>
      <c r="F229" s="224" t="s">
        <v>2883</v>
      </c>
      <c r="G229" s="225" t="s">
        <v>2234</v>
      </c>
      <c r="H229" s="226">
        <v>1</v>
      </c>
      <c r="I229" s="227"/>
      <c r="J229" s="228">
        <f>ROUND(I229*H229,2)</f>
        <v>0</v>
      </c>
      <c r="K229" s="229"/>
      <c r="L229" s="45"/>
      <c r="M229" s="230" t="s">
        <v>1</v>
      </c>
      <c r="N229" s="231" t="s">
        <v>41</v>
      </c>
      <c r="O229" s="92"/>
      <c r="P229" s="232">
        <f>O229*H229</f>
        <v>0</v>
      </c>
      <c r="Q229" s="232">
        <v>0</v>
      </c>
      <c r="R229" s="232">
        <f>Q229*H229</f>
        <v>0</v>
      </c>
      <c r="S229" s="232">
        <v>0</v>
      </c>
      <c r="T229" s="233">
        <f>S229*H229</f>
        <v>0</v>
      </c>
      <c r="U229" s="39"/>
      <c r="V229" s="39"/>
      <c r="W229" s="39"/>
      <c r="X229" s="39"/>
      <c r="Y229" s="39"/>
      <c r="Z229" s="39"/>
      <c r="AA229" s="39"/>
      <c r="AB229" s="39"/>
      <c r="AC229" s="39"/>
      <c r="AD229" s="39"/>
      <c r="AE229" s="39"/>
      <c r="AR229" s="234" t="s">
        <v>206</v>
      </c>
      <c r="AT229" s="234" t="s">
        <v>202</v>
      </c>
      <c r="AU229" s="234" t="s">
        <v>85</v>
      </c>
      <c r="AY229" s="18" t="s">
        <v>201</v>
      </c>
      <c r="BE229" s="235">
        <f>IF(N229="základní",J229,0)</f>
        <v>0</v>
      </c>
      <c r="BF229" s="235">
        <f>IF(N229="snížená",J229,0)</f>
        <v>0</v>
      </c>
      <c r="BG229" s="235">
        <f>IF(N229="zákl. přenesená",J229,0)</f>
        <v>0</v>
      </c>
      <c r="BH229" s="235">
        <f>IF(N229="sníž. přenesená",J229,0)</f>
        <v>0</v>
      </c>
      <c r="BI229" s="235">
        <f>IF(N229="nulová",J229,0)</f>
        <v>0</v>
      </c>
      <c r="BJ229" s="18" t="s">
        <v>83</v>
      </c>
      <c r="BK229" s="235">
        <f>ROUND(I229*H229,2)</f>
        <v>0</v>
      </c>
      <c r="BL229" s="18" t="s">
        <v>206</v>
      </c>
      <c r="BM229" s="234" t="s">
        <v>1151</v>
      </c>
    </row>
    <row r="230" s="2" customFormat="1">
      <c r="A230" s="39"/>
      <c r="B230" s="40"/>
      <c r="C230" s="41"/>
      <c r="D230" s="238" t="s">
        <v>343</v>
      </c>
      <c r="E230" s="41"/>
      <c r="F230" s="285" t="s">
        <v>2317</v>
      </c>
      <c r="G230" s="41"/>
      <c r="H230" s="41"/>
      <c r="I230" s="286"/>
      <c r="J230" s="41"/>
      <c r="K230" s="41"/>
      <c r="L230" s="45"/>
      <c r="M230" s="287"/>
      <c r="N230" s="288"/>
      <c r="O230" s="92"/>
      <c r="P230" s="92"/>
      <c r="Q230" s="92"/>
      <c r="R230" s="92"/>
      <c r="S230" s="92"/>
      <c r="T230" s="93"/>
      <c r="U230" s="39"/>
      <c r="V230" s="39"/>
      <c r="W230" s="39"/>
      <c r="X230" s="39"/>
      <c r="Y230" s="39"/>
      <c r="Z230" s="39"/>
      <c r="AA230" s="39"/>
      <c r="AB230" s="39"/>
      <c r="AC230" s="39"/>
      <c r="AD230" s="39"/>
      <c r="AE230" s="39"/>
      <c r="AT230" s="18" t="s">
        <v>343</v>
      </c>
      <c r="AU230" s="18" t="s">
        <v>85</v>
      </c>
    </row>
    <row r="231" s="2" customFormat="1" ht="21.75" customHeight="1">
      <c r="A231" s="39"/>
      <c r="B231" s="40"/>
      <c r="C231" s="222" t="s">
        <v>851</v>
      </c>
      <c r="D231" s="222" t="s">
        <v>202</v>
      </c>
      <c r="E231" s="223" t="s">
        <v>2888</v>
      </c>
      <c r="F231" s="224" t="s">
        <v>2889</v>
      </c>
      <c r="G231" s="225" t="s">
        <v>1032</v>
      </c>
      <c r="H231" s="302"/>
      <c r="I231" s="227"/>
      <c r="J231" s="228">
        <f>ROUND(I231*H231,2)</f>
        <v>0</v>
      </c>
      <c r="K231" s="229"/>
      <c r="L231" s="45"/>
      <c r="M231" s="230" t="s">
        <v>1</v>
      </c>
      <c r="N231" s="231" t="s">
        <v>41</v>
      </c>
      <c r="O231" s="92"/>
      <c r="P231" s="232">
        <f>O231*H231</f>
        <v>0</v>
      </c>
      <c r="Q231" s="232">
        <v>0</v>
      </c>
      <c r="R231" s="232">
        <f>Q231*H231</f>
        <v>0</v>
      </c>
      <c r="S231" s="232">
        <v>0</v>
      </c>
      <c r="T231" s="233">
        <f>S231*H231</f>
        <v>0</v>
      </c>
      <c r="U231" s="39"/>
      <c r="V231" s="39"/>
      <c r="W231" s="39"/>
      <c r="X231" s="39"/>
      <c r="Y231" s="39"/>
      <c r="Z231" s="39"/>
      <c r="AA231" s="39"/>
      <c r="AB231" s="39"/>
      <c r="AC231" s="39"/>
      <c r="AD231" s="39"/>
      <c r="AE231" s="39"/>
      <c r="AR231" s="234" t="s">
        <v>206</v>
      </c>
      <c r="AT231" s="234" t="s">
        <v>202</v>
      </c>
      <c r="AU231" s="234" t="s">
        <v>85</v>
      </c>
      <c r="AY231" s="18" t="s">
        <v>201</v>
      </c>
      <c r="BE231" s="235">
        <f>IF(N231="základní",J231,0)</f>
        <v>0</v>
      </c>
      <c r="BF231" s="235">
        <f>IF(N231="snížená",J231,0)</f>
        <v>0</v>
      </c>
      <c r="BG231" s="235">
        <f>IF(N231="zákl. přenesená",J231,0)</f>
        <v>0</v>
      </c>
      <c r="BH231" s="235">
        <f>IF(N231="sníž. přenesená",J231,0)</f>
        <v>0</v>
      </c>
      <c r="BI231" s="235">
        <f>IF(N231="nulová",J231,0)</f>
        <v>0</v>
      </c>
      <c r="BJ231" s="18" t="s">
        <v>83</v>
      </c>
      <c r="BK231" s="235">
        <f>ROUND(I231*H231,2)</f>
        <v>0</v>
      </c>
      <c r="BL231" s="18" t="s">
        <v>206</v>
      </c>
      <c r="BM231" s="234" t="s">
        <v>1161</v>
      </c>
    </row>
    <row r="232" s="11" customFormat="1" ht="25.92" customHeight="1">
      <c r="A232" s="11"/>
      <c r="B232" s="208"/>
      <c r="C232" s="209"/>
      <c r="D232" s="210" t="s">
        <v>75</v>
      </c>
      <c r="E232" s="211" t="s">
        <v>2947</v>
      </c>
      <c r="F232" s="211" t="s">
        <v>2948</v>
      </c>
      <c r="G232" s="209"/>
      <c r="H232" s="209"/>
      <c r="I232" s="212"/>
      <c r="J232" s="213">
        <f>BK232</f>
        <v>0</v>
      </c>
      <c r="K232" s="209"/>
      <c r="L232" s="214"/>
      <c r="M232" s="215"/>
      <c r="N232" s="216"/>
      <c r="O232" s="216"/>
      <c r="P232" s="217">
        <f>P233+SUM(P234:P248)+P258</f>
        <v>0</v>
      </c>
      <c r="Q232" s="216"/>
      <c r="R232" s="217">
        <f>R233+SUM(R234:R248)+R258</f>
        <v>0</v>
      </c>
      <c r="S232" s="216"/>
      <c r="T232" s="218">
        <f>T233+SUM(T234:T248)+T258</f>
        <v>0</v>
      </c>
      <c r="U232" s="11"/>
      <c r="V232" s="11"/>
      <c r="W232" s="11"/>
      <c r="X232" s="11"/>
      <c r="Y232" s="11"/>
      <c r="Z232" s="11"/>
      <c r="AA232" s="11"/>
      <c r="AB232" s="11"/>
      <c r="AC232" s="11"/>
      <c r="AD232" s="11"/>
      <c r="AE232" s="11"/>
      <c r="AR232" s="219" t="s">
        <v>83</v>
      </c>
      <c r="AT232" s="220" t="s">
        <v>75</v>
      </c>
      <c r="AU232" s="220" t="s">
        <v>76</v>
      </c>
      <c r="AY232" s="219" t="s">
        <v>201</v>
      </c>
      <c r="BK232" s="221">
        <f>BK233+SUM(BK234:BK248)+BK258</f>
        <v>0</v>
      </c>
    </row>
    <row r="233" s="2" customFormat="1" ht="62.7" customHeight="1">
      <c r="A233" s="39"/>
      <c r="B233" s="40"/>
      <c r="C233" s="222" t="s">
        <v>857</v>
      </c>
      <c r="D233" s="222" t="s">
        <v>202</v>
      </c>
      <c r="E233" s="223" t="s">
        <v>2949</v>
      </c>
      <c r="F233" s="224" t="s">
        <v>2950</v>
      </c>
      <c r="G233" s="225" t="s">
        <v>934</v>
      </c>
      <c r="H233" s="226">
        <v>1</v>
      </c>
      <c r="I233" s="227"/>
      <c r="J233" s="228">
        <f>ROUND(I233*H233,2)</f>
        <v>0</v>
      </c>
      <c r="K233" s="229"/>
      <c r="L233" s="45"/>
      <c r="M233" s="230" t="s">
        <v>1</v>
      </c>
      <c r="N233" s="231" t="s">
        <v>41</v>
      </c>
      <c r="O233" s="92"/>
      <c r="P233" s="232">
        <f>O233*H233</f>
        <v>0</v>
      </c>
      <c r="Q233" s="232">
        <v>0</v>
      </c>
      <c r="R233" s="232">
        <f>Q233*H233</f>
        <v>0</v>
      </c>
      <c r="S233" s="232">
        <v>0</v>
      </c>
      <c r="T233" s="233">
        <f>S233*H233</f>
        <v>0</v>
      </c>
      <c r="U233" s="39"/>
      <c r="V233" s="39"/>
      <c r="W233" s="39"/>
      <c r="X233" s="39"/>
      <c r="Y233" s="39"/>
      <c r="Z233" s="39"/>
      <c r="AA233" s="39"/>
      <c r="AB233" s="39"/>
      <c r="AC233" s="39"/>
      <c r="AD233" s="39"/>
      <c r="AE233" s="39"/>
      <c r="AR233" s="234" t="s">
        <v>206</v>
      </c>
      <c r="AT233" s="234" t="s">
        <v>202</v>
      </c>
      <c r="AU233" s="234" t="s">
        <v>83</v>
      </c>
      <c r="AY233" s="18" t="s">
        <v>201</v>
      </c>
      <c r="BE233" s="235">
        <f>IF(N233="základní",J233,0)</f>
        <v>0</v>
      </c>
      <c r="BF233" s="235">
        <f>IF(N233="snížená",J233,0)</f>
        <v>0</v>
      </c>
      <c r="BG233" s="235">
        <f>IF(N233="zákl. přenesená",J233,0)</f>
        <v>0</v>
      </c>
      <c r="BH233" s="235">
        <f>IF(N233="sníž. přenesená",J233,0)</f>
        <v>0</v>
      </c>
      <c r="BI233" s="235">
        <f>IF(N233="nulová",J233,0)</f>
        <v>0</v>
      </c>
      <c r="BJ233" s="18" t="s">
        <v>83</v>
      </c>
      <c r="BK233" s="235">
        <f>ROUND(I233*H233,2)</f>
        <v>0</v>
      </c>
      <c r="BL233" s="18" t="s">
        <v>206</v>
      </c>
      <c r="BM233" s="234" t="s">
        <v>1170</v>
      </c>
    </row>
    <row r="234" s="2" customFormat="1">
      <c r="A234" s="39"/>
      <c r="B234" s="40"/>
      <c r="C234" s="41"/>
      <c r="D234" s="238" t="s">
        <v>343</v>
      </c>
      <c r="E234" s="41"/>
      <c r="F234" s="285" t="s">
        <v>2951</v>
      </c>
      <c r="G234" s="41"/>
      <c r="H234" s="41"/>
      <c r="I234" s="286"/>
      <c r="J234" s="41"/>
      <c r="K234" s="41"/>
      <c r="L234" s="45"/>
      <c r="M234" s="287"/>
      <c r="N234" s="288"/>
      <c r="O234" s="92"/>
      <c r="P234" s="92"/>
      <c r="Q234" s="92"/>
      <c r="R234" s="92"/>
      <c r="S234" s="92"/>
      <c r="T234" s="93"/>
      <c r="U234" s="39"/>
      <c r="V234" s="39"/>
      <c r="W234" s="39"/>
      <c r="X234" s="39"/>
      <c r="Y234" s="39"/>
      <c r="Z234" s="39"/>
      <c r="AA234" s="39"/>
      <c r="AB234" s="39"/>
      <c r="AC234" s="39"/>
      <c r="AD234" s="39"/>
      <c r="AE234" s="39"/>
      <c r="AT234" s="18" t="s">
        <v>343</v>
      </c>
      <c r="AU234" s="18" t="s">
        <v>83</v>
      </c>
    </row>
    <row r="235" s="2" customFormat="1" ht="16.5" customHeight="1">
      <c r="A235" s="39"/>
      <c r="B235" s="40"/>
      <c r="C235" s="222" t="s">
        <v>868</v>
      </c>
      <c r="D235" s="222" t="s">
        <v>202</v>
      </c>
      <c r="E235" s="223" t="s">
        <v>2952</v>
      </c>
      <c r="F235" s="224" t="s">
        <v>2953</v>
      </c>
      <c r="G235" s="225" t="s">
        <v>934</v>
      </c>
      <c r="H235" s="226">
        <v>1</v>
      </c>
      <c r="I235" s="227"/>
      <c r="J235" s="228">
        <f>ROUND(I235*H235,2)</f>
        <v>0</v>
      </c>
      <c r="K235" s="229"/>
      <c r="L235" s="45"/>
      <c r="M235" s="230" t="s">
        <v>1</v>
      </c>
      <c r="N235" s="231" t="s">
        <v>41</v>
      </c>
      <c r="O235" s="92"/>
      <c r="P235" s="232">
        <f>O235*H235</f>
        <v>0</v>
      </c>
      <c r="Q235" s="232">
        <v>0</v>
      </c>
      <c r="R235" s="232">
        <f>Q235*H235</f>
        <v>0</v>
      </c>
      <c r="S235" s="232">
        <v>0</v>
      </c>
      <c r="T235" s="233">
        <f>S235*H235</f>
        <v>0</v>
      </c>
      <c r="U235" s="39"/>
      <c r="V235" s="39"/>
      <c r="W235" s="39"/>
      <c r="X235" s="39"/>
      <c r="Y235" s="39"/>
      <c r="Z235" s="39"/>
      <c r="AA235" s="39"/>
      <c r="AB235" s="39"/>
      <c r="AC235" s="39"/>
      <c r="AD235" s="39"/>
      <c r="AE235" s="39"/>
      <c r="AR235" s="234" t="s">
        <v>206</v>
      </c>
      <c r="AT235" s="234" t="s">
        <v>202</v>
      </c>
      <c r="AU235" s="234" t="s">
        <v>83</v>
      </c>
      <c r="AY235" s="18" t="s">
        <v>201</v>
      </c>
      <c r="BE235" s="235">
        <f>IF(N235="základní",J235,0)</f>
        <v>0</v>
      </c>
      <c r="BF235" s="235">
        <f>IF(N235="snížená",J235,0)</f>
        <v>0</v>
      </c>
      <c r="BG235" s="235">
        <f>IF(N235="zákl. přenesená",J235,0)</f>
        <v>0</v>
      </c>
      <c r="BH235" s="235">
        <f>IF(N235="sníž. přenesená",J235,0)</f>
        <v>0</v>
      </c>
      <c r="BI235" s="235">
        <f>IF(N235="nulová",J235,0)</f>
        <v>0</v>
      </c>
      <c r="BJ235" s="18" t="s">
        <v>83</v>
      </c>
      <c r="BK235" s="235">
        <f>ROUND(I235*H235,2)</f>
        <v>0</v>
      </c>
      <c r="BL235" s="18" t="s">
        <v>206</v>
      </c>
      <c r="BM235" s="234" t="s">
        <v>1178</v>
      </c>
    </row>
    <row r="236" s="2" customFormat="1" ht="16.5" customHeight="1">
      <c r="A236" s="39"/>
      <c r="B236" s="40"/>
      <c r="C236" s="222" t="s">
        <v>874</v>
      </c>
      <c r="D236" s="222" t="s">
        <v>202</v>
      </c>
      <c r="E236" s="223" t="s">
        <v>2954</v>
      </c>
      <c r="F236" s="224" t="s">
        <v>2955</v>
      </c>
      <c r="G236" s="225" t="s">
        <v>934</v>
      </c>
      <c r="H236" s="226">
        <v>1</v>
      </c>
      <c r="I236" s="227"/>
      <c r="J236" s="228">
        <f>ROUND(I236*H236,2)</f>
        <v>0</v>
      </c>
      <c r="K236" s="229"/>
      <c r="L236" s="45"/>
      <c r="M236" s="230" t="s">
        <v>1</v>
      </c>
      <c r="N236" s="231" t="s">
        <v>41</v>
      </c>
      <c r="O236" s="92"/>
      <c r="P236" s="232">
        <f>O236*H236</f>
        <v>0</v>
      </c>
      <c r="Q236" s="232">
        <v>0</v>
      </c>
      <c r="R236" s="232">
        <f>Q236*H236</f>
        <v>0</v>
      </c>
      <c r="S236" s="232">
        <v>0</v>
      </c>
      <c r="T236" s="233">
        <f>S236*H236</f>
        <v>0</v>
      </c>
      <c r="U236" s="39"/>
      <c r="V236" s="39"/>
      <c r="W236" s="39"/>
      <c r="X236" s="39"/>
      <c r="Y236" s="39"/>
      <c r="Z236" s="39"/>
      <c r="AA236" s="39"/>
      <c r="AB236" s="39"/>
      <c r="AC236" s="39"/>
      <c r="AD236" s="39"/>
      <c r="AE236" s="39"/>
      <c r="AR236" s="234" t="s">
        <v>206</v>
      </c>
      <c r="AT236" s="234" t="s">
        <v>202</v>
      </c>
      <c r="AU236" s="234" t="s">
        <v>83</v>
      </c>
      <c r="AY236" s="18" t="s">
        <v>201</v>
      </c>
      <c r="BE236" s="235">
        <f>IF(N236="základní",J236,0)</f>
        <v>0</v>
      </c>
      <c r="BF236" s="235">
        <f>IF(N236="snížená",J236,0)</f>
        <v>0</v>
      </c>
      <c r="BG236" s="235">
        <f>IF(N236="zákl. přenesená",J236,0)</f>
        <v>0</v>
      </c>
      <c r="BH236" s="235">
        <f>IF(N236="sníž. přenesená",J236,0)</f>
        <v>0</v>
      </c>
      <c r="BI236" s="235">
        <f>IF(N236="nulová",J236,0)</f>
        <v>0</v>
      </c>
      <c r="BJ236" s="18" t="s">
        <v>83</v>
      </c>
      <c r="BK236" s="235">
        <f>ROUND(I236*H236,2)</f>
        <v>0</v>
      </c>
      <c r="BL236" s="18" t="s">
        <v>206</v>
      </c>
      <c r="BM236" s="234" t="s">
        <v>1187</v>
      </c>
    </row>
    <row r="237" s="2" customFormat="1" ht="16.5" customHeight="1">
      <c r="A237" s="39"/>
      <c r="B237" s="40"/>
      <c r="C237" s="222" t="s">
        <v>879</v>
      </c>
      <c r="D237" s="222" t="s">
        <v>202</v>
      </c>
      <c r="E237" s="223" t="s">
        <v>2956</v>
      </c>
      <c r="F237" s="224" t="s">
        <v>2957</v>
      </c>
      <c r="G237" s="225" t="s">
        <v>934</v>
      </c>
      <c r="H237" s="226">
        <v>1</v>
      </c>
      <c r="I237" s="227"/>
      <c r="J237" s="228">
        <f>ROUND(I237*H237,2)</f>
        <v>0</v>
      </c>
      <c r="K237" s="229"/>
      <c r="L237" s="45"/>
      <c r="M237" s="230" t="s">
        <v>1</v>
      </c>
      <c r="N237" s="231" t="s">
        <v>41</v>
      </c>
      <c r="O237" s="92"/>
      <c r="P237" s="232">
        <f>O237*H237</f>
        <v>0</v>
      </c>
      <c r="Q237" s="232">
        <v>0</v>
      </c>
      <c r="R237" s="232">
        <f>Q237*H237</f>
        <v>0</v>
      </c>
      <c r="S237" s="232">
        <v>0</v>
      </c>
      <c r="T237" s="233">
        <f>S237*H237</f>
        <v>0</v>
      </c>
      <c r="U237" s="39"/>
      <c r="V237" s="39"/>
      <c r="W237" s="39"/>
      <c r="X237" s="39"/>
      <c r="Y237" s="39"/>
      <c r="Z237" s="39"/>
      <c r="AA237" s="39"/>
      <c r="AB237" s="39"/>
      <c r="AC237" s="39"/>
      <c r="AD237" s="39"/>
      <c r="AE237" s="39"/>
      <c r="AR237" s="234" t="s">
        <v>206</v>
      </c>
      <c r="AT237" s="234" t="s">
        <v>202</v>
      </c>
      <c r="AU237" s="234" t="s">
        <v>83</v>
      </c>
      <c r="AY237" s="18" t="s">
        <v>201</v>
      </c>
      <c r="BE237" s="235">
        <f>IF(N237="základní",J237,0)</f>
        <v>0</v>
      </c>
      <c r="BF237" s="235">
        <f>IF(N237="snížená",J237,0)</f>
        <v>0</v>
      </c>
      <c r="BG237" s="235">
        <f>IF(N237="zákl. přenesená",J237,0)</f>
        <v>0</v>
      </c>
      <c r="BH237" s="235">
        <f>IF(N237="sníž. přenesená",J237,0)</f>
        <v>0</v>
      </c>
      <c r="BI237" s="235">
        <f>IF(N237="nulová",J237,0)</f>
        <v>0</v>
      </c>
      <c r="BJ237" s="18" t="s">
        <v>83</v>
      </c>
      <c r="BK237" s="235">
        <f>ROUND(I237*H237,2)</f>
        <v>0</v>
      </c>
      <c r="BL237" s="18" t="s">
        <v>206</v>
      </c>
      <c r="BM237" s="234" t="s">
        <v>1198</v>
      </c>
    </row>
    <row r="238" s="2" customFormat="1" ht="16.5" customHeight="1">
      <c r="A238" s="39"/>
      <c r="B238" s="40"/>
      <c r="C238" s="222" t="s">
        <v>894</v>
      </c>
      <c r="D238" s="222" t="s">
        <v>202</v>
      </c>
      <c r="E238" s="223" t="s">
        <v>2958</v>
      </c>
      <c r="F238" s="224" t="s">
        <v>2959</v>
      </c>
      <c r="G238" s="225" t="s">
        <v>593</v>
      </c>
      <c r="H238" s="226">
        <v>1</v>
      </c>
      <c r="I238" s="227"/>
      <c r="J238" s="228">
        <f>ROUND(I238*H238,2)</f>
        <v>0</v>
      </c>
      <c r="K238" s="229"/>
      <c r="L238" s="45"/>
      <c r="M238" s="230" t="s">
        <v>1</v>
      </c>
      <c r="N238" s="231" t="s">
        <v>41</v>
      </c>
      <c r="O238" s="92"/>
      <c r="P238" s="232">
        <f>O238*H238</f>
        <v>0</v>
      </c>
      <c r="Q238" s="232">
        <v>0</v>
      </c>
      <c r="R238" s="232">
        <f>Q238*H238</f>
        <v>0</v>
      </c>
      <c r="S238" s="232">
        <v>0</v>
      </c>
      <c r="T238" s="233">
        <f>S238*H238</f>
        <v>0</v>
      </c>
      <c r="U238" s="39"/>
      <c r="V238" s="39"/>
      <c r="W238" s="39"/>
      <c r="X238" s="39"/>
      <c r="Y238" s="39"/>
      <c r="Z238" s="39"/>
      <c r="AA238" s="39"/>
      <c r="AB238" s="39"/>
      <c r="AC238" s="39"/>
      <c r="AD238" s="39"/>
      <c r="AE238" s="39"/>
      <c r="AR238" s="234" t="s">
        <v>206</v>
      </c>
      <c r="AT238" s="234" t="s">
        <v>202</v>
      </c>
      <c r="AU238" s="234" t="s">
        <v>83</v>
      </c>
      <c r="AY238" s="18" t="s">
        <v>201</v>
      </c>
      <c r="BE238" s="235">
        <f>IF(N238="základní",J238,0)</f>
        <v>0</v>
      </c>
      <c r="BF238" s="235">
        <f>IF(N238="snížená",J238,0)</f>
        <v>0</v>
      </c>
      <c r="BG238" s="235">
        <f>IF(N238="zákl. přenesená",J238,0)</f>
        <v>0</v>
      </c>
      <c r="BH238" s="235">
        <f>IF(N238="sníž. přenesená",J238,0)</f>
        <v>0</v>
      </c>
      <c r="BI238" s="235">
        <f>IF(N238="nulová",J238,0)</f>
        <v>0</v>
      </c>
      <c r="BJ238" s="18" t="s">
        <v>83</v>
      </c>
      <c r="BK238" s="235">
        <f>ROUND(I238*H238,2)</f>
        <v>0</v>
      </c>
      <c r="BL238" s="18" t="s">
        <v>206</v>
      </c>
      <c r="BM238" s="234" t="s">
        <v>1210</v>
      </c>
    </row>
    <row r="239" s="2" customFormat="1" ht="16.5" customHeight="1">
      <c r="A239" s="39"/>
      <c r="B239" s="40"/>
      <c r="C239" s="222" t="s">
        <v>907</v>
      </c>
      <c r="D239" s="222" t="s">
        <v>202</v>
      </c>
      <c r="E239" s="223" t="s">
        <v>2960</v>
      </c>
      <c r="F239" s="224" t="s">
        <v>2230</v>
      </c>
      <c r="G239" s="225" t="s">
        <v>934</v>
      </c>
      <c r="H239" s="226">
        <v>1</v>
      </c>
      <c r="I239" s="227"/>
      <c r="J239" s="228">
        <f>ROUND(I239*H239,2)</f>
        <v>0</v>
      </c>
      <c r="K239" s="229"/>
      <c r="L239" s="45"/>
      <c r="M239" s="230" t="s">
        <v>1</v>
      </c>
      <c r="N239" s="231" t="s">
        <v>41</v>
      </c>
      <c r="O239" s="92"/>
      <c r="P239" s="232">
        <f>O239*H239</f>
        <v>0</v>
      </c>
      <c r="Q239" s="232">
        <v>0</v>
      </c>
      <c r="R239" s="232">
        <f>Q239*H239</f>
        <v>0</v>
      </c>
      <c r="S239" s="232">
        <v>0</v>
      </c>
      <c r="T239" s="233">
        <f>S239*H239</f>
        <v>0</v>
      </c>
      <c r="U239" s="39"/>
      <c r="V239" s="39"/>
      <c r="W239" s="39"/>
      <c r="X239" s="39"/>
      <c r="Y239" s="39"/>
      <c r="Z239" s="39"/>
      <c r="AA239" s="39"/>
      <c r="AB239" s="39"/>
      <c r="AC239" s="39"/>
      <c r="AD239" s="39"/>
      <c r="AE239" s="39"/>
      <c r="AR239" s="234" t="s">
        <v>206</v>
      </c>
      <c r="AT239" s="234" t="s">
        <v>202</v>
      </c>
      <c r="AU239" s="234" t="s">
        <v>83</v>
      </c>
      <c r="AY239" s="18" t="s">
        <v>201</v>
      </c>
      <c r="BE239" s="235">
        <f>IF(N239="základní",J239,0)</f>
        <v>0</v>
      </c>
      <c r="BF239" s="235">
        <f>IF(N239="snížená",J239,0)</f>
        <v>0</v>
      </c>
      <c r="BG239" s="235">
        <f>IF(N239="zákl. přenesená",J239,0)</f>
        <v>0</v>
      </c>
      <c r="BH239" s="235">
        <f>IF(N239="sníž. přenesená",J239,0)</f>
        <v>0</v>
      </c>
      <c r="BI239" s="235">
        <f>IF(N239="nulová",J239,0)</f>
        <v>0</v>
      </c>
      <c r="BJ239" s="18" t="s">
        <v>83</v>
      </c>
      <c r="BK239" s="235">
        <f>ROUND(I239*H239,2)</f>
        <v>0</v>
      </c>
      <c r="BL239" s="18" t="s">
        <v>206</v>
      </c>
      <c r="BM239" s="234" t="s">
        <v>1220</v>
      </c>
    </row>
    <row r="240" s="2" customFormat="1">
      <c r="A240" s="39"/>
      <c r="B240" s="40"/>
      <c r="C240" s="41"/>
      <c r="D240" s="238" t="s">
        <v>343</v>
      </c>
      <c r="E240" s="41"/>
      <c r="F240" s="285" t="s">
        <v>2961</v>
      </c>
      <c r="G240" s="41"/>
      <c r="H240" s="41"/>
      <c r="I240" s="286"/>
      <c r="J240" s="41"/>
      <c r="K240" s="41"/>
      <c r="L240" s="45"/>
      <c r="M240" s="287"/>
      <c r="N240" s="288"/>
      <c r="O240" s="92"/>
      <c r="P240" s="92"/>
      <c r="Q240" s="92"/>
      <c r="R240" s="92"/>
      <c r="S240" s="92"/>
      <c r="T240" s="93"/>
      <c r="U240" s="39"/>
      <c r="V240" s="39"/>
      <c r="W240" s="39"/>
      <c r="X240" s="39"/>
      <c r="Y240" s="39"/>
      <c r="Z240" s="39"/>
      <c r="AA240" s="39"/>
      <c r="AB240" s="39"/>
      <c r="AC240" s="39"/>
      <c r="AD240" s="39"/>
      <c r="AE240" s="39"/>
      <c r="AT240" s="18" t="s">
        <v>343</v>
      </c>
      <c r="AU240" s="18" t="s">
        <v>83</v>
      </c>
    </row>
    <row r="241" s="2" customFormat="1" ht="16.5" customHeight="1">
      <c r="A241" s="39"/>
      <c r="B241" s="40"/>
      <c r="C241" s="222" t="s">
        <v>919</v>
      </c>
      <c r="D241" s="222" t="s">
        <v>202</v>
      </c>
      <c r="E241" s="223" t="s">
        <v>2962</v>
      </c>
      <c r="F241" s="224" t="s">
        <v>2963</v>
      </c>
      <c r="G241" s="225" t="s">
        <v>934</v>
      </c>
      <c r="H241" s="226">
        <v>4</v>
      </c>
      <c r="I241" s="227"/>
      <c r="J241" s="228">
        <f>ROUND(I241*H241,2)</f>
        <v>0</v>
      </c>
      <c r="K241" s="229"/>
      <c r="L241" s="45"/>
      <c r="M241" s="230" t="s">
        <v>1</v>
      </c>
      <c r="N241" s="231" t="s">
        <v>41</v>
      </c>
      <c r="O241" s="92"/>
      <c r="P241" s="232">
        <f>O241*H241</f>
        <v>0</v>
      </c>
      <c r="Q241" s="232">
        <v>0</v>
      </c>
      <c r="R241" s="232">
        <f>Q241*H241</f>
        <v>0</v>
      </c>
      <c r="S241" s="232">
        <v>0</v>
      </c>
      <c r="T241" s="233">
        <f>S241*H241</f>
        <v>0</v>
      </c>
      <c r="U241" s="39"/>
      <c r="V241" s="39"/>
      <c r="W241" s="39"/>
      <c r="X241" s="39"/>
      <c r="Y241" s="39"/>
      <c r="Z241" s="39"/>
      <c r="AA241" s="39"/>
      <c r="AB241" s="39"/>
      <c r="AC241" s="39"/>
      <c r="AD241" s="39"/>
      <c r="AE241" s="39"/>
      <c r="AR241" s="234" t="s">
        <v>206</v>
      </c>
      <c r="AT241" s="234" t="s">
        <v>202</v>
      </c>
      <c r="AU241" s="234" t="s">
        <v>83</v>
      </c>
      <c r="AY241" s="18" t="s">
        <v>201</v>
      </c>
      <c r="BE241" s="235">
        <f>IF(N241="základní",J241,0)</f>
        <v>0</v>
      </c>
      <c r="BF241" s="235">
        <f>IF(N241="snížená",J241,0)</f>
        <v>0</v>
      </c>
      <c r="BG241" s="235">
        <f>IF(N241="zákl. přenesená",J241,0)</f>
        <v>0</v>
      </c>
      <c r="BH241" s="235">
        <f>IF(N241="sníž. přenesená",J241,0)</f>
        <v>0</v>
      </c>
      <c r="BI241" s="235">
        <f>IF(N241="nulová",J241,0)</f>
        <v>0</v>
      </c>
      <c r="BJ241" s="18" t="s">
        <v>83</v>
      </c>
      <c r="BK241" s="235">
        <f>ROUND(I241*H241,2)</f>
        <v>0</v>
      </c>
      <c r="BL241" s="18" t="s">
        <v>206</v>
      </c>
      <c r="BM241" s="234" t="s">
        <v>1235</v>
      </c>
    </row>
    <row r="242" s="2" customFormat="1" ht="21.75" customHeight="1">
      <c r="A242" s="39"/>
      <c r="B242" s="40"/>
      <c r="C242" s="222" t="s">
        <v>923</v>
      </c>
      <c r="D242" s="222" t="s">
        <v>202</v>
      </c>
      <c r="E242" s="223" t="s">
        <v>2964</v>
      </c>
      <c r="F242" s="224" t="s">
        <v>2965</v>
      </c>
      <c r="G242" s="225" t="s">
        <v>934</v>
      </c>
      <c r="H242" s="226">
        <v>2</v>
      </c>
      <c r="I242" s="227"/>
      <c r="J242" s="228">
        <f>ROUND(I242*H242,2)</f>
        <v>0</v>
      </c>
      <c r="K242" s="229"/>
      <c r="L242" s="45"/>
      <c r="M242" s="230" t="s">
        <v>1</v>
      </c>
      <c r="N242" s="231" t="s">
        <v>41</v>
      </c>
      <c r="O242" s="92"/>
      <c r="P242" s="232">
        <f>O242*H242</f>
        <v>0</v>
      </c>
      <c r="Q242" s="232">
        <v>0</v>
      </c>
      <c r="R242" s="232">
        <f>Q242*H242</f>
        <v>0</v>
      </c>
      <c r="S242" s="232">
        <v>0</v>
      </c>
      <c r="T242" s="233">
        <f>S242*H242</f>
        <v>0</v>
      </c>
      <c r="U242" s="39"/>
      <c r="V242" s="39"/>
      <c r="W242" s="39"/>
      <c r="X242" s="39"/>
      <c r="Y242" s="39"/>
      <c r="Z242" s="39"/>
      <c r="AA242" s="39"/>
      <c r="AB242" s="39"/>
      <c r="AC242" s="39"/>
      <c r="AD242" s="39"/>
      <c r="AE242" s="39"/>
      <c r="AR242" s="234" t="s">
        <v>206</v>
      </c>
      <c r="AT242" s="234" t="s">
        <v>202</v>
      </c>
      <c r="AU242" s="234" t="s">
        <v>83</v>
      </c>
      <c r="AY242" s="18" t="s">
        <v>201</v>
      </c>
      <c r="BE242" s="235">
        <f>IF(N242="základní",J242,0)</f>
        <v>0</v>
      </c>
      <c r="BF242" s="235">
        <f>IF(N242="snížená",J242,0)</f>
        <v>0</v>
      </c>
      <c r="BG242" s="235">
        <f>IF(N242="zákl. přenesená",J242,0)</f>
        <v>0</v>
      </c>
      <c r="BH242" s="235">
        <f>IF(N242="sníž. přenesená",J242,0)</f>
        <v>0</v>
      </c>
      <c r="BI242" s="235">
        <f>IF(N242="nulová",J242,0)</f>
        <v>0</v>
      </c>
      <c r="BJ242" s="18" t="s">
        <v>83</v>
      </c>
      <c r="BK242" s="235">
        <f>ROUND(I242*H242,2)</f>
        <v>0</v>
      </c>
      <c r="BL242" s="18" t="s">
        <v>206</v>
      </c>
      <c r="BM242" s="234" t="s">
        <v>1244</v>
      </c>
    </row>
    <row r="243" s="2" customFormat="1" ht="21.75" customHeight="1">
      <c r="A243" s="39"/>
      <c r="B243" s="40"/>
      <c r="C243" s="222" t="s">
        <v>927</v>
      </c>
      <c r="D243" s="222" t="s">
        <v>202</v>
      </c>
      <c r="E243" s="223" t="s">
        <v>2966</v>
      </c>
      <c r="F243" s="224" t="s">
        <v>2967</v>
      </c>
      <c r="G243" s="225" t="s">
        <v>934</v>
      </c>
      <c r="H243" s="226">
        <v>4</v>
      </c>
      <c r="I243" s="227"/>
      <c r="J243" s="228">
        <f>ROUND(I243*H243,2)</f>
        <v>0</v>
      </c>
      <c r="K243" s="229"/>
      <c r="L243" s="45"/>
      <c r="M243" s="230" t="s">
        <v>1</v>
      </c>
      <c r="N243" s="231" t="s">
        <v>41</v>
      </c>
      <c r="O243" s="92"/>
      <c r="P243" s="232">
        <f>O243*H243</f>
        <v>0</v>
      </c>
      <c r="Q243" s="232">
        <v>0</v>
      </c>
      <c r="R243" s="232">
        <f>Q243*H243</f>
        <v>0</v>
      </c>
      <c r="S243" s="232">
        <v>0</v>
      </c>
      <c r="T243" s="233">
        <f>S243*H243</f>
        <v>0</v>
      </c>
      <c r="U243" s="39"/>
      <c r="V243" s="39"/>
      <c r="W243" s="39"/>
      <c r="X243" s="39"/>
      <c r="Y243" s="39"/>
      <c r="Z243" s="39"/>
      <c r="AA243" s="39"/>
      <c r="AB243" s="39"/>
      <c r="AC243" s="39"/>
      <c r="AD243" s="39"/>
      <c r="AE243" s="39"/>
      <c r="AR243" s="234" t="s">
        <v>206</v>
      </c>
      <c r="AT243" s="234" t="s">
        <v>202</v>
      </c>
      <c r="AU243" s="234" t="s">
        <v>83</v>
      </c>
      <c r="AY243" s="18" t="s">
        <v>201</v>
      </c>
      <c r="BE243" s="235">
        <f>IF(N243="základní",J243,0)</f>
        <v>0</v>
      </c>
      <c r="BF243" s="235">
        <f>IF(N243="snížená",J243,0)</f>
        <v>0</v>
      </c>
      <c r="BG243" s="235">
        <f>IF(N243="zákl. přenesená",J243,0)</f>
        <v>0</v>
      </c>
      <c r="BH243" s="235">
        <f>IF(N243="sníž. přenesená",J243,0)</f>
        <v>0</v>
      </c>
      <c r="BI243" s="235">
        <f>IF(N243="nulová",J243,0)</f>
        <v>0</v>
      </c>
      <c r="BJ243" s="18" t="s">
        <v>83</v>
      </c>
      <c r="BK243" s="235">
        <f>ROUND(I243*H243,2)</f>
        <v>0</v>
      </c>
      <c r="BL243" s="18" t="s">
        <v>206</v>
      </c>
      <c r="BM243" s="234" t="s">
        <v>1254</v>
      </c>
    </row>
    <row r="244" s="2" customFormat="1" ht="49.05" customHeight="1">
      <c r="A244" s="39"/>
      <c r="B244" s="40"/>
      <c r="C244" s="222" t="s">
        <v>931</v>
      </c>
      <c r="D244" s="222" t="s">
        <v>202</v>
      </c>
      <c r="E244" s="223" t="s">
        <v>2968</v>
      </c>
      <c r="F244" s="224" t="s">
        <v>2969</v>
      </c>
      <c r="G244" s="225" t="s">
        <v>934</v>
      </c>
      <c r="H244" s="226">
        <v>1</v>
      </c>
      <c r="I244" s="227"/>
      <c r="J244" s="228">
        <f>ROUND(I244*H244,2)</f>
        <v>0</v>
      </c>
      <c r="K244" s="229"/>
      <c r="L244" s="45"/>
      <c r="M244" s="230" t="s">
        <v>1</v>
      </c>
      <c r="N244" s="231" t="s">
        <v>41</v>
      </c>
      <c r="O244" s="92"/>
      <c r="P244" s="232">
        <f>O244*H244</f>
        <v>0</v>
      </c>
      <c r="Q244" s="232">
        <v>0</v>
      </c>
      <c r="R244" s="232">
        <f>Q244*H244</f>
        <v>0</v>
      </c>
      <c r="S244" s="232">
        <v>0</v>
      </c>
      <c r="T244" s="233">
        <f>S244*H244</f>
        <v>0</v>
      </c>
      <c r="U244" s="39"/>
      <c r="V244" s="39"/>
      <c r="W244" s="39"/>
      <c r="X244" s="39"/>
      <c r="Y244" s="39"/>
      <c r="Z244" s="39"/>
      <c r="AA244" s="39"/>
      <c r="AB244" s="39"/>
      <c r="AC244" s="39"/>
      <c r="AD244" s="39"/>
      <c r="AE244" s="39"/>
      <c r="AR244" s="234" t="s">
        <v>206</v>
      </c>
      <c r="AT244" s="234" t="s">
        <v>202</v>
      </c>
      <c r="AU244" s="234" t="s">
        <v>83</v>
      </c>
      <c r="AY244" s="18" t="s">
        <v>201</v>
      </c>
      <c r="BE244" s="235">
        <f>IF(N244="základní",J244,0)</f>
        <v>0</v>
      </c>
      <c r="BF244" s="235">
        <f>IF(N244="snížená",J244,0)</f>
        <v>0</v>
      </c>
      <c r="BG244" s="235">
        <f>IF(N244="zákl. přenesená",J244,0)</f>
        <v>0</v>
      </c>
      <c r="BH244" s="235">
        <f>IF(N244="sníž. přenesená",J244,0)</f>
        <v>0</v>
      </c>
      <c r="BI244" s="235">
        <f>IF(N244="nulová",J244,0)</f>
        <v>0</v>
      </c>
      <c r="BJ244" s="18" t="s">
        <v>83</v>
      </c>
      <c r="BK244" s="235">
        <f>ROUND(I244*H244,2)</f>
        <v>0</v>
      </c>
      <c r="BL244" s="18" t="s">
        <v>206</v>
      </c>
      <c r="BM244" s="234" t="s">
        <v>1268</v>
      </c>
    </row>
    <row r="245" s="2" customFormat="1" ht="16.5" customHeight="1">
      <c r="A245" s="39"/>
      <c r="B245" s="40"/>
      <c r="C245" s="222" t="s">
        <v>936</v>
      </c>
      <c r="D245" s="222" t="s">
        <v>202</v>
      </c>
      <c r="E245" s="223" t="s">
        <v>2970</v>
      </c>
      <c r="F245" s="224" t="s">
        <v>2971</v>
      </c>
      <c r="G245" s="225" t="s">
        <v>934</v>
      </c>
      <c r="H245" s="226">
        <v>2</v>
      </c>
      <c r="I245" s="227"/>
      <c r="J245" s="228">
        <f>ROUND(I245*H245,2)</f>
        <v>0</v>
      </c>
      <c r="K245" s="229"/>
      <c r="L245" s="45"/>
      <c r="M245" s="230" t="s">
        <v>1</v>
      </c>
      <c r="N245" s="231" t="s">
        <v>41</v>
      </c>
      <c r="O245" s="92"/>
      <c r="P245" s="232">
        <f>O245*H245</f>
        <v>0</v>
      </c>
      <c r="Q245" s="232">
        <v>0</v>
      </c>
      <c r="R245" s="232">
        <f>Q245*H245</f>
        <v>0</v>
      </c>
      <c r="S245" s="232">
        <v>0</v>
      </c>
      <c r="T245" s="233">
        <f>S245*H245</f>
        <v>0</v>
      </c>
      <c r="U245" s="39"/>
      <c r="V245" s="39"/>
      <c r="W245" s="39"/>
      <c r="X245" s="39"/>
      <c r="Y245" s="39"/>
      <c r="Z245" s="39"/>
      <c r="AA245" s="39"/>
      <c r="AB245" s="39"/>
      <c r="AC245" s="39"/>
      <c r="AD245" s="39"/>
      <c r="AE245" s="39"/>
      <c r="AR245" s="234" t="s">
        <v>206</v>
      </c>
      <c r="AT245" s="234" t="s">
        <v>202</v>
      </c>
      <c r="AU245" s="234" t="s">
        <v>83</v>
      </c>
      <c r="AY245" s="18" t="s">
        <v>201</v>
      </c>
      <c r="BE245" s="235">
        <f>IF(N245="základní",J245,0)</f>
        <v>0</v>
      </c>
      <c r="BF245" s="235">
        <f>IF(N245="snížená",J245,0)</f>
        <v>0</v>
      </c>
      <c r="BG245" s="235">
        <f>IF(N245="zákl. přenesená",J245,0)</f>
        <v>0</v>
      </c>
      <c r="BH245" s="235">
        <f>IF(N245="sníž. přenesená",J245,0)</f>
        <v>0</v>
      </c>
      <c r="BI245" s="235">
        <f>IF(N245="nulová",J245,0)</f>
        <v>0</v>
      </c>
      <c r="BJ245" s="18" t="s">
        <v>83</v>
      </c>
      <c r="BK245" s="235">
        <f>ROUND(I245*H245,2)</f>
        <v>0</v>
      </c>
      <c r="BL245" s="18" t="s">
        <v>206</v>
      </c>
      <c r="BM245" s="234" t="s">
        <v>1287</v>
      </c>
    </row>
    <row r="246" s="2" customFormat="1">
      <c r="A246" s="39"/>
      <c r="B246" s="40"/>
      <c r="C246" s="41"/>
      <c r="D246" s="238" t="s">
        <v>343</v>
      </c>
      <c r="E246" s="41"/>
      <c r="F246" s="285" t="s">
        <v>2972</v>
      </c>
      <c r="G246" s="41"/>
      <c r="H246" s="41"/>
      <c r="I246" s="286"/>
      <c r="J246" s="41"/>
      <c r="K246" s="41"/>
      <c r="L246" s="45"/>
      <c r="M246" s="287"/>
      <c r="N246" s="288"/>
      <c r="O246" s="92"/>
      <c r="P246" s="92"/>
      <c r="Q246" s="92"/>
      <c r="R246" s="92"/>
      <c r="S246" s="92"/>
      <c r="T246" s="93"/>
      <c r="U246" s="39"/>
      <c r="V246" s="39"/>
      <c r="W246" s="39"/>
      <c r="X246" s="39"/>
      <c r="Y246" s="39"/>
      <c r="Z246" s="39"/>
      <c r="AA246" s="39"/>
      <c r="AB246" s="39"/>
      <c r="AC246" s="39"/>
      <c r="AD246" s="39"/>
      <c r="AE246" s="39"/>
      <c r="AT246" s="18" t="s">
        <v>343</v>
      </c>
      <c r="AU246" s="18" t="s">
        <v>83</v>
      </c>
    </row>
    <row r="247" s="2" customFormat="1" ht="16.5" customHeight="1">
      <c r="A247" s="39"/>
      <c r="B247" s="40"/>
      <c r="C247" s="222" t="s">
        <v>940</v>
      </c>
      <c r="D247" s="222" t="s">
        <v>202</v>
      </c>
      <c r="E247" s="223" t="s">
        <v>2973</v>
      </c>
      <c r="F247" s="224" t="s">
        <v>2974</v>
      </c>
      <c r="G247" s="225" t="s">
        <v>2234</v>
      </c>
      <c r="H247" s="226">
        <v>1</v>
      </c>
      <c r="I247" s="227"/>
      <c r="J247" s="228">
        <f>ROUND(I247*H247,2)</f>
        <v>0</v>
      </c>
      <c r="K247" s="229"/>
      <c r="L247" s="45"/>
      <c r="M247" s="230" t="s">
        <v>1</v>
      </c>
      <c r="N247" s="231" t="s">
        <v>41</v>
      </c>
      <c r="O247" s="92"/>
      <c r="P247" s="232">
        <f>O247*H247</f>
        <v>0</v>
      </c>
      <c r="Q247" s="232">
        <v>0</v>
      </c>
      <c r="R247" s="232">
        <f>Q247*H247</f>
        <v>0</v>
      </c>
      <c r="S247" s="232">
        <v>0</v>
      </c>
      <c r="T247" s="233">
        <f>S247*H247</f>
        <v>0</v>
      </c>
      <c r="U247" s="39"/>
      <c r="V247" s="39"/>
      <c r="W247" s="39"/>
      <c r="X247" s="39"/>
      <c r="Y247" s="39"/>
      <c r="Z247" s="39"/>
      <c r="AA247" s="39"/>
      <c r="AB247" s="39"/>
      <c r="AC247" s="39"/>
      <c r="AD247" s="39"/>
      <c r="AE247" s="39"/>
      <c r="AR247" s="234" t="s">
        <v>206</v>
      </c>
      <c r="AT247" s="234" t="s">
        <v>202</v>
      </c>
      <c r="AU247" s="234" t="s">
        <v>83</v>
      </c>
      <c r="AY247" s="18" t="s">
        <v>201</v>
      </c>
      <c r="BE247" s="235">
        <f>IF(N247="základní",J247,0)</f>
        <v>0</v>
      </c>
      <c r="BF247" s="235">
        <f>IF(N247="snížená",J247,0)</f>
        <v>0</v>
      </c>
      <c r="BG247" s="235">
        <f>IF(N247="zákl. přenesená",J247,0)</f>
        <v>0</v>
      </c>
      <c r="BH247" s="235">
        <f>IF(N247="sníž. přenesená",J247,0)</f>
        <v>0</v>
      </c>
      <c r="BI247" s="235">
        <f>IF(N247="nulová",J247,0)</f>
        <v>0</v>
      </c>
      <c r="BJ247" s="18" t="s">
        <v>83</v>
      </c>
      <c r="BK247" s="235">
        <f>ROUND(I247*H247,2)</f>
        <v>0</v>
      </c>
      <c r="BL247" s="18" t="s">
        <v>206</v>
      </c>
      <c r="BM247" s="234" t="s">
        <v>1297</v>
      </c>
    </row>
    <row r="248" s="11" customFormat="1" ht="22.8" customHeight="1">
      <c r="A248" s="11"/>
      <c r="B248" s="208"/>
      <c r="C248" s="209"/>
      <c r="D248" s="210" t="s">
        <v>75</v>
      </c>
      <c r="E248" s="310" t="s">
        <v>2975</v>
      </c>
      <c r="F248" s="310" t="s">
        <v>2852</v>
      </c>
      <c r="G248" s="209"/>
      <c r="H248" s="209"/>
      <c r="I248" s="212"/>
      <c r="J248" s="311">
        <f>BK248</f>
        <v>0</v>
      </c>
      <c r="K248" s="209"/>
      <c r="L248" s="214"/>
      <c r="M248" s="215"/>
      <c r="N248" s="216"/>
      <c r="O248" s="216"/>
      <c r="P248" s="217">
        <f>SUM(P249:P257)</f>
        <v>0</v>
      </c>
      <c r="Q248" s="216"/>
      <c r="R248" s="217">
        <f>SUM(R249:R257)</f>
        <v>0</v>
      </c>
      <c r="S248" s="216"/>
      <c r="T248" s="218">
        <f>SUM(T249:T257)</f>
        <v>0</v>
      </c>
      <c r="U248" s="11"/>
      <c r="V248" s="11"/>
      <c r="W248" s="11"/>
      <c r="X248" s="11"/>
      <c r="Y248" s="11"/>
      <c r="Z248" s="11"/>
      <c r="AA248" s="11"/>
      <c r="AB248" s="11"/>
      <c r="AC248" s="11"/>
      <c r="AD248" s="11"/>
      <c r="AE248" s="11"/>
      <c r="AR248" s="219" t="s">
        <v>83</v>
      </c>
      <c r="AT248" s="220" t="s">
        <v>75</v>
      </c>
      <c r="AU248" s="220" t="s">
        <v>83</v>
      </c>
      <c r="AY248" s="219" t="s">
        <v>201</v>
      </c>
      <c r="BK248" s="221">
        <f>SUM(BK249:BK257)</f>
        <v>0</v>
      </c>
    </row>
    <row r="249" s="2" customFormat="1" ht="24.15" customHeight="1">
      <c r="A249" s="39"/>
      <c r="B249" s="40"/>
      <c r="C249" s="222" t="s">
        <v>944</v>
      </c>
      <c r="D249" s="222" t="s">
        <v>202</v>
      </c>
      <c r="E249" s="223" t="s">
        <v>2976</v>
      </c>
      <c r="F249" s="224" t="s">
        <v>2977</v>
      </c>
      <c r="G249" s="225" t="s">
        <v>671</v>
      </c>
      <c r="H249" s="226">
        <v>10</v>
      </c>
      <c r="I249" s="227"/>
      <c r="J249" s="228">
        <f>ROUND(I249*H249,2)</f>
        <v>0</v>
      </c>
      <c r="K249" s="229"/>
      <c r="L249" s="45"/>
      <c r="M249" s="230" t="s">
        <v>1</v>
      </c>
      <c r="N249" s="231" t="s">
        <v>41</v>
      </c>
      <c r="O249" s="92"/>
      <c r="P249" s="232">
        <f>O249*H249</f>
        <v>0</v>
      </c>
      <c r="Q249" s="232">
        <v>0</v>
      </c>
      <c r="R249" s="232">
        <f>Q249*H249</f>
        <v>0</v>
      </c>
      <c r="S249" s="232">
        <v>0</v>
      </c>
      <c r="T249" s="233">
        <f>S249*H249</f>
        <v>0</v>
      </c>
      <c r="U249" s="39"/>
      <c r="V249" s="39"/>
      <c r="W249" s="39"/>
      <c r="X249" s="39"/>
      <c r="Y249" s="39"/>
      <c r="Z249" s="39"/>
      <c r="AA249" s="39"/>
      <c r="AB249" s="39"/>
      <c r="AC249" s="39"/>
      <c r="AD249" s="39"/>
      <c r="AE249" s="39"/>
      <c r="AR249" s="234" t="s">
        <v>206</v>
      </c>
      <c r="AT249" s="234" t="s">
        <v>202</v>
      </c>
      <c r="AU249" s="234" t="s">
        <v>85</v>
      </c>
      <c r="AY249" s="18" t="s">
        <v>201</v>
      </c>
      <c r="BE249" s="235">
        <f>IF(N249="základní",J249,0)</f>
        <v>0</v>
      </c>
      <c r="BF249" s="235">
        <f>IF(N249="snížená",J249,0)</f>
        <v>0</v>
      </c>
      <c r="BG249" s="235">
        <f>IF(N249="zákl. přenesená",J249,0)</f>
        <v>0</v>
      </c>
      <c r="BH249" s="235">
        <f>IF(N249="sníž. přenesená",J249,0)</f>
        <v>0</v>
      </c>
      <c r="BI249" s="235">
        <f>IF(N249="nulová",J249,0)</f>
        <v>0</v>
      </c>
      <c r="BJ249" s="18" t="s">
        <v>83</v>
      </c>
      <c r="BK249" s="235">
        <f>ROUND(I249*H249,2)</f>
        <v>0</v>
      </c>
      <c r="BL249" s="18" t="s">
        <v>206</v>
      </c>
      <c r="BM249" s="234" t="s">
        <v>1305</v>
      </c>
    </row>
    <row r="250" s="2" customFormat="1" ht="24.15" customHeight="1">
      <c r="A250" s="39"/>
      <c r="B250" s="40"/>
      <c r="C250" s="222" t="s">
        <v>948</v>
      </c>
      <c r="D250" s="222" t="s">
        <v>202</v>
      </c>
      <c r="E250" s="223" t="s">
        <v>2919</v>
      </c>
      <c r="F250" s="224" t="s">
        <v>2920</v>
      </c>
      <c r="G250" s="225" t="s">
        <v>671</v>
      </c>
      <c r="H250" s="226">
        <v>23</v>
      </c>
      <c r="I250" s="227"/>
      <c r="J250" s="228">
        <f>ROUND(I250*H250,2)</f>
        <v>0</v>
      </c>
      <c r="K250" s="229"/>
      <c r="L250" s="45"/>
      <c r="M250" s="230" t="s">
        <v>1</v>
      </c>
      <c r="N250" s="231" t="s">
        <v>41</v>
      </c>
      <c r="O250" s="92"/>
      <c r="P250" s="232">
        <f>O250*H250</f>
        <v>0</v>
      </c>
      <c r="Q250" s="232">
        <v>0</v>
      </c>
      <c r="R250" s="232">
        <f>Q250*H250</f>
        <v>0</v>
      </c>
      <c r="S250" s="232">
        <v>0</v>
      </c>
      <c r="T250" s="233">
        <f>S250*H250</f>
        <v>0</v>
      </c>
      <c r="U250" s="39"/>
      <c r="V250" s="39"/>
      <c r="W250" s="39"/>
      <c r="X250" s="39"/>
      <c r="Y250" s="39"/>
      <c r="Z250" s="39"/>
      <c r="AA250" s="39"/>
      <c r="AB250" s="39"/>
      <c r="AC250" s="39"/>
      <c r="AD250" s="39"/>
      <c r="AE250" s="39"/>
      <c r="AR250" s="234" t="s">
        <v>206</v>
      </c>
      <c r="AT250" s="234" t="s">
        <v>202</v>
      </c>
      <c r="AU250" s="234" t="s">
        <v>85</v>
      </c>
      <c r="AY250" s="18" t="s">
        <v>201</v>
      </c>
      <c r="BE250" s="235">
        <f>IF(N250="základní",J250,0)</f>
        <v>0</v>
      </c>
      <c r="BF250" s="235">
        <f>IF(N250="snížená",J250,0)</f>
        <v>0</v>
      </c>
      <c r="BG250" s="235">
        <f>IF(N250="zákl. přenesená",J250,0)</f>
        <v>0</v>
      </c>
      <c r="BH250" s="235">
        <f>IF(N250="sníž. přenesená",J250,0)</f>
        <v>0</v>
      </c>
      <c r="BI250" s="235">
        <f>IF(N250="nulová",J250,0)</f>
        <v>0</v>
      </c>
      <c r="BJ250" s="18" t="s">
        <v>83</v>
      </c>
      <c r="BK250" s="235">
        <f>ROUND(I250*H250,2)</f>
        <v>0</v>
      </c>
      <c r="BL250" s="18" t="s">
        <v>206</v>
      </c>
      <c r="BM250" s="234" t="s">
        <v>1313</v>
      </c>
    </row>
    <row r="251" s="2" customFormat="1" ht="24.15" customHeight="1">
      <c r="A251" s="39"/>
      <c r="B251" s="40"/>
      <c r="C251" s="222" t="s">
        <v>952</v>
      </c>
      <c r="D251" s="222" t="s">
        <v>202</v>
      </c>
      <c r="E251" s="223" t="s">
        <v>2921</v>
      </c>
      <c r="F251" s="224" t="s">
        <v>2922</v>
      </c>
      <c r="G251" s="225" t="s">
        <v>671</v>
      </c>
      <c r="H251" s="226">
        <v>3</v>
      </c>
      <c r="I251" s="227"/>
      <c r="J251" s="228">
        <f>ROUND(I251*H251,2)</f>
        <v>0</v>
      </c>
      <c r="K251" s="229"/>
      <c r="L251" s="45"/>
      <c r="M251" s="230" t="s">
        <v>1</v>
      </c>
      <c r="N251" s="231" t="s">
        <v>41</v>
      </c>
      <c r="O251" s="92"/>
      <c r="P251" s="232">
        <f>O251*H251</f>
        <v>0</v>
      </c>
      <c r="Q251" s="232">
        <v>0</v>
      </c>
      <c r="R251" s="232">
        <f>Q251*H251</f>
        <v>0</v>
      </c>
      <c r="S251" s="232">
        <v>0</v>
      </c>
      <c r="T251" s="233">
        <f>S251*H251</f>
        <v>0</v>
      </c>
      <c r="U251" s="39"/>
      <c r="V251" s="39"/>
      <c r="W251" s="39"/>
      <c r="X251" s="39"/>
      <c r="Y251" s="39"/>
      <c r="Z251" s="39"/>
      <c r="AA251" s="39"/>
      <c r="AB251" s="39"/>
      <c r="AC251" s="39"/>
      <c r="AD251" s="39"/>
      <c r="AE251" s="39"/>
      <c r="AR251" s="234" t="s">
        <v>206</v>
      </c>
      <c r="AT251" s="234" t="s">
        <v>202</v>
      </c>
      <c r="AU251" s="234" t="s">
        <v>85</v>
      </c>
      <c r="AY251" s="18" t="s">
        <v>201</v>
      </c>
      <c r="BE251" s="235">
        <f>IF(N251="základní",J251,0)</f>
        <v>0</v>
      </c>
      <c r="BF251" s="235">
        <f>IF(N251="snížená",J251,0)</f>
        <v>0</v>
      </c>
      <c r="BG251" s="235">
        <f>IF(N251="zákl. přenesená",J251,0)</f>
        <v>0</v>
      </c>
      <c r="BH251" s="235">
        <f>IF(N251="sníž. přenesená",J251,0)</f>
        <v>0</v>
      </c>
      <c r="BI251" s="235">
        <f>IF(N251="nulová",J251,0)</f>
        <v>0</v>
      </c>
      <c r="BJ251" s="18" t="s">
        <v>83</v>
      </c>
      <c r="BK251" s="235">
        <f>ROUND(I251*H251,2)</f>
        <v>0</v>
      </c>
      <c r="BL251" s="18" t="s">
        <v>206</v>
      </c>
      <c r="BM251" s="234" t="s">
        <v>1321</v>
      </c>
    </row>
    <row r="252" s="2" customFormat="1" ht="21.75" customHeight="1">
      <c r="A252" s="39"/>
      <c r="B252" s="40"/>
      <c r="C252" s="222" t="s">
        <v>958</v>
      </c>
      <c r="D252" s="222" t="s">
        <v>202</v>
      </c>
      <c r="E252" s="223" t="s">
        <v>2978</v>
      </c>
      <c r="F252" s="224" t="s">
        <v>2979</v>
      </c>
      <c r="G252" s="225" t="s">
        <v>671</v>
      </c>
      <c r="H252" s="226">
        <v>12</v>
      </c>
      <c r="I252" s="227"/>
      <c r="J252" s="228">
        <f>ROUND(I252*H252,2)</f>
        <v>0</v>
      </c>
      <c r="K252" s="229"/>
      <c r="L252" s="45"/>
      <c r="M252" s="230" t="s">
        <v>1</v>
      </c>
      <c r="N252" s="231" t="s">
        <v>41</v>
      </c>
      <c r="O252" s="92"/>
      <c r="P252" s="232">
        <f>O252*H252</f>
        <v>0</v>
      </c>
      <c r="Q252" s="232">
        <v>0</v>
      </c>
      <c r="R252" s="232">
        <f>Q252*H252</f>
        <v>0</v>
      </c>
      <c r="S252" s="232">
        <v>0</v>
      </c>
      <c r="T252" s="233">
        <f>S252*H252</f>
        <v>0</v>
      </c>
      <c r="U252" s="39"/>
      <c r="V252" s="39"/>
      <c r="W252" s="39"/>
      <c r="X252" s="39"/>
      <c r="Y252" s="39"/>
      <c r="Z252" s="39"/>
      <c r="AA252" s="39"/>
      <c r="AB252" s="39"/>
      <c r="AC252" s="39"/>
      <c r="AD252" s="39"/>
      <c r="AE252" s="39"/>
      <c r="AR252" s="234" t="s">
        <v>206</v>
      </c>
      <c r="AT252" s="234" t="s">
        <v>202</v>
      </c>
      <c r="AU252" s="234" t="s">
        <v>85</v>
      </c>
      <c r="AY252" s="18" t="s">
        <v>201</v>
      </c>
      <c r="BE252" s="235">
        <f>IF(N252="základní",J252,0)</f>
        <v>0</v>
      </c>
      <c r="BF252" s="235">
        <f>IF(N252="snížená",J252,0)</f>
        <v>0</v>
      </c>
      <c r="BG252" s="235">
        <f>IF(N252="zákl. přenesená",J252,0)</f>
        <v>0</v>
      </c>
      <c r="BH252" s="235">
        <f>IF(N252="sníž. přenesená",J252,0)</f>
        <v>0</v>
      </c>
      <c r="BI252" s="235">
        <f>IF(N252="nulová",J252,0)</f>
        <v>0</v>
      </c>
      <c r="BJ252" s="18" t="s">
        <v>83</v>
      </c>
      <c r="BK252" s="235">
        <f>ROUND(I252*H252,2)</f>
        <v>0</v>
      </c>
      <c r="BL252" s="18" t="s">
        <v>206</v>
      </c>
      <c r="BM252" s="234" t="s">
        <v>1329</v>
      </c>
    </row>
    <row r="253" s="2" customFormat="1" ht="33" customHeight="1">
      <c r="A253" s="39"/>
      <c r="B253" s="40"/>
      <c r="C253" s="222" t="s">
        <v>962</v>
      </c>
      <c r="D253" s="222" t="s">
        <v>202</v>
      </c>
      <c r="E253" s="223" t="s">
        <v>2980</v>
      </c>
      <c r="F253" s="224" t="s">
        <v>2981</v>
      </c>
      <c r="G253" s="225" t="s">
        <v>215</v>
      </c>
      <c r="H253" s="226">
        <v>35</v>
      </c>
      <c r="I253" s="227"/>
      <c r="J253" s="228">
        <f>ROUND(I253*H253,2)</f>
        <v>0</v>
      </c>
      <c r="K253" s="229"/>
      <c r="L253" s="45"/>
      <c r="M253" s="230" t="s">
        <v>1</v>
      </c>
      <c r="N253" s="231" t="s">
        <v>41</v>
      </c>
      <c r="O253" s="92"/>
      <c r="P253" s="232">
        <f>O253*H253</f>
        <v>0</v>
      </c>
      <c r="Q253" s="232">
        <v>0</v>
      </c>
      <c r="R253" s="232">
        <f>Q253*H253</f>
        <v>0</v>
      </c>
      <c r="S253" s="232">
        <v>0</v>
      </c>
      <c r="T253" s="233">
        <f>S253*H253</f>
        <v>0</v>
      </c>
      <c r="U253" s="39"/>
      <c r="V253" s="39"/>
      <c r="W253" s="39"/>
      <c r="X253" s="39"/>
      <c r="Y253" s="39"/>
      <c r="Z253" s="39"/>
      <c r="AA253" s="39"/>
      <c r="AB253" s="39"/>
      <c r="AC253" s="39"/>
      <c r="AD253" s="39"/>
      <c r="AE253" s="39"/>
      <c r="AR253" s="234" t="s">
        <v>206</v>
      </c>
      <c r="AT253" s="234" t="s">
        <v>202</v>
      </c>
      <c r="AU253" s="234" t="s">
        <v>85</v>
      </c>
      <c r="AY253" s="18" t="s">
        <v>201</v>
      </c>
      <c r="BE253" s="235">
        <f>IF(N253="základní",J253,0)</f>
        <v>0</v>
      </c>
      <c r="BF253" s="235">
        <f>IF(N253="snížená",J253,0)</f>
        <v>0</v>
      </c>
      <c r="BG253" s="235">
        <f>IF(N253="zákl. přenesená",J253,0)</f>
        <v>0</v>
      </c>
      <c r="BH253" s="235">
        <f>IF(N253="sníž. přenesená",J253,0)</f>
        <v>0</v>
      </c>
      <c r="BI253" s="235">
        <f>IF(N253="nulová",J253,0)</f>
        <v>0</v>
      </c>
      <c r="BJ253" s="18" t="s">
        <v>83</v>
      </c>
      <c r="BK253" s="235">
        <f>ROUND(I253*H253,2)</f>
        <v>0</v>
      </c>
      <c r="BL253" s="18" t="s">
        <v>206</v>
      </c>
      <c r="BM253" s="234" t="s">
        <v>1337</v>
      </c>
    </row>
    <row r="254" s="2" customFormat="1" ht="16.5" customHeight="1">
      <c r="A254" s="39"/>
      <c r="B254" s="40"/>
      <c r="C254" s="222" t="s">
        <v>966</v>
      </c>
      <c r="D254" s="222" t="s">
        <v>202</v>
      </c>
      <c r="E254" s="223" t="s">
        <v>2925</v>
      </c>
      <c r="F254" s="224" t="s">
        <v>2926</v>
      </c>
      <c r="G254" s="225" t="s">
        <v>215</v>
      </c>
      <c r="H254" s="226">
        <v>32</v>
      </c>
      <c r="I254" s="227"/>
      <c r="J254" s="228">
        <f>ROUND(I254*H254,2)</f>
        <v>0</v>
      </c>
      <c r="K254" s="229"/>
      <c r="L254" s="45"/>
      <c r="M254" s="230" t="s">
        <v>1</v>
      </c>
      <c r="N254" s="231" t="s">
        <v>41</v>
      </c>
      <c r="O254" s="92"/>
      <c r="P254" s="232">
        <f>O254*H254</f>
        <v>0</v>
      </c>
      <c r="Q254" s="232">
        <v>0</v>
      </c>
      <c r="R254" s="232">
        <f>Q254*H254</f>
        <v>0</v>
      </c>
      <c r="S254" s="232">
        <v>0</v>
      </c>
      <c r="T254" s="233">
        <f>S254*H254</f>
        <v>0</v>
      </c>
      <c r="U254" s="39"/>
      <c r="V254" s="39"/>
      <c r="W254" s="39"/>
      <c r="X254" s="39"/>
      <c r="Y254" s="39"/>
      <c r="Z254" s="39"/>
      <c r="AA254" s="39"/>
      <c r="AB254" s="39"/>
      <c r="AC254" s="39"/>
      <c r="AD254" s="39"/>
      <c r="AE254" s="39"/>
      <c r="AR254" s="234" t="s">
        <v>206</v>
      </c>
      <c r="AT254" s="234" t="s">
        <v>202</v>
      </c>
      <c r="AU254" s="234" t="s">
        <v>85</v>
      </c>
      <c r="AY254" s="18" t="s">
        <v>201</v>
      </c>
      <c r="BE254" s="235">
        <f>IF(N254="základní",J254,0)</f>
        <v>0</v>
      </c>
      <c r="BF254" s="235">
        <f>IF(N254="snížená",J254,0)</f>
        <v>0</v>
      </c>
      <c r="BG254" s="235">
        <f>IF(N254="zákl. přenesená",J254,0)</f>
        <v>0</v>
      </c>
      <c r="BH254" s="235">
        <f>IF(N254="sníž. přenesená",J254,0)</f>
        <v>0</v>
      </c>
      <c r="BI254" s="235">
        <f>IF(N254="nulová",J254,0)</f>
        <v>0</v>
      </c>
      <c r="BJ254" s="18" t="s">
        <v>83</v>
      </c>
      <c r="BK254" s="235">
        <f>ROUND(I254*H254,2)</f>
        <v>0</v>
      </c>
      <c r="BL254" s="18" t="s">
        <v>206</v>
      </c>
      <c r="BM254" s="234" t="s">
        <v>1347</v>
      </c>
    </row>
    <row r="255" s="2" customFormat="1">
      <c r="A255" s="39"/>
      <c r="B255" s="40"/>
      <c r="C255" s="41"/>
      <c r="D255" s="238" t="s">
        <v>343</v>
      </c>
      <c r="E255" s="41"/>
      <c r="F255" s="285" t="s">
        <v>2927</v>
      </c>
      <c r="G255" s="41"/>
      <c r="H255" s="41"/>
      <c r="I255" s="286"/>
      <c r="J255" s="41"/>
      <c r="K255" s="41"/>
      <c r="L255" s="45"/>
      <c r="M255" s="287"/>
      <c r="N255" s="288"/>
      <c r="O255" s="92"/>
      <c r="P255" s="92"/>
      <c r="Q255" s="92"/>
      <c r="R255" s="92"/>
      <c r="S255" s="92"/>
      <c r="T255" s="93"/>
      <c r="U255" s="39"/>
      <c r="V255" s="39"/>
      <c r="W255" s="39"/>
      <c r="X255" s="39"/>
      <c r="Y255" s="39"/>
      <c r="Z255" s="39"/>
      <c r="AA255" s="39"/>
      <c r="AB255" s="39"/>
      <c r="AC255" s="39"/>
      <c r="AD255" s="39"/>
      <c r="AE255" s="39"/>
      <c r="AT255" s="18" t="s">
        <v>343</v>
      </c>
      <c r="AU255" s="18" t="s">
        <v>85</v>
      </c>
    </row>
    <row r="256" s="2" customFormat="1" ht="78" customHeight="1">
      <c r="A256" s="39"/>
      <c r="B256" s="40"/>
      <c r="C256" s="222" t="s">
        <v>970</v>
      </c>
      <c r="D256" s="222" t="s">
        <v>202</v>
      </c>
      <c r="E256" s="223" t="s">
        <v>2928</v>
      </c>
      <c r="F256" s="224" t="s">
        <v>2929</v>
      </c>
      <c r="G256" s="225" t="s">
        <v>215</v>
      </c>
      <c r="H256" s="226">
        <v>3</v>
      </c>
      <c r="I256" s="227"/>
      <c r="J256" s="228">
        <f>ROUND(I256*H256,2)</f>
        <v>0</v>
      </c>
      <c r="K256" s="229"/>
      <c r="L256" s="45"/>
      <c r="M256" s="230" t="s">
        <v>1</v>
      </c>
      <c r="N256" s="231" t="s">
        <v>41</v>
      </c>
      <c r="O256" s="92"/>
      <c r="P256" s="232">
        <f>O256*H256</f>
        <v>0</v>
      </c>
      <c r="Q256" s="232">
        <v>0</v>
      </c>
      <c r="R256" s="232">
        <f>Q256*H256</f>
        <v>0</v>
      </c>
      <c r="S256" s="232">
        <v>0</v>
      </c>
      <c r="T256" s="233">
        <f>S256*H256</f>
        <v>0</v>
      </c>
      <c r="U256" s="39"/>
      <c r="V256" s="39"/>
      <c r="W256" s="39"/>
      <c r="X256" s="39"/>
      <c r="Y256" s="39"/>
      <c r="Z256" s="39"/>
      <c r="AA256" s="39"/>
      <c r="AB256" s="39"/>
      <c r="AC256" s="39"/>
      <c r="AD256" s="39"/>
      <c r="AE256" s="39"/>
      <c r="AR256" s="234" t="s">
        <v>206</v>
      </c>
      <c r="AT256" s="234" t="s">
        <v>202</v>
      </c>
      <c r="AU256" s="234" t="s">
        <v>85</v>
      </c>
      <c r="AY256" s="18" t="s">
        <v>201</v>
      </c>
      <c r="BE256" s="235">
        <f>IF(N256="základní",J256,0)</f>
        <v>0</v>
      </c>
      <c r="BF256" s="235">
        <f>IF(N256="snížená",J256,0)</f>
        <v>0</v>
      </c>
      <c r="BG256" s="235">
        <f>IF(N256="zákl. přenesená",J256,0)</f>
        <v>0</v>
      </c>
      <c r="BH256" s="235">
        <f>IF(N256="sníž. přenesená",J256,0)</f>
        <v>0</v>
      </c>
      <c r="BI256" s="235">
        <f>IF(N256="nulová",J256,0)</f>
        <v>0</v>
      </c>
      <c r="BJ256" s="18" t="s">
        <v>83</v>
      </c>
      <c r="BK256" s="235">
        <f>ROUND(I256*H256,2)</f>
        <v>0</v>
      </c>
      <c r="BL256" s="18" t="s">
        <v>206</v>
      </c>
      <c r="BM256" s="234" t="s">
        <v>1355</v>
      </c>
    </row>
    <row r="257" s="2" customFormat="1" ht="16.5" customHeight="1">
      <c r="A257" s="39"/>
      <c r="B257" s="40"/>
      <c r="C257" s="222" t="s">
        <v>974</v>
      </c>
      <c r="D257" s="222" t="s">
        <v>202</v>
      </c>
      <c r="E257" s="223" t="s">
        <v>2982</v>
      </c>
      <c r="F257" s="224" t="s">
        <v>2864</v>
      </c>
      <c r="G257" s="225" t="s">
        <v>2234</v>
      </c>
      <c r="H257" s="226">
        <v>1</v>
      </c>
      <c r="I257" s="227"/>
      <c r="J257" s="228">
        <f>ROUND(I257*H257,2)</f>
        <v>0</v>
      </c>
      <c r="K257" s="229"/>
      <c r="L257" s="45"/>
      <c r="M257" s="230" t="s">
        <v>1</v>
      </c>
      <c r="N257" s="231" t="s">
        <v>41</v>
      </c>
      <c r="O257" s="92"/>
      <c r="P257" s="232">
        <f>O257*H257</f>
        <v>0</v>
      </c>
      <c r="Q257" s="232">
        <v>0</v>
      </c>
      <c r="R257" s="232">
        <f>Q257*H257</f>
        <v>0</v>
      </c>
      <c r="S257" s="232">
        <v>0</v>
      </c>
      <c r="T257" s="233">
        <f>S257*H257</f>
        <v>0</v>
      </c>
      <c r="U257" s="39"/>
      <c r="V257" s="39"/>
      <c r="W257" s="39"/>
      <c r="X257" s="39"/>
      <c r="Y257" s="39"/>
      <c r="Z257" s="39"/>
      <c r="AA257" s="39"/>
      <c r="AB257" s="39"/>
      <c r="AC257" s="39"/>
      <c r="AD257" s="39"/>
      <c r="AE257" s="39"/>
      <c r="AR257" s="234" t="s">
        <v>206</v>
      </c>
      <c r="AT257" s="234" t="s">
        <v>202</v>
      </c>
      <c r="AU257" s="234" t="s">
        <v>85</v>
      </c>
      <c r="AY257" s="18" t="s">
        <v>201</v>
      </c>
      <c r="BE257" s="235">
        <f>IF(N257="základní",J257,0)</f>
        <v>0</v>
      </c>
      <c r="BF257" s="235">
        <f>IF(N257="snížená",J257,0)</f>
        <v>0</v>
      </c>
      <c r="BG257" s="235">
        <f>IF(N257="zákl. přenesená",J257,0)</f>
        <v>0</v>
      </c>
      <c r="BH257" s="235">
        <f>IF(N257="sníž. přenesená",J257,0)</f>
        <v>0</v>
      </c>
      <c r="BI257" s="235">
        <f>IF(N257="nulová",J257,0)</f>
        <v>0</v>
      </c>
      <c r="BJ257" s="18" t="s">
        <v>83</v>
      </c>
      <c r="BK257" s="235">
        <f>ROUND(I257*H257,2)</f>
        <v>0</v>
      </c>
      <c r="BL257" s="18" t="s">
        <v>206</v>
      </c>
      <c r="BM257" s="234" t="s">
        <v>1362</v>
      </c>
    </row>
    <row r="258" s="11" customFormat="1" ht="22.8" customHeight="1">
      <c r="A258" s="11"/>
      <c r="B258" s="208"/>
      <c r="C258" s="209"/>
      <c r="D258" s="210" t="s">
        <v>75</v>
      </c>
      <c r="E258" s="310" t="s">
        <v>2983</v>
      </c>
      <c r="F258" s="310" t="s">
        <v>2879</v>
      </c>
      <c r="G258" s="209"/>
      <c r="H258" s="209"/>
      <c r="I258" s="212"/>
      <c r="J258" s="311">
        <f>BK258</f>
        <v>0</v>
      </c>
      <c r="K258" s="209"/>
      <c r="L258" s="214"/>
      <c r="M258" s="215"/>
      <c r="N258" s="216"/>
      <c r="O258" s="216"/>
      <c r="P258" s="217">
        <f>SUM(P259:P261)</f>
        <v>0</v>
      </c>
      <c r="Q258" s="216"/>
      <c r="R258" s="217">
        <f>SUM(R259:R261)</f>
        <v>0</v>
      </c>
      <c r="S258" s="216"/>
      <c r="T258" s="218">
        <f>SUM(T259:T261)</f>
        <v>0</v>
      </c>
      <c r="U258" s="11"/>
      <c r="V258" s="11"/>
      <c r="W258" s="11"/>
      <c r="X258" s="11"/>
      <c r="Y258" s="11"/>
      <c r="Z258" s="11"/>
      <c r="AA258" s="11"/>
      <c r="AB258" s="11"/>
      <c r="AC258" s="11"/>
      <c r="AD258" s="11"/>
      <c r="AE258" s="11"/>
      <c r="AR258" s="219" t="s">
        <v>83</v>
      </c>
      <c r="AT258" s="220" t="s">
        <v>75</v>
      </c>
      <c r="AU258" s="220" t="s">
        <v>83</v>
      </c>
      <c r="AY258" s="219" t="s">
        <v>201</v>
      </c>
      <c r="BK258" s="221">
        <f>SUM(BK259:BK261)</f>
        <v>0</v>
      </c>
    </row>
    <row r="259" s="2" customFormat="1" ht="16.5" customHeight="1">
      <c r="A259" s="39"/>
      <c r="B259" s="40"/>
      <c r="C259" s="222" t="s">
        <v>978</v>
      </c>
      <c r="D259" s="222" t="s">
        <v>202</v>
      </c>
      <c r="E259" s="223" t="s">
        <v>2984</v>
      </c>
      <c r="F259" s="224" t="s">
        <v>2881</v>
      </c>
      <c r="G259" s="225" t="s">
        <v>2234</v>
      </c>
      <c r="H259" s="226">
        <v>1</v>
      </c>
      <c r="I259" s="227"/>
      <c r="J259" s="228">
        <f>ROUND(I259*H259,2)</f>
        <v>0</v>
      </c>
      <c r="K259" s="229"/>
      <c r="L259" s="45"/>
      <c r="M259" s="230" t="s">
        <v>1</v>
      </c>
      <c r="N259" s="231" t="s">
        <v>41</v>
      </c>
      <c r="O259" s="92"/>
      <c r="P259" s="232">
        <f>O259*H259</f>
        <v>0</v>
      </c>
      <c r="Q259" s="232">
        <v>0</v>
      </c>
      <c r="R259" s="232">
        <f>Q259*H259</f>
        <v>0</v>
      </c>
      <c r="S259" s="232">
        <v>0</v>
      </c>
      <c r="T259" s="233">
        <f>S259*H259</f>
        <v>0</v>
      </c>
      <c r="U259" s="39"/>
      <c r="V259" s="39"/>
      <c r="W259" s="39"/>
      <c r="X259" s="39"/>
      <c r="Y259" s="39"/>
      <c r="Z259" s="39"/>
      <c r="AA259" s="39"/>
      <c r="AB259" s="39"/>
      <c r="AC259" s="39"/>
      <c r="AD259" s="39"/>
      <c r="AE259" s="39"/>
      <c r="AR259" s="234" t="s">
        <v>206</v>
      </c>
      <c r="AT259" s="234" t="s">
        <v>202</v>
      </c>
      <c r="AU259" s="234" t="s">
        <v>85</v>
      </c>
      <c r="AY259" s="18" t="s">
        <v>201</v>
      </c>
      <c r="BE259" s="235">
        <f>IF(N259="základní",J259,0)</f>
        <v>0</v>
      </c>
      <c r="BF259" s="235">
        <f>IF(N259="snížená",J259,0)</f>
        <v>0</v>
      </c>
      <c r="BG259" s="235">
        <f>IF(N259="zákl. přenesená",J259,0)</f>
        <v>0</v>
      </c>
      <c r="BH259" s="235">
        <f>IF(N259="sníž. přenesená",J259,0)</f>
        <v>0</v>
      </c>
      <c r="BI259" s="235">
        <f>IF(N259="nulová",J259,0)</f>
        <v>0</v>
      </c>
      <c r="BJ259" s="18" t="s">
        <v>83</v>
      </c>
      <c r="BK259" s="235">
        <f>ROUND(I259*H259,2)</f>
        <v>0</v>
      </c>
      <c r="BL259" s="18" t="s">
        <v>206</v>
      </c>
      <c r="BM259" s="234" t="s">
        <v>1370</v>
      </c>
    </row>
    <row r="260" s="2" customFormat="1">
      <c r="A260" s="39"/>
      <c r="B260" s="40"/>
      <c r="C260" s="41"/>
      <c r="D260" s="238" t="s">
        <v>343</v>
      </c>
      <c r="E260" s="41"/>
      <c r="F260" s="285" t="s">
        <v>2317</v>
      </c>
      <c r="G260" s="41"/>
      <c r="H260" s="41"/>
      <c r="I260" s="286"/>
      <c r="J260" s="41"/>
      <c r="K260" s="41"/>
      <c r="L260" s="45"/>
      <c r="M260" s="287"/>
      <c r="N260" s="288"/>
      <c r="O260" s="92"/>
      <c r="P260" s="92"/>
      <c r="Q260" s="92"/>
      <c r="R260" s="92"/>
      <c r="S260" s="92"/>
      <c r="T260" s="93"/>
      <c r="U260" s="39"/>
      <c r="V260" s="39"/>
      <c r="W260" s="39"/>
      <c r="X260" s="39"/>
      <c r="Y260" s="39"/>
      <c r="Z260" s="39"/>
      <c r="AA260" s="39"/>
      <c r="AB260" s="39"/>
      <c r="AC260" s="39"/>
      <c r="AD260" s="39"/>
      <c r="AE260" s="39"/>
      <c r="AT260" s="18" t="s">
        <v>343</v>
      </c>
      <c r="AU260" s="18" t="s">
        <v>85</v>
      </c>
    </row>
    <row r="261" s="2" customFormat="1" ht="21.75" customHeight="1">
      <c r="A261" s="39"/>
      <c r="B261" s="40"/>
      <c r="C261" s="222" t="s">
        <v>984</v>
      </c>
      <c r="D261" s="222" t="s">
        <v>202</v>
      </c>
      <c r="E261" s="223" t="s">
        <v>2888</v>
      </c>
      <c r="F261" s="224" t="s">
        <v>2889</v>
      </c>
      <c r="G261" s="225" t="s">
        <v>1032</v>
      </c>
      <c r="H261" s="302"/>
      <c r="I261" s="227"/>
      <c r="J261" s="228">
        <f>ROUND(I261*H261,2)</f>
        <v>0</v>
      </c>
      <c r="K261" s="229"/>
      <c r="L261" s="45"/>
      <c r="M261" s="230" t="s">
        <v>1</v>
      </c>
      <c r="N261" s="231" t="s">
        <v>41</v>
      </c>
      <c r="O261" s="92"/>
      <c r="P261" s="232">
        <f>O261*H261</f>
        <v>0</v>
      </c>
      <c r="Q261" s="232">
        <v>0</v>
      </c>
      <c r="R261" s="232">
        <f>Q261*H261</f>
        <v>0</v>
      </c>
      <c r="S261" s="232">
        <v>0</v>
      </c>
      <c r="T261" s="233">
        <f>S261*H261</f>
        <v>0</v>
      </c>
      <c r="U261" s="39"/>
      <c r="V261" s="39"/>
      <c r="W261" s="39"/>
      <c r="X261" s="39"/>
      <c r="Y261" s="39"/>
      <c r="Z261" s="39"/>
      <c r="AA261" s="39"/>
      <c r="AB261" s="39"/>
      <c r="AC261" s="39"/>
      <c r="AD261" s="39"/>
      <c r="AE261" s="39"/>
      <c r="AR261" s="234" t="s">
        <v>206</v>
      </c>
      <c r="AT261" s="234" t="s">
        <v>202</v>
      </c>
      <c r="AU261" s="234" t="s">
        <v>85</v>
      </c>
      <c r="AY261" s="18" t="s">
        <v>201</v>
      </c>
      <c r="BE261" s="235">
        <f>IF(N261="základní",J261,0)</f>
        <v>0</v>
      </c>
      <c r="BF261" s="235">
        <f>IF(N261="snížená",J261,0)</f>
        <v>0</v>
      </c>
      <c r="BG261" s="235">
        <f>IF(N261="zákl. přenesená",J261,0)</f>
        <v>0</v>
      </c>
      <c r="BH261" s="235">
        <f>IF(N261="sníž. přenesená",J261,0)</f>
        <v>0</v>
      </c>
      <c r="BI261" s="235">
        <f>IF(N261="nulová",J261,0)</f>
        <v>0</v>
      </c>
      <c r="BJ261" s="18" t="s">
        <v>83</v>
      </c>
      <c r="BK261" s="235">
        <f>ROUND(I261*H261,2)</f>
        <v>0</v>
      </c>
      <c r="BL261" s="18" t="s">
        <v>206</v>
      </c>
      <c r="BM261" s="234" t="s">
        <v>1377</v>
      </c>
    </row>
    <row r="262" s="11" customFormat="1" ht="25.92" customHeight="1">
      <c r="A262" s="11"/>
      <c r="B262" s="208"/>
      <c r="C262" s="209"/>
      <c r="D262" s="210" t="s">
        <v>75</v>
      </c>
      <c r="E262" s="211" t="s">
        <v>2985</v>
      </c>
      <c r="F262" s="211" t="s">
        <v>2986</v>
      </c>
      <c r="G262" s="209"/>
      <c r="H262" s="209"/>
      <c r="I262" s="212"/>
      <c r="J262" s="213">
        <f>BK262</f>
        <v>0</v>
      </c>
      <c r="K262" s="209"/>
      <c r="L262" s="214"/>
      <c r="M262" s="215"/>
      <c r="N262" s="216"/>
      <c r="O262" s="216"/>
      <c r="P262" s="217">
        <f>P263+SUM(P264:P278)+P290</f>
        <v>0</v>
      </c>
      <c r="Q262" s="216"/>
      <c r="R262" s="217">
        <f>R263+SUM(R264:R278)+R290</f>
        <v>0</v>
      </c>
      <c r="S262" s="216"/>
      <c r="T262" s="218">
        <f>T263+SUM(T264:T278)+T290</f>
        <v>0</v>
      </c>
      <c r="U262" s="11"/>
      <c r="V262" s="11"/>
      <c r="W262" s="11"/>
      <c r="X262" s="11"/>
      <c r="Y262" s="11"/>
      <c r="Z262" s="11"/>
      <c r="AA262" s="11"/>
      <c r="AB262" s="11"/>
      <c r="AC262" s="11"/>
      <c r="AD262" s="11"/>
      <c r="AE262" s="11"/>
      <c r="AR262" s="219" t="s">
        <v>83</v>
      </c>
      <c r="AT262" s="220" t="s">
        <v>75</v>
      </c>
      <c r="AU262" s="220" t="s">
        <v>76</v>
      </c>
      <c r="AY262" s="219" t="s">
        <v>201</v>
      </c>
      <c r="BK262" s="221">
        <f>BK263+SUM(BK264:BK278)+BK290</f>
        <v>0</v>
      </c>
    </row>
    <row r="263" s="2" customFormat="1" ht="78" customHeight="1">
      <c r="A263" s="39"/>
      <c r="B263" s="40"/>
      <c r="C263" s="222" t="s">
        <v>988</v>
      </c>
      <c r="D263" s="222" t="s">
        <v>202</v>
      </c>
      <c r="E263" s="223" t="s">
        <v>2987</v>
      </c>
      <c r="F263" s="224" t="s">
        <v>2988</v>
      </c>
      <c r="G263" s="225" t="s">
        <v>934</v>
      </c>
      <c r="H263" s="226">
        <v>1</v>
      </c>
      <c r="I263" s="227"/>
      <c r="J263" s="228">
        <f>ROUND(I263*H263,2)</f>
        <v>0</v>
      </c>
      <c r="K263" s="229"/>
      <c r="L263" s="45"/>
      <c r="M263" s="230" t="s">
        <v>1</v>
      </c>
      <c r="N263" s="231" t="s">
        <v>41</v>
      </c>
      <c r="O263" s="92"/>
      <c r="P263" s="232">
        <f>O263*H263</f>
        <v>0</v>
      </c>
      <c r="Q263" s="232">
        <v>0</v>
      </c>
      <c r="R263" s="232">
        <f>Q263*H263</f>
        <v>0</v>
      </c>
      <c r="S263" s="232">
        <v>0</v>
      </c>
      <c r="T263" s="233">
        <f>S263*H263</f>
        <v>0</v>
      </c>
      <c r="U263" s="39"/>
      <c r="V263" s="39"/>
      <c r="W263" s="39"/>
      <c r="X263" s="39"/>
      <c r="Y263" s="39"/>
      <c r="Z263" s="39"/>
      <c r="AA263" s="39"/>
      <c r="AB263" s="39"/>
      <c r="AC263" s="39"/>
      <c r="AD263" s="39"/>
      <c r="AE263" s="39"/>
      <c r="AR263" s="234" t="s">
        <v>206</v>
      </c>
      <c r="AT263" s="234" t="s">
        <v>202</v>
      </c>
      <c r="AU263" s="234" t="s">
        <v>83</v>
      </c>
      <c r="AY263" s="18" t="s">
        <v>201</v>
      </c>
      <c r="BE263" s="235">
        <f>IF(N263="základní",J263,0)</f>
        <v>0</v>
      </c>
      <c r="BF263" s="235">
        <f>IF(N263="snížená",J263,0)</f>
        <v>0</v>
      </c>
      <c r="BG263" s="235">
        <f>IF(N263="zákl. přenesená",J263,0)</f>
        <v>0</v>
      </c>
      <c r="BH263" s="235">
        <f>IF(N263="sníž. přenesená",J263,0)</f>
        <v>0</v>
      </c>
      <c r="BI263" s="235">
        <f>IF(N263="nulová",J263,0)</f>
        <v>0</v>
      </c>
      <c r="BJ263" s="18" t="s">
        <v>83</v>
      </c>
      <c r="BK263" s="235">
        <f>ROUND(I263*H263,2)</f>
        <v>0</v>
      </c>
      <c r="BL263" s="18" t="s">
        <v>206</v>
      </c>
      <c r="BM263" s="234" t="s">
        <v>1384</v>
      </c>
    </row>
    <row r="264" s="2" customFormat="1" ht="16.5" customHeight="1">
      <c r="A264" s="39"/>
      <c r="B264" s="40"/>
      <c r="C264" s="222" t="s">
        <v>992</v>
      </c>
      <c r="D264" s="222" t="s">
        <v>202</v>
      </c>
      <c r="E264" s="223" t="s">
        <v>2894</v>
      </c>
      <c r="F264" s="224" t="s">
        <v>2895</v>
      </c>
      <c r="G264" s="225" t="s">
        <v>934</v>
      </c>
      <c r="H264" s="226">
        <v>1</v>
      </c>
      <c r="I264" s="227"/>
      <c r="J264" s="228">
        <f>ROUND(I264*H264,2)</f>
        <v>0</v>
      </c>
      <c r="K264" s="229"/>
      <c r="L264" s="45"/>
      <c r="M264" s="230" t="s">
        <v>1</v>
      </c>
      <c r="N264" s="231" t="s">
        <v>41</v>
      </c>
      <c r="O264" s="92"/>
      <c r="P264" s="232">
        <f>O264*H264</f>
        <v>0</v>
      </c>
      <c r="Q264" s="232">
        <v>0</v>
      </c>
      <c r="R264" s="232">
        <f>Q264*H264</f>
        <v>0</v>
      </c>
      <c r="S264" s="232">
        <v>0</v>
      </c>
      <c r="T264" s="233">
        <f>S264*H264</f>
        <v>0</v>
      </c>
      <c r="U264" s="39"/>
      <c r="V264" s="39"/>
      <c r="W264" s="39"/>
      <c r="X264" s="39"/>
      <c r="Y264" s="39"/>
      <c r="Z264" s="39"/>
      <c r="AA264" s="39"/>
      <c r="AB264" s="39"/>
      <c r="AC264" s="39"/>
      <c r="AD264" s="39"/>
      <c r="AE264" s="39"/>
      <c r="AR264" s="234" t="s">
        <v>206</v>
      </c>
      <c r="AT264" s="234" t="s">
        <v>202</v>
      </c>
      <c r="AU264" s="234" t="s">
        <v>83</v>
      </c>
      <c r="AY264" s="18" t="s">
        <v>201</v>
      </c>
      <c r="BE264" s="235">
        <f>IF(N264="základní",J264,0)</f>
        <v>0</v>
      </c>
      <c r="BF264" s="235">
        <f>IF(N264="snížená",J264,0)</f>
        <v>0</v>
      </c>
      <c r="BG264" s="235">
        <f>IF(N264="zákl. přenesená",J264,0)</f>
        <v>0</v>
      </c>
      <c r="BH264" s="235">
        <f>IF(N264="sníž. přenesená",J264,0)</f>
        <v>0</v>
      </c>
      <c r="BI264" s="235">
        <f>IF(N264="nulová",J264,0)</f>
        <v>0</v>
      </c>
      <c r="BJ264" s="18" t="s">
        <v>83</v>
      </c>
      <c r="BK264" s="235">
        <f>ROUND(I264*H264,2)</f>
        <v>0</v>
      </c>
      <c r="BL264" s="18" t="s">
        <v>206</v>
      </c>
      <c r="BM264" s="234" t="s">
        <v>1390</v>
      </c>
    </row>
    <row r="265" s="2" customFormat="1">
      <c r="A265" s="39"/>
      <c r="B265" s="40"/>
      <c r="C265" s="41"/>
      <c r="D265" s="238" t="s">
        <v>343</v>
      </c>
      <c r="E265" s="41"/>
      <c r="F265" s="285" t="s">
        <v>2231</v>
      </c>
      <c r="G265" s="41"/>
      <c r="H265" s="41"/>
      <c r="I265" s="286"/>
      <c r="J265" s="41"/>
      <c r="K265" s="41"/>
      <c r="L265" s="45"/>
      <c r="M265" s="287"/>
      <c r="N265" s="288"/>
      <c r="O265" s="92"/>
      <c r="P265" s="92"/>
      <c r="Q265" s="92"/>
      <c r="R265" s="92"/>
      <c r="S265" s="92"/>
      <c r="T265" s="93"/>
      <c r="U265" s="39"/>
      <c r="V265" s="39"/>
      <c r="W265" s="39"/>
      <c r="X265" s="39"/>
      <c r="Y265" s="39"/>
      <c r="Z265" s="39"/>
      <c r="AA265" s="39"/>
      <c r="AB265" s="39"/>
      <c r="AC265" s="39"/>
      <c r="AD265" s="39"/>
      <c r="AE265" s="39"/>
      <c r="AT265" s="18" t="s">
        <v>343</v>
      </c>
      <c r="AU265" s="18" t="s">
        <v>83</v>
      </c>
    </row>
    <row r="266" s="2" customFormat="1" ht="16.5" customHeight="1">
      <c r="A266" s="39"/>
      <c r="B266" s="40"/>
      <c r="C266" s="222" t="s">
        <v>996</v>
      </c>
      <c r="D266" s="222" t="s">
        <v>202</v>
      </c>
      <c r="E266" s="223" t="s">
        <v>2989</v>
      </c>
      <c r="F266" s="224" t="s">
        <v>2963</v>
      </c>
      <c r="G266" s="225" t="s">
        <v>934</v>
      </c>
      <c r="H266" s="226">
        <v>4</v>
      </c>
      <c r="I266" s="227"/>
      <c r="J266" s="228">
        <f>ROUND(I266*H266,2)</f>
        <v>0</v>
      </c>
      <c r="K266" s="229"/>
      <c r="L266" s="45"/>
      <c r="M266" s="230" t="s">
        <v>1</v>
      </c>
      <c r="N266" s="231" t="s">
        <v>41</v>
      </c>
      <c r="O266" s="92"/>
      <c r="P266" s="232">
        <f>O266*H266</f>
        <v>0</v>
      </c>
      <c r="Q266" s="232">
        <v>0</v>
      </c>
      <c r="R266" s="232">
        <f>Q266*H266</f>
        <v>0</v>
      </c>
      <c r="S266" s="232">
        <v>0</v>
      </c>
      <c r="T266" s="233">
        <f>S266*H266</f>
        <v>0</v>
      </c>
      <c r="U266" s="39"/>
      <c r="V266" s="39"/>
      <c r="W266" s="39"/>
      <c r="X266" s="39"/>
      <c r="Y266" s="39"/>
      <c r="Z266" s="39"/>
      <c r="AA266" s="39"/>
      <c r="AB266" s="39"/>
      <c r="AC266" s="39"/>
      <c r="AD266" s="39"/>
      <c r="AE266" s="39"/>
      <c r="AR266" s="234" t="s">
        <v>206</v>
      </c>
      <c r="AT266" s="234" t="s">
        <v>202</v>
      </c>
      <c r="AU266" s="234" t="s">
        <v>83</v>
      </c>
      <c r="AY266" s="18" t="s">
        <v>201</v>
      </c>
      <c r="BE266" s="235">
        <f>IF(N266="základní",J266,0)</f>
        <v>0</v>
      </c>
      <c r="BF266" s="235">
        <f>IF(N266="snížená",J266,0)</f>
        <v>0</v>
      </c>
      <c r="BG266" s="235">
        <f>IF(N266="zákl. přenesená",J266,0)</f>
        <v>0</v>
      </c>
      <c r="BH266" s="235">
        <f>IF(N266="sníž. přenesená",J266,0)</f>
        <v>0</v>
      </c>
      <c r="BI266" s="235">
        <f>IF(N266="nulová",J266,0)</f>
        <v>0</v>
      </c>
      <c r="BJ266" s="18" t="s">
        <v>83</v>
      </c>
      <c r="BK266" s="235">
        <f>ROUND(I266*H266,2)</f>
        <v>0</v>
      </c>
      <c r="BL266" s="18" t="s">
        <v>206</v>
      </c>
      <c r="BM266" s="234" t="s">
        <v>1396</v>
      </c>
    </row>
    <row r="267" s="2" customFormat="1" ht="24.15" customHeight="1">
      <c r="A267" s="39"/>
      <c r="B267" s="40"/>
      <c r="C267" s="222" t="s">
        <v>1002</v>
      </c>
      <c r="D267" s="222" t="s">
        <v>202</v>
      </c>
      <c r="E267" s="223" t="s">
        <v>2902</v>
      </c>
      <c r="F267" s="224" t="s">
        <v>2903</v>
      </c>
      <c r="G267" s="225" t="s">
        <v>934</v>
      </c>
      <c r="H267" s="226">
        <v>5</v>
      </c>
      <c r="I267" s="227"/>
      <c r="J267" s="228">
        <f>ROUND(I267*H267,2)</f>
        <v>0</v>
      </c>
      <c r="K267" s="229"/>
      <c r="L267" s="45"/>
      <c r="M267" s="230" t="s">
        <v>1</v>
      </c>
      <c r="N267" s="231" t="s">
        <v>41</v>
      </c>
      <c r="O267" s="92"/>
      <c r="P267" s="232">
        <f>O267*H267</f>
        <v>0</v>
      </c>
      <c r="Q267" s="232">
        <v>0</v>
      </c>
      <c r="R267" s="232">
        <f>Q267*H267</f>
        <v>0</v>
      </c>
      <c r="S267" s="232">
        <v>0</v>
      </c>
      <c r="T267" s="233">
        <f>S267*H267</f>
        <v>0</v>
      </c>
      <c r="U267" s="39"/>
      <c r="V267" s="39"/>
      <c r="W267" s="39"/>
      <c r="X267" s="39"/>
      <c r="Y267" s="39"/>
      <c r="Z267" s="39"/>
      <c r="AA267" s="39"/>
      <c r="AB267" s="39"/>
      <c r="AC267" s="39"/>
      <c r="AD267" s="39"/>
      <c r="AE267" s="39"/>
      <c r="AR267" s="234" t="s">
        <v>206</v>
      </c>
      <c r="AT267" s="234" t="s">
        <v>202</v>
      </c>
      <c r="AU267" s="234" t="s">
        <v>83</v>
      </c>
      <c r="AY267" s="18" t="s">
        <v>201</v>
      </c>
      <c r="BE267" s="235">
        <f>IF(N267="základní",J267,0)</f>
        <v>0</v>
      </c>
      <c r="BF267" s="235">
        <f>IF(N267="snížená",J267,0)</f>
        <v>0</v>
      </c>
      <c r="BG267" s="235">
        <f>IF(N267="zákl. přenesená",J267,0)</f>
        <v>0</v>
      </c>
      <c r="BH267" s="235">
        <f>IF(N267="sníž. přenesená",J267,0)</f>
        <v>0</v>
      </c>
      <c r="BI267" s="235">
        <f>IF(N267="nulová",J267,0)</f>
        <v>0</v>
      </c>
      <c r="BJ267" s="18" t="s">
        <v>83</v>
      </c>
      <c r="BK267" s="235">
        <f>ROUND(I267*H267,2)</f>
        <v>0</v>
      </c>
      <c r="BL267" s="18" t="s">
        <v>206</v>
      </c>
      <c r="BM267" s="234" t="s">
        <v>1403</v>
      </c>
    </row>
    <row r="268" s="2" customFormat="1">
      <c r="A268" s="39"/>
      <c r="B268" s="40"/>
      <c r="C268" s="41"/>
      <c r="D268" s="238" t="s">
        <v>343</v>
      </c>
      <c r="E268" s="41"/>
      <c r="F268" s="285" t="s">
        <v>2904</v>
      </c>
      <c r="G268" s="41"/>
      <c r="H268" s="41"/>
      <c r="I268" s="286"/>
      <c r="J268" s="41"/>
      <c r="K268" s="41"/>
      <c r="L268" s="45"/>
      <c r="M268" s="287"/>
      <c r="N268" s="288"/>
      <c r="O268" s="92"/>
      <c r="P268" s="92"/>
      <c r="Q268" s="92"/>
      <c r="R268" s="92"/>
      <c r="S268" s="92"/>
      <c r="T268" s="93"/>
      <c r="U268" s="39"/>
      <c r="V268" s="39"/>
      <c r="W268" s="39"/>
      <c r="X268" s="39"/>
      <c r="Y268" s="39"/>
      <c r="Z268" s="39"/>
      <c r="AA268" s="39"/>
      <c r="AB268" s="39"/>
      <c r="AC268" s="39"/>
      <c r="AD268" s="39"/>
      <c r="AE268" s="39"/>
      <c r="AT268" s="18" t="s">
        <v>343</v>
      </c>
      <c r="AU268" s="18" t="s">
        <v>83</v>
      </c>
    </row>
    <row r="269" s="2" customFormat="1" ht="16.5" customHeight="1">
      <c r="A269" s="39"/>
      <c r="B269" s="40"/>
      <c r="C269" s="222" t="s">
        <v>1004</v>
      </c>
      <c r="D269" s="222" t="s">
        <v>202</v>
      </c>
      <c r="E269" s="223" t="s">
        <v>2990</v>
      </c>
      <c r="F269" s="224" t="s">
        <v>2991</v>
      </c>
      <c r="G269" s="225" t="s">
        <v>934</v>
      </c>
      <c r="H269" s="226">
        <v>2</v>
      </c>
      <c r="I269" s="227"/>
      <c r="J269" s="228">
        <f>ROUND(I269*H269,2)</f>
        <v>0</v>
      </c>
      <c r="K269" s="229"/>
      <c r="L269" s="45"/>
      <c r="M269" s="230" t="s">
        <v>1</v>
      </c>
      <c r="N269" s="231" t="s">
        <v>41</v>
      </c>
      <c r="O269" s="92"/>
      <c r="P269" s="232">
        <f>O269*H269</f>
        <v>0</v>
      </c>
      <c r="Q269" s="232">
        <v>0</v>
      </c>
      <c r="R269" s="232">
        <f>Q269*H269</f>
        <v>0</v>
      </c>
      <c r="S269" s="232">
        <v>0</v>
      </c>
      <c r="T269" s="233">
        <f>S269*H269</f>
        <v>0</v>
      </c>
      <c r="U269" s="39"/>
      <c r="V269" s="39"/>
      <c r="W269" s="39"/>
      <c r="X269" s="39"/>
      <c r="Y269" s="39"/>
      <c r="Z269" s="39"/>
      <c r="AA269" s="39"/>
      <c r="AB269" s="39"/>
      <c r="AC269" s="39"/>
      <c r="AD269" s="39"/>
      <c r="AE269" s="39"/>
      <c r="AR269" s="234" t="s">
        <v>206</v>
      </c>
      <c r="AT269" s="234" t="s">
        <v>202</v>
      </c>
      <c r="AU269" s="234" t="s">
        <v>83</v>
      </c>
      <c r="AY269" s="18" t="s">
        <v>201</v>
      </c>
      <c r="BE269" s="235">
        <f>IF(N269="základní",J269,0)</f>
        <v>0</v>
      </c>
      <c r="BF269" s="235">
        <f>IF(N269="snížená",J269,0)</f>
        <v>0</v>
      </c>
      <c r="BG269" s="235">
        <f>IF(N269="zákl. přenesená",J269,0)</f>
        <v>0</v>
      </c>
      <c r="BH269" s="235">
        <f>IF(N269="sníž. přenesená",J269,0)</f>
        <v>0</v>
      </c>
      <c r="BI269" s="235">
        <f>IF(N269="nulová",J269,0)</f>
        <v>0</v>
      </c>
      <c r="BJ269" s="18" t="s">
        <v>83</v>
      </c>
      <c r="BK269" s="235">
        <f>ROUND(I269*H269,2)</f>
        <v>0</v>
      </c>
      <c r="BL269" s="18" t="s">
        <v>206</v>
      </c>
      <c r="BM269" s="234" t="s">
        <v>1411</v>
      </c>
    </row>
    <row r="270" s="2" customFormat="1" ht="16.5" customHeight="1">
      <c r="A270" s="39"/>
      <c r="B270" s="40"/>
      <c r="C270" s="222" t="s">
        <v>1009</v>
      </c>
      <c r="D270" s="222" t="s">
        <v>202</v>
      </c>
      <c r="E270" s="223" t="s">
        <v>2992</v>
      </c>
      <c r="F270" s="224" t="s">
        <v>2993</v>
      </c>
      <c r="G270" s="225" t="s">
        <v>934</v>
      </c>
      <c r="H270" s="226">
        <v>1</v>
      </c>
      <c r="I270" s="227"/>
      <c r="J270" s="228">
        <f>ROUND(I270*H270,2)</f>
        <v>0</v>
      </c>
      <c r="K270" s="229"/>
      <c r="L270" s="45"/>
      <c r="M270" s="230" t="s">
        <v>1</v>
      </c>
      <c r="N270" s="231" t="s">
        <v>41</v>
      </c>
      <c r="O270" s="92"/>
      <c r="P270" s="232">
        <f>O270*H270</f>
        <v>0</v>
      </c>
      <c r="Q270" s="232">
        <v>0</v>
      </c>
      <c r="R270" s="232">
        <f>Q270*H270</f>
        <v>0</v>
      </c>
      <c r="S270" s="232">
        <v>0</v>
      </c>
      <c r="T270" s="233">
        <f>S270*H270</f>
        <v>0</v>
      </c>
      <c r="U270" s="39"/>
      <c r="V270" s="39"/>
      <c r="W270" s="39"/>
      <c r="X270" s="39"/>
      <c r="Y270" s="39"/>
      <c r="Z270" s="39"/>
      <c r="AA270" s="39"/>
      <c r="AB270" s="39"/>
      <c r="AC270" s="39"/>
      <c r="AD270" s="39"/>
      <c r="AE270" s="39"/>
      <c r="AR270" s="234" t="s">
        <v>206</v>
      </c>
      <c r="AT270" s="234" t="s">
        <v>202</v>
      </c>
      <c r="AU270" s="234" t="s">
        <v>83</v>
      </c>
      <c r="AY270" s="18" t="s">
        <v>201</v>
      </c>
      <c r="BE270" s="235">
        <f>IF(N270="základní",J270,0)</f>
        <v>0</v>
      </c>
      <c r="BF270" s="235">
        <f>IF(N270="snížená",J270,0)</f>
        <v>0</v>
      </c>
      <c r="BG270" s="235">
        <f>IF(N270="zákl. přenesená",J270,0)</f>
        <v>0</v>
      </c>
      <c r="BH270" s="235">
        <f>IF(N270="sníž. přenesená",J270,0)</f>
        <v>0</v>
      </c>
      <c r="BI270" s="235">
        <f>IF(N270="nulová",J270,0)</f>
        <v>0</v>
      </c>
      <c r="BJ270" s="18" t="s">
        <v>83</v>
      </c>
      <c r="BK270" s="235">
        <f>ROUND(I270*H270,2)</f>
        <v>0</v>
      </c>
      <c r="BL270" s="18" t="s">
        <v>206</v>
      </c>
      <c r="BM270" s="234" t="s">
        <v>1419</v>
      </c>
    </row>
    <row r="271" s="2" customFormat="1" ht="16.5" customHeight="1">
      <c r="A271" s="39"/>
      <c r="B271" s="40"/>
      <c r="C271" s="222" t="s">
        <v>1013</v>
      </c>
      <c r="D271" s="222" t="s">
        <v>202</v>
      </c>
      <c r="E271" s="223" t="s">
        <v>2994</v>
      </c>
      <c r="F271" s="224" t="s">
        <v>2995</v>
      </c>
      <c r="G271" s="225" t="s">
        <v>934</v>
      </c>
      <c r="H271" s="226">
        <v>1</v>
      </c>
      <c r="I271" s="227"/>
      <c r="J271" s="228">
        <f>ROUND(I271*H271,2)</f>
        <v>0</v>
      </c>
      <c r="K271" s="229"/>
      <c r="L271" s="45"/>
      <c r="M271" s="230" t="s">
        <v>1</v>
      </c>
      <c r="N271" s="231" t="s">
        <v>41</v>
      </c>
      <c r="O271" s="92"/>
      <c r="P271" s="232">
        <f>O271*H271</f>
        <v>0</v>
      </c>
      <c r="Q271" s="232">
        <v>0</v>
      </c>
      <c r="R271" s="232">
        <f>Q271*H271</f>
        <v>0</v>
      </c>
      <c r="S271" s="232">
        <v>0</v>
      </c>
      <c r="T271" s="233">
        <f>S271*H271</f>
        <v>0</v>
      </c>
      <c r="U271" s="39"/>
      <c r="V271" s="39"/>
      <c r="W271" s="39"/>
      <c r="X271" s="39"/>
      <c r="Y271" s="39"/>
      <c r="Z271" s="39"/>
      <c r="AA271" s="39"/>
      <c r="AB271" s="39"/>
      <c r="AC271" s="39"/>
      <c r="AD271" s="39"/>
      <c r="AE271" s="39"/>
      <c r="AR271" s="234" t="s">
        <v>206</v>
      </c>
      <c r="AT271" s="234" t="s">
        <v>202</v>
      </c>
      <c r="AU271" s="234" t="s">
        <v>83</v>
      </c>
      <c r="AY271" s="18" t="s">
        <v>201</v>
      </c>
      <c r="BE271" s="235">
        <f>IF(N271="základní",J271,0)</f>
        <v>0</v>
      </c>
      <c r="BF271" s="235">
        <f>IF(N271="snížená",J271,0)</f>
        <v>0</v>
      </c>
      <c r="BG271" s="235">
        <f>IF(N271="zákl. přenesená",J271,0)</f>
        <v>0</v>
      </c>
      <c r="BH271" s="235">
        <f>IF(N271="sníž. přenesená",J271,0)</f>
        <v>0</v>
      </c>
      <c r="BI271" s="235">
        <f>IF(N271="nulová",J271,0)</f>
        <v>0</v>
      </c>
      <c r="BJ271" s="18" t="s">
        <v>83</v>
      </c>
      <c r="BK271" s="235">
        <f>ROUND(I271*H271,2)</f>
        <v>0</v>
      </c>
      <c r="BL271" s="18" t="s">
        <v>206</v>
      </c>
      <c r="BM271" s="234" t="s">
        <v>1426</v>
      </c>
    </row>
    <row r="272" s="2" customFormat="1" ht="16.5" customHeight="1">
      <c r="A272" s="39"/>
      <c r="B272" s="40"/>
      <c r="C272" s="222" t="s">
        <v>1018</v>
      </c>
      <c r="D272" s="222" t="s">
        <v>202</v>
      </c>
      <c r="E272" s="223" t="s">
        <v>2996</v>
      </c>
      <c r="F272" s="224" t="s">
        <v>2997</v>
      </c>
      <c r="G272" s="225" t="s">
        <v>934</v>
      </c>
      <c r="H272" s="226">
        <v>2</v>
      </c>
      <c r="I272" s="227"/>
      <c r="J272" s="228">
        <f>ROUND(I272*H272,2)</f>
        <v>0</v>
      </c>
      <c r="K272" s="229"/>
      <c r="L272" s="45"/>
      <c r="M272" s="230" t="s">
        <v>1</v>
      </c>
      <c r="N272" s="231" t="s">
        <v>41</v>
      </c>
      <c r="O272" s="92"/>
      <c r="P272" s="232">
        <f>O272*H272</f>
        <v>0</v>
      </c>
      <c r="Q272" s="232">
        <v>0</v>
      </c>
      <c r="R272" s="232">
        <f>Q272*H272</f>
        <v>0</v>
      </c>
      <c r="S272" s="232">
        <v>0</v>
      </c>
      <c r="T272" s="233">
        <f>S272*H272</f>
        <v>0</v>
      </c>
      <c r="U272" s="39"/>
      <c r="V272" s="39"/>
      <c r="W272" s="39"/>
      <c r="X272" s="39"/>
      <c r="Y272" s="39"/>
      <c r="Z272" s="39"/>
      <c r="AA272" s="39"/>
      <c r="AB272" s="39"/>
      <c r="AC272" s="39"/>
      <c r="AD272" s="39"/>
      <c r="AE272" s="39"/>
      <c r="AR272" s="234" t="s">
        <v>206</v>
      </c>
      <c r="AT272" s="234" t="s">
        <v>202</v>
      </c>
      <c r="AU272" s="234" t="s">
        <v>83</v>
      </c>
      <c r="AY272" s="18" t="s">
        <v>201</v>
      </c>
      <c r="BE272" s="235">
        <f>IF(N272="základní",J272,0)</f>
        <v>0</v>
      </c>
      <c r="BF272" s="235">
        <f>IF(N272="snížená",J272,0)</f>
        <v>0</v>
      </c>
      <c r="BG272" s="235">
        <f>IF(N272="zákl. přenesená",J272,0)</f>
        <v>0</v>
      </c>
      <c r="BH272" s="235">
        <f>IF(N272="sníž. přenesená",J272,0)</f>
        <v>0</v>
      </c>
      <c r="BI272" s="235">
        <f>IF(N272="nulová",J272,0)</f>
        <v>0</v>
      </c>
      <c r="BJ272" s="18" t="s">
        <v>83</v>
      </c>
      <c r="BK272" s="235">
        <f>ROUND(I272*H272,2)</f>
        <v>0</v>
      </c>
      <c r="BL272" s="18" t="s">
        <v>206</v>
      </c>
      <c r="BM272" s="234" t="s">
        <v>1433</v>
      </c>
    </row>
    <row r="273" s="2" customFormat="1" ht="16.5" customHeight="1">
      <c r="A273" s="39"/>
      <c r="B273" s="40"/>
      <c r="C273" s="222" t="s">
        <v>1022</v>
      </c>
      <c r="D273" s="222" t="s">
        <v>202</v>
      </c>
      <c r="E273" s="223" t="s">
        <v>2998</v>
      </c>
      <c r="F273" s="224" t="s">
        <v>2999</v>
      </c>
      <c r="G273" s="225" t="s">
        <v>934</v>
      </c>
      <c r="H273" s="226">
        <v>2</v>
      </c>
      <c r="I273" s="227"/>
      <c r="J273" s="228">
        <f>ROUND(I273*H273,2)</f>
        <v>0</v>
      </c>
      <c r="K273" s="229"/>
      <c r="L273" s="45"/>
      <c r="M273" s="230" t="s">
        <v>1</v>
      </c>
      <c r="N273" s="231" t="s">
        <v>41</v>
      </c>
      <c r="O273" s="92"/>
      <c r="P273" s="232">
        <f>O273*H273</f>
        <v>0</v>
      </c>
      <c r="Q273" s="232">
        <v>0</v>
      </c>
      <c r="R273" s="232">
        <f>Q273*H273</f>
        <v>0</v>
      </c>
      <c r="S273" s="232">
        <v>0</v>
      </c>
      <c r="T273" s="233">
        <f>S273*H273</f>
        <v>0</v>
      </c>
      <c r="U273" s="39"/>
      <c r="V273" s="39"/>
      <c r="W273" s="39"/>
      <c r="X273" s="39"/>
      <c r="Y273" s="39"/>
      <c r="Z273" s="39"/>
      <c r="AA273" s="39"/>
      <c r="AB273" s="39"/>
      <c r="AC273" s="39"/>
      <c r="AD273" s="39"/>
      <c r="AE273" s="39"/>
      <c r="AR273" s="234" t="s">
        <v>206</v>
      </c>
      <c r="AT273" s="234" t="s">
        <v>202</v>
      </c>
      <c r="AU273" s="234" t="s">
        <v>83</v>
      </c>
      <c r="AY273" s="18" t="s">
        <v>201</v>
      </c>
      <c r="BE273" s="235">
        <f>IF(N273="základní",J273,0)</f>
        <v>0</v>
      </c>
      <c r="BF273" s="235">
        <f>IF(N273="snížená",J273,0)</f>
        <v>0</v>
      </c>
      <c r="BG273" s="235">
        <f>IF(N273="zákl. přenesená",J273,0)</f>
        <v>0</v>
      </c>
      <c r="BH273" s="235">
        <f>IF(N273="sníž. přenesená",J273,0)</f>
        <v>0</v>
      </c>
      <c r="BI273" s="235">
        <f>IF(N273="nulová",J273,0)</f>
        <v>0</v>
      </c>
      <c r="BJ273" s="18" t="s">
        <v>83</v>
      </c>
      <c r="BK273" s="235">
        <f>ROUND(I273*H273,2)</f>
        <v>0</v>
      </c>
      <c r="BL273" s="18" t="s">
        <v>206</v>
      </c>
      <c r="BM273" s="234" t="s">
        <v>1459</v>
      </c>
    </row>
    <row r="274" s="2" customFormat="1" ht="16.5" customHeight="1">
      <c r="A274" s="39"/>
      <c r="B274" s="40"/>
      <c r="C274" s="222" t="s">
        <v>1029</v>
      </c>
      <c r="D274" s="222" t="s">
        <v>202</v>
      </c>
      <c r="E274" s="223" t="s">
        <v>3000</v>
      </c>
      <c r="F274" s="224" t="s">
        <v>3001</v>
      </c>
      <c r="G274" s="225" t="s">
        <v>934</v>
      </c>
      <c r="H274" s="226">
        <v>2</v>
      </c>
      <c r="I274" s="227"/>
      <c r="J274" s="228">
        <f>ROUND(I274*H274,2)</f>
        <v>0</v>
      </c>
      <c r="K274" s="229"/>
      <c r="L274" s="45"/>
      <c r="M274" s="230" t="s">
        <v>1</v>
      </c>
      <c r="N274" s="231" t="s">
        <v>41</v>
      </c>
      <c r="O274" s="92"/>
      <c r="P274" s="232">
        <f>O274*H274</f>
        <v>0</v>
      </c>
      <c r="Q274" s="232">
        <v>0</v>
      </c>
      <c r="R274" s="232">
        <f>Q274*H274</f>
        <v>0</v>
      </c>
      <c r="S274" s="232">
        <v>0</v>
      </c>
      <c r="T274" s="233">
        <f>S274*H274</f>
        <v>0</v>
      </c>
      <c r="U274" s="39"/>
      <c r="V274" s="39"/>
      <c r="W274" s="39"/>
      <c r="X274" s="39"/>
      <c r="Y274" s="39"/>
      <c r="Z274" s="39"/>
      <c r="AA274" s="39"/>
      <c r="AB274" s="39"/>
      <c r="AC274" s="39"/>
      <c r="AD274" s="39"/>
      <c r="AE274" s="39"/>
      <c r="AR274" s="234" t="s">
        <v>206</v>
      </c>
      <c r="AT274" s="234" t="s">
        <v>202</v>
      </c>
      <c r="AU274" s="234" t="s">
        <v>83</v>
      </c>
      <c r="AY274" s="18" t="s">
        <v>201</v>
      </c>
      <c r="BE274" s="235">
        <f>IF(N274="základní",J274,0)</f>
        <v>0</v>
      </c>
      <c r="BF274" s="235">
        <f>IF(N274="snížená",J274,0)</f>
        <v>0</v>
      </c>
      <c r="BG274" s="235">
        <f>IF(N274="zákl. přenesená",J274,0)</f>
        <v>0</v>
      </c>
      <c r="BH274" s="235">
        <f>IF(N274="sníž. přenesená",J274,0)</f>
        <v>0</v>
      </c>
      <c r="BI274" s="235">
        <f>IF(N274="nulová",J274,0)</f>
        <v>0</v>
      </c>
      <c r="BJ274" s="18" t="s">
        <v>83</v>
      </c>
      <c r="BK274" s="235">
        <f>ROUND(I274*H274,2)</f>
        <v>0</v>
      </c>
      <c r="BL274" s="18" t="s">
        <v>206</v>
      </c>
      <c r="BM274" s="234" t="s">
        <v>1471</v>
      </c>
    </row>
    <row r="275" s="2" customFormat="1" ht="37.8" customHeight="1">
      <c r="A275" s="39"/>
      <c r="B275" s="40"/>
      <c r="C275" s="222" t="s">
        <v>1036</v>
      </c>
      <c r="D275" s="222" t="s">
        <v>202</v>
      </c>
      <c r="E275" s="223" t="s">
        <v>3002</v>
      </c>
      <c r="F275" s="224" t="s">
        <v>3003</v>
      </c>
      <c r="G275" s="225" t="s">
        <v>934</v>
      </c>
      <c r="H275" s="226">
        <v>2</v>
      </c>
      <c r="I275" s="227"/>
      <c r="J275" s="228">
        <f>ROUND(I275*H275,2)</f>
        <v>0</v>
      </c>
      <c r="K275" s="229"/>
      <c r="L275" s="45"/>
      <c r="M275" s="230" t="s">
        <v>1</v>
      </c>
      <c r="N275" s="231" t="s">
        <v>41</v>
      </c>
      <c r="O275" s="92"/>
      <c r="P275" s="232">
        <f>O275*H275</f>
        <v>0</v>
      </c>
      <c r="Q275" s="232">
        <v>0</v>
      </c>
      <c r="R275" s="232">
        <f>Q275*H275</f>
        <v>0</v>
      </c>
      <c r="S275" s="232">
        <v>0</v>
      </c>
      <c r="T275" s="233">
        <f>S275*H275</f>
        <v>0</v>
      </c>
      <c r="U275" s="39"/>
      <c r="V275" s="39"/>
      <c r="W275" s="39"/>
      <c r="X275" s="39"/>
      <c r="Y275" s="39"/>
      <c r="Z275" s="39"/>
      <c r="AA275" s="39"/>
      <c r="AB275" s="39"/>
      <c r="AC275" s="39"/>
      <c r="AD275" s="39"/>
      <c r="AE275" s="39"/>
      <c r="AR275" s="234" t="s">
        <v>206</v>
      </c>
      <c r="AT275" s="234" t="s">
        <v>202</v>
      </c>
      <c r="AU275" s="234" t="s">
        <v>83</v>
      </c>
      <c r="AY275" s="18" t="s">
        <v>201</v>
      </c>
      <c r="BE275" s="235">
        <f>IF(N275="základní",J275,0)</f>
        <v>0</v>
      </c>
      <c r="BF275" s="235">
        <f>IF(N275="snížená",J275,0)</f>
        <v>0</v>
      </c>
      <c r="BG275" s="235">
        <f>IF(N275="zákl. přenesená",J275,0)</f>
        <v>0</v>
      </c>
      <c r="BH275" s="235">
        <f>IF(N275="sníž. přenesená",J275,0)</f>
        <v>0</v>
      </c>
      <c r="BI275" s="235">
        <f>IF(N275="nulová",J275,0)</f>
        <v>0</v>
      </c>
      <c r="BJ275" s="18" t="s">
        <v>83</v>
      </c>
      <c r="BK275" s="235">
        <f>ROUND(I275*H275,2)</f>
        <v>0</v>
      </c>
      <c r="BL275" s="18" t="s">
        <v>206</v>
      </c>
      <c r="BM275" s="234" t="s">
        <v>1481</v>
      </c>
    </row>
    <row r="276" s="2" customFormat="1">
      <c r="A276" s="39"/>
      <c r="B276" s="40"/>
      <c r="C276" s="41"/>
      <c r="D276" s="238" t="s">
        <v>343</v>
      </c>
      <c r="E276" s="41"/>
      <c r="F276" s="285" t="s">
        <v>2927</v>
      </c>
      <c r="G276" s="41"/>
      <c r="H276" s="41"/>
      <c r="I276" s="286"/>
      <c r="J276" s="41"/>
      <c r="K276" s="41"/>
      <c r="L276" s="45"/>
      <c r="M276" s="287"/>
      <c r="N276" s="288"/>
      <c r="O276" s="92"/>
      <c r="P276" s="92"/>
      <c r="Q276" s="92"/>
      <c r="R276" s="92"/>
      <c r="S276" s="92"/>
      <c r="T276" s="93"/>
      <c r="U276" s="39"/>
      <c r="V276" s="39"/>
      <c r="W276" s="39"/>
      <c r="X276" s="39"/>
      <c r="Y276" s="39"/>
      <c r="Z276" s="39"/>
      <c r="AA276" s="39"/>
      <c r="AB276" s="39"/>
      <c r="AC276" s="39"/>
      <c r="AD276" s="39"/>
      <c r="AE276" s="39"/>
      <c r="AT276" s="18" t="s">
        <v>343</v>
      </c>
      <c r="AU276" s="18" t="s">
        <v>83</v>
      </c>
    </row>
    <row r="277" s="2" customFormat="1" ht="16.5" customHeight="1">
      <c r="A277" s="39"/>
      <c r="B277" s="40"/>
      <c r="C277" s="222" t="s">
        <v>1042</v>
      </c>
      <c r="D277" s="222" t="s">
        <v>202</v>
      </c>
      <c r="E277" s="223" t="s">
        <v>3004</v>
      </c>
      <c r="F277" s="224" t="s">
        <v>3005</v>
      </c>
      <c r="G277" s="225" t="s">
        <v>2234</v>
      </c>
      <c r="H277" s="226">
        <v>1</v>
      </c>
      <c r="I277" s="227"/>
      <c r="J277" s="228">
        <f>ROUND(I277*H277,2)</f>
        <v>0</v>
      </c>
      <c r="K277" s="229"/>
      <c r="L277" s="45"/>
      <c r="M277" s="230" t="s">
        <v>1</v>
      </c>
      <c r="N277" s="231" t="s">
        <v>41</v>
      </c>
      <c r="O277" s="92"/>
      <c r="P277" s="232">
        <f>O277*H277</f>
        <v>0</v>
      </c>
      <c r="Q277" s="232">
        <v>0</v>
      </c>
      <c r="R277" s="232">
        <f>Q277*H277</f>
        <v>0</v>
      </c>
      <c r="S277" s="232">
        <v>0</v>
      </c>
      <c r="T277" s="233">
        <f>S277*H277</f>
        <v>0</v>
      </c>
      <c r="U277" s="39"/>
      <c r="V277" s="39"/>
      <c r="W277" s="39"/>
      <c r="X277" s="39"/>
      <c r="Y277" s="39"/>
      <c r="Z277" s="39"/>
      <c r="AA277" s="39"/>
      <c r="AB277" s="39"/>
      <c r="AC277" s="39"/>
      <c r="AD277" s="39"/>
      <c r="AE277" s="39"/>
      <c r="AR277" s="234" t="s">
        <v>206</v>
      </c>
      <c r="AT277" s="234" t="s">
        <v>202</v>
      </c>
      <c r="AU277" s="234" t="s">
        <v>83</v>
      </c>
      <c r="AY277" s="18" t="s">
        <v>201</v>
      </c>
      <c r="BE277" s="235">
        <f>IF(N277="základní",J277,0)</f>
        <v>0</v>
      </c>
      <c r="BF277" s="235">
        <f>IF(N277="snížená",J277,0)</f>
        <v>0</v>
      </c>
      <c r="BG277" s="235">
        <f>IF(N277="zákl. přenesená",J277,0)</f>
        <v>0</v>
      </c>
      <c r="BH277" s="235">
        <f>IF(N277="sníž. přenesená",J277,0)</f>
        <v>0</v>
      </c>
      <c r="BI277" s="235">
        <f>IF(N277="nulová",J277,0)</f>
        <v>0</v>
      </c>
      <c r="BJ277" s="18" t="s">
        <v>83</v>
      </c>
      <c r="BK277" s="235">
        <f>ROUND(I277*H277,2)</f>
        <v>0</v>
      </c>
      <c r="BL277" s="18" t="s">
        <v>206</v>
      </c>
      <c r="BM277" s="234" t="s">
        <v>1491</v>
      </c>
    </row>
    <row r="278" s="11" customFormat="1" ht="22.8" customHeight="1">
      <c r="A278" s="11"/>
      <c r="B278" s="208"/>
      <c r="C278" s="209"/>
      <c r="D278" s="210" t="s">
        <v>75</v>
      </c>
      <c r="E278" s="310" t="s">
        <v>3006</v>
      </c>
      <c r="F278" s="310" t="s">
        <v>2852</v>
      </c>
      <c r="G278" s="209"/>
      <c r="H278" s="209"/>
      <c r="I278" s="212"/>
      <c r="J278" s="311">
        <f>BK278</f>
        <v>0</v>
      </c>
      <c r="K278" s="209"/>
      <c r="L278" s="214"/>
      <c r="M278" s="215"/>
      <c r="N278" s="216"/>
      <c r="O278" s="216"/>
      <c r="P278" s="217">
        <f>SUM(P279:P289)</f>
        <v>0</v>
      </c>
      <c r="Q278" s="216"/>
      <c r="R278" s="217">
        <f>SUM(R279:R289)</f>
        <v>0</v>
      </c>
      <c r="S278" s="216"/>
      <c r="T278" s="218">
        <f>SUM(T279:T289)</f>
        <v>0</v>
      </c>
      <c r="U278" s="11"/>
      <c r="V278" s="11"/>
      <c r="W278" s="11"/>
      <c r="X278" s="11"/>
      <c r="Y278" s="11"/>
      <c r="Z278" s="11"/>
      <c r="AA278" s="11"/>
      <c r="AB278" s="11"/>
      <c r="AC278" s="11"/>
      <c r="AD278" s="11"/>
      <c r="AE278" s="11"/>
      <c r="AR278" s="219" t="s">
        <v>83</v>
      </c>
      <c r="AT278" s="220" t="s">
        <v>75</v>
      </c>
      <c r="AU278" s="220" t="s">
        <v>83</v>
      </c>
      <c r="AY278" s="219" t="s">
        <v>201</v>
      </c>
      <c r="BK278" s="221">
        <f>SUM(BK279:BK289)</f>
        <v>0</v>
      </c>
    </row>
    <row r="279" s="2" customFormat="1" ht="37.8" customHeight="1">
      <c r="A279" s="39"/>
      <c r="B279" s="40"/>
      <c r="C279" s="222" t="s">
        <v>1045</v>
      </c>
      <c r="D279" s="222" t="s">
        <v>202</v>
      </c>
      <c r="E279" s="223" t="s">
        <v>3007</v>
      </c>
      <c r="F279" s="224" t="s">
        <v>3008</v>
      </c>
      <c r="G279" s="225" t="s">
        <v>671</v>
      </c>
      <c r="H279" s="226">
        <v>6</v>
      </c>
      <c r="I279" s="227"/>
      <c r="J279" s="228">
        <f>ROUND(I279*H279,2)</f>
        <v>0</v>
      </c>
      <c r="K279" s="229"/>
      <c r="L279" s="45"/>
      <c r="M279" s="230" t="s">
        <v>1</v>
      </c>
      <c r="N279" s="231" t="s">
        <v>41</v>
      </c>
      <c r="O279" s="92"/>
      <c r="P279" s="232">
        <f>O279*H279</f>
        <v>0</v>
      </c>
      <c r="Q279" s="232">
        <v>0</v>
      </c>
      <c r="R279" s="232">
        <f>Q279*H279</f>
        <v>0</v>
      </c>
      <c r="S279" s="232">
        <v>0</v>
      </c>
      <c r="T279" s="233">
        <f>S279*H279</f>
        <v>0</v>
      </c>
      <c r="U279" s="39"/>
      <c r="V279" s="39"/>
      <c r="W279" s="39"/>
      <c r="X279" s="39"/>
      <c r="Y279" s="39"/>
      <c r="Z279" s="39"/>
      <c r="AA279" s="39"/>
      <c r="AB279" s="39"/>
      <c r="AC279" s="39"/>
      <c r="AD279" s="39"/>
      <c r="AE279" s="39"/>
      <c r="AR279" s="234" t="s">
        <v>206</v>
      </c>
      <c r="AT279" s="234" t="s">
        <v>202</v>
      </c>
      <c r="AU279" s="234" t="s">
        <v>85</v>
      </c>
      <c r="AY279" s="18" t="s">
        <v>201</v>
      </c>
      <c r="BE279" s="235">
        <f>IF(N279="základní",J279,0)</f>
        <v>0</v>
      </c>
      <c r="BF279" s="235">
        <f>IF(N279="snížená",J279,0)</f>
        <v>0</v>
      </c>
      <c r="BG279" s="235">
        <f>IF(N279="zákl. přenesená",J279,0)</f>
        <v>0</v>
      </c>
      <c r="BH279" s="235">
        <f>IF(N279="sníž. přenesená",J279,0)</f>
        <v>0</v>
      </c>
      <c r="BI279" s="235">
        <f>IF(N279="nulová",J279,0)</f>
        <v>0</v>
      </c>
      <c r="BJ279" s="18" t="s">
        <v>83</v>
      </c>
      <c r="BK279" s="235">
        <f>ROUND(I279*H279,2)</f>
        <v>0</v>
      </c>
      <c r="BL279" s="18" t="s">
        <v>206</v>
      </c>
      <c r="BM279" s="234" t="s">
        <v>1501</v>
      </c>
    </row>
    <row r="280" s="2" customFormat="1" ht="37.8" customHeight="1">
      <c r="A280" s="39"/>
      <c r="B280" s="40"/>
      <c r="C280" s="222" t="s">
        <v>1049</v>
      </c>
      <c r="D280" s="222" t="s">
        <v>202</v>
      </c>
      <c r="E280" s="223" t="s">
        <v>3009</v>
      </c>
      <c r="F280" s="224" t="s">
        <v>3010</v>
      </c>
      <c r="G280" s="225" t="s">
        <v>671</v>
      </c>
      <c r="H280" s="226">
        <v>6</v>
      </c>
      <c r="I280" s="227"/>
      <c r="J280" s="228">
        <f>ROUND(I280*H280,2)</f>
        <v>0</v>
      </c>
      <c r="K280" s="229"/>
      <c r="L280" s="45"/>
      <c r="M280" s="230" t="s">
        <v>1</v>
      </c>
      <c r="N280" s="231" t="s">
        <v>41</v>
      </c>
      <c r="O280" s="92"/>
      <c r="P280" s="232">
        <f>O280*H280</f>
        <v>0</v>
      </c>
      <c r="Q280" s="232">
        <v>0</v>
      </c>
      <c r="R280" s="232">
        <f>Q280*H280</f>
        <v>0</v>
      </c>
      <c r="S280" s="232">
        <v>0</v>
      </c>
      <c r="T280" s="233">
        <f>S280*H280</f>
        <v>0</v>
      </c>
      <c r="U280" s="39"/>
      <c r="V280" s="39"/>
      <c r="W280" s="39"/>
      <c r="X280" s="39"/>
      <c r="Y280" s="39"/>
      <c r="Z280" s="39"/>
      <c r="AA280" s="39"/>
      <c r="AB280" s="39"/>
      <c r="AC280" s="39"/>
      <c r="AD280" s="39"/>
      <c r="AE280" s="39"/>
      <c r="AR280" s="234" t="s">
        <v>206</v>
      </c>
      <c r="AT280" s="234" t="s">
        <v>202</v>
      </c>
      <c r="AU280" s="234" t="s">
        <v>85</v>
      </c>
      <c r="AY280" s="18" t="s">
        <v>201</v>
      </c>
      <c r="BE280" s="235">
        <f>IF(N280="základní",J280,0)</f>
        <v>0</v>
      </c>
      <c r="BF280" s="235">
        <f>IF(N280="snížená",J280,0)</f>
        <v>0</v>
      </c>
      <c r="BG280" s="235">
        <f>IF(N280="zákl. přenesená",J280,0)</f>
        <v>0</v>
      </c>
      <c r="BH280" s="235">
        <f>IF(N280="sníž. přenesená",J280,0)</f>
        <v>0</v>
      </c>
      <c r="BI280" s="235">
        <f>IF(N280="nulová",J280,0)</f>
        <v>0</v>
      </c>
      <c r="BJ280" s="18" t="s">
        <v>83</v>
      </c>
      <c r="BK280" s="235">
        <f>ROUND(I280*H280,2)</f>
        <v>0</v>
      </c>
      <c r="BL280" s="18" t="s">
        <v>206</v>
      </c>
      <c r="BM280" s="234" t="s">
        <v>1510</v>
      </c>
    </row>
    <row r="281" s="2" customFormat="1" ht="24.15" customHeight="1">
      <c r="A281" s="39"/>
      <c r="B281" s="40"/>
      <c r="C281" s="222" t="s">
        <v>1055</v>
      </c>
      <c r="D281" s="222" t="s">
        <v>202</v>
      </c>
      <c r="E281" s="223" t="s">
        <v>3011</v>
      </c>
      <c r="F281" s="224" t="s">
        <v>3012</v>
      </c>
      <c r="G281" s="225" t="s">
        <v>671</v>
      </c>
      <c r="H281" s="226">
        <v>8</v>
      </c>
      <c r="I281" s="227"/>
      <c r="J281" s="228">
        <f>ROUND(I281*H281,2)</f>
        <v>0</v>
      </c>
      <c r="K281" s="229"/>
      <c r="L281" s="45"/>
      <c r="M281" s="230" t="s">
        <v>1</v>
      </c>
      <c r="N281" s="231" t="s">
        <v>41</v>
      </c>
      <c r="O281" s="92"/>
      <c r="P281" s="232">
        <f>O281*H281</f>
        <v>0</v>
      </c>
      <c r="Q281" s="232">
        <v>0</v>
      </c>
      <c r="R281" s="232">
        <f>Q281*H281</f>
        <v>0</v>
      </c>
      <c r="S281" s="232">
        <v>0</v>
      </c>
      <c r="T281" s="233">
        <f>S281*H281</f>
        <v>0</v>
      </c>
      <c r="U281" s="39"/>
      <c r="V281" s="39"/>
      <c r="W281" s="39"/>
      <c r="X281" s="39"/>
      <c r="Y281" s="39"/>
      <c r="Z281" s="39"/>
      <c r="AA281" s="39"/>
      <c r="AB281" s="39"/>
      <c r="AC281" s="39"/>
      <c r="AD281" s="39"/>
      <c r="AE281" s="39"/>
      <c r="AR281" s="234" t="s">
        <v>206</v>
      </c>
      <c r="AT281" s="234" t="s">
        <v>202</v>
      </c>
      <c r="AU281" s="234" t="s">
        <v>85</v>
      </c>
      <c r="AY281" s="18" t="s">
        <v>201</v>
      </c>
      <c r="BE281" s="235">
        <f>IF(N281="základní",J281,0)</f>
        <v>0</v>
      </c>
      <c r="BF281" s="235">
        <f>IF(N281="snížená",J281,0)</f>
        <v>0</v>
      </c>
      <c r="BG281" s="235">
        <f>IF(N281="zákl. přenesená",J281,0)</f>
        <v>0</v>
      </c>
      <c r="BH281" s="235">
        <f>IF(N281="sníž. přenesená",J281,0)</f>
        <v>0</v>
      </c>
      <c r="BI281" s="235">
        <f>IF(N281="nulová",J281,0)</f>
        <v>0</v>
      </c>
      <c r="BJ281" s="18" t="s">
        <v>83</v>
      </c>
      <c r="BK281" s="235">
        <f>ROUND(I281*H281,2)</f>
        <v>0</v>
      </c>
      <c r="BL281" s="18" t="s">
        <v>206</v>
      </c>
      <c r="BM281" s="234" t="s">
        <v>1519</v>
      </c>
    </row>
    <row r="282" s="2" customFormat="1" ht="24.15" customHeight="1">
      <c r="A282" s="39"/>
      <c r="B282" s="40"/>
      <c r="C282" s="222" t="s">
        <v>1061</v>
      </c>
      <c r="D282" s="222" t="s">
        <v>202</v>
      </c>
      <c r="E282" s="223" t="s">
        <v>3013</v>
      </c>
      <c r="F282" s="224" t="s">
        <v>3014</v>
      </c>
      <c r="G282" s="225" t="s">
        <v>671</v>
      </c>
      <c r="H282" s="226">
        <v>19</v>
      </c>
      <c r="I282" s="227"/>
      <c r="J282" s="228">
        <f>ROUND(I282*H282,2)</f>
        <v>0</v>
      </c>
      <c r="K282" s="229"/>
      <c r="L282" s="45"/>
      <c r="M282" s="230" t="s">
        <v>1</v>
      </c>
      <c r="N282" s="231" t="s">
        <v>41</v>
      </c>
      <c r="O282" s="92"/>
      <c r="P282" s="232">
        <f>O282*H282</f>
        <v>0</v>
      </c>
      <c r="Q282" s="232">
        <v>0</v>
      </c>
      <c r="R282" s="232">
        <f>Q282*H282</f>
        <v>0</v>
      </c>
      <c r="S282" s="232">
        <v>0</v>
      </c>
      <c r="T282" s="233">
        <f>S282*H282</f>
        <v>0</v>
      </c>
      <c r="U282" s="39"/>
      <c r="V282" s="39"/>
      <c r="W282" s="39"/>
      <c r="X282" s="39"/>
      <c r="Y282" s="39"/>
      <c r="Z282" s="39"/>
      <c r="AA282" s="39"/>
      <c r="AB282" s="39"/>
      <c r="AC282" s="39"/>
      <c r="AD282" s="39"/>
      <c r="AE282" s="39"/>
      <c r="AR282" s="234" t="s">
        <v>206</v>
      </c>
      <c r="AT282" s="234" t="s">
        <v>202</v>
      </c>
      <c r="AU282" s="234" t="s">
        <v>85</v>
      </c>
      <c r="AY282" s="18" t="s">
        <v>201</v>
      </c>
      <c r="BE282" s="235">
        <f>IF(N282="základní",J282,0)</f>
        <v>0</v>
      </c>
      <c r="BF282" s="235">
        <f>IF(N282="snížená",J282,0)</f>
        <v>0</v>
      </c>
      <c r="BG282" s="235">
        <f>IF(N282="zákl. přenesená",J282,0)</f>
        <v>0</v>
      </c>
      <c r="BH282" s="235">
        <f>IF(N282="sníž. přenesená",J282,0)</f>
        <v>0</v>
      </c>
      <c r="BI282" s="235">
        <f>IF(N282="nulová",J282,0)</f>
        <v>0</v>
      </c>
      <c r="BJ282" s="18" t="s">
        <v>83</v>
      </c>
      <c r="BK282" s="235">
        <f>ROUND(I282*H282,2)</f>
        <v>0</v>
      </c>
      <c r="BL282" s="18" t="s">
        <v>206</v>
      </c>
      <c r="BM282" s="234" t="s">
        <v>1529</v>
      </c>
    </row>
    <row r="283" s="2" customFormat="1" ht="24.15" customHeight="1">
      <c r="A283" s="39"/>
      <c r="B283" s="40"/>
      <c r="C283" s="222" t="s">
        <v>1067</v>
      </c>
      <c r="D283" s="222" t="s">
        <v>202</v>
      </c>
      <c r="E283" s="223" t="s">
        <v>2976</v>
      </c>
      <c r="F283" s="224" t="s">
        <v>2977</v>
      </c>
      <c r="G283" s="225" t="s">
        <v>671</v>
      </c>
      <c r="H283" s="226">
        <v>20</v>
      </c>
      <c r="I283" s="227"/>
      <c r="J283" s="228">
        <f>ROUND(I283*H283,2)</f>
        <v>0</v>
      </c>
      <c r="K283" s="229"/>
      <c r="L283" s="45"/>
      <c r="M283" s="230" t="s">
        <v>1</v>
      </c>
      <c r="N283" s="231" t="s">
        <v>41</v>
      </c>
      <c r="O283" s="92"/>
      <c r="P283" s="232">
        <f>O283*H283</f>
        <v>0</v>
      </c>
      <c r="Q283" s="232">
        <v>0</v>
      </c>
      <c r="R283" s="232">
        <f>Q283*H283</f>
        <v>0</v>
      </c>
      <c r="S283" s="232">
        <v>0</v>
      </c>
      <c r="T283" s="233">
        <f>S283*H283</f>
        <v>0</v>
      </c>
      <c r="U283" s="39"/>
      <c r="V283" s="39"/>
      <c r="W283" s="39"/>
      <c r="X283" s="39"/>
      <c r="Y283" s="39"/>
      <c r="Z283" s="39"/>
      <c r="AA283" s="39"/>
      <c r="AB283" s="39"/>
      <c r="AC283" s="39"/>
      <c r="AD283" s="39"/>
      <c r="AE283" s="39"/>
      <c r="AR283" s="234" t="s">
        <v>206</v>
      </c>
      <c r="AT283" s="234" t="s">
        <v>202</v>
      </c>
      <c r="AU283" s="234" t="s">
        <v>85</v>
      </c>
      <c r="AY283" s="18" t="s">
        <v>201</v>
      </c>
      <c r="BE283" s="235">
        <f>IF(N283="základní",J283,0)</f>
        <v>0</v>
      </c>
      <c r="BF283" s="235">
        <f>IF(N283="snížená",J283,0)</f>
        <v>0</v>
      </c>
      <c r="BG283" s="235">
        <f>IF(N283="zákl. přenesená",J283,0)</f>
        <v>0</v>
      </c>
      <c r="BH283" s="235">
        <f>IF(N283="sníž. přenesená",J283,0)</f>
        <v>0</v>
      </c>
      <c r="BI283" s="235">
        <f>IF(N283="nulová",J283,0)</f>
        <v>0</v>
      </c>
      <c r="BJ283" s="18" t="s">
        <v>83</v>
      </c>
      <c r="BK283" s="235">
        <f>ROUND(I283*H283,2)</f>
        <v>0</v>
      </c>
      <c r="BL283" s="18" t="s">
        <v>206</v>
      </c>
      <c r="BM283" s="234" t="s">
        <v>1539</v>
      </c>
    </row>
    <row r="284" s="2" customFormat="1" ht="37.8" customHeight="1">
      <c r="A284" s="39"/>
      <c r="B284" s="40"/>
      <c r="C284" s="222" t="s">
        <v>1071</v>
      </c>
      <c r="D284" s="222" t="s">
        <v>202</v>
      </c>
      <c r="E284" s="223" t="s">
        <v>3015</v>
      </c>
      <c r="F284" s="224" t="s">
        <v>3016</v>
      </c>
      <c r="G284" s="225" t="s">
        <v>934</v>
      </c>
      <c r="H284" s="226">
        <v>2</v>
      </c>
      <c r="I284" s="227"/>
      <c r="J284" s="228">
        <f>ROUND(I284*H284,2)</f>
        <v>0</v>
      </c>
      <c r="K284" s="229"/>
      <c r="L284" s="45"/>
      <c r="M284" s="230" t="s">
        <v>1</v>
      </c>
      <c r="N284" s="231" t="s">
        <v>41</v>
      </c>
      <c r="O284" s="92"/>
      <c r="P284" s="232">
        <f>O284*H284</f>
        <v>0</v>
      </c>
      <c r="Q284" s="232">
        <v>0</v>
      </c>
      <c r="R284" s="232">
        <f>Q284*H284</f>
        <v>0</v>
      </c>
      <c r="S284" s="232">
        <v>0</v>
      </c>
      <c r="T284" s="233">
        <f>S284*H284</f>
        <v>0</v>
      </c>
      <c r="U284" s="39"/>
      <c r="V284" s="39"/>
      <c r="W284" s="39"/>
      <c r="X284" s="39"/>
      <c r="Y284" s="39"/>
      <c r="Z284" s="39"/>
      <c r="AA284" s="39"/>
      <c r="AB284" s="39"/>
      <c r="AC284" s="39"/>
      <c r="AD284" s="39"/>
      <c r="AE284" s="39"/>
      <c r="AR284" s="234" t="s">
        <v>206</v>
      </c>
      <c r="AT284" s="234" t="s">
        <v>202</v>
      </c>
      <c r="AU284" s="234" t="s">
        <v>85</v>
      </c>
      <c r="AY284" s="18" t="s">
        <v>201</v>
      </c>
      <c r="BE284" s="235">
        <f>IF(N284="základní",J284,0)</f>
        <v>0</v>
      </c>
      <c r="BF284" s="235">
        <f>IF(N284="snížená",J284,0)</f>
        <v>0</v>
      </c>
      <c r="BG284" s="235">
        <f>IF(N284="zákl. přenesená",J284,0)</f>
        <v>0</v>
      </c>
      <c r="BH284" s="235">
        <f>IF(N284="sníž. přenesená",J284,0)</f>
        <v>0</v>
      </c>
      <c r="BI284" s="235">
        <f>IF(N284="nulová",J284,0)</f>
        <v>0</v>
      </c>
      <c r="BJ284" s="18" t="s">
        <v>83</v>
      </c>
      <c r="BK284" s="235">
        <f>ROUND(I284*H284,2)</f>
        <v>0</v>
      </c>
      <c r="BL284" s="18" t="s">
        <v>206</v>
      </c>
      <c r="BM284" s="234" t="s">
        <v>1547</v>
      </c>
    </row>
    <row r="285" s="2" customFormat="1" ht="16.5" customHeight="1">
      <c r="A285" s="39"/>
      <c r="B285" s="40"/>
      <c r="C285" s="222" t="s">
        <v>1078</v>
      </c>
      <c r="D285" s="222" t="s">
        <v>202</v>
      </c>
      <c r="E285" s="223" t="s">
        <v>3017</v>
      </c>
      <c r="F285" s="224" t="s">
        <v>3018</v>
      </c>
      <c r="G285" s="225" t="s">
        <v>934</v>
      </c>
      <c r="H285" s="226">
        <v>2</v>
      </c>
      <c r="I285" s="227"/>
      <c r="J285" s="228">
        <f>ROUND(I285*H285,2)</f>
        <v>0</v>
      </c>
      <c r="K285" s="229"/>
      <c r="L285" s="45"/>
      <c r="M285" s="230" t="s">
        <v>1</v>
      </c>
      <c r="N285" s="231" t="s">
        <v>41</v>
      </c>
      <c r="O285" s="92"/>
      <c r="P285" s="232">
        <f>O285*H285</f>
        <v>0</v>
      </c>
      <c r="Q285" s="232">
        <v>0</v>
      </c>
      <c r="R285" s="232">
        <f>Q285*H285</f>
        <v>0</v>
      </c>
      <c r="S285" s="232">
        <v>0</v>
      </c>
      <c r="T285" s="233">
        <f>S285*H285</f>
        <v>0</v>
      </c>
      <c r="U285" s="39"/>
      <c r="V285" s="39"/>
      <c r="W285" s="39"/>
      <c r="X285" s="39"/>
      <c r="Y285" s="39"/>
      <c r="Z285" s="39"/>
      <c r="AA285" s="39"/>
      <c r="AB285" s="39"/>
      <c r="AC285" s="39"/>
      <c r="AD285" s="39"/>
      <c r="AE285" s="39"/>
      <c r="AR285" s="234" t="s">
        <v>206</v>
      </c>
      <c r="AT285" s="234" t="s">
        <v>202</v>
      </c>
      <c r="AU285" s="234" t="s">
        <v>85</v>
      </c>
      <c r="AY285" s="18" t="s">
        <v>201</v>
      </c>
      <c r="BE285" s="235">
        <f>IF(N285="základní",J285,0)</f>
        <v>0</v>
      </c>
      <c r="BF285" s="235">
        <f>IF(N285="snížená",J285,0)</f>
        <v>0</v>
      </c>
      <c r="BG285" s="235">
        <f>IF(N285="zákl. přenesená",J285,0)</f>
        <v>0</v>
      </c>
      <c r="BH285" s="235">
        <f>IF(N285="sníž. přenesená",J285,0)</f>
        <v>0</v>
      </c>
      <c r="BI285" s="235">
        <f>IF(N285="nulová",J285,0)</f>
        <v>0</v>
      </c>
      <c r="BJ285" s="18" t="s">
        <v>83</v>
      </c>
      <c r="BK285" s="235">
        <f>ROUND(I285*H285,2)</f>
        <v>0</v>
      </c>
      <c r="BL285" s="18" t="s">
        <v>206</v>
      </c>
      <c r="BM285" s="234" t="s">
        <v>1556</v>
      </c>
    </row>
    <row r="286" s="2" customFormat="1" ht="24.15" customHeight="1">
      <c r="A286" s="39"/>
      <c r="B286" s="40"/>
      <c r="C286" s="222" t="s">
        <v>1082</v>
      </c>
      <c r="D286" s="222" t="s">
        <v>202</v>
      </c>
      <c r="E286" s="223" t="s">
        <v>2923</v>
      </c>
      <c r="F286" s="224" t="s">
        <v>2924</v>
      </c>
      <c r="G286" s="225" t="s">
        <v>671</v>
      </c>
      <c r="H286" s="226">
        <v>38</v>
      </c>
      <c r="I286" s="227"/>
      <c r="J286" s="228">
        <f>ROUND(I286*H286,2)</f>
        <v>0</v>
      </c>
      <c r="K286" s="229"/>
      <c r="L286" s="45"/>
      <c r="M286" s="230" t="s">
        <v>1</v>
      </c>
      <c r="N286" s="231" t="s">
        <v>41</v>
      </c>
      <c r="O286" s="92"/>
      <c r="P286" s="232">
        <f>O286*H286</f>
        <v>0</v>
      </c>
      <c r="Q286" s="232">
        <v>0</v>
      </c>
      <c r="R286" s="232">
        <f>Q286*H286</f>
        <v>0</v>
      </c>
      <c r="S286" s="232">
        <v>0</v>
      </c>
      <c r="T286" s="233">
        <f>S286*H286</f>
        <v>0</v>
      </c>
      <c r="U286" s="39"/>
      <c r="V286" s="39"/>
      <c r="W286" s="39"/>
      <c r="X286" s="39"/>
      <c r="Y286" s="39"/>
      <c r="Z286" s="39"/>
      <c r="AA286" s="39"/>
      <c r="AB286" s="39"/>
      <c r="AC286" s="39"/>
      <c r="AD286" s="39"/>
      <c r="AE286" s="39"/>
      <c r="AR286" s="234" t="s">
        <v>206</v>
      </c>
      <c r="AT286" s="234" t="s">
        <v>202</v>
      </c>
      <c r="AU286" s="234" t="s">
        <v>85</v>
      </c>
      <c r="AY286" s="18" t="s">
        <v>201</v>
      </c>
      <c r="BE286" s="235">
        <f>IF(N286="základní",J286,0)</f>
        <v>0</v>
      </c>
      <c r="BF286" s="235">
        <f>IF(N286="snížená",J286,0)</f>
        <v>0</v>
      </c>
      <c r="BG286" s="235">
        <f>IF(N286="zákl. přenesená",J286,0)</f>
        <v>0</v>
      </c>
      <c r="BH286" s="235">
        <f>IF(N286="sníž. přenesená",J286,0)</f>
        <v>0</v>
      </c>
      <c r="BI286" s="235">
        <f>IF(N286="nulová",J286,0)</f>
        <v>0</v>
      </c>
      <c r="BJ286" s="18" t="s">
        <v>83</v>
      </c>
      <c r="BK286" s="235">
        <f>ROUND(I286*H286,2)</f>
        <v>0</v>
      </c>
      <c r="BL286" s="18" t="s">
        <v>206</v>
      </c>
      <c r="BM286" s="234" t="s">
        <v>1563</v>
      </c>
    </row>
    <row r="287" s="2" customFormat="1">
      <c r="A287" s="39"/>
      <c r="B287" s="40"/>
      <c r="C287" s="41"/>
      <c r="D287" s="238" t="s">
        <v>343</v>
      </c>
      <c r="E287" s="41"/>
      <c r="F287" s="285" t="s">
        <v>2927</v>
      </c>
      <c r="G287" s="41"/>
      <c r="H287" s="41"/>
      <c r="I287" s="286"/>
      <c r="J287" s="41"/>
      <c r="K287" s="41"/>
      <c r="L287" s="45"/>
      <c r="M287" s="287"/>
      <c r="N287" s="288"/>
      <c r="O287" s="92"/>
      <c r="P287" s="92"/>
      <c r="Q287" s="92"/>
      <c r="R287" s="92"/>
      <c r="S287" s="92"/>
      <c r="T287" s="93"/>
      <c r="U287" s="39"/>
      <c r="V287" s="39"/>
      <c r="W287" s="39"/>
      <c r="X287" s="39"/>
      <c r="Y287" s="39"/>
      <c r="Z287" s="39"/>
      <c r="AA287" s="39"/>
      <c r="AB287" s="39"/>
      <c r="AC287" s="39"/>
      <c r="AD287" s="39"/>
      <c r="AE287" s="39"/>
      <c r="AT287" s="18" t="s">
        <v>343</v>
      </c>
      <c r="AU287" s="18" t="s">
        <v>85</v>
      </c>
    </row>
    <row r="288" s="2" customFormat="1" ht="78" customHeight="1">
      <c r="A288" s="39"/>
      <c r="B288" s="40"/>
      <c r="C288" s="222" t="s">
        <v>1088</v>
      </c>
      <c r="D288" s="222" t="s">
        <v>202</v>
      </c>
      <c r="E288" s="223" t="s">
        <v>2928</v>
      </c>
      <c r="F288" s="224" t="s">
        <v>2929</v>
      </c>
      <c r="G288" s="225" t="s">
        <v>215</v>
      </c>
      <c r="H288" s="226">
        <v>13</v>
      </c>
      <c r="I288" s="227"/>
      <c r="J288" s="228">
        <f>ROUND(I288*H288,2)</f>
        <v>0</v>
      </c>
      <c r="K288" s="229"/>
      <c r="L288" s="45"/>
      <c r="M288" s="230" t="s">
        <v>1</v>
      </c>
      <c r="N288" s="231" t="s">
        <v>41</v>
      </c>
      <c r="O288" s="92"/>
      <c r="P288" s="232">
        <f>O288*H288</f>
        <v>0</v>
      </c>
      <c r="Q288" s="232">
        <v>0</v>
      </c>
      <c r="R288" s="232">
        <f>Q288*H288</f>
        <v>0</v>
      </c>
      <c r="S288" s="232">
        <v>0</v>
      </c>
      <c r="T288" s="233">
        <f>S288*H288</f>
        <v>0</v>
      </c>
      <c r="U288" s="39"/>
      <c r="V288" s="39"/>
      <c r="W288" s="39"/>
      <c r="X288" s="39"/>
      <c r="Y288" s="39"/>
      <c r="Z288" s="39"/>
      <c r="AA288" s="39"/>
      <c r="AB288" s="39"/>
      <c r="AC288" s="39"/>
      <c r="AD288" s="39"/>
      <c r="AE288" s="39"/>
      <c r="AR288" s="234" t="s">
        <v>206</v>
      </c>
      <c r="AT288" s="234" t="s">
        <v>202</v>
      </c>
      <c r="AU288" s="234" t="s">
        <v>85</v>
      </c>
      <c r="AY288" s="18" t="s">
        <v>201</v>
      </c>
      <c r="BE288" s="235">
        <f>IF(N288="základní",J288,0)</f>
        <v>0</v>
      </c>
      <c r="BF288" s="235">
        <f>IF(N288="snížená",J288,0)</f>
        <v>0</v>
      </c>
      <c r="BG288" s="235">
        <f>IF(N288="zákl. přenesená",J288,0)</f>
        <v>0</v>
      </c>
      <c r="BH288" s="235">
        <f>IF(N288="sníž. přenesená",J288,0)</f>
        <v>0</v>
      </c>
      <c r="BI288" s="235">
        <f>IF(N288="nulová",J288,0)</f>
        <v>0</v>
      </c>
      <c r="BJ288" s="18" t="s">
        <v>83</v>
      </c>
      <c r="BK288" s="235">
        <f>ROUND(I288*H288,2)</f>
        <v>0</v>
      </c>
      <c r="BL288" s="18" t="s">
        <v>206</v>
      </c>
      <c r="BM288" s="234" t="s">
        <v>1573</v>
      </c>
    </row>
    <row r="289" s="2" customFormat="1" ht="16.5" customHeight="1">
      <c r="A289" s="39"/>
      <c r="B289" s="40"/>
      <c r="C289" s="222" t="s">
        <v>1095</v>
      </c>
      <c r="D289" s="222" t="s">
        <v>202</v>
      </c>
      <c r="E289" s="223" t="s">
        <v>3019</v>
      </c>
      <c r="F289" s="224" t="s">
        <v>2864</v>
      </c>
      <c r="G289" s="225" t="s">
        <v>2234</v>
      </c>
      <c r="H289" s="226">
        <v>1</v>
      </c>
      <c r="I289" s="227"/>
      <c r="J289" s="228">
        <f>ROUND(I289*H289,2)</f>
        <v>0</v>
      </c>
      <c r="K289" s="229"/>
      <c r="L289" s="45"/>
      <c r="M289" s="230" t="s">
        <v>1</v>
      </c>
      <c r="N289" s="231" t="s">
        <v>41</v>
      </c>
      <c r="O289" s="92"/>
      <c r="P289" s="232">
        <f>O289*H289</f>
        <v>0</v>
      </c>
      <c r="Q289" s="232">
        <v>0</v>
      </c>
      <c r="R289" s="232">
        <f>Q289*H289</f>
        <v>0</v>
      </c>
      <c r="S289" s="232">
        <v>0</v>
      </c>
      <c r="T289" s="233">
        <f>S289*H289</f>
        <v>0</v>
      </c>
      <c r="U289" s="39"/>
      <c r="V289" s="39"/>
      <c r="W289" s="39"/>
      <c r="X289" s="39"/>
      <c r="Y289" s="39"/>
      <c r="Z289" s="39"/>
      <c r="AA289" s="39"/>
      <c r="AB289" s="39"/>
      <c r="AC289" s="39"/>
      <c r="AD289" s="39"/>
      <c r="AE289" s="39"/>
      <c r="AR289" s="234" t="s">
        <v>206</v>
      </c>
      <c r="AT289" s="234" t="s">
        <v>202</v>
      </c>
      <c r="AU289" s="234" t="s">
        <v>85</v>
      </c>
      <c r="AY289" s="18" t="s">
        <v>201</v>
      </c>
      <c r="BE289" s="235">
        <f>IF(N289="základní",J289,0)</f>
        <v>0</v>
      </c>
      <c r="BF289" s="235">
        <f>IF(N289="snížená",J289,0)</f>
        <v>0</v>
      </c>
      <c r="BG289" s="235">
        <f>IF(N289="zákl. přenesená",J289,0)</f>
        <v>0</v>
      </c>
      <c r="BH289" s="235">
        <f>IF(N289="sníž. přenesená",J289,0)</f>
        <v>0</v>
      </c>
      <c r="BI289" s="235">
        <f>IF(N289="nulová",J289,0)</f>
        <v>0</v>
      </c>
      <c r="BJ289" s="18" t="s">
        <v>83</v>
      </c>
      <c r="BK289" s="235">
        <f>ROUND(I289*H289,2)</f>
        <v>0</v>
      </c>
      <c r="BL289" s="18" t="s">
        <v>206</v>
      </c>
      <c r="BM289" s="234" t="s">
        <v>1594</v>
      </c>
    </row>
    <row r="290" s="11" customFormat="1" ht="22.8" customHeight="1">
      <c r="A290" s="11"/>
      <c r="B290" s="208"/>
      <c r="C290" s="209"/>
      <c r="D290" s="210" t="s">
        <v>75</v>
      </c>
      <c r="E290" s="310" t="s">
        <v>3020</v>
      </c>
      <c r="F290" s="310" t="s">
        <v>2879</v>
      </c>
      <c r="G290" s="209"/>
      <c r="H290" s="209"/>
      <c r="I290" s="212"/>
      <c r="J290" s="311">
        <f>BK290</f>
        <v>0</v>
      </c>
      <c r="K290" s="209"/>
      <c r="L290" s="214"/>
      <c r="M290" s="215"/>
      <c r="N290" s="216"/>
      <c r="O290" s="216"/>
      <c r="P290" s="217">
        <f>SUM(P291:P293)</f>
        <v>0</v>
      </c>
      <c r="Q290" s="216"/>
      <c r="R290" s="217">
        <f>SUM(R291:R293)</f>
        <v>0</v>
      </c>
      <c r="S290" s="216"/>
      <c r="T290" s="218">
        <f>SUM(T291:T293)</f>
        <v>0</v>
      </c>
      <c r="U290" s="11"/>
      <c r="V290" s="11"/>
      <c r="W290" s="11"/>
      <c r="X290" s="11"/>
      <c r="Y290" s="11"/>
      <c r="Z290" s="11"/>
      <c r="AA290" s="11"/>
      <c r="AB290" s="11"/>
      <c r="AC290" s="11"/>
      <c r="AD290" s="11"/>
      <c r="AE290" s="11"/>
      <c r="AR290" s="219" t="s">
        <v>83</v>
      </c>
      <c r="AT290" s="220" t="s">
        <v>75</v>
      </c>
      <c r="AU290" s="220" t="s">
        <v>83</v>
      </c>
      <c r="AY290" s="219" t="s">
        <v>201</v>
      </c>
      <c r="BK290" s="221">
        <f>SUM(BK291:BK293)</f>
        <v>0</v>
      </c>
    </row>
    <row r="291" s="2" customFormat="1" ht="16.5" customHeight="1">
      <c r="A291" s="39"/>
      <c r="B291" s="40"/>
      <c r="C291" s="222" t="s">
        <v>1100</v>
      </c>
      <c r="D291" s="222" t="s">
        <v>202</v>
      </c>
      <c r="E291" s="223" t="s">
        <v>3021</v>
      </c>
      <c r="F291" s="224" t="s">
        <v>2881</v>
      </c>
      <c r="G291" s="225" t="s">
        <v>2234</v>
      </c>
      <c r="H291" s="226">
        <v>1</v>
      </c>
      <c r="I291" s="227"/>
      <c r="J291" s="228">
        <f>ROUND(I291*H291,2)</f>
        <v>0</v>
      </c>
      <c r="K291" s="229"/>
      <c r="L291" s="45"/>
      <c r="M291" s="230" t="s">
        <v>1</v>
      </c>
      <c r="N291" s="231" t="s">
        <v>41</v>
      </c>
      <c r="O291" s="92"/>
      <c r="P291" s="232">
        <f>O291*H291</f>
        <v>0</v>
      </c>
      <c r="Q291" s="232">
        <v>0</v>
      </c>
      <c r="R291" s="232">
        <f>Q291*H291</f>
        <v>0</v>
      </c>
      <c r="S291" s="232">
        <v>0</v>
      </c>
      <c r="T291" s="233">
        <f>S291*H291</f>
        <v>0</v>
      </c>
      <c r="U291" s="39"/>
      <c r="V291" s="39"/>
      <c r="W291" s="39"/>
      <c r="X291" s="39"/>
      <c r="Y291" s="39"/>
      <c r="Z291" s="39"/>
      <c r="AA291" s="39"/>
      <c r="AB291" s="39"/>
      <c r="AC291" s="39"/>
      <c r="AD291" s="39"/>
      <c r="AE291" s="39"/>
      <c r="AR291" s="234" t="s">
        <v>206</v>
      </c>
      <c r="AT291" s="234" t="s">
        <v>202</v>
      </c>
      <c r="AU291" s="234" t="s">
        <v>85</v>
      </c>
      <c r="AY291" s="18" t="s">
        <v>201</v>
      </c>
      <c r="BE291" s="235">
        <f>IF(N291="základní",J291,0)</f>
        <v>0</v>
      </c>
      <c r="BF291" s="235">
        <f>IF(N291="snížená",J291,0)</f>
        <v>0</v>
      </c>
      <c r="BG291" s="235">
        <f>IF(N291="zákl. přenesená",J291,0)</f>
        <v>0</v>
      </c>
      <c r="BH291" s="235">
        <f>IF(N291="sníž. přenesená",J291,0)</f>
        <v>0</v>
      </c>
      <c r="BI291" s="235">
        <f>IF(N291="nulová",J291,0)</f>
        <v>0</v>
      </c>
      <c r="BJ291" s="18" t="s">
        <v>83</v>
      </c>
      <c r="BK291" s="235">
        <f>ROUND(I291*H291,2)</f>
        <v>0</v>
      </c>
      <c r="BL291" s="18" t="s">
        <v>206</v>
      </c>
      <c r="BM291" s="234" t="s">
        <v>1604</v>
      </c>
    </row>
    <row r="292" s="2" customFormat="1">
      <c r="A292" s="39"/>
      <c r="B292" s="40"/>
      <c r="C292" s="41"/>
      <c r="D292" s="238" t="s">
        <v>343</v>
      </c>
      <c r="E292" s="41"/>
      <c r="F292" s="285" t="s">
        <v>2317</v>
      </c>
      <c r="G292" s="41"/>
      <c r="H292" s="41"/>
      <c r="I292" s="286"/>
      <c r="J292" s="41"/>
      <c r="K292" s="41"/>
      <c r="L292" s="45"/>
      <c r="M292" s="287"/>
      <c r="N292" s="288"/>
      <c r="O292" s="92"/>
      <c r="P292" s="92"/>
      <c r="Q292" s="92"/>
      <c r="R292" s="92"/>
      <c r="S292" s="92"/>
      <c r="T292" s="93"/>
      <c r="U292" s="39"/>
      <c r="V292" s="39"/>
      <c r="W292" s="39"/>
      <c r="X292" s="39"/>
      <c r="Y292" s="39"/>
      <c r="Z292" s="39"/>
      <c r="AA292" s="39"/>
      <c r="AB292" s="39"/>
      <c r="AC292" s="39"/>
      <c r="AD292" s="39"/>
      <c r="AE292" s="39"/>
      <c r="AT292" s="18" t="s">
        <v>343</v>
      </c>
      <c r="AU292" s="18" t="s">
        <v>85</v>
      </c>
    </row>
    <row r="293" s="2" customFormat="1" ht="21.75" customHeight="1">
      <c r="A293" s="39"/>
      <c r="B293" s="40"/>
      <c r="C293" s="222" t="s">
        <v>1106</v>
      </c>
      <c r="D293" s="222" t="s">
        <v>202</v>
      </c>
      <c r="E293" s="223" t="s">
        <v>2888</v>
      </c>
      <c r="F293" s="224" t="s">
        <v>2889</v>
      </c>
      <c r="G293" s="225" t="s">
        <v>1032</v>
      </c>
      <c r="H293" s="302"/>
      <c r="I293" s="227"/>
      <c r="J293" s="228">
        <f>ROUND(I293*H293,2)</f>
        <v>0</v>
      </c>
      <c r="K293" s="229"/>
      <c r="L293" s="45"/>
      <c r="M293" s="230" t="s">
        <v>1</v>
      </c>
      <c r="N293" s="231" t="s">
        <v>41</v>
      </c>
      <c r="O293" s="92"/>
      <c r="P293" s="232">
        <f>O293*H293</f>
        <v>0</v>
      </c>
      <c r="Q293" s="232">
        <v>0</v>
      </c>
      <c r="R293" s="232">
        <f>Q293*H293</f>
        <v>0</v>
      </c>
      <c r="S293" s="232">
        <v>0</v>
      </c>
      <c r="T293" s="233">
        <f>S293*H293</f>
        <v>0</v>
      </c>
      <c r="U293" s="39"/>
      <c r="V293" s="39"/>
      <c r="W293" s="39"/>
      <c r="X293" s="39"/>
      <c r="Y293" s="39"/>
      <c r="Z293" s="39"/>
      <c r="AA293" s="39"/>
      <c r="AB293" s="39"/>
      <c r="AC293" s="39"/>
      <c r="AD293" s="39"/>
      <c r="AE293" s="39"/>
      <c r="AR293" s="234" t="s">
        <v>206</v>
      </c>
      <c r="AT293" s="234" t="s">
        <v>202</v>
      </c>
      <c r="AU293" s="234" t="s">
        <v>85</v>
      </c>
      <c r="AY293" s="18" t="s">
        <v>201</v>
      </c>
      <c r="BE293" s="235">
        <f>IF(N293="základní",J293,0)</f>
        <v>0</v>
      </c>
      <c r="BF293" s="235">
        <f>IF(N293="snížená",J293,0)</f>
        <v>0</v>
      </c>
      <c r="BG293" s="235">
        <f>IF(N293="zákl. přenesená",J293,0)</f>
        <v>0</v>
      </c>
      <c r="BH293" s="235">
        <f>IF(N293="sníž. přenesená",J293,0)</f>
        <v>0</v>
      </c>
      <c r="BI293" s="235">
        <f>IF(N293="nulová",J293,0)</f>
        <v>0</v>
      </c>
      <c r="BJ293" s="18" t="s">
        <v>83</v>
      </c>
      <c r="BK293" s="235">
        <f>ROUND(I293*H293,2)</f>
        <v>0</v>
      </c>
      <c r="BL293" s="18" t="s">
        <v>206</v>
      </c>
      <c r="BM293" s="234" t="s">
        <v>1612</v>
      </c>
    </row>
    <row r="294" s="11" customFormat="1" ht="25.92" customHeight="1">
      <c r="A294" s="11"/>
      <c r="B294" s="208"/>
      <c r="C294" s="209"/>
      <c r="D294" s="210" t="s">
        <v>75</v>
      </c>
      <c r="E294" s="211" t="s">
        <v>3022</v>
      </c>
      <c r="F294" s="211" t="s">
        <v>3023</v>
      </c>
      <c r="G294" s="209"/>
      <c r="H294" s="209"/>
      <c r="I294" s="212"/>
      <c r="J294" s="213">
        <f>BK294</f>
        <v>0</v>
      </c>
      <c r="K294" s="209"/>
      <c r="L294" s="214"/>
      <c r="M294" s="215"/>
      <c r="N294" s="216"/>
      <c r="O294" s="216"/>
      <c r="P294" s="217">
        <f>P295+SUM(P296:P299)+P302</f>
        <v>0</v>
      </c>
      <c r="Q294" s="216"/>
      <c r="R294" s="217">
        <f>R295+SUM(R296:R299)+R302</f>
        <v>0</v>
      </c>
      <c r="S294" s="216"/>
      <c r="T294" s="218">
        <f>T295+SUM(T296:T299)+T302</f>
        <v>0</v>
      </c>
      <c r="U294" s="11"/>
      <c r="V294" s="11"/>
      <c r="W294" s="11"/>
      <c r="X294" s="11"/>
      <c r="Y294" s="11"/>
      <c r="Z294" s="11"/>
      <c r="AA294" s="11"/>
      <c r="AB294" s="11"/>
      <c r="AC294" s="11"/>
      <c r="AD294" s="11"/>
      <c r="AE294" s="11"/>
      <c r="AR294" s="219" t="s">
        <v>83</v>
      </c>
      <c r="AT294" s="220" t="s">
        <v>75</v>
      </c>
      <c r="AU294" s="220" t="s">
        <v>76</v>
      </c>
      <c r="AY294" s="219" t="s">
        <v>201</v>
      </c>
      <c r="BK294" s="221">
        <f>BK295+SUM(BK296:BK299)+BK302</f>
        <v>0</v>
      </c>
    </row>
    <row r="295" s="2" customFormat="1" ht="78" customHeight="1">
      <c r="A295" s="39"/>
      <c r="B295" s="40"/>
      <c r="C295" s="222" t="s">
        <v>1111</v>
      </c>
      <c r="D295" s="222" t="s">
        <v>202</v>
      </c>
      <c r="E295" s="223" t="s">
        <v>3024</v>
      </c>
      <c r="F295" s="224" t="s">
        <v>3025</v>
      </c>
      <c r="G295" s="225" t="s">
        <v>934</v>
      </c>
      <c r="H295" s="226">
        <v>3</v>
      </c>
      <c r="I295" s="227"/>
      <c r="J295" s="228">
        <f>ROUND(I295*H295,2)</f>
        <v>0</v>
      </c>
      <c r="K295" s="229"/>
      <c r="L295" s="45"/>
      <c r="M295" s="230" t="s">
        <v>1</v>
      </c>
      <c r="N295" s="231" t="s">
        <v>41</v>
      </c>
      <c r="O295" s="92"/>
      <c r="P295" s="232">
        <f>O295*H295</f>
        <v>0</v>
      </c>
      <c r="Q295" s="232">
        <v>0</v>
      </c>
      <c r="R295" s="232">
        <f>Q295*H295</f>
        <v>0</v>
      </c>
      <c r="S295" s="232">
        <v>0</v>
      </c>
      <c r="T295" s="233">
        <f>S295*H295</f>
        <v>0</v>
      </c>
      <c r="U295" s="39"/>
      <c r="V295" s="39"/>
      <c r="W295" s="39"/>
      <c r="X295" s="39"/>
      <c r="Y295" s="39"/>
      <c r="Z295" s="39"/>
      <c r="AA295" s="39"/>
      <c r="AB295" s="39"/>
      <c r="AC295" s="39"/>
      <c r="AD295" s="39"/>
      <c r="AE295" s="39"/>
      <c r="AR295" s="234" t="s">
        <v>206</v>
      </c>
      <c r="AT295" s="234" t="s">
        <v>202</v>
      </c>
      <c r="AU295" s="234" t="s">
        <v>83</v>
      </c>
      <c r="AY295" s="18" t="s">
        <v>201</v>
      </c>
      <c r="BE295" s="235">
        <f>IF(N295="základní",J295,0)</f>
        <v>0</v>
      </c>
      <c r="BF295" s="235">
        <f>IF(N295="snížená",J295,0)</f>
        <v>0</v>
      </c>
      <c r="BG295" s="235">
        <f>IF(N295="zákl. přenesená",J295,0)</f>
        <v>0</v>
      </c>
      <c r="BH295" s="235">
        <f>IF(N295="sníž. přenesená",J295,0)</f>
        <v>0</v>
      </c>
      <c r="BI295" s="235">
        <f>IF(N295="nulová",J295,0)</f>
        <v>0</v>
      </c>
      <c r="BJ295" s="18" t="s">
        <v>83</v>
      </c>
      <c r="BK295" s="235">
        <f>ROUND(I295*H295,2)</f>
        <v>0</v>
      </c>
      <c r="BL295" s="18" t="s">
        <v>206</v>
      </c>
      <c r="BM295" s="234" t="s">
        <v>1623</v>
      </c>
    </row>
    <row r="296" s="2" customFormat="1" ht="33" customHeight="1">
      <c r="A296" s="39"/>
      <c r="B296" s="40"/>
      <c r="C296" s="222" t="s">
        <v>1115</v>
      </c>
      <c r="D296" s="222" t="s">
        <v>202</v>
      </c>
      <c r="E296" s="223" t="s">
        <v>3026</v>
      </c>
      <c r="F296" s="224" t="s">
        <v>3027</v>
      </c>
      <c r="G296" s="225" t="s">
        <v>934</v>
      </c>
      <c r="H296" s="226">
        <v>2</v>
      </c>
      <c r="I296" s="227"/>
      <c r="J296" s="228">
        <f>ROUND(I296*H296,2)</f>
        <v>0</v>
      </c>
      <c r="K296" s="229"/>
      <c r="L296" s="45"/>
      <c r="M296" s="230" t="s">
        <v>1</v>
      </c>
      <c r="N296" s="231" t="s">
        <v>41</v>
      </c>
      <c r="O296" s="92"/>
      <c r="P296" s="232">
        <f>O296*H296</f>
        <v>0</v>
      </c>
      <c r="Q296" s="232">
        <v>0</v>
      </c>
      <c r="R296" s="232">
        <f>Q296*H296</f>
        <v>0</v>
      </c>
      <c r="S296" s="232">
        <v>0</v>
      </c>
      <c r="T296" s="233">
        <f>S296*H296</f>
        <v>0</v>
      </c>
      <c r="U296" s="39"/>
      <c r="V296" s="39"/>
      <c r="W296" s="39"/>
      <c r="X296" s="39"/>
      <c r="Y296" s="39"/>
      <c r="Z296" s="39"/>
      <c r="AA296" s="39"/>
      <c r="AB296" s="39"/>
      <c r="AC296" s="39"/>
      <c r="AD296" s="39"/>
      <c r="AE296" s="39"/>
      <c r="AR296" s="234" t="s">
        <v>206</v>
      </c>
      <c r="AT296" s="234" t="s">
        <v>202</v>
      </c>
      <c r="AU296" s="234" t="s">
        <v>83</v>
      </c>
      <c r="AY296" s="18" t="s">
        <v>201</v>
      </c>
      <c r="BE296" s="235">
        <f>IF(N296="základní",J296,0)</f>
        <v>0</v>
      </c>
      <c r="BF296" s="235">
        <f>IF(N296="snížená",J296,0)</f>
        <v>0</v>
      </c>
      <c r="BG296" s="235">
        <f>IF(N296="zákl. přenesená",J296,0)</f>
        <v>0</v>
      </c>
      <c r="BH296" s="235">
        <f>IF(N296="sníž. přenesená",J296,0)</f>
        <v>0</v>
      </c>
      <c r="BI296" s="235">
        <f>IF(N296="nulová",J296,0)</f>
        <v>0</v>
      </c>
      <c r="BJ296" s="18" t="s">
        <v>83</v>
      </c>
      <c r="BK296" s="235">
        <f>ROUND(I296*H296,2)</f>
        <v>0</v>
      </c>
      <c r="BL296" s="18" t="s">
        <v>206</v>
      </c>
      <c r="BM296" s="234" t="s">
        <v>2120</v>
      </c>
    </row>
    <row r="297" s="2" customFormat="1" ht="16.5" customHeight="1">
      <c r="A297" s="39"/>
      <c r="B297" s="40"/>
      <c r="C297" s="222" t="s">
        <v>1119</v>
      </c>
      <c r="D297" s="222" t="s">
        <v>202</v>
      </c>
      <c r="E297" s="223" t="s">
        <v>3028</v>
      </c>
      <c r="F297" s="224" t="s">
        <v>2995</v>
      </c>
      <c r="G297" s="225" t="s">
        <v>934</v>
      </c>
      <c r="H297" s="226">
        <v>1</v>
      </c>
      <c r="I297" s="227"/>
      <c r="J297" s="228">
        <f>ROUND(I297*H297,2)</f>
        <v>0</v>
      </c>
      <c r="K297" s="229"/>
      <c r="L297" s="45"/>
      <c r="M297" s="230" t="s">
        <v>1</v>
      </c>
      <c r="N297" s="231" t="s">
        <v>41</v>
      </c>
      <c r="O297" s="92"/>
      <c r="P297" s="232">
        <f>O297*H297</f>
        <v>0</v>
      </c>
      <c r="Q297" s="232">
        <v>0</v>
      </c>
      <c r="R297" s="232">
        <f>Q297*H297</f>
        <v>0</v>
      </c>
      <c r="S297" s="232">
        <v>0</v>
      </c>
      <c r="T297" s="233">
        <f>S297*H297</f>
        <v>0</v>
      </c>
      <c r="U297" s="39"/>
      <c r="V297" s="39"/>
      <c r="W297" s="39"/>
      <c r="X297" s="39"/>
      <c r="Y297" s="39"/>
      <c r="Z297" s="39"/>
      <c r="AA297" s="39"/>
      <c r="AB297" s="39"/>
      <c r="AC297" s="39"/>
      <c r="AD297" s="39"/>
      <c r="AE297" s="39"/>
      <c r="AR297" s="234" t="s">
        <v>206</v>
      </c>
      <c r="AT297" s="234" t="s">
        <v>202</v>
      </c>
      <c r="AU297" s="234" t="s">
        <v>83</v>
      </c>
      <c r="AY297" s="18" t="s">
        <v>201</v>
      </c>
      <c r="BE297" s="235">
        <f>IF(N297="základní",J297,0)</f>
        <v>0</v>
      </c>
      <c r="BF297" s="235">
        <f>IF(N297="snížená",J297,0)</f>
        <v>0</v>
      </c>
      <c r="BG297" s="235">
        <f>IF(N297="zákl. přenesená",J297,0)</f>
        <v>0</v>
      </c>
      <c r="BH297" s="235">
        <f>IF(N297="sníž. přenesená",J297,0)</f>
        <v>0</v>
      </c>
      <c r="BI297" s="235">
        <f>IF(N297="nulová",J297,0)</f>
        <v>0</v>
      </c>
      <c r="BJ297" s="18" t="s">
        <v>83</v>
      </c>
      <c r="BK297" s="235">
        <f>ROUND(I297*H297,2)</f>
        <v>0</v>
      </c>
      <c r="BL297" s="18" t="s">
        <v>206</v>
      </c>
      <c r="BM297" s="234" t="s">
        <v>2123</v>
      </c>
    </row>
    <row r="298" s="2" customFormat="1" ht="16.5" customHeight="1">
      <c r="A298" s="39"/>
      <c r="B298" s="40"/>
      <c r="C298" s="222" t="s">
        <v>1124</v>
      </c>
      <c r="D298" s="222" t="s">
        <v>202</v>
      </c>
      <c r="E298" s="223" t="s">
        <v>3029</v>
      </c>
      <c r="F298" s="224" t="s">
        <v>3030</v>
      </c>
      <c r="G298" s="225" t="s">
        <v>2234</v>
      </c>
      <c r="H298" s="226">
        <v>1</v>
      </c>
      <c r="I298" s="227"/>
      <c r="J298" s="228">
        <f>ROUND(I298*H298,2)</f>
        <v>0</v>
      </c>
      <c r="K298" s="229"/>
      <c r="L298" s="45"/>
      <c r="M298" s="230" t="s">
        <v>1</v>
      </c>
      <c r="N298" s="231" t="s">
        <v>41</v>
      </c>
      <c r="O298" s="92"/>
      <c r="P298" s="232">
        <f>O298*H298</f>
        <v>0</v>
      </c>
      <c r="Q298" s="232">
        <v>0</v>
      </c>
      <c r="R298" s="232">
        <f>Q298*H298</f>
        <v>0</v>
      </c>
      <c r="S298" s="232">
        <v>0</v>
      </c>
      <c r="T298" s="233">
        <f>S298*H298</f>
        <v>0</v>
      </c>
      <c r="U298" s="39"/>
      <c r="V298" s="39"/>
      <c r="W298" s="39"/>
      <c r="X298" s="39"/>
      <c r="Y298" s="39"/>
      <c r="Z298" s="39"/>
      <c r="AA298" s="39"/>
      <c r="AB298" s="39"/>
      <c r="AC298" s="39"/>
      <c r="AD298" s="39"/>
      <c r="AE298" s="39"/>
      <c r="AR298" s="234" t="s">
        <v>206</v>
      </c>
      <c r="AT298" s="234" t="s">
        <v>202</v>
      </c>
      <c r="AU298" s="234" t="s">
        <v>83</v>
      </c>
      <c r="AY298" s="18" t="s">
        <v>201</v>
      </c>
      <c r="BE298" s="235">
        <f>IF(N298="základní",J298,0)</f>
        <v>0</v>
      </c>
      <c r="BF298" s="235">
        <f>IF(N298="snížená",J298,0)</f>
        <v>0</v>
      </c>
      <c r="BG298" s="235">
        <f>IF(N298="zákl. přenesená",J298,0)</f>
        <v>0</v>
      </c>
      <c r="BH298" s="235">
        <f>IF(N298="sníž. přenesená",J298,0)</f>
        <v>0</v>
      </c>
      <c r="BI298" s="235">
        <f>IF(N298="nulová",J298,0)</f>
        <v>0</v>
      </c>
      <c r="BJ298" s="18" t="s">
        <v>83</v>
      </c>
      <c r="BK298" s="235">
        <f>ROUND(I298*H298,2)</f>
        <v>0</v>
      </c>
      <c r="BL298" s="18" t="s">
        <v>206</v>
      </c>
      <c r="BM298" s="234" t="s">
        <v>2126</v>
      </c>
    </row>
    <row r="299" s="11" customFormat="1" ht="22.8" customHeight="1">
      <c r="A299" s="11"/>
      <c r="B299" s="208"/>
      <c r="C299" s="209"/>
      <c r="D299" s="210" t="s">
        <v>75</v>
      </c>
      <c r="E299" s="310" t="s">
        <v>3031</v>
      </c>
      <c r="F299" s="310" t="s">
        <v>2852</v>
      </c>
      <c r="G299" s="209"/>
      <c r="H299" s="209"/>
      <c r="I299" s="212"/>
      <c r="J299" s="311">
        <f>BK299</f>
        <v>0</v>
      </c>
      <c r="K299" s="209"/>
      <c r="L299" s="214"/>
      <c r="M299" s="215"/>
      <c r="N299" s="216"/>
      <c r="O299" s="216"/>
      <c r="P299" s="217">
        <f>SUM(P300:P301)</f>
        <v>0</v>
      </c>
      <c r="Q299" s="216"/>
      <c r="R299" s="217">
        <f>SUM(R300:R301)</f>
        <v>0</v>
      </c>
      <c r="S299" s="216"/>
      <c r="T299" s="218">
        <f>SUM(T300:T301)</f>
        <v>0</v>
      </c>
      <c r="U299" s="11"/>
      <c r="V299" s="11"/>
      <c r="W299" s="11"/>
      <c r="X299" s="11"/>
      <c r="Y299" s="11"/>
      <c r="Z299" s="11"/>
      <c r="AA299" s="11"/>
      <c r="AB299" s="11"/>
      <c r="AC299" s="11"/>
      <c r="AD299" s="11"/>
      <c r="AE299" s="11"/>
      <c r="AR299" s="219" t="s">
        <v>83</v>
      </c>
      <c r="AT299" s="220" t="s">
        <v>75</v>
      </c>
      <c r="AU299" s="220" t="s">
        <v>83</v>
      </c>
      <c r="AY299" s="219" t="s">
        <v>201</v>
      </c>
      <c r="BK299" s="221">
        <f>SUM(BK300:BK301)</f>
        <v>0</v>
      </c>
    </row>
    <row r="300" s="2" customFormat="1" ht="24.15" customHeight="1">
      <c r="A300" s="39"/>
      <c r="B300" s="40"/>
      <c r="C300" s="222" t="s">
        <v>1128</v>
      </c>
      <c r="D300" s="222" t="s">
        <v>202</v>
      </c>
      <c r="E300" s="223" t="s">
        <v>3032</v>
      </c>
      <c r="F300" s="224" t="s">
        <v>3033</v>
      </c>
      <c r="G300" s="225" t="s">
        <v>671</v>
      </c>
      <c r="H300" s="226">
        <v>18</v>
      </c>
      <c r="I300" s="227"/>
      <c r="J300" s="228">
        <f>ROUND(I300*H300,2)</f>
        <v>0</v>
      </c>
      <c r="K300" s="229"/>
      <c r="L300" s="45"/>
      <c r="M300" s="230" t="s">
        <v>1</v>
      </c>
      <c r="N300" s="231" t="s">
        <v>41</v>
      </c>
      <c r="O300" s="92"/>
      <c r="P300" s="232">
        <f>O300*H300</f>
        <v>0</v>
      </c>
      <c r="Q300" s="232">
        <v>0</v>
      </c>
      <c r="R300" s="232">
        <f>Q300*H300</f>
        <v>0</v>
      </c>
      <c r="S300" s="232">
        <v>0</v>
      </c>
      <c r="T300" s="233">
        <f>S300*H300</f>
        <v>0</v>
      </c>
      <c r="U300" s="39"/>
      <c r="V300" s="39"/>
      <c r="W300" s="39"/>
      <c r="X300" s="39"/>
      <c r="Y300" s="39"/>
      <c r="Z300" s="39"/>
      <c r="AA300" s="39"/>
      <c r="AB300" s="39"/>
      <c r="AC300" s="39"/>
      <c r="AD300" s="39"/>
      <c r="AE300" s="39"/>
      <c r="AR300" s="234" t="s">
        <v>206</v>
      </c>
      <c r="AT300" s="234" t="s">
        <v>202</v>
      </c>
      <c r="AU300" s="234" t="s">
        <v>85</v>
      </c>
      <c r="AY300" s="18" t="s">
        <v>201</v>
      </c>
      <c r="BE300" s="235">
        <f>IF(N300="základní",J300,0)</f>
        <v>0</v>
      </c>
      <c r="BF300" s="235">
        <f>IF(N300="snížená",J300,0)</f>
        <v>0</v>
      </c>
      <c r="BG300" s="235">
        <f>IF(N300="zákl. přenesená",J300,0)</f>
        <v>0</v>
      </c>
      <c r="BH300" s="235">
        <f>IF(N300="sníž. přenesená",J300,0)</f>
        <v>0</v>
      </c>
      <c r="BI300" s="235">
        <f>IF(N300="nulová",J300,0)</f>
        <v>0</v>
      </c>
      <c r="BJ300" s="18" t="s">
        <v>83</v>
      </c>
      <c r="BK300" s="235">
        <f>ROUND(I300*H300,2)</f>
        <v>0</v>
      </c>
      <c r="BL300" s="18" t="s">
        <v>206</v>
      </c>
      <c r="BM300" s="234" t="s">
        <v>2129</v>
      </c>
    </row>
    <row r="301" s="2" customFormat="1" ht="16.5" customHeight="1">
      <c r="A301" s="39"/>
      <c r="B301" s="40"/>
      <c r="C301" s="222" t="s">
        <v>1132</v>
      </c>
      <c r="D301" s="222" t="s">
        <v>202</v>
      </c>
      <c r="E301" s="223" t="s">
        <v>3034</v>
      </c>
      <c r="F301" s="224" t="s">
        <v>2864</v>
      </c>
      <c r="G301" s="225" t="s">
        <v>2234</v>
      </c>
      <c r="H301" s="226">
        <v>1</v>
      </c>
      <c r="I301" s="227"/>
      <c r="J301" s="228">
        <f>ROUND(I301*H301,2)</f>
        <v>0</v>
      </c>
      <c r="K301" s="229"/>
      <c r="L301" s="45"/>
      <c r="M301" s="230" t="s">
        <v>1</v>
      </c>
      <c r="N301" s="231" t="s">
        <v>41</v>
      </c>
      <c r="O301" s="92"/>
      <c r="P301" s="232">
        <f>O301*H301</f>
        <v>0</v>
      </c>
      <c r="Q301" s="232">
        <v>0</v>
      </c>
      <c r="R301" s="232">
        <f>Q301*H301</f>
        <v>0</v>
      </c>
      <c r="S301" s="232">
        <v>0</v>
      </c>
      <c r="T301" s="233">
        <f>S301*H301</f>
        <v>0</v>
      </c>
      <c r="U301" s="39"/>
      <c r="V301" s="39"/>
      <c r="W301" s="39"/>
      <c r="X301" s="39"/>
      <c r="Y301" s="39"/>
      <c r="Z301" s="39"/>
      <c r="AA301" s="39"/>
      <c r="AB301" s="39"/>
      <c r="AC301" s="39"/>
      <c r="AD301" s="39"/>
      <c r="AE301" s="39"/>
      <c r="AR301" s="234" t="s">
        <v>206</v>
      </c>
      <c r="AT301" s="234" t="s">
        <v>202</v>
      </c>
      <c r="AU301" s="234" t="s">
        <v>85</v>
      </c>
      <c r="AY301" s="18" t="s">
        <v>201</v>
      </c>
      <c r="BE301" s="235">
        <f>IF(N301="základní",J301,0)</f>
        <v>0</v>
      </c>
      <c r="BF301" s="235">
        <f>IF(N301="snížená",J301,0)</f>
        <v>0</v>
      </c>
      <c r="BG301" s="235">
        <f>IF(N301="zákl. přenesená",J301,0)</f>
        <v>0</v>
      </c>
      <c r="BH301" s="235">
        <f>IF(N301="sníž. přenesená",J301,0)</f>
        <v>0</v>
      </c>
      <c r="BI301" s="235">
        <f>IF(N301="nulová",J301,0)</f>
        <v>0</v>
      </c>
      <c r="BJ301" s="18" t="s">
        <v>83</v>
      </c>
      <c r="BK301" s="235">
        <f>ROUND(I301*H301,2)</f>
        <v>0</v>
      </c>
      <c r="BL301" s="18" t="s">
        <v>206</v>
      </c>
      <c r="BM301" s="234" t="s">
        <v>2132</v>
      </c>
    </row>
    <row r="302" s="11" customFormat="1" ht="22.8" customHeight="1">
      <c r="A302" s="11"/>
      <c r="B302" s="208"/>
      <c r="C302" s="209"/>
      <c r="D302" s="210" t="s">
        <v>75</v>
      </c>
      <c r="E302" s="310" t="s">
        <v>3035</v>
      </c>
      <c r="F302" s="310" t="s">
        <v>2879</v>
      </c>
      <c r="G302" s="209"/>
      <c r="H302" s="209"/>
      <c r="I302" s="212"/>
      <c r="J302" s="311">
        <f>BK302</f>
        <v>0</v>
      </c>
      <c r="K302" s="209"/>
      <c r="L302" s="214"/>
      <c r="M302" s="215"/>
      <c r="N302" s="216"/>
      <c r="O302" s="216"/>
      <c r="P302" s="217">
        <f>SUM(P303:P305)</f>
        <v>0</v>
      </c>
      <c r="Q302" s="216"/>
      <c r="R302" s="217">
        <f>SUM(R303:R305)</f>
        <v>0</v>
      </c>
      <c r="S302" s="216"/>
      <c r="T302" s="218">
        <f>SUM(T303:T305)</f>
        <v>0</v>
      </c>
      <c r="U302" s="11"/>
      <c r="V302" s="11"/>
      <c r="W302" s="11"/>
      <c r="X302" s="11"/>
      <c r="Y302" s="11"/>
      <c r="Z302" s="11"/>
      <c r="AA302" s="11"/>
      <c r="AB302" s="11"/>
      <c r="AC302" s="11"/>
      <c r="AD302" s="11"/>
      <c r="AE302" s="11"/>
      <c r="AR302" s="219" t="s">
        <v>83</v>
      </c>
      <c r="AT302" s="220" t="s">
        <v>75</v>
      </c>
      <c r="AU302" s="220" t="s">
        <v>83</v>
      </c>
      <c r="AY302" s="219" t="s">
        <v>201</v>
      </c>
      <c r="BK302" s="221">
        <f>SUM(BK303:BK305)</f>
        <v>0</v>
      </c>
    </row>
    <row r="303" s="2" customFormat="1" ht="16.5" customHeight="1">
      <c r="A303" s="39"/>
      <c r="B303" s="40"/>
      <c r="C303" s="222" t="s">
        <v>1136</v>
      </c>
      <c r="D303" s="222" t="s">
        <v>202</v>
      </c>
      <c r="E303" s="223" t="s">
        <v>3036</v>
      </c>
      <c r="F303" s="224" t="s">
        <v>2881</v>
      </c>
      <c r="G303" s="225" t="s">
        <v>2234</v>
      </c>
      <c r="H303" s="226">
        <v>1</v>
      </c>
      <c r="I303" s="227"/>
      <c r="J303" s="228">
        <f>ROUND(I303*H303,2)</f>
        <v>0</v>
      </c>
      <c r="K303" s="229"/>
      <c r="L303" s="45"/>
      <c r="M303" s="230" t="s">
        <v>1</v>
      </c>
      <c r="N303" s="231" t="s">
        <v>41</v>
      </c>
      <c r="O303" s="92"/>
      <c r="P303" s="232">
        <f>O303*H303</f>
        <v>0</v>
      </c>
      <c r="Q303" s="232">
        <v>0</v>
      </c>
      <c r="R303" s="232">
        <f>Q303*H303</f>
        <v>0</v>
      </c>
      <c r="S303" s="232">
        <v>0</v>
      </c>
      <c r="T303" s="233">
        <f>S303*H303</f>
        <v>0</v>
      </c>
      <c r="U303" s="39"/>
      <c r="V303" s="39"/>
      <c r="W303" s="39"/>
      <c r="X303" s="39"/>
      <c r="Y303" s="39"/>
      <c r="Z303" s="39"/>
      <c r="AA303" s="39"/>
      <c r="AB303" s="39"/>
      <c r="AC303" s="39"/>
      <c r="AD303" s="39"/>
      <c r="AE303" s="39"/>
      <c r="AR303" s="234" t="s">
        <v>206</v>
      </c>
      <c r="AT303" s="234" t="s">
        <v>202</v>
      </c>
      <c r="AU303" s="234" t="s">
        <v>85</v>
      </c>
      <c r="AY303" s="18" t="s">
        <v>201</v>
      </c>
      <c r="BE303" s="235">
        <f>IF(N303="základní",J303,0)</f>
        <v>0</v>
      </c>
      <c r="BF303" s="235">
        <f>IF(N303="snížená",J303,0)</f>
        <v>0</v>
      </c>
      <c r="BG303" s="235">
        <f>IF(N303="zákl. přenesená",J303,0)</f>
        <v>0</v>
      </c>
      <c r="BH303" s="235">
        <f>IF(N303="sníž. přenesená",J303,0)</f>
        <v>0</v>
      </c>
      <c r="BI303" s="235">
        <f>IF(N303="nulová",J303,0)</f>
        <v>0</v>
      </c>
      <c r="BJ303" s="18" t="s">
        <v>83</v>
      </c>
      <c r="BK303" s="235">
        <f>ROUND(I303*H303,2)</f>
        <v>0</v>
      </c>
      <c r="BL303" s="18" t="s">
        <v>206</v>
      </c>
      <c r="BM303" s="234" t="s">
        <v>2135</v>
      </c>
    </row>
    <row r="304" s="2" customFormat="1">
      <c r="A304" s="39"/>
      <c r="B304" s="40"/>
      <c r="C304" s="41"/>
      <c r="D304" s="238" t="s">
        <v>343</v>
      </c>
      <c r="E304" s="41"/>
      <c r="F304" s="285" t="s">
        <v>2317</v>
      </c>
      <c r="G304" s="41"/>
      <c r="H304" s="41"/>
      <c r="I304" s="286"/>
      <c r="J304" s="41"/>
      <c r="K304" s="41"/>
      <c r="L304" s="45"/>
      <c r="M304" s="287"/>
      <c r="N304" s="288"/>
      <c r="O304" s="92"/>
      <c r="P304" s="92"/>
      <c r="Q304" s="92"/>
      <c r="R304" s="92"/>
      <c r="S304" s="92"/>
      <c r="T304" s="93"/>
      <c r="U304" s="39"/>
      <c r="V304" s="39"/>
      <c r="W304" s="39"/>
      <c r="X304" s="39"/>
      <c r="Y304" s="39"/>
      <c r="Z304" s="39"/>
      <c r="AA304" s="39"/>
      <c r="AB304" s="39"/>
      <c r="AC304" s="39"/>
      <c r="AD304" s="39"/>
      <c r="AE304" s="39"/>
      <c r="AT304" s="18" t="s">
        <v>343</v>
      </c>
      <c r="AU304" s="18" t="s">
        <v>85</v>
      </c>
    </row>
    <row r="305" s="2" customFormat="1" ht="21.75" customHeight="1">
      <c r="A305" s="39"/>
      <c r="B305" s="40"/>
      <c r="C305" s="222" t="s">
        <v>1151</v>
      </c>
      <c r="D305" s="222" t="s">
        <v>202</v>
      </c>
      <c r="E305" s="223" t="s">
        <v>2888</v>
      </c>
      <c r="F305" s="224" t="s">
        <v>2889</v>
      </c>
      <c r="G305" s="225" t="s">
        <v>1032</v>
      </c>
      <c r="H305" s="302"/>
      <c r="I305" s="227"/>
      <c r="J305" s="228">
        <f>ROUND(I305*H305,2)</f>
        <v>0</v>
      </c>
      <c r="K305" s="229"/>
      <c r="L305" s="45"/>
      <c r="M305" s="230" t="s">
        <v>1</v>
      </c>
      <c r="N305" s="231" t="s">
        <v>41</v>
      </c>
      <c r="O305" s="92"/>
      <c r="P305" s="232">
        <f>O305*H305</f>
        <v>0</v>
      </c>
      <c r="Q305" s="232">
        <v>0</v>
      </c>
      <c r="R305" s="232">
        <f>Q305*H305</f>
        <v>0</v>
      </c>
      <c r="S305" s="232">
        <v>0</v>
      </c>
      <c r="T305" s="233">
        <f>S305*H305</f>
        <v>0</v>
      </c>
      <c r="U305" s="39"/>
      <c r="V305" s="39"/>
      <c r="W305" s="39"/>
      <c r="X305" s="39"/>
      <c r="Y305" s="39"/>
      <c r="Z305" s="39"/>
      <c r="AA305" s="39"/>
      <c r="AB305" s="39"/>
      <c r="AC305" s="39"/>
      <c r="AD305" s="39"/>
      <c r="AE305" s="39"/>
      <c r="AR305" s="234" t="s">
        <v>206</v>
      </c>
      <c r="AT305" s="234" t="s">
        <v>202</v>
      </c>
      <c r="AU305" s="234" t="s">
        <v>85</v>
      </c>
      <c r="AY305" s="18" t="s">
        <v>201</v>
      </c>
      <c r="BE305" s="235">
        <f>IF(N305="základní",J305,0)</f>
        <v>0</v>
      </c>
      <c r="BF305" s="235">
        <f>IF(N305="snížená",J305,0)</f>
        <v>0</v>
      </c>
      <c r="BG305" s="235">
        <f>IF(N305="zákl. přenesená",J305,0)</f>
        <v>0</v>
      </c>
      <c r="BH305" s="235">
        <f>IF(N305="sníž. přenesená",J305,0)</f>
        <v>0</v>
      </c>
      <c r="BI305" s="235">
        <f>IF(N305="nulová",J305,0)</f>
        <v>0</v>
      </c>
      <c r="BJ305" s="18" t="s">
        <v>83</v>
      </c>
      <c r="BK305" s="235">
        <f>ROUND(I305*H305,2)</f>
        <v>0</v>
      </c>
      <c r="BL305" s="18" t="s">
        <v>206</v>
      </c>
      <c r="BM305" s="234" t="s">
        <v>2138</v>
      </c>
    </row>
    <row r="306" s="11" customFormat="1" ht="25.92" customHeight="1">
      <c r="A306" s="11"/>
      <c r="B306" s="208"/>
      <c r="C306" s="209"/>
      <c r="D306" s="210" t="s">
        <v>75</v>
      </c>
      <c r="E306" s="211" t="s">
        <v>3037</v>
      </c>
      <c r="F306" s="211" t="s">
        <v>3038</v>
      </c>
      <c r="G306" s="209"/>
      <c r="H306" s="209"/>
      <c r="I306" s="212"/>
      <c r="J306" s="213">
        <f>BK306</f>
        <v>0</v>
      </c>
      <c r="K306" s="209"/>
      <c r="L306" s="214"/>
      <c r="M306" s="215"/>
      <c r="N306" s="216"/>
      <c r="O306" s="216"/>
      <c r="P306" s="217">
        <f>P307+P308+P309</f>
        <v>0</v>
      </c>
      <c r="Q306" s="216"/>
      <c r="R306" s="217">
        <f>R307+R308+R309</f>
        <v>0</v>
      </c>
      <c r="S306" s="216"/>
      <c r="T306" s="218">
        <f>T307+T308+T309</f>
        <v>0</v>
      </c>
      <c r="U306" s="11"/>
      <c r="V306" s="11"/>
      <c r="W306" s="11"/>
      <c r="X306" s="11"/>
      <c r="Y306" s="11"/>
      <c r="Z306" s="11"/>
      <c r="AA306" s="11"/>
      <c r="AB306" s="11"/>
      <c r="AC306" s="11"/>
      <c r="AD306" s="11"/>
      <c r="AE306" s="11"/>
      <c r="AR306" s="219" t="s">
        <v>83</v>
      </c>
      <c r="AT306" s="220" t="s">
        <v>75</v>
      </c>
      <c r="AU306" s="220" t="s">
        <v>76</v>
      </c>
      <c r="AY306" s="219" t="s">
        <v>201</v>
      </c>
      <c r="BK306" s="221">
        <f>BK307+BK308+BK309</f>
        <v>0</v>
      </c>
    </row>
    <row r="307" s="2" customFormat="1" ht="89.25" customHeight="1">
      <c r="A307" s="39"/>
      <c r="B307" s="40"/>
      <c r="C307" s="222" t="s">
        <v>1157</v>
      </c>
      <c r="D307" s="222" t="s">
        <v>202</v>
      </c>
      <c r="E307" s="223" t="s">
        <v>3039</v>
      </c>
      <c r="F307" s="224" t="s">
        <v>3040</v>
      </c>
      <c r="G307" s="225" t="s">
        <v>934</v>
      </c>
      <c r="H307" s="226">
        <v>7</v>
      </c>
      <c r="I307" s="227"/>
      <c r="J307" s="228">
        <f>ROUND(I307*H307,2)</f>
        <v>0</v>
      </c>
      <c r="K307" s="229"/>
      <c r="L307" s="45"/>
      <c r="M307" s="230" t="s">
        <v>1</v>
      </c>
      <c r="N307" s="231" t="s">
        <v>41</v>
      </c>
      <c r="O307" s="92"/>
      <c r="P307" s="232">
        <f>O307*H307</f>
        <v>0</v>
      </c>
      <c r="Q307" s="232">
        <v>0</v>
      </c>
      <c r="R307" s="232">
        <f>Q307*H307</f>
        <v>0</v>
      </c>
      <c r="S307" s="232">
        <v>0</v>
      </c>
      <c r="T307" s="233">
        <f>S307*H307</f>
        <v>0</v>
      </c>
      <c r="U307" s="39"/>
      <c r="V307" s="39"/>
      <c r="W307" s="39"/>
      <c r="X307" s="39"/>
      <c r="Y307" s="39"/>
      <c r="Z307" s="39"/>
      <c r="AA307" s="39"/>
      <c r="AB307" s="39"/>
      <c r="AC307" s="39"/>
      <c r="AD307" s="39"/>
      <c r="AE307" s="39"/>
      <c r="AR307" s="234" t="s">
        <v>206</v>
      </c>
      <c r="AT307" s="234" t="s">
        <v>202</v>
      </c>
      <c r="AU307" s="234" t="s">
        <v>83</v>
      </c>
      <c r="AY307" s="18" t="s">
        <v>201</v>
      </c>
      <c r="BE307" s="235">
        <f>IF(N307="základní",J307,0)</f>
        <v>0</v>
      </c>
      <c r="BF307" s="235">
        <f>IF(N307="snížená",J307,0)</f>
        <v>0</v>
      </c>
      <c r="BG307" s="235">
        <f>IF(N307="zákl. přenesená",J307,0)</f>
        <v>0</v>
      </c>
      <c r="BH307" s="235">
        <f>IF(N307="sníž. přenesená",J307,0)</f>
        <v>0</v>
      </c>
      <c r="BI307" s="235">
        <f>IF(N307="nulová",J307,0)</f>
        <v>0</v>
      </c>
      <c r="BJ307" s="18" t="s">
        <v>83</v>
      </c>
      <c r="BK307" s="235">
        <f>ROUND(I307*H307,2)</f>
        <v>0</v>
      </c>
      <c r="BL307" s="18" t="s">
        <v>206</v>
      </c>
      <c r="BM307" s="234" t="s">
        <v>2141</v>
      </c>
    </row>
    <row r="308" s="2" customFormat="1" ht="16.5" customHeight="1">
      <c r="A308" s="39"/>
      <c r="B308" s="40"/>
      <c r="C308" s="222" t="s">
        <v>1161</v>
      </c>
      <c r="D308" s="222" t="s">
        <v>202</v>
      </c>
      <c r="E308" s="223" t="s">
        <v>3041</v>
      </c>
      <c r="F308" s="224" t="s">
        <v>3042</v>
      </c>
      <c r="G308" s="225" t="s">
        <v>2234</v>
      </c>
      <c r="H308" s="226">
        <v>1</v>
      </c>
      <c r="I308" s="227"/>
      <c r="J308" s="228">
        <f>ROUND(I308*H308,2)</f>
        <v>0</v>
      </c>
      <c r="K308" s="229"/>
      <c r="L308" s="45"/>
      <c r="M308" s="230" t="s">
        <v>1</v>
      </c>
      <c r="N308" s="231" t="s">
        <v>41</v>
      </c>
      <c r="O308" s="92"/>
      <c r="P308" s="232">
        <f>O308*H308</f>
        <v>0</v>
      </c>
      <c r="Q308" s="232">
        <v>0</v>
      </c>
      <c r="R308" s="232">
        <f>Q308*H308</f>
        <v>0</v>
      </c>
      <c r="S308" s="232">
        <v>0</v>
      </c>
      <c r="T308" s="233">
        <f>S308*H308</f>
        <v>0</v>
      </c>
      <c r="U308" s="39"/>
      <c r="V308" s="39"/>
      <c r="W308" s="39"/>
      <c r="X308" s="39"/>
      <c r="Y308" s="39"/>
      <c r="Z308" s="39"/>
      <c r="AA308" s="39"/>
      <c r="AB308" s="39"/>
      <c r="AC308" s="39"/>
      <c r="AD308" s="39"/>
      <c r="AE308" s="39"/>
      <c r="AR308" s="234" t="s">
        <v>206</v>
      </c>
      <c r="AT308" s="234" t="s">
        <v>202</v>
      </c>
      <c r="AU308" s="234" t="s">
        <v>83</v>
      </c>
      <c r="AY308" s="18" t="s">
        <v>201</v>
      </c>
      <c r="BE308" s="235">
        <f>IF(N308="základní",J308,0)</f>
        <v>0</v>
      </c>
      <c r="BF308" s="235">
        <f>IF(N308="snížená",J308,0)</f>
        <v>0</v>
      </c>
      <c r="BG308" s="235">
        <f>IF(N308="zákl. přenesená",J308,0)</f>
        <v>0</v>
      </c>
      <c r="BH308" s="235">
        <f>IF(N308="sníž. přenesená",J308,0)</f>
        <v>0</v>
      </c>
      <c r="BI308" s="235">
        <f>IF(N308="nulová",J308,0)</f>
        <v>0</v>
      </c>
      <c r="BJ308" s="18" t="s">
        <v>83</v>
      </c>
      <c r="BK308" s="235">
        <f>ROUND(I308*H308,2)</f>
        <v>0</v>
      </c>
      <c r="BL308" s="18" t="s">
        <v>206</v>
      </c>
      <c r="BM308" s="234" t="s">
        <v>2144</v>
      </c>
    </row>
    <row r="309" s="11" customFormat="1" ht="22.8" customHeight="1">
      <c r="A309" s="11"/>
      <c r="B309" s="208"/>
      <c r="C309" s="209"/>
      <c r="D309" s="210" t="s">
        <v>75</v>
      </c>
      <c r="E309" s="310" t="s">
        <v>3043</v>
      </c>
      <c r="F309" s="310" t="s">
        <v>2879</v>
      </c>
      <c r="G309" s="209"/>
      <c r="H309" s="209"/>
      <c r="I309" s="212"/>
      <c r="J309" s="311">
        <f>BK309</f>
        <v>0</v>
      </c>
      <c r="K309" s="209"/>
      <c r="L309" s="214"/>
      <c r="M309" s="215"/>
      <c r="N309" s="216"/>
      <c r="O309" s="216"/>
      <c r="P309" s="217">
        <f>SUM(P310:P312)</f>
        <v>0</v>
      </c>
      <c r="Q309" s="216"/>
      <c r="R309" s="217">
        <f>SUM(R310:R312)</f>
        <v>0</v>
      </c>
      <c r="S309" s="216"/>
      <c r="T309" s="218">
        <f>SUM(T310:T312)</f>
        <v>0</v>
      </c>
      <c r="U309" s="11"/>
      <c r="V309" s="11"/>
      <c r="W309" s="11"/>
      <c r="X309" s="11"/>
      <c r="Y309" s="11"/>
      <c r="Z309" s="11"/>
      <c r="AA309" s="11"/>
      <c r="AB309" s="11"/>
      <c r="AC309" s="11"/>
      <c r="AD309" s="11"/>
      <c r="AE309" s="11"/>
      <c r="AR309" s="219" t="s">
        <v>83</v>
      </c>
      <c r="AT309" s="220" t="s">
        <v>75</v>
      </c>
      <c r="AU309" s="220" t="s">
        <v>83</v>
      </c>
      <c r="AY309" s="219" t="s">
        <v>201</v>
      </c>
      <c r="BK309" s="221">
        <f>SUM(BK310:BK312)</f>
        <v>0</v>
      </c>
    </row>
    <row r="310" s="2" customFormat="1" ht="16.5" customHeight="1">
      <c r="A310" s="39"/>
      <c r="B310" s="40"/>
      <c r="C310" s="222" t="s">
        <v>1165</v>
      </c>
      <c r="D310" s="222" t="s">
        <v>202</v>
      </c>
      <c r="E310" s="223" t="s">
        <v>3044</v>
      </c>
      <c r="F310" s="224" t="s">
        <v>2881</v>
      </c>
      <c r="G310" s="225" t="s">
        <v>2234</v>
      </c>
      <c r="H310" s="226">
        <v>1</v>
      </c>
      <c r="I310" s="227"/>
      <c r="J310" s="228">
        <f>ROUND(I310*H310,2)</f>
        <v>0</v>
      </c>
      <c r="K310" s="229"/>
      <c r="L310" s="45"/>
      <c r="M310" s="230" t="s">
        <v>1</v>
      </c>
      <c r="N310" s="231" t="s">
        <v>41</v>
      </c>
      <c r="O310" s="92"/>
      <c r="P310" s="232">
        <f>O310*H310</f>
        <v>0</v>
      </c>
      <c r="Q310" s="232">
        <v>0</v>
      </c>
      <c r="R310" s="232">
        <f>Q310*H310</f>
        <v>0</v>
      </c>
      <c r="S310" s="232">
        <v>0</v>
      </c>
      <c r="T310" s="233">
        <f>S310*H310</f>
        <v>0</v>
      </c>
      <c r="U310" s="39"/>
      <c r="V310" s="39"/>
      <c r="W310" s="39"/>
      <c r="X310" s="39"/>
      <c r="Y310" s="39"/>
      <c r="Z310" s="39"/>
      <c r="AA310" s="39"/>
      <c r="AB310" s="39"/>
      <c r="AC310" s="39"/>
      <c r="AD310" s="39"/>
      <c r="AE310" s="39"/>
      <c r="AR310" s="234" t="s">
        <v>206</v>
      </c>
      <c r="AT310" s="234" t="s">
        <v>202</v>
      </c>
      <c r="AU310" s="234" t="s">
        <v>85</v>
      </c>
      <c r="AY310" s="18" t="s">
        <v>201</v>
      </c>
      <c r="BE310" s="235">
        <f>IF(N310="základní",J310,0)</f>
        <v>0</v>
      </c>
      <c r="BF310" s="235">
        <f>IF(N310="snížená",J310,0)</f>
        <v>0</v>
      </c>
      <c r="BG310" s="235">
        <f>IF(N310="zákl. přenesená",J310,0)</f>
        <v>0</v>
      </c>
      <c r="BH310" s="235">
        <f>IF(N310="sníž. přenesená",J310,0)</f>
        <v>0</v>
      </c>
      <c r="BI310" s="235">
        <f>IF(N310="nulová",J310,0)</f>
        <v>0</v>
      </c>
      <c r="BJ310" s="18" t="s">
        <v>83</v>
      </c>
      <c r="BK310" s="235">
        <f>ROUND(I310*H310,2)</f>
        <v>0</v>
      </c>
      <c r="BL310" s="18" t="s">
        <v>206</v>
      </c>
      <c r="BM310" s="234" t="s">
        <v>2147</v>
      </c>
    </row>
    <row r="311" s="2" customFormat="1">
      <c r="A311" s="39"/>
      <c r="B311" s="40"/>
      <c r="C311" s="41"/>
      <c r="D311" s="238" t="s">
        <v>343</v>
      </c>
      <c r="E311" s="41"/>
      <c r="F311" s="285" t="s">
        <v>2317</v>
      </c>
      <c r="G311" s="41"/>
      <c r="H311" s="41"/>
      <c r="I311" s="286"/>
      <c r="J311" s="41"/>
      <c r="K311" s="41"/>
      <c r="L311" s="45"/>
      <c r="M311" s="287"/>
      <c r="N311" s="288"/>
      <c r="O311" s="92"/>
      <c r="P311" s="92"/>
      <c r="Q311" s="92"/>
      <c r="R311" s="92"/>
      <c r="S311" s="92"/>
      <c r="T311" s="93"/>
      <c r="U311" s="39"/>
      <c r="V311" s="39"/>
      <c r="W311" s="39"/>
      <c r="X311" s="39"/>
      <c r="Y311" s="39"/>
      <c r="Z311" s="39"/>
      <c r="AA311" s="39"/>
      <c r="AB311" s="39"/>
      <c r="AC311" s="39"/>
      <c r="AD311" s="39"/>
      <c r="AE311" s="39"/>
      <c r="AT311" s="18" t="s">
        <v>343</v>
      </c>
      <c r="AU311" s="18" t="s">
        <v>85</v>
      </c>
    </row>
    <row r="312" s="2" customFormat="1" ht="21.75" customHeight="1">
      <c r="A312" s="39"/>
      <c r="B312" s="40"/>
      <c r="C312" s="222" t="s">
        <v>1170</v>
      </c>
      <c r="D312" s="222" t="s">
        <v>202</v>
      </c>
      <c r="E312" s="223" t="s">
        <v>2888</v>
      </c>
      <c r="F312" s="224" t="s">
        <v>2889</v>
      </c>
      <c r="G312" s="225" t="s">
        <v>1032</v>
      </c>
      <c r="H312" s="302"/>
      <c r="I312" s="227"/>
      <c r="J312" s="228">
        <f>ROUND(I312*H312,2)</f>
        <v>0</v>
      </c>
      <c r="K312" s="229"/>
      <c r="L312" s="45"/>
      <c r="M312" s="230" t="s">
        <v>1</v>
      </c>
      <c r="N312" s="231" t="s">
        <v>41</v>
      </c>
      <c r="O312" s="92"/>
      <c r="P312" s="232">
        <f>O312*H312</f>
        <v>0</v>
      </c>
      <c r="Q312" s="232">
        <v>0</v>
      </c>
      <c r="R312" s="232">
        <f>Q312*H312</f>
        <v>0</v>
      </c>
      <c r="S312" s="232">
        <v>0</v>
      </c>
      <c r="T312" s="233">
        <f>S312*H312</f>
        <v>0</v>
      </c>
      <c r="U312" s="39"/>
      <c r="V312" s="39"/>
      <c r="W312" s="39"/>
      <c r="X312" s="39"/>
      <c r="Y312" s="39"/>
      <c r="Z312" s="39"/>
      <c r="AA312" s="39"/>
      <c r="AB312" s="39"/>
      <c r="AC312" s="39"/>
      <c r="AD312" s="39"/>
      <c r="AE312" s="39"/>
      <c r="AR312" s="234" t="s">
        <v>206</v>
      </c>
      <c r="AT312" s="234" t="s">
        <v>202</v>
      </c>
      <c r="AU312" s="234" t="s">
        <v>85</v>
      </c>
      <c r="AY312" s="18" t="s">
        <v>201</v>
      </c>
      <c r="BE312" s="235">
        <f>IF(N312="základní",J312,0)</f>
        <v>0</v>
      </c>
      <c r="BF312" s="235">
        <f>IF(N312="snížená",J312,0)</f>
        <v>0</v>
      </c>
      <c r="BG312" s="235">
        <f>IF(N312="zákl. přenesená",J312,0)</f>
        <v>0</v>
      </c>
      <c r="BH312" s="235">
        <f>IF(N312="sníž. přenesená",J312,0)</f>
        <v>0</v>
      </c>
      <c r="BI312" s="235">
        <f>IF(N312="nulová",J312,0)</f>
        <v>0</v>
      </c>
      <c r="BJ312" s="18" t="s">
        <v>83</v>
      </c>
      <c r="BK312" s="235">
        <f>ROUND(I312*H312,2)</f>
        <v>0</v>
      </c>
      <c r="BL312" s="18" t="s">
        <v>206</v>
      </c>
      <c r="BM312" s="234" t="s">
        <v>2152</v>
      </c>
    </row>
    <row r="313" s="11" customFormat="1" ht="25.92" customHeight="1">
      <c r="A313" s="11"/>
      <c r="B313" s="208"/>
      <c r="C313" s="209"/>
      <c r="D313" s="210" t="s">
        <v>75</v>
      </c>
      <c r="E313" s="211" t="s">
        <v>3045</v>
      </c>
      <c r="F313" s="211" t="s">
        <v>3046</v>
      </c>
      <c r="G313" s="209"/>
      <c r="H313" s="209"/>
      <c r="I313" s="212"/>
      <c r="J313" s="213">
        <f>BK313</f>
        <v>0</v>
      </c>
      <c r="K313" s="209"/>
      <c r="L313" s="214"/>
      <c r="M313" s="215"/>
      <c r="N313" s="216"/>
      <c r="O313" s="216"/>
      <c r="P313" s="217">
        <f>P314+SUM(P315:P324)+P328</f>
        <v>0</v>
      </c>
      <c r="Q313" s="216"/>
      <c r="R313" s="217">
        <f>R314+SUM(R315:R324)+R328</f>
        <v>0</v>
      </c>
      <c r="S313" s="216"/>
      <c r="T313" s="218">
        <f>T314+SUM(T315:T324)+T328</f>
        <v>0</v>
      </c>
      <c r="U313" s="11"/>
      <c r="V313" s="11"/>
      <c r="W313" s="11"/>
      <c r="X313" s="11"/>
      <c r="Y313" s="11"/>
      <c r="Z313" s="11"/>
      <c r="AA313" s="11"/>
      <c r="AB313" s="11"/>
      <c r="AC313" s="11"/>
      <c r="AD313" s="11"/>
      <c r="AE313" s="11"/>
      <c r="AR313" s="219" t="s">
        <v>83</v>
      </c>
      <c r="AT313" s="220" t="s">
        <v>75</v>
      </c>
      <c r="AU313" s="220" t="s">
        <v>76</v>
      </c>
      <c r="AY313" s="219" t="s">
        <v>201</v>
      </c>
      <c r="BK313" s="221">
        <f>BK314+SUM(BK315:BK324)+BK328</f>
        <v>0</v>
      </c>
    </row>
    <row r="314" s="2" customFormat="1" ht="24.15" customHeight="1">
      <c r="A314" s="39"/>
      <c r="B314" s="40"/>
      <c r="C314" s="222" t="s">
        <v>1174</v>
      </c>
      <c r="D314" s="222" t="s">
        <v>202</v>
      </c>
      <c r="E314" s="223" t="s">
        <v>3047</v>
      </c>
      <c r="F314" s="224" t="s">
        <v>3048</v>
      </c>
      <c r="G314" s="225" t="s">
        <v>934</v>
      </c>
      <c r="H314" s="226">
        <v>1</v>
      </c>
      <c r="I314" s="227"/>
      <c r="J314" s="228">
        <f>ROUND(I314*H314,2)</f>
        <v>0</v>
      </c>
      <c r="K314" s="229"/>
      <c r="L314" s="45"/>
      <c r="M314" s="230" t="s">
        <v>1</v>
      </c>
      <c r="N314" s="231" t="s">
        <v>41</v>
      </c>
      <c r="O314" s="92"/>
      <c r="P314" s="232">
        <f>O314*H314</f>
        <v>0</v>
      </c>
      <c r="Q314" s="232">
        <v>0</v>
      </c>
      <c r="R314" s="232">
        <f>Q314*H314</f>
        <v>0</v>
      </c>
      <c r="S314" s="232">
        <v>0</v>
      </c>
      <c r="T314" s="233">
        <f>S314*H314</f>
        <v>0</v>
      </c>
      <c r="U314" s="39"/>
      <c r="V314" s="39"/>
      <c r="W314" s="39"/>
      <c r="X314" s="39"/>
      <c r="Y314" s="39"/>
      <c r="Z314" s="39"/>
      <c r="AA314" s="39"/>
      <c r="AB314" s="39"/>
      <c r="AC314" s="39"/>
      <c r="AD314" s="39"/>
      <c r="AE314" s="39"/>
      <c r="AR314" s="234" t="s">
        <v>206</v>
      </c>
      <c r="AT314" s="234" t="s">
        <v>202</v>
      </c>
      <c r="AU314" s="234" t="s">
        <v>83</v>
      </c>
      <c r="AY314" s="18" t="s">
        <v>201</v>
      </c>
      <c r="BE314" s="235">
        <f>IF(N314="základní",J314,0)</f>
        <v>0</v>
      </c>
      <c r="BF314" s="235">
        <f>IF(N314="snížená",J314,0)</f>
        <v>0</v>
      </c>
      <c r="BG314" s="235">
        <f>IF(N314="zákl. přenesená",J314,0)</f>
        <v>0</v>
      </c>
      <c r="BH314" s="235">
        <f>IF(N314="sníž. přenesená",J314,0)</f>
        <v>0</v>
      </c>
      <c r="BI314" s="235">
        <f>IF(N314="nulová",J314,0)</f>
        <v>0</v>
      </c>
      <c r="BJ314" s="18" t="s">
        <v>83</v>
      </c>
      <c r="BK314" s="235">
        <f>ROUND(I314*H314,2)</f>
        <v>0</v>
      </c>
      <c r="BL314" s="18" t="s">
        <v>206</v>
      </c>
      <c r="BM314" s="234" t="s">
        <v>2155</v>
      </c>
    </row>
    <row r="315" s="2" customFormat="1" ht="24.15" customHeight="1">
      <c r="A315" s="39"/>
      <c r="B315" s="40"/>
      <c r="C315" s="222" t="s">
        <v>1178</v>
      </c>
      <c r="D315" s="222" t="s">
        <v>202</v>
      </c>
      <c r="E315" s="223" t="s">
        <v>3049</v>
      </c>
      <c r="F315" s="224" t="s">
        <v>3050</v>
      </c>
      <c r="G315" s="225" t="s">
        <v>934</v>
      </c>
      <c r="H315" s="226">
        <v>1</v>
      </c>
      <c r="I315" s="227"/>
      <c r="J315" s="228">
        <f>ROUND(I315*H315,2)</f>
        <v>0</v>
      </c>
      <c r="K315" s="229"/>
      <c r="L315" s="45"/>
      <c r="M315" s="230" t="s">
        <v>1</v>
      </c>
      <c r="N315" s="231" t="s">
        <v>41</v>
      </c>
      <c r="O315" s="92"/>
      <c r="P315" s="232">
        <f>O315*H315</f>
        <v>0</v>
      </c>
      <c r="Q315" s="232">
        <v>0</v>
      </c>
      <c r="R315" s="232">
        <f>Q315*H315</f>
        <v>0</v>
      </c>
      <c r="S315" s="232">
        <v>0</v>
      </c>
      <c r="T315" s="233">
        <f>S315*H315</f>
        <v>0</v>
      </c>
      <c r="U315" s="39"/>
      <c r="V315" s="39"/>
      <c r="W315" s="39"/>
      <c r="X315" s="39"/>
      <c r="Y315" s="39"/>
      <c r="Z315" s="39"/>
      <c r="AA315" s="39"/>
      <c r="AB315" s="39"/>
      <c r="AC315" s="39"/>
      <c r="AD315" s="39"/>
      <c r="AE315" s="39"/>
      <c r="AR315" s="234" t="s">
        <v>206</v>
      </c>
      <c r="AT315" s="234" t="s">
        <v>202</v>
      </c>
      <c r="AU315" s="234" t="s">
        <v>83</v>
      </c>
      <c r="AY315" s="18" t="s">
        <v>201</v>
      </c>
      <c r="BE315" s="235">
        <f>IF(N315="základní",J315,0)</f>
        <v>0</v>
      </c>
      <c r="BF315" s="235">
        <f>IF(N315="snížená",J315,0)</f>
        <v>0</v>
      </c>
      <c r="BG315" s="235">
        <f>IF(N315="zákl. přenesená",J315,0)</f>
        <v>0</v>
      </c>
      <c r="BH315" s="235">
        <f>IF(N315="sníž. přenesená",J315,0)</f>
        <v>0</v>
      </c>
      <c r="BI315" s="235">
        <f>IF(N315="nulová",J315,0)</f>
        <v>0</v>
      </c>
      <c r="BJ315" s="18" t="s">
        <v>83</v>
      </c>
      <c r="BK315" s="235">
        <f>ROUND(I315*H315,2)</f>
        <v>0</v>
      </c>
      <c r="BL315" s="18" t="s">
        <v>206</v>
      </c>
      <c r="BM315" s="234" t="s">
        <v>2158</v>
      </c>
    </row>
    <row r="316" s="2" customFormat="1" ht="24.15" customHeight="1">
      <c r="A316" s="39"/>
      <c r="B316" s="40"/>
      <c r="C316" s="222" t="s">
        <v>1183</v>
      </c>
      <c r="D316" s="222" t="s">
        <v>202</v>
      </c>
      <c r="E316" s="223" t="s">
        <v>3051</v>
      </c>
      <c r="F316" s="224" t="s">
        <v>3048</v>
      </c>
      <c r="G316" s="225" t="s">
        <v>934</v>
      </c>
      <c r="H316" s="226">
        <v>1</v>
      </c>
      <c r="I316" s="227"/>
      <c r="J316" s="228">
        <f>ROUND(I316*H316,2)</f>
        <v>0</v>
      </c>
      <c r="K316" s="229"/>
      <c r="L316" s="45"/>
      <c r="M316" s="230" t="s">
        <v>1</v>
      </c>
      <c r="N316" s="231" t="s">
        <v>41</v>
      </c>
      <c r="O316" s="92"/>
      <c r="P316" s="232">
        <f>O316*H316</f>
        <v>0</v>
      </c>
      <c r="Q316" s="232">
        <v>0</v>
      </c>
      <c r="R316" s="232">
        <f>Q316*H316</f>
        <v>0</v>
      </c>
      <c r="S316" s="232">
        <v>0</v>
      </c>
      <c r="T316" s="233">
        <f>S316*H316</f>
        <v>0</v>
      </c>
      <c r="U316" s="39"/>
      <c r="V316" s="39"/>
      <c r="W316" s="39"/>
      <c r="X316" s="39"/>
      <c r="Y316" s="39"/>
      <c r="Z316" s="39"/>
      <c r="AA316" s="39"/>
      <c r="AB316" s="39"/>
      <c r="AC316" s="39"/>
      <c r="AD316" s="39"/>
      <c r="AE316" s="39"/>
      <c r="AR316" s="234" t="s">
        <v>206</v>
      </c>
      <c r="AT316" s="234" t="s">
        <v>202</v>
      </c>
      <c r="AU316" s="234" t="s">
        <v>83</v>
      </c>
      <c r="AY316" s="18" t="s">
        <v>201</v>
      </c>
      <c r="BE316" s="235">
        <f>IF(N316="základní",J316,0)</f>
        <v>0</v>
      </c>
      <c r="BF316" s="235">
        <f>IF(N316="snížená",J316,0)</f>
        <v>0</v>
      </c>
      <c r="BG316" s="235">
        <f>IF(N316="zákl. přenesená",J316,0)</f>
        <v>0</v>
      </c>
      <c r="BH316" s="235">
        <f>IF(N316="sníž. přenesená",J316,0)</f>
        <v>0</v>
      </c>
      <c r="BI316" s="235">
        <f>IF(N316="nulová",J316,0)</f>
        <v>0</v>
      </c>
      <c r="BJ316" s="18" t="s">
        <v>83</v>
      </c>
      <c r="BK316" s="235">
        <f>ROUND(I316*H316,2)</f>
        <v>0</v>
      </c>
      <c r="BL316" s="18" t="s">
        <v>206</v>
      </c>
      <c r="BM316" s="234" t="s">
        <v>2161</v>
      </c>
    </row>
    <row r="317" s="2" customFormat="1" ht="24.15" customHeight="1">
      <c r="A317" s="39"/>
      <c r="B317" s="40"/>
      <c r="C317" s="222" t="s">
        <v>1187</v>
      </c>
      <c r="D317" s="222" t="s">
        <v>202</v>
      </c>
      <c r="E317" s="223" t="s">
        <v>3049</v>
      </c>
      <c r="F317" s="224" t="s">
        <v>3050</v>
      </c>
      <c r="G317" s="225" t="s">
        <v>934</v>
      </c>
      <c r="H317" s="226">
        <v>1</v>
      </c>
      <c r="I317" s="227"/>
      <c r="J317" s="228">
        <f>ROUND(I317*H317,2)</f>
        <v>0</v>
      </c>
      <c r="K317" s="229"/>
      <c r="L317" s="45"/>
      <c r="M317" s="230" t="s">
        <v>1</v>
      </c>
      <c r="N317" s="231" t="s">
        <v>41</v>
      </c>
      <c r="O317" s="92"/>
      <c r="P317" s="232">
        <f>O317*H317</f>
        <v>0</v>
      </c>
      <c r="Q317" s="232">
        <v>0</v>
      </c>
      <c r="R317" s="232">
        <f>Q317*H317</f>
        <v>0</v>
      </c>
      <c r="S317" s="232">
        <v>0</v>
      </c>
      <c r="T317" s="233">
        <f>S317*H317</f>
        <v>0</v>
      </c>
      <c r="U317" s="39"/>
      <c r="V317" s="39"/>
      <c r="W317" s="39"/>
      <c r="X317" s="39"/>
      <c r="Y317" s="39"/>
      <c r="Z317" s="39"/>
      <c r="AA317" s="39"/>
      <c r="AB317" s="39"/>
      <c r="AC317" s="39"/>
      <c r="AD317" s="39"/>
      <c r="AE317" s="39"/>
      <c r="AR317" s="234" t="s">
        <v>206</v>
      </c>
      <c r="AT317" s="234" t="s">
        <v>202</v>
      </c>
      <c r="AU317" s="234" t="s">
        <v>83</v>
      </c>
      <c r="AY317" s="18" t="s">
        <v>201</v>
      </c>
      <c r="BE317" s="235">
        <f>IF(N317="základní",J317,0)</f>
        <v>0</v>
      </c>
      <c r="BF317" s="235">
        <f>IF(N317="snížená",J317,0)</f>
        <v>0</v>
      </c>
      <c r="BG317" s="235">
        <f>IF(N317="zákl. přenesená",J317,0)</f>
        <v>0</v>
      </c>
      <c r="BH317" s="235">
        <f>IF(N317="sníž. přenesená",J317,0)</f>
        <v>0</v>
      </c>
      <c r="BI317" s="235">
        <f>IF(N317="nulová",J317,0)</f>
        <v>0</v>
      </c>
      <c r="BJ317" s="18" t="s">
        <v>83</v>
      </c>
      <c r="BK317" s="235">
        <f>ROUND(I317*H317,2)</f>
        <v>0</v>
      </c>
      <c r="BL317" s="18" t="s">
        <v>206</v>
      </c>
      <c r="BM317" s="234" t="s">
        <v>2164</v>
      </c>
    </row>
    <row r="318" s="2" customFormat="1" ht="24.15" customHeight="1">
      <c r="A318" s="39"/>
      <c r="B318" s="40"/>
      <c r="C318" s="222" t="s">
        <v>1193</v>
      </c>
      <c r="D318" s="222" t="s">
        <v>202</v>
      </c>
      <c r="E318" s="223" t="s">
        <v>3052</v>
      </c>
      <c r="F318" s="224" t="s">
        <v>3053</v>
      </c>
      <c r="G318" s="225" t="s">
        <v>934</v>
      </c>
      <c r="H318" s="226">
        <v>1</v>
      </c>
      <c r="I318" s="227"/>
      <c r="J318" s="228">
        <f>ROUND(I318*H318,2)</f>
        <v>0</v>
      </c>
      <c r="K318" s="229"/>
      <c r="L318" s="45"/>
      <c r="M318" s="230" t="s">
        <v>1</v>
      </c>
      <c r="N318" s="231" t="s">
        <v>41</v>
      </c>
      <c r="O318" s="92"/>
      <c r="P318" s="232">
        <f>O318*H318</f>
        <v>0</v>
      </c>
      <c r="Q318" s="232">
        <v>0</v>
      </c>
      <c r="R318" s="232">
        <f>Q318*H318</f>
        <v>0</v>
      </c>
      <c r="S318" s="232">
        <v>0</v>
      </c>
      <c r="T318" s="233">
        <f>S318*H318</f>
        <v>0</v>
      </c>
      <c r="U318" s="39"/>
      <c r="V318" s="39"/>
      <c r="W318" s="39"/>
      <c r="X318" s="39"/>
      <c r="Y318" s="39"/>
      <c r="Z318" s="39"/>
      <c r="AA318" s="39"/>
      <c r="AB318" s="39"/>
      <c r="AC318" s="39"/>
      <c r="AD318" s="39"/>
      <c r="AE318" s="39"/>
      <c r="AR318" s="234" t="s">
        <v>206</v>
      </c>
      <c r="AT318" s="234" t="s">
        <v>202</v>
      </c>
      <c r="AU318" s="234" t="s">
        <v>83</v>
      </c>
      <c r="AY318" s="18" t="s">
        <v>201</v>
      </c>
      <c r="BE318" s="235">
        <f>IF(N318="základní",J318,0)</f>
        <v>0</v>
      </c>
      <c r="BF318" s="235">
        <f>IF(N318="snížená",J318,0)</f>
        <v>0</v>
      </c>
      <c r="BG318" s="235">
        <f>IF(N318="zákl. přenesená",J318,0)</f>
        <v>0</v>
      </c>
      <c r="BH318" s="235">
        <f>IF(N318="sníž. přenesená",J318,0)</f>
        <v>0</v>
      </c>
      <c r="BI318" s="235">
        <f>IF(N318="nulová",J318,0)</f>
        <v>0</v>
      </c>
      <c r="BJ318" s="18" t="s">
        <v>83</v>
      </c>
      <c r="BK318" s="235">
        <f>ROUND(I318*H318,2)</f>
        <v>0</v>
      </c>
      <c r="BL318" s="18" t="s">
        <v>206</v>
      </c>
      <c r="BM318" s="234" t="s">
        <v>2435</v>
      </c>
    </row>
    <row r="319" s="2" customFormat="1" ht="16.5" customHeight="1">
      <c r="A319" s="39"/>
      <c r="B319" s="40"/>
      <c r="C319" s="222" t="s">
        <v>1198</v>
      </c>
      <c r="D319" s="222" t="s">
        <v>202</v>
      </c>
      <c r="E319" s="223" t="s">
        <v>2960</v>
      </c>
      <c r="F319" s="224" t="s">
        <v>2230</v>
      </c>
      <c r="G319" s="225" t="s">
        <v>934</v>
      </c>
      <c r="H319" s="226">
        <v>1</v>
      </c>
      <c r="I319" s="227"/>
      <c r="J319" s="228">
        <f>ROUND(I319*H319,2)</f>
        <v>0</v>
      </c>
      <c r="K319" s="229"/>
      <c r="L319" s="45"/>
      <c r="M319" s="230" t="s">
        <v>1</v>
      </c>
      <c r="N319" s="231" t="s">
        <v>41</v>
      </c>
      <c r="O319" s="92"/>
      <c r="P319" s="232">
        <f>O319*H319</f>
        <v>0</v>
      </c>
      <c r="Q319" s="232">
        <v>0</v>
      </c>
      <c r="R319" s="232">
        <f>Q319*H319</f>
        <v>0</v>
      </c>
      <c r="S319" s="232">
        <v>0</v>
      </c>
      <c r="T319" s="233">
        <f>S319*H319</f>
        <v>0</v>
      </c>
      <c r="U319" s="39"/>
      <c r="V319" s="39"/>
      <c r="W319" s="39"/>
      <c r="X319" s="39"/>
      <c r="Y319" s="39"/>
      <c r="Z319" s="39"/>
      <c r="AA319" s="39"/>
      <c r="AB319" s="39"/>
      <c r="AC319" s="39"/>
      <c r="AD319" s="39"/>
      <c r="AE319" s="39"/>
      <c r="AR319" s="234" t="s">
        <v>206</v>
      </c>
      <c r="AT319" s="234" t="s">
        <v>202</v>
      </c>
      <c r="AU319" s="234" t="s">
        <v>83</v>
      </c>
      <c r="AY319" s="18" t="s">
        <v>201</v>
      </c>
      <c r="BE319" s="235">
        <f>IF(N319="základní",J319,0)</f>
        <v>0</v>
      </c>
      <c r="BF319" s="235">
        <f>IF(N319="snížená",J319,0)</f>
        <v>0</v>
      </c>
      <c r="BG319" s="235">
        <f>IF(N319="zákl. přenesená",J319,0)</f>
        <v>0</v>
      </c>
      <c r="BH319" s="235">
        <f>IF(N319="sníž. přenesená",J319,0)</f>
        <v>0</v>
      </c>
      <c r="BI319" s="235">
        <f>IF(N319="nulová",J319,0)</f>
        <v>0</v>
      </c>
      <c r="BJ319" s="18" t="s">
        <v>83</v>
      </c>
      <c r="BK319" s="235">
        <f>ROUND(I319*H319,2)</f>
        <v>0</v>
      </c>
      <c r="BL319" s="18" t="s">
        <v>206</v>
      </c>
      <c r="BM319" s="234" t="s">
        <v>2438</v>
      </c>
    </row>
    <row r="320" s="2" customFormat="1" ht="16.5" customHeight="1">
      <c r="A320" s="39"/>
      <c r="B320" s="40"/>
      <c r="C320" s="222" t="s">
        <v>1204</v>
      </c>
      <c r="D320" s="222" t="s">
        <v>202</v>
      </c>
      <c r="E320" s="223" t="s">
        <v>3054</v>
      </c>
      <c r="F320" s="224" t="s">
        <v>3055</v>
      </c>
      <c r="G320" s="225" t="s">
        <v>934</v>
      </c>
      <c r="H320" s="226">
        <v>1</v>
      </c>
      <c r="I320" s="227"/>
      <c r="J320" s="228">
        <f>ROUND(I320*H320,2)</f>
        <v>0</v>
      </c>
      <c r="K320" s="229"/>
      <c r="L320" s="45"/>
      <c r="M320" s="230" t="s">
        <v>1</v>
      </c>
      <c r="N320" s="231" t="s">
        <v>41</v>
      </c>
      <c r="O320" s="92"/>
      <c r="P320" s="232">
        <f>O320*H320</f>
        <v>0</v>
      </c>
      <c r="Q320" s="232">
        <v>0</v>
      </c>
      <c r="R320" s="232">
        <f>Q320*H320</f>
        <v>0</v>
      </c>
      <c r="S320" s="232">
        <v>0</v>
      </c>
      <c r="T320" s="233">
        <f>S320*H320</f>
        <v>0</v>
      </c>
      <c r="U320" s="39"/>
      <c r="V320" s="39"/>
      <c r="W320" s="39"/>
      <c r="X320" s="39"/>
      <c r="Y320" s="39"/>
      <c r="Z320" s="39"/>
      <c r="AA320" s="39"/>
      <c r="AB320" s="39"/>
      <c r="AC320" s="39"/>
      <c r="AD320" s="39"/>
      <c r="AE320" s="39"/>
      <c r="AR320" s="234" t="s">
        <v>206</v>
      </c>
      <c r="AT320" s="234" t="s">
        <v>202</v>
      </c>
      <c r="AU320" s="234" t="s">
        <v>83</v>
      </c>
      <c r="AY320" s="18" t="s">
        <v>201</v>
      </c>
      <c r="BE320" s="235">
        <f>IF(N320="základní",J320,0)</f>
        <v>0</v>
      </c>
      <c r="BF320" s="235">
        <f>IF(N320="snížená",J320,0)</f>
        <v>0</v>
      </c>
      <c r="BG320" s="235">
        <f>IF(N320="zákl. přenesená",J320,0)</f>
        <v>0</v>
      </c>
      <c r="BH320" s="235">
        <f>IF(N320="sníž. přenesená",J320,0)</f>
        <v>0</v>
      </c>
      <c r="BI320" s="235">
        <f>IF(N320="nulová",J320,0)</f>
        <v>0</v>
      </c>
      <c r="BJ320" s="18" t="s">
        <v>83</v>
      </c>
      <c r="BK320" s="235">
        <f>ROUND(I320*H320,2)</f>
        <v>0</v>
      </c>
      <c r="BL320" s="18" t="s">
        <v>206</v>
      </c>
      <c r="BM320" s="234" t="s">
        <v>2441</v>
      </c>
    </row>
    <row r="321" s="2" customFormat="1" ht="16.5" customHeight="1">
      <c r="A321" s="39"/>
      <c r="B321" s="40"/>
      <c r="C321" s="222" t="s">
        <v>1210</v>
      </c>
      <c r="D321" s="222" t="s">
        <v>202</v>
      </c>
      <c r="E321" s="223" t="s">
        <v>2847</v>
      </c>
      <c r="F321" s="224" t="s">
        <v>2848</v>
      </c>
      <c r="G321" s="225" t="s">
        <v>1025</v>
      </c>
      <c r="H321" s="226">
        <v>6</v>
      </c>
      <c r="I321" s="227"/>
      <c r="J321" s="228">
        <f>ROUND(I321*H321,2)</f>
        <v>0</v>
      </c>
      <c r="K321" s="229"/>
      <c r="L321" s="45"/>
      <c r="M321" s="230" t="s">
        <v>1</v>
      </c>
      <c r="N321" s="231" t="s">
        <v>41</v>
      </c>
      <c r="O321" s="92"/>
      <c r="P321" s="232">
        <f>O321*H321</f>
        <v>0</v>
      </c>
      <c r="Q321" s="232">
        <v>0</v>
      </c>
      <c r="R321" s="232">
        <f>Q321*H321</f>
        <v>0</v>
      </c>
      <c r="S321" s="232">
        <v>0</v>
      </c>
      <c r="T321" s="233">
        <f>S321*H321</f>
        <v>0</v>
      </c>
      <c r="U321" s="39"/>
      <c r="V321" s="39"/>
      <c r="W321" s="39"/>
      <c r="X321" s="39"/>
      <c r="Y321" s="39"/>
      <c r="Z321" s="39"/>
      <c r="AA321" s="39"/>
      <c r="AB321" s="39"/>
      <c r="AC321" s="39"/>
      <c r="AD321" s="39"/>
      <c r="AE321" s="39"/>
      <c r="AR321" s="234" t="s">
        <v>206</v>
      </c>
      <c r="AT321" s="234" t="s">
        <v>202</v>
      </c>
      <c r="AU321" s="234" t="s">
        <v>83</v>
      </c>
      <c r="AY321" s="18" t="s">
        <v>201</v>
      </c>
      <c r="BE321" s="235">
        <f>IF(N321="základní",J321,0)</f>
        <v>0</v>
      </c>
      <c r="BF321" s="235">
        <f>IF(N321="snížená",J321,0)</f>
        <v>0</v>
      </c>
      <c r="BG321" s="235">
        <f>IF(N321="zákl. přenesená",J321,0)</f>
        <v>0</v>
      </c>
      <c r="BH321" s="235">
        <f>IF(N321="sníž. přenesená",J321,0)</f>
        <v>0</v>
      </c>
      <c r="BI321" s="235">
        <f>IF(N321="nulová",J321,0)</f>
        <v>0</v>
      </c>
      <c r="BJ321" s="18" t="s">
        <v>83</v>
      </c>
      <c r="BK321" s="235">
        <f>ROUND(I321*H321,2)</f>
        <v>0</v>
      </c>
      <c r="BL321" s="18" t="s">
        <v>206</v>
      </c>
      <c r="BM321" s="234" t="s">
        <v>2444</v>
      </c>
    </row>
    <row r="322" s="2" customFormat="1">
      <c r="A322" s="39"/>
      <c r="B322" s="40"/>
      <c r="C322" s="41"/>
      <c r="D322" s="238" t="s">
        <v>343</v>
      </c>
      <c r="E322" s="41"/>
      <c r="F322" s="285" t="s">
        <v>2231</v>
      </c>
      <c r="G322" s="41"/>
      <c r="H322" s="41"/>
      <c r="I322" s="286"/>
      <c r="J322" s="41"/>
      <c r="K322" s="41"/>
      <c r="L322" s="45"/>
      <c r="M322" s="287"/>
      <c r="N322" s="288"/>
      <c r="O322" s="92"/>
      <c r="P322" s="92"/>
      <c r="Q322" s="92"/>
      <c r="R322" s="92"/>
      <c r="S322" s="92"/>
      <c r="T322" s="93"/>
      <c r="U322" s="39"/>
      <c r="V322" s="39"/>
      <c r="W322" s="39"/>
      <c r="X322" s="39"/>
      <c r="Y322" s="39"/>
      <c r="Z322" s="39"/>
      <c r="AA322" s="39"/>
      <c r="AB322" s="39"/>
      <c r="AC322" s="39"/>
      <c r="AD322" s="39"/>
      <c r="AE322" s="39"/>
      <c r="AT322" s="18" t="s">
        <v>343</v>
      </c>
      <c r="AU322" s="18" t="s">
        <v>83</v>
      </c>
    </row>
    <row r="323" s="2" customFormat="1" ht="16.5" customHeight="1">
      <c r="A323" s="39"/>
      <c r="B323" s="40"/>
      <c r="C323" s="222" t="s">
        <v>1214</v>
      </c>
      <c r="D323" s="222" t="s">
        <v>202</v>
      </c>
      <c r="E323" s="223" t="s">
        <v>3056</v>
      </c>
      <c r="F323" s="224" t="s">
        <v>3057</v>
      </c>
      <c r="G323" s="225" t="s">
        <v>2234</v>
      </c>
      <c r="H323" s="226">
        <v>1</v>
      </c>
      <c r="I323" s="227"/>
      <c r="J323" s="228">
        <f>ROUND(I323*H323,2)</f>
        <v>0</v>
      </c>
      <c r="K323" s="229"/>
      <c r="L323" s="45"/>
      <c r="M323" s="230" t="s">
        <v>1</v>
      </c>
      <c r="N323" s="231" t="s">
        <v>41</v>
      </c>
      <c r="O323" s="92"/>
      <c r="P323" s="232">
        <f>O323*H323</f>
        <v>0</v>
      </c>
      <c r="Q323" s="232">
        <v>0</v>
      </c>
      <c r="R323" s="232">
        <f>Q323*H323</f>
        <v>0</v>
      </c>
      <c r="S323" s="232">
        <v>0</v>
      </c>
      <c r="T323" s="233">
        <f>S323*H323</f>
        <v>0</v>
      </c>
      <c r="U323" s="39"/>
      <c r="V323" s="39"/>
      <c r="W323" s="39"/>
      <c r="X323" s="39"/>
      <c r="Y323" s="39"/>
      <c r="Z323" s="39"/>
      <c r="AA323" s="39"/>
      <c r="AB323" s="39"/>
      <c r="AC323" s="39"/>
      <c r="AD323" s="39"/>
      <c r="AE323" s="39"/>
      <c r="AR323" s="234" t="s">
        <v>206</v>
      </c>
      <c r="AT323" s="234" t="s">
        <v>202</v>
      </c>
      <c r="AU323" s="234" t="s">
        <v>83</v>
      </c>
      <c r="AY323" s="18" t="s">
        <v>201</v>
      </c>
      <c r="BE323" s="235">
        <f>IF(N323="základní",J323,0)</f>
        <v>0</v>
      </c>
      <c r="BF323" s="235">
        <f>IF(N323="snížená",J323,0)</f>
        <v>0</v>
      </c>
      <c r="BG323" s="235">
        <f>IF(N323="zákl. přenesená",J323,0)</f>
        <v>0</v>
      </c>
      <c r="BH323" s="235">
        <f>IF(N323="sníž. přenesená",J323,0)</f>
        <v>0</v>
      </c>
      <c r="BI323" s="235">
        <f>IF(N323="nulová",J323,0)</f>
        <v>0</v>
      </c>
      <c r="BJ323" s="18" t="s">
        <v>83</v>
      </c>
      <c r="BK323" s="235">
        <f>ROUND(I323*H323,2)</f>
        <v>0</v>
      </c>
      <c r="BL323" s="18" t="s">
        <v>206</v>
      </c>
      <c r="BM323" s="234" t="s">
        <v>2447</v>
      </c>
    </row>
    <row r="324" s="11" customFormat="1" ht="22.8" customHeight="1">
      <c r="A324" s="11"/>
      <c r="B324" s="208"/>
      <c r="C324" s="209"/>
      <c r="D324" s="210" t="s">
        <v>75</v>
      </c>
      <c r="E324" s="310" t="s">
        <v>3058</v>
      </c>
      <c r="F324" s="310" t="s">
        <v>2852</v>
      </c>
      <c r="G324" s="209"/>
      <c r="H324" s="209"/>
      <c r="I324" s="212"/>
      <c r="J324" s="311">
        <f>BK324</f>
        <v>0</v>
      </c>
      <c r="K324" s="209"/>
      <c r="L324" s="214"/>
      <c r="M324" s="215"/>
      <c r="N324" s="216"/>
      <c r="O324" s="216"/>
      <c r="P324" s="217">
        <f>SUM(P325:P327)</f>
        <v>0</v>
      </c>
      <c r="Q324" s="216"/>
      <c r="R324" s="217">
        <f>SUM(R325:R327)</f>
        <v>0</v>
      </c>
      <c r="S324" s="216"/>
      <c r="T324" s="218">
        <f>SUM(T325:T327)</f>
        <v>0</v>
      </c>
      <c r="U324" s="11"/>
      <c r="V324" s="11"/>
      <c r="W324" s="11"/>
      <c r="X324" s="11"/>
      <c r="Y324" s="11"/>
      <c r="Z324" s="11"/>
      <c r="AA324" s="11"/>
      <c r="AB324" s="11"/>
      <c r="AC324" s="11"/>
      <c r="AD324" s="11"/>
      <c r="AE324" s="11"/>
      <c r="AR324" s="219" t="s">
        <v>83</v>
      </c>
      <c r="AT324" s="220" t="s">
        <v>75</v>
      </c>
      <c r="AU324" s="220" t="s">
        <v>83</v>
      </c>
      <c r="AY324" s="219" t="s">
        <v>201</v>
      </c>
      <c r="BK324" s="221">
        <f>SUM(BK325:BK327)</f>
        <v>0</v>
      </c>
    </row>
    <row r="325" s="2" customFormat="1" ht="37.8" customHeight="1">
      <c r="A325" s="39"/>
      <c r="B325" s="40"/>
      <c r="C325" s="222" t="s">
        <v>1220</v>
      </c>
      <c r="D325" s="222" t="s">
        <v>202</v>
      </c>
      <c r="E325" s="223" t="s">
        <v>3059</v>
      </c>
      <c r="F325" s="224" t="s">
        <v>3060</v>
      </c>
      <c r="G325" s="225" t="s">
        <v>671</v>
      </c>
      <c r="H325" s="226">
        <v>50</v>
      </c>
      <c r="I325" s="227"/>
      <c r="J325" s="228">
        <f>ROUND(I325*H325,2)</f>
        <v>0</v>
      </c>
      <c r="K325" s="229"/>
      <c r="L325" s="45"/>
      <c r="M325" s="230" t="s">
        <v>1</v>
      </c>
      <c r="N325" s="231" t="s">
        <v>41</v>
      </c>
      <c r="O325" s="92"/>
      <c r="P325" s="232">
        <f>O325*H325</f>
        <v>0</v>
      </c>
      <c r="Q325" s="232">
        <v>0</v>
      </c>
      <c r="R325" s="232">
        <f>Q325*H325</f>
        <v>0</v>
      </c>
      <c r="S325" s="232">
        <v>0</v>
      </c>
      <c r="T325" s="233">
        <f>S325*H325</f>
        <v>0</v>
      </c>
      <c r="U325" s="39"/>
      <c r="V325" s="39"/>
      <c r="W325" s="39"/>
      <c r="X325" s="39"/>
      <c r="Y325" s="39"/>
      <c r="Z325" s="39"/>
      <c r="AA325" s="39"/>
      <c r="AB325" s="39"/>
      <c r="AC325" s="39"/>
      <c r="AD325" s="39"/>
      <c r="AE325" s="39"/>
      <c r="AR325" s="234" t="s">
        <v>206</v>
      </c>
      <c r="AT325" s="234" t="s">
        <v>202</v>
      </c>
      <c r="AU325" s="234" t="s">
        <v>85</v>
      </c>
      <c r="AY325" s="18" t="s">
        <v>201</v>
      </c>
      <c r="BE325" s="235">
        <f>IF(N325="základní",J325,0)</f>
        <v>0</v>
      </c>
      <c r="BF325" s="235">
        <f>IF(N325="snížená",J325,0)</f>
        <v>0</v>
      </c>
      <c r="BG325" s="235">
        <f>IF(N325="zákl. přenesená",J325,0)</f>
        <v>0</v>
      </c>
      <c r="BH325" s="235">
        <f>IF(N325="sníž. přenesená",J325,0)</f>
        <v>0</v>
      </c>
      <c r="BI325" s="235">
        <f>IF(N325="nulová",J325,0)</f>
        <v>0</v>
      </c>
      <c r="BJ325" s="18" t="s">
        <v>83</v>
      </c>
      <c r="BK325" s="235">
        <f>ROUND(I325*H325,2)</f>
        <v>0</v>
      </c>
      <c r="BL325" s="18" t="s">
        <v>206</v>
      </c>
      <c r="BM325" s="234" t="s">
        <v>2450</v>
      </c>
    </row>
    <row r="326" s="2" customFormat="1" ht="16.5" customHeight="1">
      <c r="A326" s="39"/>
      <c r="B326" s="40"/>
      <c r="C326" s="222" t="s">
        <v>1231</v>
      </c>
      <c r="D326" s="222" t="s">
        <v>202</v>
      </c>
      <c r="E326" s="223" t="s">
        <v>2861</v>
      </c>
      <c r="F326" s="224" t="s">
        <v>2862</v>
      </c>
      <c r="G326" s="225" t="s">
        <v>671</v>
      </c>
      <c r="H326" s="226">
        <v>50</v>
      </c>
      <c r="I326" s="227"/>
      <c r="J326" s="228">
        <f>ROUND(I326*H326,2)</f>
        <v>0</v>
      </c>
      <c r="K326" s="229"/>
      <c r="L326" s="45"/>
      <c r="M326" s="230" t="s">
        <v>1</v>
      </c>
      <c r="N326" s="231" t="s">
        <v>41</v>
      </c>
      <c r="O326" s="92"/>
      <c r="P326" s="232">
        <f>O326*H326</f>
        <v>0</v>
      </c>
      <c r="Q326" s="232">
        <v>0</v>
      </c>
      <c r="R326" s="232">
        <f>Q326*H326</f>
        <v>0</v>
      </c>
      <c r="S326" s="232">
        <v>0</v>
      </c>
      <c r="T326" s="233">
        <f>S326*H326</f>
        <v>0</v>
      </c>
      <c r="U326" s="39"/>
      <c r="V326" s="39"/>
      <c r="W326" s="39"/>
      <c r="X326" s="39"/>
      <c r="Y326" s="39"/>
      <c r="Z326" s="39"/>
      <c r="AA326" s="39"/>
      <c r="AB326" s="39"/>
      <c r="AC326" s="39"/>
      <c r="AD326" s="39"/>
      <c r="AE326" s="39"/>
      <c r="AR326" s="234" t="s">
        <v>206</v>
      </c>
      <c r="AT326" s="234" t="s">
        <v>202</v>
      </c>
      <c r="AU326" s="234" t="s">
        <v>85</v>
      </c>
      <c r="AY326" s="18" t="s">
        <v>201</v>
      </c>
      <c r="BE326" s="235">
        <f>IF(N326="základní",J326,0)</f>
        <v>0</v>
      </c>
      <c r="BF326" s="235">
        <f>IF(N326="snížená",J326,0)</f>
        <v>0</v>
      </c>
      <c r="BG326" s="235">
        <f>IF(N326="zákl. přenesená",J326,0)</f>
        <v>0</v>
      </c>
      <c r="BH326" s="235">
        <f>IF(N326="sníž. přenesená",J326,0)</f>
        <v>0</v>
      </c>
      <c r="BI326" s="235">
        <f>IF(N326="nulová",J326,0)</f>
        <v>0</v>
      </c>
      <c r="BJ326" s="18" t="s">
        <v>83</v>
      </c>
      <c r="BK326" s="235">
        <f>ROUND(I326*H326,2)</f>
        <v>0</v>
      </c>
      <c r="BL326" s="18" t="s">
        <v>206</v>
      </c>
      <c r="BM326" s="234" t="s">
        <v>2453</v>
      </c>
    </row>
    <row r="327" s="2" customFormat="1" ht="16.5" customHeight="1">
      <c r="A327" s="39"/>
      <c r="B327" s="40"/>
      <c r="C327" s="222" t="s">
        <v>1235</v>
      </c>
      <c r="D327" s="222" t="s">
        <v>202</v>
      </c>
      <c r="E327" s="223" t="s">
        <v>3061</v>
      </c>
      <c r="F327" s="224" t="s">
        <v>2864</v>
      </c>
      <c r="G327" s="225" t="s">
        <v>2234</v>
      </c>
      <c r="H327" s="226">
        <v>1</v>
      </c>
      <c r="I327" s="227"/>
      <c r="J327" s="228">
        <f>ROUND(I327*H327,2)</f>
        <v>0</v>
      </c>
      <c r="K327" s="229"/>
      <c r="L327" s="45"/>
      <c r="M327" s="230" t="s">
        <v>1</v>
      </c>
      <c r="N327" s="231" t="s">
        <v>41</v>
      </c>
      <c r="O327" s="92"/>
      <c r="P327" s="232">
        <f>O327*H327</f>
        <v>0</v>
      </c>
      <c r="Q327" s="232">
        <v>0</v>
      </c>
      <c r="R327" s="232">
        <f>Q327*H327</f>
        <v>0</v>
      </c>
      <c r="S327" s="232">
        <v>0</v>
      </c>
      <c r="T327" s="233">
        <f>S327*H327</f>
        <v>0</v>
      </c>
      <c r="U327" s="39"/>
      <c r="V327" s="39"/>
      <c r="W327" s="39"/>
      <c r="X327" s="39"/>
      <c r="Y327" s="39"/>
      <c r="Z327" s="39"/>
      <c r="AA327" s="39"/>
      <c r="AB327" s="39"/>
      <c r="AC327" s="39"/>
      <c r="AD327" s="39"/>
      <c r="AE327" s="39"/>
      <c r="AR327" s="234" t="s">
        <v>206</v>
      </c>
      <c r="AT327" s="234" t="s">
        <v>202</v>
      </c>
      <c r="AU327" s="234" t="s">
        <v>85</v>
      </c>
      <c r="AY327" s="18" t="s">
        <v>201</v>
      </c>
      <c r="BE327" s="235">
        <f>IF(N327="základní",J327,0)</f>
        <v>0</v>
      </c>
      <c r="BF327" s="235">
        <f>IF(N327="snížená",J327,0)</f>
        <v>0</v>
      </c>
      <c r="BG327" s="235">
        <f>IF(N327="zákl. přenesená",J327,0)</f>
        <v>0</v>
      </c>
      <c r="BH327" s="235">
        <f>IF(N327="sníž. přenesená",J327,0)</f>
        <v>0</v>
      </c>
      <c r="BI327" s="235">
        <f>IF(N327="nulová",J327,0)</f>
        <v>0</v>
      </c>
      <c r="BJ327" s="18" t="s">
        <v>83</v>
      </c>
      <c r="BK327" s="235">
        <f>ROUND(I327*H327,2)</f>
        <v>0</v>
      </c>
      <c r="BL327" s="18" t="s">
        <v>206</v>
      </c>
      <c r="BM327" s="234" t="s">
        <v>2456</v>
      </c>
    </row>
    <row r="328" s="11" customFormat="1" ht="22.8" customHeight="1">
      <c r="A328" s="11"/>
      <c r="B328" s="208"/>
      <c r="C328" s="209"/>
      <c r="D328" s="210" t="s">
        <v>75</v>
      </c>
      <c r="E328" s="310" t="s">
        <v>3062</v>
      </c>
      <c r="F328" s="310" t="s">
        <v>2879</v>
      </c>
      <c r="G328" s="209"/>
      <c r="H328" s="209"/>
      <c r="I328" s="212"/>
      <c r="J328" s="311">
        <f>BK328</f>
        <v>0</v>
      </c>
      <c r="K328" s="209"/>
      <c r="L328" s="214"/>
      <c r="M328" s="215"/>
      <c r="N328" s="216"/>
      <c r="O328" s="216"/>
      <c r="P328" s="217">
        <f>SUM(P329:P333)</f>
        <v>0</v>
      </c>
      <c r="Q328" s="216"/>
      <c r="R328" s="217">
        <f>SUM(R329:R333)</f>
        <v>0</v>
      </c>
      <c r="S328" s="216"/>
      <c r="T328" s="218">
        <f>SUM(T329:T333)</f>
        <v>0</v>
      </c>
      <c r="U328" s="11"/>
      <c r="V328" s="11"/>
      <c r="W328" s="11"/>
      <c r="X328" s="11"/>
      <c r="Y328" s="11"/>
      <c r="Z328" s="11"/>
      <c r="AA328" s="11"/>
      <c r="AB328" s="11"/>
      <c r="AC328" s="11"/>
      <c r="AD328" s="11"/>
      <c r="AE328" s="11"/>
      <c r="AR328" s="219" t="s">
        <v>83</v>
      </c>
      <c r="AT328" s="220" t="s">
        <v>75</v>
      </c>
      <c r="AU328" s="220" t="s">
        <v>83</v>
      </c>
      <c r="AY328" s="219" t="s">
        <v>201</v>
      </c>
      <c r="BK328" s="221">
        <f>SUM(BK329:BK333)</f>
        <v>0</v>
      </c>
    </row>
    <row r="329" s="2" customFormat="1" ht="16.5" customHeight="1">
      <c r="A329" s="39"/>
      <c r="B329" s="40"/>
      <c r="C329" s="222" t="s">
        <v>1239</v>
      </c>
      <c r="D329" s="222" t="s">
        <v>202</v>
      </c>
      <c r="E329" s="223" t="s">
        <v>3063</v>
      </c>
      <c r="F329" s="224" t="s">
        <v>2881</v>
      </c>
      <c r="G329" s="225" t="s">
        <v>2234</v>
      </c>
      <c r="H329" s="226">
        <v>1</v>
      </c>
      <c r="I329" s="227"/>
      <c r="J329" s="228">
        <f>ROUND(I329*H329,2)</f>
        <v>0</v>
      </c>
      <c r="K329" s="229"/>
      <c r="L329" s="45"/>
      <c r="M329" s="230" t="s">
        <v>1</v>
      </c>
      <c r="N329" s="231" t="s">
        <v>41</v>
      </c>
      <c r="O329" s="92"/>
      <c r="P329" s="232">
        <f>O329*H329</f>
        <v>0</v>
      </c>
      <c r="Q329" s="232">
        <v>0</v>
      </c>
      <c r="R329" s="232">
        <f>Q329*H329</f>
        <v>0</v>
      </c>
      <c r="S329" s="232">
        <v>0</v>
      </c>
      <c r="T329" s="233">
        <f>S329*H329</f>
        <v>0</v>
      </c>
      <c r="U329" s="39"/>
      <c r="V329" s="39"/>
      <c r="W329" s="39"/>
      <c r="X329" s="39"/>
      <c r="Y329" s="39"/>
      <c r="Z329" s="39"/>
      <c r="AA329" s="39"/>
      <c r="AB329" s="39"/>
      <c r="AC329" s="39"/>
      <c r="AD329" s="39"/>
      <c r="AE329" s="39"/>
      <c r="AR329" s="234" t="s">
        <v>206</v>
      </c>
      <c r="AT329" s="234" t="s">
        <v>202</v>
      </c>
      <c r="AU329" s="234" t="s">
        <v>85</v>
      </c>
      <c r="AY329" s="18" t="s">
        <v>201</v>
      </c>
      <c r="BE329" s="235">
        <f>IF(N329="základní",J329,0)</f>
        <v>0</v>
      </c>
      <c r="BF329" s="235">
        <f>IF(N329="snížená",J329,0)</f>
        <v>0</v>
      </c>
      <c r="BG329" s="235">
        <f>IF(N329="zákl. přenesená",J329,0)</f>
        <v>0</v>
      </c>
      <c r="BH329" s="235">
        <f>IF(N329="sníž. přenesená",J329,0)</f>
        <v>0</v>
      </c>
      <c r="BI329" s="235">
        <f>IF(N329="nulová",J329,0)</f>
        <v>0</v>
      </c>
      <c r="BJ329" s="18" t="s">
        <v>83</v>
      </c>
      <c r="BK329" s="235">
        <f>ROUND(I329*H329,2)</f>
        <v>0</v>
      </c>
      <c r="BL329" s="18" t="s">
        <v>206</v>
      </c>
      <c r="BM329" s="234" t="s">
        <v>2459</v>
      </c>
    </row>
    <row r="330" s="2" customFormat="1" ht="16.5" customHeight="1">
      <c r="A330" s="39"/>
      <c r="B330" s="40"/>
      <c r="C330" s="222" t="s">
        <v>1244</v>
      </c>
      <c r="D330" s="222" t="s">
        <v>202</v>
      </c>
      <c r="E330" s="223" t="s">
        <v>3064</v>
      </c>
      <c r="F330" s="224" t="s">
        <v>2883</v>
      </c>
      <c r="G330" s="225" t="s">
        <v>2234</v>
      </c>
      <c r="H330" s="226">
        <v>1</v>
      </c>
      <c r="I330" s="227"/>
      <c r="J330" s="228">
        <f>ROUND(I330*H330,2)</f>
        <v>0</v>
      </c>
      <c r="K330" s="229"/>
      <c r="L330" s="45"/>
      <c r="M330" s="230" t="s">
        <v>1</v>
      </c>
      <c r="N330" s="231" t="s">
        <v>41</v>
      </c>
      <c r="O330" s="92"/>
      <c r="P330" s="232">
        <f>O330*H330</f>
        <v>0</v>
      </c>
      <c r="Q330" s="232">
        <v>0</v>
      </c>
      <c r="R330" s="232">
        <f>Q330*H330</f>
        <v>0</v>
      </c>
      <c r="S330" s="232">
        <v>0</v>
      </c>
      <c r="T330" s="233">
        <f>S330*H330</f>
        <v>0</v>
      </c>
      <c r="U330" s="39"/>
      <c r="V330" s="39"/>
      <c r="W330" s="39"/>
      <c r="X330" s="39"/>
      <c r="Y330" s="39"/>
      <c r="Z330" s="39"/>
      <c r="AA330" s="39"/>
      <c r="AB330" s="39"/>
      <c r="AC330" s="39"/>
      <c r="AD330" s="39"/>
      <c r="AE330" s="39"/>
      <c r="AR330" s="234" t="s">
        <v>206</v>
      </c>
      <c r="AT330" s="234" t="s">
        <v>202</v>
      </c>
      <c r="AU330" s="234" t="s">
        <v>85</v>
      </c>
      <c r="AY330" s="18" t="s">
        <v>201</v>
      </c>
      <c r="BE330" s="235">
        <f>IF(N330="základní",J330,0)</f>
        <v>0</v>
      </c>
      <c r="BF330" s="235">
        <f>IF(N330="snížená",J330,0)</f>
        <v>0</v>
      </c>
      <c r="BG330" s="235">
        <f>IF(N330="zákl. přenesená",J330,0)</f>
        <v>0</v>
      </c>
      <c r="BH330" s="235">
        <f>IF(N330="sníž. přenesená",J330,0)</f>
        <v>0</v>
      </c>
      <c r="BI330" s="235">
        <f>IF(N330="nulová",J330,0)</f>
        <v>0</v>
      </c>
      <c r="BJ330" s="18" t="s">
        <v>83</v>
      </c>
      <c r="BK330" s="235">
        <f>ROUND(I330*H330,2)</f>
        <v>0</v>
      </c>
      <c r="BL330" s="18" t="s">
        <v>206</v>
      </c>
      <c r="BM330" s="234" t="s">
        <v>2462</v>
      </c>
    </row>
    <row r="331" s="2" customFormat="1" ht="24.15" customHeight="1">
      <c r="A331" s="39"/>
      <c r="B331" s="40"/>
      <c r="C331" s="222" t="s">
        <v>1250</v>
      </c>
      <c r="D331" s="222" t="s">
        <v>202</v>
      </c>
      <c r="E331" s="223" t="s">
        <v>3065</v>
      </c>
      <c r="F331" s="224" t="s">
        <v>3066</v>
      </c>
      <c r="G331" s="225" t="s">
        <v>2234</v>
      </c>
      <c r="H331" s="226">
        <v>3</v>
      </c>
      <c r="I331" s="227"/>
      <c r="J331" s="228">
        <f>ROUND(I331*H331,2)</f>
        <v>0</v>
      </c>
      <c r="K331" s="229"/>
      <c r="L331" s="45"/>
      <c r="M331" s="230" t="s">
        <v>1</v>
      </c>
      <c r="N331" s="231" t="s">
        <v>41</v>
      </c>
      <c r="O331" s="92"/>
      <c r="P331" s="232">
        <f>O331*H331</f>
        <v>0</v>
      </c>
      <c r="Q331" s="232">
        <v>0</v>
      </c>
      <c r="R331" s="232">
        <f>Q331*H331</f>
        <v>0</v>
      </c>
      <c r="S331" s="232">
        <v>0</v>
      </c>
      <c r="T331" s="233">
        <f>S331*H331</f>
        <v>0</v>
      </c>
      <c r="U331" s="39"/>
      <c r="V331" s="39"/>
      <c r="W331" s="39"/>
      <c r="X331" s="39"/>
      <c r="Y331" s="39"/>
      <c r="Z331" s="39"/>
      <c r="AA331" s="39"/>
      <c r="AB331" s="39"/>
      <c r="AC331" s="39"/>
      <c r="AD331" s="39"/>
      <c r="AE331" s="39"/>
      <c r="AR331" s="234" t="s">
        <v>206</v>
      </c>
      <c r="AT331" s="234" t="s">
        <v>202</v>
      </c>
      <c r="AU331" s="234" t="s">
        <v>85</v>
      </c>
      <c r="AY331" s="18" t="s">
        <v>201</v>
      </c>
      <c r="BE331" s="235">
        <f>IF(N331="základní",J331,0)</f>
        <v>0</v>
      </c>
      <c r="BF331" s="235">
        <f>IF(N331="snížená",J331,0)</f>
        <v>0</v>
      </c>
      <c r="BG331" s="235">
        <f>IF(N331="zákl. přenesená",J331,0)</f>
        <v>0</v>
      </c>
      <c r="BH331" s="235">
        <f>IF(N331="sníž. přenesená",J331,0)</f>
        <v>0</v>
      </c>
      <c r="BI331" s="235">
        <f>IF(N331="nulová",J331,0)</f>
        <v>0</v>
      </c>
      <c r="BJ331" s="18" t="s">
        <v>83</v>
      </c>
      <c r="BK331" s="235">
        <f>ROUND(I331*H331,2)</f>
        <v>0</v>
      </c>
      <c r="BL331" s="18" t="s">
        <v>206</v>
      </c>
      <c r="BM331" s="234" t="s">
        <v>2465</v>
      </c>
    </row>
    <row r="332" s="2" customFormat="1">
      <c r="A332" s="39"/>
      <c r="B332" s="40"/>
      <c r="C332" s="41"/>
      <c r="D332" s="238" t="s">
        <v>343</v>
      </c>
      <c r="E332" s="41"/>
      <c r="F332" s="285" t="s">
        <v>2317</v>
      </c>
      <c r="G332" s="41"/>
      <c r="H332" s="41"/>
      <c r="I332" s="286"/>
      <c r="J332" s="41"/>
      <c r="K332" s="41"/>
      <c r="L332" s="45"/>
      <c r="M332" s="287"/>
      <c r="N332" s="288"/>
      <c r="O332" s="92"/>
      <c r="P332" s="92"/>
      <c r="Q332" s="92"/>
      <c r="R332" s="92"/>
      <c r="S332" s="92"/>
      <c r="T332" s="93"/>
      <c r="U332" s="39"/>
      <c r="V332" s="39"/>
      <c r="W332" s="39"/>
      <c r="X332" s="39"/>
      <c r="Y332" s="39"/>
      <c r="Z332" s="39"/>
      <c r="AA332" s="39"/>
      <c r="AB332" s="39"/>
      <c r="AC332" s="39"/>
      <c r="AD332" s="39"/>
      <c r="AE332" s="39"/>
      <c r="AT332" s="18" t="s">
        <v>343</v>
      </c>
      <c r="AU332" s="18" t="s">
        <v>85</v>
      </c>
    </row>
    <row r="333" s="2" customFormat="1" ht="21.75" customHeight="1">
      <c r="A333" s="39"/>
      <c r="B333" s="40"/>
      <c r="C333" s="222" t="s">
        <v>1254</v>
      </c>
      <c r="D333" s="222" t="s">
        <v>202</v>
      </c>
      <c r="E333" s="223" t="s">
        <v>2888</v>
      </c>
      <c r="F333" s="224" t="s">
        <v>2889</v>
      </c>
      <c r="G333" s="225" t="s">
        <v>1032</v>
      </c>
      <c r="H333" s="302"/>
      <c r="I333" s="227"/>
      <c r="J333" s="228">
        <f>ROUND(I333*H333,2)</f>
        <v>0</v>
      </c>
      <c r="K333" s="229"/>
      <c r="L333" s="45"/>
      <c r="M333" s="230" t="s">
        <v>1</v>
      </c>
      <c r="N333" s="231" t="s">
        <v>41</v>
      </c>
      <c r="O333" s="92"/>
      <c r="P333" s="232">
        <f>O333*H333</f>
        <v>0</v>
      </c>
      <c r="Q333" s="232">
        <v>0</v>
      </c>
      <c r="R333" s="232">
        <f>Q333*H333</f>
        <v>0</v>
      </c>
      <c r="S333" s="232">
        <v>0</v>
      </c>
      <c r="T333" s="233">
        <f>S333*H333</f>
        <v>0</v>
      </c>
      <c r="U333" s="39"/>
      <c r="V333" s="39"/>
      <c r="W333" s="39"/>
      <c r="X333" s="39"/>
      <c r="Y333" s="39"/>
      <c r="Z333" s="39"/>
      <c r="AA333" s="39"/>
      <c r="AB333" s="39"/>
      <c r="AC333" s="39"/>
      <c r="AD333" s="39"/>
      <c r="AE333" s="39"/>
      <c r="AR333" s="234" t="s">
        <v>206</v>
      </c>
      <c r="AT333" s="234" t="s">
        <v>202</v>
      </c>
      <c r="AU333" s="234" t="s">
        <v>85</v>
      </c>
      <c r="AY333" s="18" t="s">
        <v>201</v>
      </c>
      <c r="BE333" s="235">
        <f>IF(N333="základní",J333,0)</f>
        <v>0</v>
      </c>
      <c r="BF333" s="235">
        <f>IF(N333="snížená",J333,0)</f>
        <v>0</v>
      </c>
      <c r="BG333" s="235">
        <f>IF(N333="zákl. přenesená",J333,0)</f>
        <v>0</v>
      </c>
      <c r="BH333" s="235">
        <f>IF(N333="sníž. přenesená",J333,0)</f>
        <v>0</v>
      </c>
      <c r="BI333" s="235">
        <f>IF(N333="nulová",J333,0)</f>
        <v>0</v>
      </c>
      <c r="BJ333" s="18" t="s">
        <v>83</v>
      </c>
      <c r="BK333" s="235">
        <f>ROUND(I333*H333,2)</f>
        <v>0</v>
      </c>
      <c r="BL333" s="18" t="s">
        <v>206</v>
      </c>
      <c r="BM333" s="234" t="s">
        <v>2468</v>
      </c>
    </row>
    <row r="334" s="11" customFormat="1" ht="25.92" customHeight="1">
      <c r="A334" s="11"/>
      <c r="B334" s="208"/>
      <c r="C334" s="209"/>
      <c r="D334" s="210" t="s">
        <v>75</v>
      </c>
      <c r="E334" s="211" t="s">
        <v>3067</v>
      </c>
      <c r="F334" s="211" t="s">
        <v>3068</v>
      </c>
      <c r="G334" s="209"/>
      <c r="H334" s="209"/>
      <c r="I334" s="212"/>
      <c r="J334" s="213">
        <f>BK334</f>
        <v>0</v>
      </c>
      <c r="K334" s="209"/>
      <c r="L334" s="214"/>
      <c r="M334" s="215"/>
      <c r="N334" s="216"/>
      <c r="O334" s="216"/>
      <c r="P334" s="217">
        <f>SUM(P335:P338)</f>
        <v>0</v>
      </c>
      <c r="Q334" s="216"/>
      <c r="R334" s="217">
        <f>SUM(R335:R338)</f>
        <v>0</v>
      </c>
      <c r="S334" s="216"/>
      <c r="T334" s="218">
        <f>SUM(T335:T338)</f>
        <v>0</v>
      </c>
      <c r="U334" s="11"/>
      <c r="V334" s="11"/>
      <c r="W334" s="11"/>
      <c r="X334" s="11"/>
      <c r="Y334" s="11"/>
      <c r="Z334" s="11"/>
      <c r="AA334" s="11"/>
      <c r="AB334" s="11"/>
      <c r="AC334" s="11"/>
      <c r="AD334" s="11"/>
      <c r="AE334" s="11"/>
      <c r="AR334" s="219" t="s">
        <v>83</v>
      </c>
      <c r="AT334" s="220" t="s">
        <v>75</v>
      </c>
      <c r="AU334" s="220" t="s">
        <v>76</v>
      </c>
      <c r="AY334" s="219" t="s">
        <v>201</v>
      </c>
      <c r="BK334" s="221">
        <f>SUM(BK335:BK338)</f>
        <v>0</v>
      </c>
    </row>
    <row r="335" s="2" customFormat="1" ht="37.8" customHeight="1">
      <c r="A335" s="39"/>
      <c r="B335" s="40"/>
      <c r="C335" s="222" t="s">
        <v>1262</v>
      </c>
      <c r="D335" s="222" t="s">
        <v>202</v>
      </c>
      <c r="E335" s="223" t="s">
        <v>3069</v>
      </c>
      <c r="F335" s="224" t="s">
        <v>3070</v>
      </c>
      <c r="G335" s="225" t="s">
        <v>934</v>
      </c>
      <c r="H335" s="226">
        <v>1</v>
      </c>
      <c r="I335" s="227"/>
      <c r="J335" s="228">
        <f>ROUND(I335*H335,2)</f>
        <v>0</v>
      </c>
      <c r="K335" s="229"/>
      <c r="L335" s="45"/>
      <c r="M335" s="230" t="s">
        <v>1</v>
      </c>
      <c r="N335" s="231" t="s">
        <v>41</v>
      </c>
      <c r="O335" s="92"/>
      <c r="P335" s="232">
        <f>O335*H335</f>
        <v>0</v>
      </c>
      <c r="Q335" s="232">
        <v>0</v>
      </c>
      <c r="R335" s="232">
        <f>Q335*H335</f>
        <v>0</v>
      </c>
      <c r="S335" s="232">
        <v>0</v>
      </c>
      <c r="T335" s="233">
        <f>S335*H335</f>
        <v>0</v>
      </c>
      <c r="U335" s="39"/>
      <c r="V335" s="39"/>
      <c r="W335" s="39"/>
      <c r="X335" s="39"/>
      <c r="Y335" s="39"/>
      <c r="Z335" s="39"/>
      <c r="AA335" s="39"/>
      <c r="AB335" s="39"/>
      <c r="AC335" s="39"/>
      <c r="AD335" s="39"/>
      <c r="AE335" s="39"/>
      <c r="AR335" s="234" t="s">
        <v>206</v>
      </c>
      <c r="AT335" s="234" t="s">
        <v>202</v>
      </c>
      <c r="AU335" s="234" t="s">
        <v>83</v>
      </c>
      <c r="AY335" s="18" t="s">
        <v>201</v>
      </c>
      <c r="BE335" s="235">
        <f>IF(N335="základní",J335,0)</f>
        <v>0</v>
      </c>
      <c r="BF335" s="235">
        <f>IF(N335="snížená",J335,0)</f>
        <v>0</v>
      </c>
      <c r="BG335" s="235">
        <f>IF(N335="zákl. přenesená",J335,0)</f>
        <v>0</v>
      </c>
      <c r="BH335" s="235">
        <f>IF(N335="sníž. přenesená",J335,0)</f>
        <v>0</v>
      </c>
      <c r="BI335" s="235">
        <f>IF(N335="nulová",J335,0)</f>
        <v>0</v>
      </c>
      <c r="BJ335" s="18" t="s">
        <v>83</v>
      </c>
      <c r="BK335" s="235">
        <f>ROUND(I335*H335,2)</f>
        <v>0</v>
      </c>
      <c r="BL335" s="18" t="s">
        <v>206</v>
      </c>
      <c r="BM335" s="234" t="s">
        <v>2471</v>
      </c>
    </row>
    <row r="336" s="2" customFormat="1" ht="16.5" customHeight="1">
      <c r="A336" s="39"/>
      <c r="B336" s="40"/>
      <c r="C336" s="222" t="s">
        <v>1268</v>
      </c>
      <c r="D336" s="222" t="s">
        <v>202</v>
      </c>
      <c r="E336" s="223" t="s">
        <v>3071</v>
      </c>
      <c r="F336" s="224" t="s">
        <v>3072</v>
      </c>
      <c r="G336" s="225" t="s">
        <v>2234</v>
      </c>
      <c r="H336" s="226">
        <v>1</v>
      </c>
      <c r="I336" s="227"/>
      <c r="J336" s="228">
        <f>ROUND(I336*H336,2)</f>
        <v>0</v>
      </c>
      <c r="K336" s="229"/>
      <c r="L336" s="45"/>
      <c r="M336" s="230" t="s">
        <v>1</v>
      </c>
      <c r="N336" s="231" t="s">
        <v>41</v>
      </c>
      <c r="O336" s="92"/>
      <c r="P336" s="232">
        <f>O336*H336</f>
        <v>0</v>
      </c>
      <c r="Q336" s="232">
        <v>0</v>
      </c>
      <c r="R336" s="232">
        <f>Q336*H336</f>
        <v>0</v>
      </c>
      <c r="S336" s="232">
        <v>0</v>
      </c>
      <c r="T336" s="233">
        <f>S336*H336</f>
        <v>0</v>
      </c>
      <c r="U336" s="39"/>
      <c r="V336" s="39"/>
      <c r="W336" s="39"/>
      <c r="X336" s="39"/>
      <c r="Y336" s="39"/>
      <c r="Z336" s="39"/>
      <c r="AA336" s="39"/>
      <c r="AB336" s="39"/>
      <c r="AC336" s="39"/>
      <c r="AD336" s="39"/>
      <c r="AE336" s="39"/>
      <c r="AR336" s="234" t="s">
        <v>206</v>
      </c>
      <c r="AT336" s="234" t="s">
        <v>202</v>
      </c>
      <c r="AU336" s="234" t="s">
        <v>83</v>
      </c>
      <c r="AY336" s="18" t="s">
        <v>201</v>
      </c>
      <c r="BE336" s="235">
        <f>IF(N336="základní",J336,0)</f>
        <v>0</v>
      </c>
      <c r="BF336" s="235">
        <f>IF(N336="snížená",J336,0)</f>
        <v>0</v>
      </c>
      <c r="BG336" s="235">
        <f>IF(N336="zákl. přenesená",J336,0)</f>
        <v>0</v>
      </c>
      <c r="BH336" s="235">
        <f>IF(N336="sníž. přenesená",J336,0)</f>
        <v>0</v>
      </c>
      <c r="BI336" s="235">
        <f>IF(N336="nulová",J336,0)</f>
        <v>0</v>
      </c>
      <c r="BJ336" s="18" t="s">
        <v>83</v>
      </c>
      <c r="BK336" s="235">
        <f>ROUND(I336*H336,2)</f>
        <v>0</v>
      </c>
      <c r="BL336" s="18" t="s">
        <v>206</v>
      </c>
      <c r="BM336" s="234" t="s">
        <v>2474</v>
      </c>
    </row>
    <row r="337" s="2" customFormat="1">
      <c r="A337" s="39"/>
      <c r="B337" s="40"/>
      <c r="C337" s="41"/>
      <c r="D337" s="238" t="s">
        <v>343</v>
      </c>
      <c r="E337" s="41"/>
      <c r="F337" s="285" t="s">
        <v>2317</v>
      </c>
      <c r="G337" s="41"/>
      <c r="H337" s="41"/>
      <c r="I337" s="286"/>
      <c r="J337" s="41"/>
      <c r="K337" s="41"/>
      <c r="L337" s="45"/>
      <c r="M337" s="287"/>
      <c r="N337" s="288"/>
      <c r="O337" s="92"/>
      <c r="P337" s="92"/>
      <c r="Q337" s="92"/>
      <c r="R337" s="92"/>
      <c r="S337" s="92"/>
      <c r="T337" s="93"/>
      <c r="U337" s="39"/>
      <c r="V337" s="39"/>
      <c r="W337" s="39"/>
      <c r="X337" s="39"/>
      <c r="Y337" s="39"/>
      <c r="Z337" s="39"/>
      <c r="AA337" s="39"/>
      <c r="AB337" s="39"/>
      <c r="AC337" s="39"/>
      <c r="AD337" s="39"/>
      <c r="AE337" s="39"/>
      <c r="AT337" s="18" t="s">
        <v>343</v>
      </c>
      <c r="AU337" s="18" t="s">
        <v>83</v>
      </c>
    </row>
    <row r="338" s="2" customFormat="1" ht="21.75" customHeight="1">
      <c r="A338" s="39"/>
      <c r="B338" s="40"/>
      <c r="C338" s="222" t="s">
        <v>1277</v>
      </c>
      <c r="D338" s="222" t="s">
        <v>202</v>
      </c>
      <c r="E338" s="223" t="s">
        <v>2888</v>
      </c>
      <c r="F338" s="224" t="s">
        <v>2889</v>
      </c>
      <c r="G338" s="225" t="s">
        <v>1032</v>
      </c>
      <c r="H338" s="302"/>
      <c r="I338" s="227"/>
      <c r="J338" s="228">
        <f>ROUND(I338*H338,2)</f>
        <v>0</v>
      </c>
      <c r="K338" s="229"/>
      <c r="L338" s="45"/>
      <c r="M338" s="230" t="s">
        <v>1</v>
      </c>
      <c r="N338" s="231" t="s">
        <v>41</v>
      </c>
      <c r="O338" s="92"/>
      <c r="P338" s="232">
        <f>O338*H338</f>
        <v>0</v>
      </c>
      <c r="Q338" s="232">
        <v>0</v>
      </c>
      <c r="R338" s="232">
        <f>Q338*H338</f>
        <v>0</v>
      </c>
      <c r="S338" s="232">
        <v>0</v>
      </c>
      <c r="T338" s="233">
        <f>S338*H338</f>
        <v>0</v>
      </c>
      <c r="U338" s="39"/>
      <c r="V338" s="39"/>
      <c r="W338" s="39"/>
      <c r="X338" s="39"/>
      <c r="Y338" s="39"/>
      <c r="Z338" s="39"/>
      <c r="AA338" s="39"/>
      <c r="AB338" s="39"/>
      <c r="AC338" s="39"/>
      <c r="AD338" s="39"/>
      <c r="AE338" s="39"/>
      <c r="AR338" s="234" t="s">
        <v>206</v>
      </c>
      <c r="AT338" s="234" t="s">
        <v>202</v>
      </c>
      <c r="AU338" s="234" t="s">
        <v>83</v>
      </c>
      <c r="AY338" s="18" t="s">
        <v>201</v>
      </c>
      <c r="BE338" s="235">
        <f>IF(N338="základní",J338,0)</f>
        <v>0</v>
      </c>
      <c r="BF338" s="235">
        <f>IF(N338="snížená",J338,0)</f>
        <v>0</v>
      </c>
      <c r="BG338" s="235">
        <f>IF(N338="zákl. přenesená",J338,0)</f>
        <v>0</v>
      </c>
      <c r="BH338" s="235">
        <f>IF(N338="sníž. přenesená",J338,0)</f>
        <v>0</v>
      </c>
      <c r="BI338" s="235">
        <f>IF(N338="nulová",J338,0)</f>
        <v>0</v>
      </c>
      <c r="BJ338" s="18" t="s">
        <v>83</v>
      </c>
      <c r="BK338" s="235">
        <f>ROUND(I338*H338,2)</f>
        <v>0</v>
      </c>
      <c r="BL338" s="18" t="s">
        <v>206</v>
      </c>
      <c r="BM338" s="234" t="s">
        <v>2477</v>
      </c>
    </row>
    <row r="339" s="11" customFormat="1" ht="25.92" customHeight="1">
      <c r="A339" s="11"/>
      <c r="B339" s="208"/>
      <c r="C339" s="209"/>
      <c r="D339" s="210" t="s">
        <v>75</v>
      </c>
      <c r="E339" s="211" t="s">
        <v>3073</v>
      </c>
      <c r="F339" s="211" t="s">
        <v>3074</v>
      </c>
      <c r="G339" s="209"/>
      <c r="H339" s="209"/>
      <c r="I339" s="212"/>
      <c r="J339" s="213">
        <f>BK339</f>
        <v>0</v>
      </c>
      <c r="K339" s="209"/>
      <c r="L339" s="214"/>
      <c r="M339" s="215"/>
      <c r="N339" s="216"/>
      <c r="O339" s="216"/>
      <c r="P339" s="217">
        <f>P340+SUM(P341:P347)+P350</f>
        <v>0</v>
      </c>
      <c r="Q339" s="216"/>
      <c r="R339" s="217">
        <f>R340+SUM(R341:R347)+R350</f>
        <v>0</v>
      </c>
      <c r="S339" s="216"/>
      <c r="T339" s="218">
        <f>T340+SUM(T341:T347)+T350</f>
        <v>0</v>
      </c>
      <c r="U339" s="11"/>
      <c r="V339" s="11"/>
      <c r="W339" s="11"/>
      <c r="X339" s="11"/>
      <c r="Y339" s="11"/>
      <c r="Z339" s="11"/>
      <c r="AA339" s="11"/>
      <c r="AB339" s="11"/>
      <c r="AC339" s="11"/>
      <c r="AD339" s="11"/>
      <c r="AE339" s="11"/>
      <c r="AR339" s="219" t="s">
        <v>83</v>
      </c>
      <c r="AT339" s="220" t="s">
        <v>75</v>
      </c>
      <c r="AU339" s="220" t="s">
        <v>76</v>
      </c>
      <c r="AY339" s="219" t="s">
        <v>201</v>
      </c>
      <c r="BK339" s="221">
        <f>BK340+SUM(BK341:BK347)+BK350</f>
        <v>0</v>
      </c>
    </row>
    <row r="340" s="2" customFormat="1" ht="24.15" customHeight="1">
      <c r="A340" s="39"/>
      <c r="B340" s="40"/>
      <c r="C340" s="222" t="s">
        <v>1287</v>
      </c>
      <c r="D340" s="222" t="s">
        <v>202</v>
      </c>
      <c r="E340" s="223" t="s">
        <v>3075</v>
      </c>
      <c r="F340" s="224" t="s">
        <v>3076</v>
      </c>
      <c r="G340" s="225" t="s">
        <v>934</v>
      </c>
      <c r="H340" s="226">
        <v>1</v>
      </c>
      <c r="I340" s="227"/>
      <c r="J340" s="228">
        <f>ROUND(I340*H340,2)</f>
        <v>0</v>
      </c>
      <c r="K340" s="229"/>
      <c r="L340" s="45"/>
      <c r="M340" s="230" t="s">
        <v>1</v>
      </c>
      <c r="N340" s="231" t="s">
        <v>41</v>
      </c>
      <c r="O340" s="92"/>
      <c r="P340" s="232">
        <f>O340*H340</f>
        <v>0</v>
      </c>
      <c r="Q340" s="232">
        <v>0</v>
      </c>
      <c r="R340" s="232">
        <f>Q340*H340</f>
        <v>0</v>
      </c>
      <c r="S340" s="232">
        <v>0</v>
      </c>
      <c r="T340" s="233">
        <f>S340*H340</f>
        <v>0</v>
      </c>
      <c r="U340" s="39"/>
      <c r="V340" s="39"/>
      <c r="W340" s="39"/>
      <c r="X340" s="39"/>
      <c r="Y340" s="39"/>
      <c r="Z340" s="39"/>
      <c r="AA340" s="39"/>
      <c r="AB340" s="39"/>
      <c r="AC340" s="39"/>
      <c r="AD340" s="39"/>
      <c r="AE340" s="39"/>
      <c r="AR340" s="234" t="s">
        <v>206</v>
      </c>
      <c r="AT340" s="234" t="s">
        <v>202</v>
      </c>
      <c r="AU340" s="234" t="s">
        <v>83</v>
      </c>
      <c r="AY340" s="18" t="s">
        <v>201</v>
      </c>
      <c r="BE340" s="235">
        <f>IF(N340="základní",J340,0)</f>
        <v>0</v>
      </c>
      <c r="BF340" s="235">
        <f>IF(N340="snížená",J340,0)</f>
        <v>0</v>
      </c>
      <c r="BG340" s="235">
        <f>IF(N340="zákl. přenesená",J340,0)</f>
        <v>0</v>
      </c>
      <c r="BH340" s="235">
        <f>IF(N340="sníž. přenesená",J340,0)</f>
        <v>0</v>
      </c>
      <c r="BI340" s="235">
        <f>IF(N340="nulová",J340,0)</f>
        <v>0</v>
      </c>
      <c r="BJ340" s="18" t="s">
        <v>83</v>
      </c>
      <c r="BK340" s="235">
        <f>ROUND(I340*H340,2)</f>
        <v>0</v>
      </c>
      <c r="BL340" s="18" t="s">
        <v>206</v>
      </c>
      <c r="BM340" s="234" t="s">
        <v>2480</v>
      </c>
    </row>
    <row r="341" s="2" customFormat="1" ht="16.5" customHeight="1">
      <c r="A341" s="39"/>
      <c r="B341" s="40"/>
      <c r="C341" s="222" t="s">
        <v>1293</v>
      </c>
      <c r="D341" s="222" t="s">
        <v>202</v>
      </c>
      <c r="E341" s="223" t="s">
        <v>3077</v>
      </c>
      <c r="F341" s="224" t="s">
        <v>3078</v>
      </c>
      <c r="G341" s="225" t="s">
        <v>934</v>
      </c>
      <c r="H341" s="226">
        <v>2</v>
      </c>
      <c r="I341" s="227"/>
      <c r="J341" s="228">
        <f>ROUND(I341*H341,2)</f>
        <v>0</v>
      </c>
      <c r="K341" s="229"/>
      <c r="L341" s="45"/>
      <c r="M341" s="230" t="s">
        <v>1</v>
      </c>
      <c r="N341" s="231" t="s">
        <v>41</v>
      </c>
      <c r="O341" s="92"/>
      <c r="P341" s="232">
        <f>O341*H341</f>
        <v>0</v>
      </c>
      <c r="Q341" s="232">
        <v>0</v>
      </c>
      <c r="R341" s="232">
        <f>Q341*H341</f>
        <v>0</v>
      </c>
      <c r="S341" s="232">
        <v>0</v>
      </c>
      <c r="T341" s="233">
        <f>S341*H341</f>
        <v>0</v>
      </c>
      <c r="U341" s="39"/>
      <c r="V341" s="39"/>
      <c r="W341" s="39"/>
      <c r="X341" s="39"/>
      <c r="Y341" s="39"/>
      <c r="Z341" s="39"/>
      <c r="AA341" s="39"/>
      <c r="AB341" s="39"/>
      <c r="AC341" s="39"/>
      <c r="AD341" s="39"/>
      <c r="AE341" s="39"/>
      <c r="AR341" s="234" t="s">
        <v>206</v>
      </c>
      <c r="AT341" s="234" t="s">
        <v>202</v>
      </c>
      <c r="AU341" s="234" t="s">
        <v>83</v>
      </c>
      <c r="AY341" s="18" t="s">
        <v>201</v>
      </c>
      <c r="BE341" s="235">
        <f>IF(N341="základní",J341,0)</f>
        <v>0</v>
      </c>
      <c r="BF341" s="235">
        <f>IF(N341="snížená",J341,0)</f>
        <v>0</v>
      </c>
      <c r="BG341" s="235">
        <f>IF(N341="zákl. přenesená",J341,0)</f>
        <v>0</v>
      </c>
      <c r="BH341" s="235">
        <f>IF(N341="sníž. přenesená",J341,0)</f>
        <v>0</v>
      </c>
      <c r="BI341" s="235">
        <f>IF(N341="nulová",J341,0)</f>
        <v>0</v>
      </c>
      <c r="BJ341" s="18" t="s">
        <v>83</v>
      </c>
      <c r="BK341" s="235">
        <f>ROUND(I341*H341,2)</f>
        <v>0</v>
      </c>
      <c r="BL341" s="18" t="s">
        <v>206</v>
      </c>
      <c r="BM341" s="234" t="s">
        <v>2483</v>
      </c>
    </row>
    <row r="342" s="2" customFormat="1" ht="16.5" customHeight="1">
      <c r="A342" s="39"/>
      <c r="B342" s="40"/>
      <c r="C342" s="222" t="s">
        <v>1297</v>
      </c>
      <c r="D342" s="222" t="s">
        <v>202</v>
      </c>
      <c r="E342" s="223" t="s">
        <v>3079</v>
      </c>
      <c r="F342" s="224" t="s">
        <v>3080</v>
      </c>
      <c r="G342" s="225" t="s">
        <v>934</v>
      </c>
      <c r="H342" s="226">
        <v>1</v>
      </c>
      <c r="I342" s="227"/>
      <c r="J342" s="228">
        <f>ROUND(I342*H342,2)</f>
        <v>0</v>
      </c>
      <c r="K342" s="229"/>
      <c r="L342" s="45"/>
      <c r="M342" s="230" t="s">
        <v>1</v>
      </c>
      <c r="N342" s="231" t="s">
        <v>41</v>
      </c>
      <c r="O342" s="92"/>
      <c r="P342" s="232">
        <f>O342*H342</f>
        <v>0</v>
      </c>
      <c r="Q342" s="232">
        <v>0</v>
      </c>
      <c r="R342" s="232">
        <f>Q342*H342</f>
        <v>0</v>
      </c>
      <c r="S342" s="232">
        <v>0</v>
      </c>
      <c r="T342" s="233">
        <f>S342*H342</f>
        <v>0</v>
      </c>
      <c r="U342" s="39"/>
      <c r="V342" s="39"/>
      <c r="W342" s="39"/>
      <c r="X342" s="39"/>
      <c r="Y342" s="39"/>
      <c r="Z342" s="39"/>
      <c r="AA342" s="39"/>
      <c r="AB342" s="39"/>
      <c r="AC342" s="39"/>
      <c r="AD342" s="39"/>
      <c r="AE342" s="39"/>
      <c r="AR342" s="234" t="s">
        <v>206</v>
      </c>
      <c r="AT342" s="234" t="s">
        <v>202</v>
      </c>
      <c r="AU342" s="234" t="s">
        <v>83</v>
      </c>
      <c r="AY342" s="18" t="s">
        <v>201</v>
      </c>
      <c r="BE342" s="235">
        <f>IF(N342="základní",J342,0)</f>
        <v>0</v>
      </c>
      <c r="BF342" s="235">
        <f>IF(N342="snížená",J342,0)</f>
        <v>0</v>
      </c>
      <c r="BG342" s="235">
        <f>IF(N342="zákl. přenesená",J342,0)</f>
        <v>0</v>
      </c>
      <c r="BH342" s="235">
        <f>IF(N342="sníž. přenesená",J342,0)</f>
        <v>0</v>
      </c>
      <c r="BI342" s="235">
        <f>IF(N342="nulová",J342,0)</f>
        <v>0</v>
      </c>
      <c r="BJ342" s="18" t="s">
        <v>83</v>
      </c>
      <c r="BK342" s="235">
        <f>ROUND(I342*H342,2)</f>
        <v>0</v>
      </c>
      <c r="BL342" s="18" t="s">
        <v>206</v>
      </c>
      <c r="BM342" s="234" t="s">
        <v>2486</v>
      </c>
    </row>
    <row r="343" s="2" customFormat="1" ht="16.5" customHeight="1">
      <c r="A343" s="39"/>
      <c r="B343" s="40"/>
      <c r="C343" s="222" t="s">
        <v>1301</v>
      </c>
      <c r="D343" s="222" t="s">
        <v>202</v>
      </c>
      <c r="E343" s="223" t="s">
        <v>3081</v>
      </c>
      <c r="F343" s="224" t="s">
        <v>3082</v>
      </c>
      <c r="G343" s="225" t="s">
        <v>934</v>
      </c>
      <c r="H343" s="226">
        <v>2</v>
      </c>
      <c r="I343" s="227"/>
      <c r="J343" s="228">
        <f>ROUND(I343*H343,2)</f>
        <v>0</v>
      </c>
      <c r="K343" s="229"/>
      <c r="L343" s="45"/>
      <c r="M343" s="230" t="s">
        <v>1</v>
      </c>
      <c r="N343" s="231" t="s">
        <v>41</v>
      </c>
      <c r="O343" s="92"/>
      <c r="P343" s="232">
        <f>O343*H343</f>
        <v>0</v>
      </c>
      <c r="Q343" s="232">
        <v>0</v>
      </c>
      <c r="R343" s="232">
        <f>Q343*H343</f>
        <v>0</v>
      </c>
      <c r="S343" s="232">
        <v>0</v>
      </c>
      <c r="T343" s="233">
        <f>S343*H343</f>
        <v>0</v>
      </c>
      <c r="U343" s="39"/>
      <c r="V343" s="39"/>
      <c r="W343" s="39"/>
      <c r="X343" s="39"/>
      <c r="Y343" s="39"/>
      <c r="Z343" s="39"/>
      <c r="AA343" s="39"/>
      <c r="AB343" s="39"/>
      <c r="AC343" s="39"/>
      <c r="AD343" s="39"/>
      <c r="AE343" s="39"/>
      <c r="AR343" s="234" t="s">
        <v>206</v>
      </c>
      <c r="AT343" s="234" t="s">
        <v>202</v>
      </c>
      <c r="AU343" s="234" t="s">
        <v>83</v>
      </c>
      <c r="AY343" s="18" t="s">
        <v>201</v>
      </c>
      <c r="BE343" s="235">
        <f>IF(N343="základní",J343,0)</f>
        <v>0</v>
      </c>
      <c r="BF343" s="235">
        <f>IF(N343="snížená",J343,0)</f>
        <v>0</v>
      </c>
      <c r="BG343" s="235">
        <f>IF(N343="zákl. přenesená",J343,0)</f>
        <v>0</v>
      </c>
      <c r="BH343" s="235">
        <f>IF(N343="sníž. přenesená",J343,0)</f>
        <v>0</v>
      </c>
      <c r="BI343" s="235">
        <f>IF(N343="nulová",J343,0)</f>
        <v>0</v>
      </c>
      <c r="BJ343" s="18" t="s">
        <v>83</v>
      </c>
      <c r="BK343" s="235">
        <f>ROUND(I343*H343,2)</f>
        <v>0</v>
      </c>
      <c r="BL343" s="18" t="s">
        <v>206</v>
      </c>
      <c r="BM343" s="234" t="s">
        <v>2489</v>
      </c>
    </row>
    <row r="344" s="2" customFormat="1" ht="16.5" customHeight="1">
      <c r="A344" s="39"/>
      <c r="B344" s="40"/>
      <c r="C344" s="222" t="s">
        <v>1305</v>
      </c>
      <c r="D344" s="222" t="s">
        <v>202</v>
      </c>
      <c r="E344" s="223" t="s">
        <v>3083</v>
      </c>
      <c r="F344" s="224" t="s">
        <v>3084</v>
      </c>
      <c r="G344" s="225" t="s">
        <v>934</v>
      </c>
      <c r="H344" s="226">
        <v>2</v>
      </c>
      <c r="I344" s="227"/>
      <c r="J344" s="228">
        <f>ROUND(I344*H344,2)</f>
        <v>0</v>
      </c>
      <c r="K344" s="229"/>
      <c r="L344" s="45"/>
      <c r="M344" s="230" t="s">
        <v>1</v>
      </c>
      <c r="N344" s="231" t="s">
        <v>41</v>
      </c>
      <c r="O344" s="92"/>
      <c r="P344" s="232">
        <f>O344*H344</f>
        <v>0</v>
      </c>
      <c r="Q344" s="232">
        <v>0</v>
      </c>
      <c r="R344" s="232">
        <f>Q344*H344</f>
        <v>0</v>
      </c>
      <c r="S344" s="232">
        <v>0</v>
      </c>
      <c r="T344" s="233">
        <f>S344*H344</f>
        <v>0</v>
      </c>
      <c r="U344" s="39"/>
      <c r="V344" s="39"/>
      <c r="W344" s="39"/>
      <c r="X344" s="39"/>
      <c r="Y344" s="39"/>
      <c r="Z344" s="39"/>
      <c r="AA344" s="39"/>
      <c r="AB344" s="39"/>
      <c r="AC344" s="39"/>
      <c r="AD344" s="39"/>
      <c r="AE344" s="39"/>
      <c r="AR344" s="234" t="s">
        <v>206</v>
      </c>
      <c r="AT344" s="234" t="s">
        <v>202</v>
      </c>
      <c r="AU344" s="234" t="s">
        <v>83</v>
      </c>
      <c r="AY344" s="18" t="s">
        <v>201</v>
      </c>
      <c r="BE344" s="235">
        <f>IF(N344="základní",J344,0)</f>
        <v>0</v>
      </c>
      <c r="BF344" s="235">
        <f>IF(N344="snížená",J344,0)</f>
        <v>0</v>
      </c>
      <c r="BG344" s="235">
        <f>IF(N344="zákl. přenesená",J344,0)</f>
        <v>0</v>
      </c>
      <c r="BH344" s="235">
        <f>IF(N344="sníž. přenesená",J344,0)</f>
        <v>0</v>
      </c>
      <c r="BI344" s="235">
        <f>IF(N344="nulová",J344,0)</f>
        <v>0</v>
      </c>
      <c r="BJ344" s="18" t="s">
        <v>83</v>
      </c>
      <c r="BK344" s="235">
        <f>ROUND(I344*H344,2)</f>
        <v>0</v>
      </c>
      <c r="BL344" s="18" t="s">
        <v>206</v>
      </c>
      <c r="BM344" s="234" t="s">
        <v>2493</v>
      </c>
    </row>
    <row r="345" s="2" customFormat="1">
      <c r="A345" s="39"/>
      <c r="B345" s="40"/>
      <c r="C345" s="41"/>
      <c r="D345" s="238" t="s">
        <v>343</v>
      </c>
      <c r="E345" s="41"/>
      <c r="F345" s="285" t="s">
        <v>3085</v>
      </c>
      <c r="G345" s="41"/>
      <c r="H345" s="41"/>
      <c r="I345" s="286"/>
      <c r="J345" s="41"/>
      <c r="K345" s="41"/>
      <c r="L345" s="45"/>
      <c r="M345" s="287"/>
      <c r="N345" s="288"/>
      <c r="O345" s="92"/>
      <c r="P345" s="92"/>
      <c r="Q345" s="92"/>
      <c r="R345" s="92"/>
      <c r="S345" s="92"/>
      <c r="T345" s="93"/>
      <c r="U345" s="39"/>
      <c r="V345" s="39"/>
      <c r="W345" s="39"/>
      <c r="X345" s="39"/>
      <c r="Y345" s="39"/>
      <c r="Z345" s="39"/>
      <c r="AA345" s="39"/>
      <c r="AB345" s="39"/>
      <c r="AC345" s="39"/>
      <c r="AD345" s="39"/>
      <c r="AE345" s="39"/>
      <c r="AT345" s="18" t="s">
        <v>343</v>
      </c>
      <c r="AU345" s="18" t="s">
        <v>83</v>
      </c>
    </row>
    <row r="346" s="2" customFormat="1" ht="16.5" customHeight="1">
      <c r="A346" s="39"/>
      <c r="B346" s="40"/>
      <c r="C346" s="222" t="s">
        <v>1309</v>
      </c>
      <c r="D346" s="222" t="s">
        <v>202</v>
      </c>
      <c r="E346" s="223" t="s">
        <v>3086</v>
      </c>
      <c r="F346" s="224" t="s">
        <v>3087</v>
      </c>
      <c r="G346" s="225" t="s">
        <v>2234</v>
      </c>
      <c r="H346" s="226">
        <v>1</v>
      </c>
      <c r="I346" s="227"/>
      <c r="J346" s="228">
        <f>ROUND(I346*H346,2)</f>
        <v>0</v>
      </c>
      <c r="K346" s="229"/>
      <c r="L346" s="45"/>
      <c r="M346" s="230" t="s">
        <v>1</v>
      </c>
      <c r="N346" s="231" t="s">
        <v>41</v>
      </c>
      <c r="O346" s="92"/>
      <c r="P346" s="232">
        <f>O346*H346</f>
        <v>0</v>
      </c>
      <c r="Q346" s="232">
        <v>0</v>
      </c>
      <c r="R346" s="232">
        <f>Q346*H346</f>
        <v>0</v>
      </c>
      <c r="S346" s="232">
        <v>0</v>
      </c>
      <c r="T346" s="233">
        <f>S346*H346</f>
        <v>0</v>
      </c>
      <c r="U346" s="39"/>
      <c r="V346" s="39"/>
      <c r="W346" s="39"/>
      <c r="X346" s="39"/>
      <c r="Y346" s="39"/>
      <c r="Z346" s="39"/>
      <c r="AA346" s="39"/>
      <c r="AB346" s="39"/>
      <c r="AC346" s="39"/>
      <c r="AD346" s="39"/>
      <c r="AE346" s="39"/>
      <c r="AR346" s="234" t="s">
        <v>206</v>
      </c>
      <c r="AT346" s="234" t="s">
        <v>202</v>
      </c>
      <c r="AU346" s="234" t="s">
        <v>83</v>
      </c>
      <c r="AY346" s="18" t="s">
        <v>201</v>
      </c>
      <c r="BE346" s="235">
        <f>IF(N346="základní",J346,0)</f>
        <v>0</v>
      </c>
      <c r="BF346" s="235">
        <f>IF(N346="snížená",J346,0)</f>
        <v>0</v>
      </c>
      <c r="BG346" s="235">
        <f>IF(N346="zákl. přenesená",J346,0)</f>
        <v>0</v>
      </c>
      <c r="BH346" s="235">
        <f>IF(N346="sníž. přenesená",J346,0)</f>
        <v>0</v>
      </c>
      <c r="BI346" s="235">
        <f>IF(N346="nulová",J346,0)</f>
        <v>0</v>
      </c>
      <c r="BJ346" s="18" t="s">
        <v>83</v>
      </c>
      <c r="BK346" s="235">
        <f>ROUND(I346*H346,2)</f>
        <v>0</v>
      </c>
      <c r="BL346" s="18" t="s">
        <v>206</v>
      </c>
      <c r="BM346" s="234" t="s">
        <v>2496</v>
      </c>
    </row>
    <row r="347" s="11" customFormat="1" ht="22.8" customHeight="1">
      <c r="A347" s="11"/>
      <c r="B347" s="208"/>
      <c r="C347" s="209"/>
      <c r="D347" s="210" t="s">
        <v>75</v>
      </c>
      <c r="E347" s="310" t="s">
        <v>3088</v>
      </c>
      <c r="F347" s="310" t="s">
        <v>2852</v>
      </c>
      <c r="G347" s="209"/>
      <c r="H347" s="209"/>
      <c r="I347" s="212"/>
      <c r="J347" s="311">
        <f>BK347</f>
        <v>0</v>
      </c>
      <c r="K347" s="209"/>
      <c r="L347" s="214"/>
      <c r="M347" s="215"/>
      <c r="N347" s="216"/>
      <c r="O347" s="216"/>
      <c r="P347" s="217">
        <f>SUM(P348:P349)</f>
        <v>0</v>
      </c>
      <c r="Q347" s="216"/>
      <c r="R347" s="217">
        <f>SUM(R348:R349)</f>
        <v>0</v>
      </c>
      <c r="S347" s="216"/>
      <c r="T347" s="218">
        <f>SUM(T348:T349)</f>
        <v>0</v>
      </c>
      <c r="U347" s="11"/>
      <c r="V347" s="11"/>
      <c r="W347" s="11"/>
      <c r="X347" s="11"/>
      <c r="Y347" s="11"/>
      <c r="Z347" s="11"/>
      <c r="AA347" s="11"/>
      <c r="AB347" s="11"/>
      <c r="AC347" s="11"/>
      <c r="AD347" s="11"/>
      <c r="AE347" s="11"/>
      <c r="AR347" s="219" t="s">
        <v>83</v>
      </c>
      <c r="AT347" s="220" t="s">
        <v>75</v>
      </c>
      <c r="AU347" s="220" t="s">
        <v>83</v>
      </c>
      <c r="AY347" s="219" t="s">
        <v>201</v>
      </c>
      <c r="BK347" s="221">
        <f>SUM(BK348:BK349)</f>
        <v>0</v>
      </c>
    </row>
    <row r="348" s="2" customFormat="1" ht="24.15" customHeight="1">
      <c r="A348" s="39"/>
      <c r="B348" s="40"/>
      <c r="C348" s="222" t="s">
        <v>1313</v>
      </c>
      <c r="D348" s="222" t="s">
        <v>202</v>
      </c>
      <c r="E348" s="223" t="s">
        <v>3013</v>
      </c>
      <c r="F348" s="224" t="s">
        <v>3014</v>
      </c>
      <c r="G348" s="225" t="s">
        <v>671</v>
      </c>
      <c r="H348" s="226">
        <v>3</v>
      </c>
      <c r="I348" s="227"/>
      <c r="J348" s="228">
        <f>ROUND(I348*H348,2)</f>
        <v>0</v>
      </c>
      <c r="K348" s="229"/>
      <c r="L348" s="45"/>
      <c r="M348" s="230" t="s">
        <v>1</v>
      </c>
      <c r="N348" s="231" t="s">
        <v>41</v>
      </c>
      <c r="O348" s="92"/>
      <c r="P348" s="232">
        <f>O348*H348</f>
        <v>0</v>
      </c>
      <c r="Q348" s="232">
        <v>0</v>
      </c>
      <c r="R348" s="232">
        <f>Q348*H348</f>
        <v>0</v>
      </c>
      <c r="S348" s="232">
        <v>0</v>
      </c>
      <c r="T348" s="233">
        <f>S348*H348</f>
        <v>0</v>
      </c>
      <c r="U348" s="39"/>
      <c r="V348" s="39"/>
      <c r="W348" s="39"/>
      <c r="X348" s="39"/>
      <c r="Y348" s="39"/>
      <c r="Z348" s="39"/>
      <c r="AA348" s="39"/>
      <c r="AB348" s="39"/>
      <c r="AC348" s="39"/>
      <c r="AD348" s="39"/>
      <c r="AE348" s="39"/>
      <c r="AR348" s="234" t="s">
        <v>206</v>
      </c>
      <c r="AT348" s="234" t="s">
        <v>202</v>
      </c>
      <c r="AU348" s="234" t="s">
        <v>85</v>
      </c>
      <c r="AY348" s="18" t="s">
        <v>201</v>
      </c>
      <c r="BE348" s="235">
        <f>IF(N348="základní",J348,0)</f>
        <v>0</v>
      </c>
      <c r="BF348" s="235">
        <f>IF(N348="snížená",J348,0)</f>
        <v>0</v>
      </c>
      <c r="BG348" s="235">
        <f>IF(N348="zákl. přenesená",J348,0)</f>
        <v>0</v>
      </c>
      <c r="BH348" s="235">
        <f>IF(N348="sníž. přenesená",J348,0)</f>
        <v>0</v>
      </c>
      <c r="BI348" s="235">
        <f>IF(N348="nulová",J348,0)</f>
        <v>0</v>
      </c>
      <c r="BJ348" s="18" t="s">
        <v>83</v>
      </c>
      <c r="BK348" s="235">
        <f>ROUND(I348*H348,2)</f>
        <v>0</v>
      </c>
      <c r="BL348" s="18" t="s">
        <v>206</v>
      </c>
      <c r="BM348" s="234" t="s">
        <v>2499</v>
      </c>
    </row>
    <row r="349" s="2" customFormat="1" ht="16.5" customHeight="1">
      <c r="A349" s="39"/>
      <c r="B349" s="40"/>
      <c r="C349" s="222" t="s">
        <v>1317</v>
      </c>
      <c r="D349" s="222" t="s">
        <v>202</v>
      </c>
      <c r="E349" s="223" t="s">
        <v>3089</v>
      </c>
      <c r="F349" s="224" t="s">
        <v>2864</v>
      </c>
      <c r="G349" s="225" t="s">
        <v>2234</v>
      </c>
      <c r="H349" s="226">
        <v>1</v>
      </c>
      <c r="I349" s="227"/>
      <c r="J349" s="228">
        <f>ROUND(I349*H349,2)</f>
        <v>0</v>
      </c>
      <c r="K349" s="229"/>
      <c r="L349" s="45"/>
      <c r="M349" s="230" t="s">
        <v>1</v>
      </c>
      <c r="N349" s="231" t="s">
        <v>41</v>
      </c>
      <c r="O349" s="92"/>
      <c r="P349" s="232">
        <f>O349*H349</f>
        <v>0</v>
      </c>
      <c r="Q349" s="232">
        <v>0</v>
      </c>
      <c r="R349" s="232">
        <f>Q349*H349</f>
        <v>0</v>
      </c>
      <c r="S349" s="232">
        <v>0</v>
      </c>
      <c r="T349" s="233">
        <f>S349*H349</f>
        <v>0</v>
      </c>
      <c r="U349" s="39"/>
      <c r="V349" s="39"/>
      <c r="W349" s="39"/>
      <c r="X349" s="39"/>
      <c r="Y349" s="39"/>
      <c r="Z349" s="39"/>
      <c r="AA349" s="39"/>
      <c r="AB349" s="39"/>
      <c r="AC349" s="39"/>
      <c r="AD349" s="39"/>
      <c r="AE349" s="39"/>
      <c r="AR349" s="234" t="s">
        <v>206</v>
      </c>
      <c r="AT349" s="234" t="s">
        <v>202</v>
      </c>
      <c r="AU349" s="234" t="s">
        <v>85</v>
      </c>
      <c r="AY349" s="18" t="s">
        <v>201</v>
      </c>
      <c r="BE349" s="235">
        <f>IF(N349="základní",J349,0)</f>
        <v>0</v>
      </c>
      <c r="BF349" s="235">
        <f>IF(N349="snížená",J349,0)</f>
        <v>0</v>
      </c>
      <c r="BG349" s="235">
        <f>IF(N349="zákl. přenesená",J349,0)</f>
        <v>0</v>
      </c>
      <c r="BH349" s="235">
        <f>IF(N349="sníž. přenesená",J349,0)</f>
        <v>0</v>
      </c>
      <c r="BI349" s="235">
        <f>IF(N349="nulová",J349,0)</f>
        <v>0</v>
      </c>
      <c r="BJ349" s="18" t="s">
        <v>83</v>
      </c>
      <c r="BK349" s="235">
        <f>ROUND(I349*H349,2)</f>
        <v>0</v>
      </c>
      <c r="BL349" s="18" t="s">
        <v>206</v>
      </c>
      <c r="BM349" s="234" t="s">
        <v>2502</v>
      </c>
    </row>
    <row r="350" s="11" customFormat="1" ht="22.8" customHeight="1">
      <c r="A350" s="11"/>
      <c r="B350" s="208"/>
      <c r="C350" s="209"/>
      <c r="D350" s="210" t="s">
        <v>75</v>
      </c>
      <c r="E350" s="310" t="s">
        <v>3090</v>
      </c>
      <c r="F350" s="310" t="s">
        <v>2879</v>
      </c>
      <c r="G350" s="209"/>
      <c r="H350" s="209"/>
      <c r="I350" s="212"/>
      <c r="J350" s="311">
        <f>BK350</f>
        <v>0</v>
      </c>
      <c r="K350" s="209"/>
      <c r="L350" s="214"/>
      <c r="M350" s="215"/>
      <c r="N350" s="216"/>
      <c r="O350" s="216"/>
      <c r="P350" s="217">
        <f>SUM(P351:P353)</f>
        <v>0</v>
      </c>
      <c r="Q350" s="216"/>
      <c r="R350" s="217">
        <f>SUM(R351:R353)</f>
        <v>0</v>
      </c>
      <c r="S350" s="216"/>
      <c r="T350" s="218">
        <f>SUM(T351:T353)</f>
        <v>0</v>
      </c>
      <c r="U350" s="11"/>
      <c r="V350" s="11"/>
      <c r="W350" s="11"/>
      <c r="X350" s="11"/>
      <c r="Y350" s="11"/>
      <c r="Z350" s="11"/>
      <c r="AA350" s="11"/>
      <c r="AB350" s="11"/>
      <c r="AC350" s="11"/>
      <c r="AD350" s="11"/>
      <c r="AE350" s="11"/>
      <c r="AR350" s="219" t="s">
        <v>83</v>
      </c>
      <c r="AT350" s="220" t="s">
        <v>75</v>
      </c>
      <c r="AU350" s="220" t="s">
        <v>83</v>
      </c>
      <c r="AY350" s="219" t="s">
        <v>201</v>
      </c>
      <c r="BK350" s="221">
        <f>SUM(BK351:BK353)</f>
        <v>0</v>
      </c>
    </row>
    <row r="351" s="2" customFormat="1" ht="16.5" customHeight="1">
      <c r="A351" s="39"/>
      <c r="B351" s="40"/>
      <c r="C351" s="222" t="s">
        <v>1321</v>
      </c>
      <c r="D351" s="222" t="s">
        <v>202</v>
      </c>
      <c r="E351" s="223" t="s">
        <v>3091</v>
      </c>
      <c r="F351" s="224" t="s">
        <v>2881</v>
      </c>
      <c r="G351" s="225" t="s">
        <v>2234</v>
      </c>
      <c r="H351" s="226">
        <v>1</v>
      </c>
      <c r="I351" s="227"/>
      <c r="J351" s="228">
        <f>ROUND(I351*H351,2)</f>
        <v>0</v>
      </c>
      <c r="K351" s="229"/>
      <c r="L351" s="45"/>
      <c r="M351" s="230" t="s">
        <v>1</v>
      </c>
      <c r="N351" s="231" t="s">
        <v>41</v>
      </c>
      <c r="O351" s="92"/>
      <c r="P351" s="232">
        <f>O351*H351</f>
        <v>0</v>
      </c>
      <c r="Q351" s="232">
        <v>0</v>
      </c>
      <c r="R351" s="232">
        <f>Q351*H351</f>
        <v>0</v>
      </c>
      <c r="S351" s="232">
        <v>0</v>
      </c>
      <c r="T351" s="233">
        <f>S351*H351</f>
        <v>0</v>
      </c>
      <c r="U351" s="39"/>
      <c r="V351" s="39"/>
      <c r="W351" s="39"/>
      <c r="X351" s="39"/>
      <c r="Y351" s="39"/>
      <c r="Z351" s="39"/>
      <c r="AA351" s="39"/>
      <c r="AB351" s="39"/>
      <c r="AC351" s="39"/>
      <c r="AD351" s="39"/>
      <c r="AE351" s="39"/>
      <c r="AR351" s="234" t="s">
        <v>206</v>
      </c>
      <c r="AT351" s="234" t="s">
        <v>202</v>
      </c>
      <c r="AU351" s="234" t="s">
        <v>85</v>
      </c>
      <c r="AY351" s="18" t="s">
        <v>201</v>
      </c>
      <c r="BE351" s="235">
        <f>IF(N351="základní",J351,0)</f>
        <v>0</v>
      </c>
      <c r="BF351" s="235">
        <f>IF(N351="snížená",J351,0)</f>
        <v>0</v>
      </c>
      <c r="BG351" s="235">
        <f>IF(N351="zákl. přenesená",J351,0)</f>
        <v>0</v>
      </c>
      <c r="BH351" s="235">
        <f>IF(N351="sníž. přenesená",J351,0)</f>
        <v>0</v>
      </c>
      <c r="BI351" s="235">
        <f>IF(N351="nulová",J351,0)</f>
        <v>0</v>
      </c>
      <c r="BJ351" s="18" t="s">
        <v>83</v>
      </c>
      <c r="BK351" s="235">
        <f>ROUND(I351*H351,2)</f>
        <v>0</v>
      </c>
      <c r="BL351" s="18" t="s">
        <v>206</v>
      </c>
      <c r="BM351" s="234" t="s">
        <v>2505</v>
      </c>
    </row>
    <row r="352" s="2" customFormat="1">
      <c r="A352" s="39"/>
      <c r="B352" s="40"/>
      <c r="C352" s="41"/>
      <c r="D352" s="238" t="s">
        <v>343</v>
      </c>
      <c r="E352" s="41"/>
      <c r="F352" s="285" t="s">
        <v>2317</v>
      </c>
      <c r="G352" s="41"/>
      <c r="H352" s="41"/>
      <c r="I352" s="286"/>
      <c r="J352" s="41"/>
      <c r="K352" s="41"/>
      <c r="L352" s="45"/>
      <c r="M352" s="287"/>
      <c r="N352" s="288"/>
      <c r="O352" s="92"/>
      <c r="P352" s="92"/>
      <c r="Q352" s="92"/>
      <c r="R352" s="92"/>
      <c r="S352" s="92"/>
      <c r="T352" s="93"/>
      <c r="U352" s="39"/>
      <c r="V352" s="39"/>
      <c r="W352" s="39"/>
      <c r="X352" s="39"/>
      <c r="Y352" s="39"/>
      <c r="Z352" s="39"/>
      <c r="AA352" s="39"/>
      <c r="AB352" s="39"/>
      <c r="AC352" s="39"/>
      <c r="AD352" s="39"/>
      <c r="AE352" s="39"/>
      <c r="AT352" s="18" t="s">
        <v>343</v>
      </c>
      <c r="AU352" s="18" t="s">
        <v>85</v>
      </c>
    </row>
    <row r="353" s="2" customFormat="1" ht="21.75" customHeight="1">
      <c r="A353" s="39"/>
      <c r="B353" s="40"/>
      <c r="C353" s="222" t="s">
        <v>1325</v>
      </c>
      <c r="D353" s="222" t="s">
        <v>202</v>
      </c>
      <c r="E353" s="223" t="s">
        <v>2888</v>
      </c>
      <c r="F353" s="224" t="s">
        <v>2889</v>
      </c>
      <c r="G353" s="225" t="s">
        <v>1032</v>
      </c>
      <c r="H353" s="302"/>
      <c r="I353" s="227"/>
      <c r="J353" s="228">
        <f>ROUND(I353*H353,2)</f>
        <v>0</v>
      </c>
      <c r="K353" s="229"/>
      <c r="L353" s="45"/>
      <c r="M353" s="230" t="s">
        <v>1</v>
      </c>
      <c r="N353" s="231" t="s">
        <v>41</v>
      </c>
      <c r="O353" s="92"/>
      <c r="P353" s="232">
        <f>O353*H353</f>
        <v>0</v>
      </c>
      <c r="Q353" s="232">
        <v>0</v>
      </c>
      <c r="R353" s="232">
        <f>Q353*H353</f>
        <v>0</v>
      </c>
      <c r="S353" s="232">
        <v>0</v>
      </c>
      <c r="T353" s="233">
        <f>S353*H353</f>
        <v>0</v>
      </c>
      <c r="U353" s="39"/>
      <c r="V353" s="39"/>
      <c r="W353" s="39"/>
      <c r="X353" s="39"/>
      <c r="Y353" s="39"/>
      <c r="Z353" s="39"/>
      <c r="AA353" s="39"/>
      <c r="AB353" s="39"/>
      <c r="AC353" s="39"/>
      <c r="AD353" s="39"/>
      <c r="AE353" s="39"/>
      <c r="AR353" s="234" t="s">
        <v>206</v>
      </c>
      <c r="AT353" s="234" t="s">
        <v>202</v>
      </c>
      <c r="AU353" s="234" t="s">
        <v>85</v>
      </c>
      <c r="AY353" s="18" t="s">
        <v>201</v>
      </c>
      <c r="BE353" s="235">
        <f>IF(N353="základní",J353,0)</f>
        <v>0</v>
      </c>
      <c r="BF353" s="235">
        <f>IF(N353="snížená",J353,0)</f>
        <v>0</v>
      </c>
      <c r="BG353" s="235">
        <f>IF(N353="zákl. přenesená",J353,0)</f>
        <v>0</v>
      </c>
      <c r="BH353" s="235">
        <f>IF(N353="sníž. přenesená",J353,0)</f>
        <v>0</v>
      </c>
      <c r="BI353" s="235">
        <f>IF(N353="nulová",J353,0)</f>
        <v>0</v>
      </c>
      <c r="BJ353" s="18" t="s">
        <v>83</v>
      </c>
      <c r="BK353" s="235">
        <f>ROUND(I353*H353,2)</f>
        <v>0</v>
      </c>
      <c r="BL353" s="18" t="s">
        <v>206</v>
      </c>
      <c r="BM353" s="234" t="s">
        <v>2509</v>
      </c>
    </row>
    <row r="354" s="11" customFormat="1" ht="25.92" customHeight="1">
      <c r="A354" s="11"/>
      <c r="B354" s="208"/>
      <c r="C354" s="209"/>
      <c r="D354" s="210" t="s">
        <v>75</v>
      </c>
      <c r="E354" s="211" t="s">
        <v>3092</v>
      </c>
      <c r="F354" s="211" t="s">
        <v>3093</v>
      </c>
      <c r="G354" s="209"/>
      <c r="H354" s="209"/>
      <c r="I354" s="212"/>
      <c r="J354" s="213">
        <f>BK354</f>
        <v>0</v>
      </c>
      <c r="K354" s="209"/>
      <c r="L354" s="214"/>
      <c r="M354" s="215"/>
      <c r="N354" s="216"/>
      <c r="O354" s="216"/>
      <c r="P354" s="217">
        <f>P355+SUM(P356:P363)+P369</f>
        <v>0</v>
      </c>
      <c r="Q354" s="216"/>
      <c r="R354" s="217">
        <f>R355+SUM(R356:R363)+R369</f>
        <v>0</v>
      </c>
      <c r="S354" s="216"/>
      <c r="T354" s="218">
        <f>T355+SUM(T356:T363)+T369</f>
        <v>0</v>
      </c>
      <c r="U354" s="11"/>
      <c r="V354" s="11"/>
      <c r="W354" s="11"/>
      <c r="X354" s="11"/>
      <c r="Y354" s="11"/>
      <c r="Z354" s="11"/>
      <c r="AA354" s="11"/>
      <c r="AB354" s="11"/>
      <c r="AC354" s="11"/>
      <c r="AD354" s="11"/>
      <c r="AE354" s="11"/>
      <c r="AR354" s="219" t="s">
        <v>83</v>
      </c>
      <c r="AT354" s="220" t="s">
        <v>75</v>
      </c>
      <c r="AU354" s="220" t="s">
        <v>76</v>
      </c>
      <c r="AY354" s="219" t="s">
        <v>201</v>
      </c>
      <c r="BK354" s="221">
        <f>BK355+SUM(BK356:BK363)+BK369</f>
        <v>0</v>
      </c>
    </row>
    <row r="355" s="2" customFormat="1" ht="24.15" customHeight="1">
      <c r="A355" s="39"/>
      <c r="B355" s="40"/>
      <c r="C355" s="222" t="s">
        <v>1329</v>
      </c>
      <c r="D355" s="222" t="s">
        <v>202</v>
      </c>
      <c r="E355" s="223" t="s">
        <v>3094</v>
      </c>
      <c r="F355" s="224" t="s">
        <v>3095</v>
      </c>
      <c r="G355" s="225" t="s">
        <v>934</v>
      </c>
      <c r="H355" s="226">
        <v>1</v>
      </c>
      <c r="I355" s="227"/>
      <c r="J355" s="228">
        <f>ROUND(I355*H355,2)</f>
        <v>0</v>
      </c>
      <c r="K355" s="229"/>
      <c r="L355" s="45"/>
      <c r="M355" s="230" t="s">
        <v>1</v>
      </c>
      <c r="N355" s="231" t="s">
        <v>41</v>
      </c>
      <c r="O355" s="92"/>
      <c r="P355" s="232">
        <f>O355*H355</f>
        <v>0</v>
      </c>
      <c r="Q355" s="232">
        <v>0</v>
      </c>
      <c r="R355" s="232">
        <f>Q355*H355</f>
        <v>0</v>
      </c>
      <c r="S355" s="232">
        <v>0</v>
      </c>
      <c r="T355" s="233">
        <f>S355*H355</f>
        <v>0</v>
      </c>
      <c r="U355" s="39"/>
      <c r="V355" s="39"/>
      <c r="W355" s="39"/>
      <c r="X355" s="39"/>
      <c r="Y355" s="39"/>
      <c r="Z355" s="39"/>
      <c r="AA355" s="39"/>
      <c r="AB355" s="39"/>
      <c r="AC355" s="39"/>
      <c r="AD355" s="39"/>
      <c r="AE355" s="39"/>
      <c r="AR355" s="234" t="s">
        <v>206</v>
      </c>
      <c r="AT355" s="234" t="s">
        <v>202</v>
      </c>
      <c r="AU355" s="234" t="s">
        <v>83</v>
      </c>
      <c r="AY355" s="18" t="s">
        <v>201</v>
      </c>
      <c r="BE355" s="235">
        <f>IF(N355="základní",J355,0)</f>
        <v>0</v>
      </c>
      <c r="BF355" s="235">
        <f>IF(N355="snížená",J355,0)</f>
        <v>0</v>
      </c>
      <c r="BG355" s="235">
        <f>IF(N355="zákl. přenesená",J355,0)</f>
        <v>0</v>
      </c>
      <c r="BH355" s="235">
        <f>IF(N355="sníž. přenesená",J355,0)</f>
        <v>0</v>
      </c>
      <c r="BI355" s="235">
        <f>IF(N355="nulová",J355,0)</f>
        <v>0</v>
      </c>
      <c r="BJ355" s="18" t="s">
        <v>83</v>
      </c>
      <c r="BK355" s="235">
        <f>ROUND(I355*H355,2)</f>
        <v>0</v>
      </c>
      <c r="BL355" s="18" t="s">
        <v>206</v>
      </c>
      <c r="BM355" s="234" t="s">
        <v>2512</v>
      </c>
    </row>
    <row r="356" s="2" customFormat="1" ht="24.15" customHeight="1">
      <c r="A356" s="39"/>
      <c r="B356" s="40"/>
      <c r="C356" s="222" t="s">
        <v>1333</v>
      </c>
      <c r="D356" s="222" t="s">
        <v>202</v>
      </c>
      <c r="E356" s="223" t="s">
        <v>3096</v>
      </c>
      <c r="F356" s="224" t="s">
        <v>3097</v>
      </c>
      <c r="G356" s="225" t="s">
        <v>2234</v>
      </c>
      <c r="H356" s="226">
        <v>1</v>
      </c>
      <c r="I356" s="227"/>
      <c r="J356" s="228">
        <f>ROUND(I356*H356,2)</f>
        <v>0</v>
      </c>
      <c r="K356" s="229"/>
      <c r="L356" s="45"/>
      <c r="M356" s="230" t="s">
        <v>1</v>
      </c>
      <c r="N356" s="231" t="s">
        <v>41</v>
      </c>
      <c r="O356" s="92"/>
      <c r="P356" s="232">
        <f>O356*H356</f>
        <v>0</v>
      </c>
      <c r="Q356" s="232">
        <v>0</v>
      </c>
      <c r="R356" s="232">
        <f>Q356*H356</f>
        <v>0</v>
      </c>
      <c r="S356" s="232">
        <v>0</v>
      </c>
      <c r="T356" s="233">
        <f>S356*H356</f>
        <v>0</v>
      </c>
      <c r="U356" s="39"/>
      <c r="V356" s="39"/>
      <c r="W356" s="39"/>
      <c r="X356" s="39"/>
      <c r="Y356" s="39"/>
      <c r="Z356" s="39"/>
      <c r="AA356" s="39"/>
      <c r="AB356" s="39"/>
      <c r="AC356" s="39"/>
      <c r="AD356" s="39"/>
      <c r="AE356" s="39"/>
      <c r="AR356" s="234" t="s">
        <v>206</v>
      </c>
      <c r="AT356" s="234" t="s">
        <v>202</v>
      </c>
      <c r="AU356" s="234" t="s">
        <v>83</v>
      </c>
      <c r="AY356" s="18" t="s">
        <v>201</v>
      </c>
      <c r="BE356" s="235">
        <f>IF(N356="základní",J356,0)</f>
        <v>0</v>
      </c>
      <c r="BF356" s="235">
        <f>IF(N356="snížená",J356,0)</f>
        <v>0</v>
      </c>
      <c r="BG356" s="235">
        <f>IF(N356="zákl. přenesená",J356,0)</f>
        <v>0</v>
      </c>
      <c r="BH356" s="235">
        <f>IF(N356="sníž. přenesená",J356,0)</f>
        <v>0</v>
      </c>
      <c r="BI356" s="235">
        <f>IF(N356="nulová",J356,0)</f>
        <v>0</v>
      </c>
      <c r="BJ356" s="18" t="s">
        <v>83</v>
      </c>
      <c r="BK356" s="235">
        <f>ROUND(I356*H356,2)</f>
        <v>0</v>
      </c>
      <c r="BL356" s="18" t="s">
        <v>206</v>
      </c>
      <c r="BM356" s="234" t="s">
        <v>2515</v>
      </c>
    </row>
    <row r="357" s="2" customFormat="1" ht="16.5" customHeight="1">
      <c r="A357" s="39"/>
      <c r="B357" s="40"/>
      <c r="C357" s="222" t="s">
        <v>1337</v>
      </c>
      <c r="D357" s="222" t="s">
        <v>202</v>
      </c>
      <c r="E357" s="223" t="s">
        <v>3098</v>
      </c>
      <c r="F357" s="224" t="s">
        <v>3078</v>
      </c>
      <c r="G357" s="225" t="s">
        <v>934</v>
      </c>
      <c r="H357" s="226">
        <v>2</v>
      </c>
      <c r="I357" s="227"/>
      <c r="J357" s="228">
        <f>ROUND(I357*H357,2)</f>
        <v>0</v>
      </c>
      <c r="K357" s="229"/>
      <c r="L357" s="45"/>
      <c r="M357" s="230" t="s">
        <v>1</v>
      </c>
      <c r="N357" s="231" t="s">
        <v>41</v>
      </c>
      <c r="O357" s="92"/>
      <c r="P357" s="232">
        <f>O357*H357</f>
        <v>0</v>
      </c>
      <c r="Q357" s="232">
        <v>0</v>
      </c>
      <c r="R357" s="232">
        <f>Q357*H357</f>
        <v>0</v>
      </c>
      <c r="S357" s="232">
        <v>0</v>
      </c>
      <c r="T357" s="233">
        <f>S357*H357</f>
        <v>0</v>
      </c>
      <c r="U357" s="39"/>
      <c r="V357" s="39"/>
      <c r="W357" s="39"/>
      <c r="X357" s="39"/>
      <c r="Y357" s="39"/>
      <c r="Z357" s="39"/>
      <c r="AA357" s="39"/>
      <c r="AB357" s="39"/>
      <c r="AC357" s="39"/>
      <c r="AD357" s="39"/>
      <c r="AE357" s="39"/>
      <c r="AR357" s="234" t="s">
        <v>206</v>
      </c>
      <c r="AT357" s="234" t="s">
        <v>202</v>
      </c>
      <c r="AU357" s="234" t="s">
        <v>83</v>
      </c>
      <c r="AY357" s="18" t="s">
        <v>201</v>
      </c>
      <c r="BE357" s="235">
        <f>IF(N357="základní",J357,0)</f>
        <v>0</v>
      </c>
      <c r="BF357" s="235">
        <f>IF(N357="snížená",J357,0)</f>
        <v>0</v>
      </c>
      <c r="BG357" s="235">
        <f>IF(N357="zákl. přenesená",J357,0)</f>
        <v>0</v>
      </c>
      <c r="BH357" s="235">
        <f>IF(N357="sníž. přenesená",J357,0)</f>
        <v>0</v>
      </c>
      <c r="BI357" s="235">
        <f>IF(N357="nulová",J357,0)</f>
        <v>0</v>
      </c>
      <c r="BJ357" s="18" t="s">
        <v>83</v>
      </c>
      <c r="BK357" s="235">
        <f>ROUND(I357*H357,2)</f>
        <v>0</v>
      </c>
      <c r="BL357" s="18" t="s">
        <v>206</v>
      </c>
      <c r="BM357" s="234" t="s">
        <v>2520</v>
      </c>
    </row>
    <row r="358" s="2" customFormat="1" ht="16.5" customHeight="1">
      <c r="A358" s="39"/>
      <c r="B358" s="40"/>
      <c r="C358" s="222" t="s">
        <v>1341</v>
      </c>
      <c r="D358" s="222" t="s">
        <v>202</v>
      </c>
      <c r="E358" s="223" t="s">
        <v>3099</v>
      </c>
      <c r="F358" s="224" t="s">
        <v>3100</v>
      </c>
      <c r="G358" s="225" t="s">
        <v>934</v>
      </c>
      <c r="H358" s="226">
        <v>1</v>
      </c>
      <c r="I358" s="227"/>
      <c r="J358" s="228">
        <f>ROUND(I358*H358,2)</f>
        <v>0</v>
      </c>
      <c r="K358" s="229"/>
      <c r="L358" s="45"/>
      <c r="M358" s="230" t="s">
        <v>1</v>
      </c>
      <c r="N358" s="231" t="s">
        <v>41</v>
      </c>
      <c r="O358" s="92"/>
      <c r="P358" s="232">
        <f>O358*H358</f>
        <v>0</v>
      </c>
      <c r="Q358" s="232">
        <v>0</v>
      </c>
      <c r="R358" s="232">
        <f>Q358*H358</f>
        <v>0</v>
      </c>
      <c r="S358" s="232">
        <v>0</v>
      </c>
      <c r="T358" s="233">
        <f>S358*H358</f>
        <v>0</v>
      </c>
      <c r="U358" s="39"/>
      <c r="V358" s="39"/>
      <c r="W358" s="39"/>
      <c r="X358" s="39"/>
      <c r="Y358" s="39"/>
      <c r="Z358" s="39"/>
      <c r="AA358" s="39"/>
      <c r="AB358" s="39"/>
      <c r="AC358" s="39"/>
      <c r="AD358" s="39"/>
      <c r="AE358" s="39"/>
      <c r="AR358" s="234" t="s">
        <v>206</v>
      </c>
      <c r="AT358" s="234" t="s">
        <v>202</v>
      </c>
      <c r="AU358" s="234" t="s">
        <v>83</v>
      </c>
      <c r="AY358" s="18" t="s">
        <v>201</v>
      </c>
      <c r="BE358" s="235">
        <f>IF(N358="základní",J358,0)</f>
        <v>0</v>
      </c>
      <c r="BF358" s="235">
        <f>IF(N358="snížená",J358,0)</f>
        <v>0</v>
      </c>
      <c r="BG358" s="235">
        <f>IF(N358="zákl. přenesená",J358,0)</f>
        <v>0</v>
      </c>
      <c r="BH358" s="235">
        <f>IF(N358="sníž. přenesená",J358,0)</f>
        <v>0</v>
      </c>
      <c r="BI358" s="235">
        <f>IF(N358="nulová",J358,0)</f>
        <v>0</v>
      </c>
      <c r="BJ358" s="18" t="s">
        <v>83</v>
      </c>
      <c r="BK358" s="235">
        <f>ROUND(I358*H358,2)</f>
        <v>0</v>
      </c>
      <c r="BL358" s="18" t="s">
        <v>206</v>
      </c>
      <c r="BM358" s="234" t="s">
        <v>2523</v>
      </c>
    </row>
    <row r="359" s="2" customFormat="1" ht="16.5" customHeight="1">
      <c r="A359" s="39"/>
      <c r="B359" s="40"/>
      <c r="C359" s="222" t="s">
        <v>1347</v>
      </c>
      <c r="D359" s="222" t="s">
        <v>202</v>
      </c>
      <c r="E359" s="223" t="s">
        <v>3101</v>
      </c>
      <c r="F359" s="224" t="s">
        <v>3102</v>
      </c>
      <c r="G359" s="225" t="s">
        <v>934</v>
      </c>
      <c r="H359" s="226">
        <v>1</v>
      </c>
      <c r="I359" s="227"/>
      <c r="J359" s="228">
        <f>ROUND(I359*H359,2)</f>
        <v>0</v>
      </c>
      <c r="K359" s="229"/>
      <c r="L359" s="45"/>
      <c r="M359" s="230" t="s">
        <v>1</v>
      </c>
      <c r="N359" s="231" t="s">
        <v>41</v>
      </c>
      <c r="O359" s="92"/>
      <c r="P359" s="232">
        <f>O359*H359</f>
        <v>0</v>
      </c>
      <c r="Q359" s="232">
        <v>0</v>
      </c>
      <c r="R359" s="232">
        <f>Q359*H359</f>
        <v>0</v>
      </c>
      <c r="S359" s="232">
        <v>0</v>
      </c>
      <c r="T359" s="233">
        <f>S359*H359</f>
        <v>0</v>
      </c>
      <c r="U359" s="39"/>
      <c r="V359" s="39"/>
      <c r="W359" s="39"/>
      <c r="X359" s="39"/>
      <c r="Y359" s="39"/>
      <c r="Z359" s="39"/>
      <c r="AA359" s="39"/>
      <c r="AB359" s="39"/>
      <c r="AC359" s="39"/>
      <c r="AD359" s="39"/>
      <c r="AE359" s="39"/>
      <c r="AR359" s="234" t="s">
        <v>206</v>
      </c>
      <c r="AT359" s="234" t="s">
        <v>202</v>
      </c>
      <c r="AU359" s="234" t="s">
        <v>83</v>
      </c>
      <c r="AY359" s="18" t="s">
        <v>201</v>
      </c>
      <c r="BE359" s="235">
        <f>IF(N359="základní",J359,0)</f>
        <v>0</v>
      </c>
      <c r="BF359" s="235">
        <f>IF(N359="snížená",J359,0)</f>
        <v>0</v>
      </c>
      <c r="BG359" s="235">
        <f>IF(N359="zákl. přenesená",J359,0)</f>
        <v>0</v>
      </c>
      <c r="BH359" s="235">
        <f>IF(N359="sníž. přenesená",J359,0)</f>
        <v>0</v>
      </c>
      <c r="BI359" s="235">
        <f>IF(N359="nulová",J359,0)</f>
        <v>0</v>
      </c>
      <c r="BJ359" s="18" t="s">
        <v>83</v>
      </c>
      <c r="BK359" s="235">
        <f>ROUND(I359*H359,2)</f>
        <v>0</v>
      </c>
      <c r="BL359" s="18" t="s">
        <v>206</v>
      </c>
      <c r="BM359" s="234" t="s">
        <v>2526</v>
      </c>
    </row>
    <row r="360" s="2" customFormat="1">
      <c r="A360" s="39"/>
      <c r="B360" s="40"/>
      <c r="C360" s="41"/>
      <c r="D360" s="238" t="s">
        <v>343</v>
      </c>
      <c r="E360" s="41"/>
      <c r="F360" s="285" t="s">
        <v>3085</v>
      </c>
      <c r="G360" s="41"/>
      <c r="H360" s="41"/>
      <c r="I360" s="286"/>
      <c r="J360" s="41"/>
      <c r="K360" s="41"/>
      <c r="L360" s="45"/>
      <c r="M360" s="287"/>
      <c r="N360" s="288"/>
      <c r="O360" s="92"/>
      <c r="P360" s="92"/>
      <c r="Q360" s="92"/>
      <c r="R360" s="92"/>
      <c r="S360" s="92"/>
      <c r="T360" s="93"/>
      <c r="U360" s="39"/>
      <c r="V360" s="39"/>
      <c r="W360" s="39"/>
      <c r="X360" s="39"/>
      <c r="Y360" s="39"/>
      <c r="Z360" s="39"/>
      <c r="AA360" s="39"/>
      <c r="AB360" s="39"/>
      <c r="AC360" s="39"/>
      <c r="AD360" s="39"/>
      <c r="AE360" s="39"/>
      <c r="AT360" s="18" t="s">
        <v>343</v>
      </c>
      <c r="AU360" s="18" t="s">
        <v>83</v>
      </c>
    </row>
    <row r="361" s="2" customFormat="1" ht="24.15" customHeight="1">
      <c r="A361" s="39"/>
      <c r="B361" s="40"/>
      <c r="C361" s="222" t="s">
        <v>1351</v>
      </c>
      <c r="D361" s="222" t="s">
        <v>202</v>
      </c>
      <c r="E361" s="223" t="s">
        <v>3103</v>
      </c>
      <c r="F361" s="224" t="s">
        <v>3104</v>
      </c>
      <c r="G361" s="225" t="s">
        <v>934</v>
      </c>
      <c r="H361" s="226">
        <v>2</v>
      </c>
      <c r="I361" s="227"/>
      <c r="J361" s="228">
        <f>ROUND(I361*H361,2)</f>
        <v>0</v>
      </c>
      <c r="K361" s="229"/>
      <c r="L361" s="45"/>
      <c r="M361" s="230" t="s">
        <v>1</v>
      </c>
      <c r="N361" s="231" t="s">
        <v>41</v>
      </c>
      <c r="O361" s="92"/>
      <c r="P361" s="232">
        <f>O361*H361</f>
        <v>0</v>
      </c>
      <c r="Q361" s="232">
        <v>0</v>
      </c>
      <c r="R361" s="232">
        <f>Q361*H361</f>
        <v>0</v>
      </c>
      <c r="S361" s="232">
        <v>0</v>
      </c>
      <c r="T361" s="233">
        <f>S361*H361</f>
        <v>0</v>
      </c>
      <c r="U361" s="39"/>
      <c r="V361" s="39"/>
      <c r="W361" s="39"/>
      <c r="X361" s="39"/>
      <c r="Y361" s="39"/>
      <c r="Z361" s="39"/>
      <c r="AA361" s="39"/>
      <c r="AB361" s="39"/>
      <c r="AC361" s="39"/>
      <c r="AD361" s="39"/>
      <c r="AE361" s="39"/>
      <c r="AR361" s="234" t="s">
        <v>206</v>
      </c>
      <c r="AT361" s="234" t="s">
        <v>202</v>
      </c>
      <c r="AU361" s="234" t="s">
        <v>83</v>
      </c>
      <c r="AY361" s="18" t="s">
        <v>201</v>
      </c>
      <c r="BE361" s="235">
        <f>IF(N361="základní",J361,0)</f>
        <v>0</v>
      </c>
      <c r="BF361" s="235">
        <f>IF(N361="snížená",J361,0)</f>
        <v>0</v>
      </c>
      <c r="BG361" s="235">
        <f>IF(N361="zákl. přenesená",J361,0)</f>
        <v>0</v>
      </c>
      <c r="BH361" s="235">
        <f>IF(N361="sníž. přenesená",J361,0)</f>
        <v>0</v>
      </c>
      <c r="BI361" s="235">
        <f>IF(N361="nulová",J361,0)</f>
        <v>0</v>
      </c>
      <c r="BJ361" s="18" t="s">
        <v>83</v>
      </c>
      <c r="BK361" s="235">
        <f>ROUND(I361*H361,2)</f>
        <v>0</v>
      </c>
      <c r="BL361" s="18" t="s">
        <v>206</v>
      </c>
      <c r="BM361" s="234" t="s">
        <v>2529</v>
      </c>
    </row>
    <row r="362" s="2" customFormat="1" ht="16.5" customHeight="1">
      <c r="A362" s="39"/>
      <c r="B362" s="40"/>
      <c r="C362" s="222" t="s">
        <v>1355</v>
      </c>
      <c r="D362" s="222" t="s">
        <v>202</v>
      </c>
      <c r="E362" s="223" t="s">
        <v>3105</v>
      </c>
      <c r="F362" s="224" t="s">
        <v>3106</v>
      </c>
      <c r="G362" s="225" t="s">
        <v>2234</v>
      </c>
      <c r="H362" s="226">
        <v>1</v>
      </c>
      <c r="I362" s="227"/>
      <c r="J362" s="228">
        <f>ROUND(I362*H362,2)</f>
        <v>0</v>
      </c>
      <c r="K362" s="229"/>
      <c r="L362" s="45"/>
      <c r="M362" s="230" t="s">
        <v>1</v>
      </c>
      <c r="N362" s="231" t="s">
        <v>41</v>
      </c>
      <c r="O362" s="92"/>
      <c r="P362" s="232">
        <f>O362*H362</f>
        <v>0</v>
      </c>
      <c r="Q362" s="232">
        <v>0</v>
      </c>
      <c r="R362" s="232">
        <f>Q362*H362</f>
        <v>0</v>
      </c>
      <c r="S362" s="232">
        <v>0</v>
      </c>
      <c r="T362" s="233">
        <f>S362*H362</f>
        <v>0</v>
      </c>
      <c r="U362" s="39"/>
      <c r="V362" s="39"/>
      <c r="W362" s="39"/>
      <c r="X362" s="39"/>
      <c r="Y362" s="39"/>
      <c r="Z362" s="39"/>
      <c r="AA362" s="39"/>
      <c r="AB362" s="39"/>
      <c r="AC362" s="39"/>
      <c r="AD362" s="39"/>
      <c r="AE362" s="39"/>
      <c r="AR362" s="234" t="s">
        <v>206</v>
      </c>
      <c r="AT362" s="234" t="s">
        <v>202</v>
      </c>
      <c r="AU362" s="234" t="s">
        <v>83</v>
      </c>
      <c r="AY362" s="18" t="s">
        <v>201</v>
      </c>
      <c r="BE362" s="235">
        <f>IF(N362="základní",J362,0)</f>
        <v>0</v>
      </c>
      <c r="BF362" s="235">
        <f>IF(N362="snížená",J362,0)</f>
        <v>0</v>
      </c>
      <c r="BG362" s="235">
        <f>IF(N362="zákl. přenesená",J362,0)</f>
        <v>0</v>
      </c>
      <c r="BH362" s="235">
        <f>IF(N362="sníž. přenesená",J362,0)</f>
        <v>0</v>
      </c>
      <c r="BI362" s="235">
        <f>IF(N362="nulová",J362,0)</f>
        <v>0</v>
      </c>
      <c r="BJ362" s="18" t="s">
        <v>83</v>
      </c>
      <c r="BK362" s="235">
        <f>ROUND(I362*H362,2)</f>
        <v>0</v>
      </c>
      <c r="BL362" s="18" t="s">
        <v>206</v>
      </c>
      <c r="BM362" s="234" t="s">
        <v>2532</v>
      </c>
    </row>
    <row r="363" s="11" customFormat="1" ht="22.8" customHeight="1">
      <c r="A363" s="11"/>
      <c r="B363" s="208"/>
      <c r="C363" s="209"/>
      <c r="D363" s="210" t="s">
        <v>75</v>
      </c>
      <c r="E363" s="310" t="s">
        <v>3107</v>
      </c>
      <c r="F363" s="310" t="s">
        <v>2852</v>
      </c>
      <c r="G363" s="209"/>
      <c r="H363" s="209"/>
      <c r="I363" s="212"/>
      <c r="J363" s="311">
        <f>BK363</f>
        <v>0</v>
      </c>
      <c r="K363" s="209"/>
      <c r="L363" s="214"/>
      <c r="M363" s="215"/>
      <c r="N363" s="216"/>
      <c r="O363" s="216"/>
      <c r="P363" s="217">
        <f>SUM(P364:P368)</f>
        <v>0</v>
      </c>
      <c r="Q363" s="216"/>
      <c r="R363" s="217">
        <f>SUM(R364:R368)</f>
        <v>0</v>
      </c>
      <c r="S363" s="216"/>
      <c r="T363" s="218">
        <f>SUM(T364:T368)</f>
        <v>0</v>
      </c>
      <c r="U363" s="11"/>
      <c r="V363" s="11"/>
      <c r="W363" s="11"/>
      <c r="X363" s="11"/>
      <c r="Y363" s="11"/>
      <c r="Z363" s="11"/>
      <c r="AA363" s="11"/>
      <c r="AB363" s="11"/>
      <c r="AC363" s="11"/>
      <c r="AD363" s="11"/>
      <c r="AE363" s="11"/>
      <c r="AR363" s="219" t="s">
        <v>83</v>
      </c>
      <c r="AT363" s="220" t="s">
        <v>75</v>
      </c>
      <c r="AU363" s="220" t="s">
        <v>83</v>
      </c>
      <c r="AY363" s="219" t="s">
        <v>201</v>
      </c>
      <c r="BK363" s="221">
        <f>SUM(BK364:BK368)</f>
        <v>0</v>
      </c>
    </row>
    <row r="364" s="2" customFormat="1" ht="24.15" customHeight="1">
      <c r="A364" s="39"/>
      <c r="B364" s="40"/>
      <c r="C364" s="222" t="s">
        <v>1358</v>
      </c>
      <c r="D364" s="222" t="s">
        <v>202</v>
      </c>
      <c r="E364" s="223" t="s">
        <v>2921</v>
      </c>
      <c r="F364" s="224" t="s">
        <v>2922</v>
      </c>
      <c r="G364" s="225" t="s">
        <v>671</v>
      </c>
      <c r="H364" s="226">
        <v>3</v>
      </c>
      <c r="I364" s="227"/>
      <c r="J364" s="228">
        <f>ROUND(I364*H364,2)</f>
        <v>0</v>
      </c>
      <c r="K364" s="229"/>
      <c r="L364" s="45"/>
      <c r="M364" s="230" t="s">
        <v>1</v>
      </c>
      <c r="N364" s="231" t="s">
        <v>41</v>
      </c>
      <c r="O364" s="92"/>
      <c r="P364" s="232">
        <f>O364*H364</f>
        <v>0</v>
      </c>
      <c r="Q364" s="232">
        <v>0</v>
      </c>
      <c r="R364" s="232">
        <f>Q364*H364</f>
        <v>0</v>
      </c>
      <c r="S364" s="232">
        <v>0</v>
      </c>
      <c r="T364" s="233">
        <f>S364*H364</f>
        <v>0</v>
      </c>
      <c r="U364" s="39"/>
      <c r="V364" s="39"/>
      <c r="W364" s="39"/>
      <c r="X364" s="39"/>
      <c r="Y364" s="39"/>
      <c r="Z364" s="39"/>
      <c r="AA364" s="39"/>
      <c r="AB364" s="39"/>
      <c r="AC364" s="39"/>
      <c r="AD364" s="39"/>
      <c r="AE364" s="39"/>
      <c r="AR364" s="234" t="s">
        <v>206</v>
      </c>
      <c r="AT364" s="234" t="s">
        <v>202</v>
      </c>
      <c r="AU364" s="234" t="s">
        <v>85</v>
      </c>
      <c r="AY364" s="18" t="s">
        <v>201</v>
      </c>
      <c r="BE364" s="235">
        <f>IF(N364="základní",J364,0)</f>
        <v>0</v>
      </c>
      <c r="BF364" s="235">
        <f>IF(N364="snížená",J364,0)</f>
        <v>0</v>
      </c>
      <c r="BG364" s="235">
        <f>IF(N364="zákl. přenesená",J364,0)</f>
        <v>0</v>
      </c>
      <c r="BH364" s="235">
        <f>IF(N364="sníž. přenesená",J364,0)</f>
        <v>0</v>
      </c>
      <c r="BI364" s="235">
        <f>IF(N364="nulová",J364,0)</f>
        <v>0</v>
      </c>
      <c r="BJ364" s="18" t="s">
        <v>83</v>
      </c>
      <c r="BK364" s="235">
        <f>ROUND(I364*H364,2)</f>
        <v>0</v>
      </c>
      <c r="BL364" s="18" t="s">
        <v>206</v>
      </c>
      <c r="BM364" s="234" t="s">
        <v>2535</v>
      </c>
    </row>
    <row r="365" s="2" customFormat="1" ht="16.5" customHeight="1">
      <c r="A365" s="39"/>
      <c r="B365" s="40"/>
      <c r="C365" s="222" t="s">
        <v>1362</v>
      </c>
      <c r="D365" s="222" t="s">
        <v>202</v>
      </c>
      <c r="E365" s="223" t="s">
        <v>3108</v>
      </c>
      <c r="F365" s="224" t="s">
        <v>3109</v>
      </c>
      <c r="G365" s="225" t="s">
        <v>934</v>
      </c>
      <c r="H365" s="226">
        <v>1</v>
      </c>
      <c r="I365" s="227"/>
      <c r="J365" s="228">
        <f>ROUND(I365*H365,2)</f>
        <v>0</v>
      </c>
      <c r="K365" s="229"/>
      <c r="L365" s="45"/>
      <c r="M365" s="230" t="s">
        <v>1</v>
      </c>
      <c r="N365" s="231" t="s">
        <v>41</v>
      </c>
      <c r="O365" s="92"/>
      <c r="P365" s="232">
        <f>O365*H365</f>
        <v>0</v>
      </c>
      <c r="Q365" s="232">
        <v>0</v>
      </c>
      <c r="R365" s="232">
        <f>Q365*H365</f>
        <v>0</v>
      </c>
      <c r="S365" s="232">
        <v>0</v>
      </c>
      <c r="T365" s="233">
        <f>S365*H365</f>
        <v>0</v>
      </c>
      <c r="U365" s="39"/>
      <c r="V365" s="39"/>
      <c r="W365" s="39"/>
      <c r="X365" s="39"/>
      <c r="Y365" s="39"/>
      <c r="Z365" s="39"/>
      <c r="AA365" s="39"/>
      <c r="AB365" s="39"/>
      <c r="AC365" s="39"/>
      <c r="AD365" s="39"/>
      <c r="AE365" s="39"/>
      <c r="AR365" s="234" t="s">
        <v>206</v>
      </c>
      <c r="AT365" s="234" t="s">
        <v>202</v>
      </c>
      <c r="AU365" s="234" t="s">
        <v>85</v>
      </c>
      <c r="AY365" s="18" t="s">
        <v>201</v>
      </c>
      <c r="BE365" s="235">
        <f>IF(N365="základní",J365,0)</f>
        <v>0</v>
      </c>
      <c r="BF365" s="235">
        <f>IF(N365="snížená",J365,0)</f>
        <v>0</v>
      </c>
      <c r="BG365" s="235">
        <f>IF(N365="zákl. přenesená",J365,0)</f>
        <v>0</v>
      </c>
      <c r="BH365" s="235">
        <f>IF(N365="sníž. přenesená",J365,0)</f>
        <v>0</v>
      </c>
      <c r="BI365" s="235">
        <f>IF(N365="nulová",J365,0)</f>
        <v>0</v>
      </c>
      <c r="BJ365" s="18" t="s">
        <v>83</v>
      </c>
      <c r="BK365" s="235">
        <f>ROUND(I365*H365,2)</f>
        <v>0</v>
      </c>
      <c r="BL365" s="18" t="s">
        <v>206</v>
      </c>
      <c r="BM365" s="234" t="s">
        <v>2538</v>
      </c>
    </row>
    <row r="366" s="2" customFormat="1" ht="21.75" customHeight="1">
      <c r="A366" s="39"/>
      <c r="B366" s="40"/>
      <c r="C366" s="222" t="s">
        <v>1366</v>
      </c>
      <c r="D366" s="222" t="s">
        <v>202</v>
      </c>
      <c r="E366" s="223" t="s">
        <v>3110</v>
      </c>
      <c r="F366" s="224" t="s">
        <v>3111</v>
      </c>
      <c r="G366" s="225" t="s">
        <v>215</v>
      </c>
      <c r="H366" s="226">
        <v>1</v>
      </c>
      <c r="I366" s="227"/>
      <c r="J366" s="228">
        <f>ROUND(I366*H366,2)</f>
        <v>0</v>
      </c>
      <c r="K366" s="229"/>
      <c r="L366" s="45"/>
      <c r="M366" s="230" t="s">
        <v>1</v>
      </c>
      <c r="N366" s="231" t="s">
        <v>41</v>
      </c>
      <c r="O366" s="92"/>
      <c r="P366" s="232">
        <f>O366*H366</f>
        <v>0</v>
      </c>
      <c r="Q366" s="232">
        <v>0</v>
      </c>
      <c r="R366" s="232">
        <f>Q366*H366</f>
        <v>0</v>
      </c>
      <c r="S366" s="232">
        <v>0</v>
      </c>
      <c r="T366" s="233">
        <f>S366*H366</f>
        <v>0</v>
      </c>
      <c r="U366" s="39"/>
      <c r="V366" s="39"/>
      <c r="W366" s="39"/>
      <c r="X366" s="39"/>
      <c r="Y366" s="39"/>
      <c r="Z366" s="39"/>
      <c r="AA366" s="39"/>
      <c r="AB366" s="39"/>
      <c r="AC366" s="39"/>
      <c r="AD366" s="39"/>
      <c r="AE366" s="39"/>
      <c r="AR366" s="234" t="s">
        <v>206</v>
      </c>
      <c r="AT366" s="234" t="s">
        <v>202</v>
      </c>
      <c r="AU366" s="234" t="s">
        <v>85</v>
      </c>
      <c r="AY366" s="18" t="s">
        <v>201</v>
      </c>
      <c r="BE366" s="235">
        <f>IF(N366="základní",J366,0)</f>
        <v>0</v>
      </c>
      <c r="BF366" s="235">
        <f>IF(N366="snížená",J366,0)</f>
        <v>0</v>
      </c>
      <c r="BG366" s="235">
        <f>IF(N366="zákl. přenesená",J366,0)</f>
        <v>0</v>
      </c>
      <c r="BH366" s="235">
        <f>IF(N366="sníž. přenesená",J366,0)</f>
        <v>0</v>
      </c>
      <c r="BI366" s="235">
        <f>IF(N366="nulová",J366,0)</f>
        <v>0</v>
      </c>
      <c r="BJ366" s="18" t="s">
        <v>83</v>
      </c>
      <c r="BK366" s="235">
        <f>ROUND(I366*H366,2)</f>
        <v>0</v>
      </c>
      <c r="BL366" s="18" t="s">
        <v>206</v>
      </c>
      <c r="BM366" s="234" t="s">
        <v>2541</v>
      </c>
    </row>
    <row r="367" s="2" customFormat="1" ht="78" customHeight="1">
      <c r="A367" s="39"/>
      <c r="B367" s="40"/>
      <c r="C367" s="222" t="s">
        <v>1370</v>
      </c>
      <c r="D367" s="222" t="s">
        <v>202</v>
      </c>
      <c r="E367" s="223" t="s">
        <v>2928</v>
      </c>
      <c r="F367" s="224" t="s">
        <v>2929</v>
      </c>
      <c r="G367" s="225" t="s">
        <v>215</v>
      </c>
      <c r="H367" s="226">
        <v>4</v>
      </c>
      <c r="I367" s="227"/>
      <c r="J367" s="228">
        <f>ROUND(I367*H367,2)</f>
        <v>0</v>
      </c>
      <c r="K367" s="229"/>
      <c r="L367" s="45"/>
      <c r="M367" s="230" t="s">
        <v>1</v>
      </c>
      <c r="N367" s="231" t="s">
        <v>41</v>
      </c>
      <c r="O367" s="92"/>
      <c r="P367" s="232">
        <f>O367*H367</f>
        <v>0</v>
      </c>
      <c r="Q367" s="232">
        <v>0</v>
      </c>
      <c r="R367" s="232">
        <f>Q367*H367</f>
        <v>0</v>
      </c>
      <c r="S367" s="232">
        <v>0</v>
      </c>
      <c r="T367" s="233">
        <f>S367*H367</f>
        <v>0</v>
      </c>
      <c r="U367" s="39"/>
      <c r="V367" s="39"/>
      <c r="W367" s="39"/>
      <c r="X367" s="39"/>
      <c r="Y367" s="39"/>
      <c r="Z367" s="39"/>
      <c r="AA367" s="39"/>
      <c r="AB367" s="39"/>
      <c r="AC367" s="39"/>
      <c r="AD367" s="39"/>
      <c r="AE367" s="39"/>
      <c r="AR367" s="234" t="s">
        <v>206</v>
      </c>
      <c r="AT367" s="234" t="s">
        <v>202</v>
      </c>
      <c r="AU367" s="234" t="s">
        <v>85</v>
      </c>
      <c r="AY367" s="18" t="s">
        <v>201</v>
      </c>
      <c r="BE367" s="235">
        <f>IF(N367="základní",J367,0)</f>
        <v>0</v>
      </c>
      <c r="BF367" s="235">
        <f>IF(N367="snížená",J367,0)</f>
        <v>0</v>
      </c>
      <c r="BG367" s="235">
        <f>IF(N367="zákl. přenesená",J367,0)</f>
        <v>0</v>
      </c>
      <c r="BH367" s="235">
        <f>IF(N367="sníž. přenesená",J367,0)</f>
        <v>0</v>
      </c>
      <c r="BI367" s="235">
        <f>IF(N367="nulová",J367,0)</f>
        <v>0</v>
      </c>
      <c r="BJ367" s="18" t="s">
        <v>83</v>
      </c>
      <c r="BK367" s="235">
        <f>ROUND(I367*H367,2)</f>
        <v>0</v>
      </c>
      <c r="BL367" s="18" t="s">
        <v>206</v>
      </c>
      <c r="BM367" s="234" t="s">
        <v>2544</v>
      </c>
    </row>
    <row r="368" s="2" customFormat="1" ht="16.5" customHeight="1">
      <c r="A368" s="39"/>
      <c r="B368" s="40"/>
      <c r="C368" s="222" t="s">
        <v>1374</v>
      </c>
      <c r="D368" s="222" t="s">
        <v>202</v>
      </c>
      <c r="E368" s="223" t="s">
        <v>3112</v>
      </c>
      <c r="F368" s="224" t="s">
        <v>2864</v>
      </c>
      <c r="G368" s="225" t="s">
        <v>2234</v>
      </c>
      <c r="H368" s="226">
        <v>1</v>
      </c>
      <c r="I368" s="227"/>
      <c r="J368" s="228">
        <f>ROUND(I368*H368,2)</f>
        <v>0</v>
      </c>
      <c r="K368" s="229"/>
      <c r="L368" s="45"/>
      <c r="M368" s="230" t="s">
        <v>1</v>
      </c>
      <c r="N368" s="231" t="s">
        <v>41</v>
      </c>
      <c r="O368" s="92"/>
      <c r="P368" s="232">
        <f>O368*H368</f>
        <v>0</v>
      </c>
      <c r="Q368" s="232">
        <v>0</v>
      </c>
      <c r="R368" s="232">
        <f>Q368*H368</f>
        <v>0</v>
      </c>
      <c r="S368" s="232">
        <v>0</v>
      </c>
      <c r="T368" s="233">
        <f>S368*H368</f>
        <v>0</v>
      </c>
      <c r="U368" s="39"/>
      <c r="V368" s="39"/>
      <c r="W368" s="39"/>
      <c r="X368" s="39"/>
      <c r="Y368" s="39"/>
      <c r="Z368" s="39"/>
      <c r="AA368" s="39"/>
      <c r="AB368" s="39"/>
      <c r="AC368" s="39"/>
      <c r="AD368" s="39"/>
      <c r="AE368" s="39"/>
      <c r="AR368" s="234" t="s">
        <v>206</v>
      </c>
      <c r="AT368" s="234" t="s">
        <v>202</v>
      </c>
      <c r="AU368" s="234" t="s">
        <v>85</v>
      </c>
      <c r="AY368" s="18" t="s">
        <v>201</v>
      </c>
      <c r="BE368" s="235">
        <f>IF(N368="základní",J368,0)</f>
        <v>0</v>
      </c>
      <c r="BF368" s="235">
        <f>IF(N368="snížená",J368,0)</f>
        <v>0</v>
      </c>
      <c r="BG368" s="235">
        <f>IF(N368="zákl. přenesená",J368,0)</f>
        <v>0</v>
      </c>
      <c r="BH368" s="235">
        <f>IF(N368="sníž. přenesená",J368,0)</f>
        <v>0</v>
      </c>
      <c r="BI368" s="235">
        <f>IF(N368="nulová",J368,0)</f>
        <v>0</v>
      </c>
      <c r="BJ368" s="18" t="s">
        <v>83</v>
      </c>
      <c r="BK368" s="235">
        <f>ROUND(I368*H368,2)</f>
        <v>0</v>
      </c>
      <c r="BL368" s="18" t="s">
        <v>206</v>
      </c>
      <c r="BM368" s="234" t="s">
        <v>2547</v>
      </c>
    </row>
    <row r="369" s="11" customFormat="1" ht="22.8" customHeight="1">
      <c r="A369" s="11"/>
      <c r="B369" s="208"/>
      <c r="C369" s="209"/>
      <c r="D369" s="210" t="s">
        <v>75</v>
      </c>
      <c r="E369" s="310" t="s">
        <v>3113</v>
      </c>
      <c r="F369" s="310" t="s">
        <v>2879</v>
      </c>
      <c r="G369" s="209"/>
      <c r="H369" s="209"/>
      <c r="I369" s="212"/>
      <c r="J369" s="311">
        <f>BK369</f>
        <v>0</v>
      </c>
      <c r="K369" s="209"/>
      <c r="L369" s="214"/>
      <c r="M369" s="215"/>
      <c r="N369" s="216"/>
      <c r="O369" s="216"/>
      <c r="P369" s="217">
        <f>SUM(P370:P372)</f>
        <v>0</v>
      </c>
      <c r="Q369" s="216"/>
      <c r="R369" s="217">
        <f>SUM(R370:R372)</f>
        <v>0</v>
      </c>
      <c r="S369" s="216"/>
      <c r="T369" s="218">
        <f>SUM(T370:T372)</f>
        <v>0</v>
      </c>
      <c r="U369" s="11"/>
      <c r="V369" s="11"/>
      <c r="W369" s="11"/>
      <c r="X369" s="11"/>
      <c r="Y369" s="11"/>
      <c r="Z369" s="11"/>
      <c r="AA369" s="11"/>
      <c r="AB369" s="11"/>
      <c r="AC369" s="11"/>
      <c r="AD369" s="11"/>
      <c r="AE369" s="11"/>
      <c r="AR369" s="219" t="s">
        <v>83</v>
      </c>
      <c r="AT369" s="220" t="s">
        <v>75</v>
      </c>
      <c r="AU369" s="220" t="s">
        <v>83</v>
      </c>
      <c r="AY369" s="219" t="s">
        <v>201</v>
      </c>
      <c r="BK369" s="221">
        <f>SUM(BK370:BK372)</f>
        <v>0</v>
      </c>
    </row>
    <row r="370" s="2" customFormat="1" ht="16.5" customHeight="1">
      <c r="A370" s="39"/>
      <c r="B370" s="40"/>
      <c r="C370" s="222" t="s">
        <v>1377</v>
      </c>
      <c r="D370" s="222" t="s">
        <v>202</v>
      </c>
      <c r="E370" s="223" t="s">
        <v>3114</v>
      </c>
      <c r="F370" s="224" t="s">
        <v>2881</v>
      </c>
      <c r="G370" s="225" t="s">
        <v>2234</v>
      </c>
      <c r="H370" s="226">
        <v>1</v>
      </c>
      <c r="I370" s="227"/>
      <c r="J370" s="228">
        <f>ROUND(I370*H370,2)</f>
        <v>0</v>
      </c>
      <c r="K370" s="229"/>
      <c r="L370" s="45"/>
      <c r="M370" s="230" t="s">
        <v>1</v>
      </c>
      <c r="N370" s="231" t="s">
        <v>41</v>
      </c>
      <c r="O370" s="92"/>
      <c r="P370" s="232">
        <f>O370*H370</f>
        <v>0</v>
      </c>
      <c r="Q370" s="232">
        <v>0</v>
      </c>
      <c r="R370" s="232">
        <f>Q370*H370</f>
        <v>0</v>
      </c>
      <c r="S370" s="232">
        <v>0</v>
      </c>
      <c r="T370" s="233">
        <f>S370*H370</f>
        <v>0</v>
      </c>
      <c r="U370" s="39"/>
      <c r="V370" s="39"/>
      <c r="W370" s="39"/>
      <c r="X370" s="39"/>
      <c r="Y370" s="39"/>
      <c r="Z370" s="39"/>
      <c r="AA370" s="39"/>
      <c r="AB370" s="39"/>
      <c r="AC370" s="39"/>
      <c r="AD370" s="39"/>
      <c r="AE370" s="39"/>
      <c r="AR370" s="234" t="s">
        <v>206</v>
      </c>
      <c r="AT370" s="234" t="s">
        <v>202</v>
      </c>
      <c r="AU370" s="234" t="s">
        <v>85</v>
      </c>
      <c r="AY370" s="18" t="s">
        <v>201</v>
      </c>
      <c r="BE370" s="235">
        <f>IF(N370="základní",J370,0)</f>
        <v>0</v>
      </c>
      <c r="BF370" s="235">
        <f>IF(N370="snížená",J370,0)</f>
        <v>0</v>
      </c>
      <c r="BG370" s="235">
        <f>IF(N370="zákl. přenesená",J370,0)</f>
        <v>0</v>
      </c>
      <c r="BH370" s="235">
        <f>IF(N370="sníž. přenesená",J370,0)</f>
        <v>0</v>
      </c>
      <c r="BI370" s="235">
        <f>IF(N370="nulová",J370,0)</f>
        <v>0</v>
      </c>
      <c r="BJ370" s="18" t="s">
        <v>83</v>
      </c>
      <c r="BK370" s="235">
        <f>ROUND(I370*H370,2)</f>
        <v>0</v>
      </c>
      <c r="BL370" s="18" t="s">
        <v>206</v>
      </c>
      <c r="BM370" s="234" t="s">
        <v>2550</v>
      </c>
    </row>
    <row r="371" s="2" customFormat="1">
      <c r="A371" s="39"/>
      <c r="B371" s="40"/>
      <c r="C371" s="41"/>
      <c r="D371" s="238" t="s">
        <v>343</v>
      </c>
      <c r="E371" s="41"/>
      <c r="F371" s="285" t="s">
        <v>2317</v>
      </c>
      <c r="G371" s="41"/>
      <c r="H371" s="41"/>
      <c r="I371" s="286"/>
      <c r="J371" s="41"/>
      <c r="K371" s="41"/>
      <c r="L371" s="45"/>
      <c r="M371" s="287"/>
      <c r="N371" s="288"/>
      <c r="O371" s="92"/>
      <c r="P371" s="92"/>
      <c r="Q371" s="92"/>
      <c r="R371" s="92"/>
      <c r="S371" s="92"/>
      <c r="T371" s="93"/>
      <c r="U371" s="39"/>
      <c r="V371" s="39"/>
      <c r="W371" s="39"/>
      <c r="X371" s="39"/>
      <c r="Y371" s="39"/>
      <c r="Z371" s="39"/>
      <c r="AA371" s="39"/>
      <c r="AB371" s="39"/>
      <c r="AC371" s="39"/>
      <c r="AD371" s="39"/>
      <c r="AE371" s="39"/>
      <c r="AT371" s="18" t="s">
        <v>343</v>
      </c>
      <c r="AU371" s="18" t="s">
        <v>85</v>
      </c>
    </row>
    <row r="372" s="2" customFormat="1" ht="21.75" customHeight="1">
      <c r="A372" s="39"/>
      <c r="B372" s="40"/>
      <c r="C372" s="222" t="s">
        <v>1380</v>
      </c>
      <c r="D372" s="222" t="s">
        <v>202</v>
      </c>
      <c r="E372" s="223" t="s">
        <v>2888</v>
      </c>
      <c r="F372" s="224" t="s">
        <v>2889</v>
      </c>
      <c r="G372" s="225" t="s">
        <v>1032</v>
      </c>
      <c r="H372" s="302"/>
      <c r="I372" s="227"/>
      <c r="J372" s="228">
        <f>ROUND(I372*H372,2)</f>
        <v>0</v>
      </c>
      <c r="K372" s="229"/>
      <c r="L372" s="45"/>
      <c r="M372" s="230" t="s">
        <v>1</v>
      </c>
      <c r="N372" s="231" t="s">
        <v>41</v>
      </c>
      <c r="O372" s="92"/>
      <c r="P372" s="232">
        <f>O372*H372</f>
        <v>0</v>
      </c>
      <c r="Q372" s="232">
        <v>0</v>
      </c>
      <c r="R372" s="232">
        <f>Q372*H372</f>
        <v>0</v>
      </c>
      <c r="S372" s="232">
        <v>0</v>
      </c>
      <c r="T372" s="233">
        <f>S372*H372</f>
        <v>0</v>
      </c>
      <c r="U372" s="39"/>
      <c r="V372" s="39"/>
      <c r="W372" s="39"/>
      <c r="X372" s="39"/>
      <c r="Y372" s="39"/>
      <c r="Z372" s="39"/>
      <c r="AA372" s="39"/>
      <c r="AB372" s="39"/>
      <c r="AC372" s="39"/>
      <c r="AD372" s="39"/>
      <c r="AE372" s="39"/>
      <c r="AR372" s="234" t="s">
        <v>206</v>
      </c>
      <c r="AT372" s="234" t="s">
        <v>202</v>
      </c>
      <c r="AU372" s="234" t="s">
        <v>85</v>
      </c>
      <c r="AY372" s="18" t="s">
        <v>201</v>
      </c>
      <c r="BE372" s="235">
        <f>IF(N372="základní",J372,0)</f>
        <v>0</v>
      </c>
      <c r="BF372" s="235">
        <f>IF(N372="snížená",J372,0)</f>
        <v>0</v>
      </c>
      <c r="BG372" s="235">
        <f>IF(N372="zákl. přenesená",J372,0)</f>
        <v>0</v>
      </c>
      <c r="BH372" s="235">
        <f>IF(N372="sníž. přenesená",J372,0)</f>
        <v>0</v>
      </c>
      <c r="BI372" s="235">
        <f>IF(N372="nulová",J372,0)</f>
        <v>0</v>
      </c>
      <c r="BJ372" s="18" t="s">
        <v>83</v>
      </c>
      <c r="BK372" s="235">
        <f>ROUND(I372*H372,2)</f>
        <v>0</v>
      </c>
      <c r="BL372" s="18" t="s">
        <v>206</v>
      </c>
      <c r="BM372" s="234" t="s">
        <v>2553</v>
      </c>
    </row>
    <row r="373" s="11" customFormat="1" ht="25.92" customHeight="1">
      <c r="A373" s="11"/>
      <c r="B373" s="208"/>
      <c r="C373" s="209"/>
      <c r="D373" s="210" t="s">
        <v>75</v>
      </c>
      <c r="E373" s="211" t="s">
        <v>3115</v>
      </c>
      <c r="F373" s="211" t="s">
        <v>3116</v>
      </c>
      <c r="G373" s="209"/>
      <c r="H373" s="209"/>
      <c r="I373" s="212"/>
      <c r="J373" s="213">
        <f>BK373</f>
        <v>0</v>
      </c>
      <c r="K373" s="209"/>
      <c r="L373" s="214"/>
      <c r="M373" s="215"/>
      <c r="N373" s="216"/>
      <c r="O373" s="216"/>
      <c r="P373" s="217">
        <f>P374+SUM(P375:P385)</f>
        <v>0</v>
      </c>
      <c r="Q373" s="216"/>
      <c r="R373" s="217">
        <f>R374+SUM(R375:R385)</f>
        <v>0</v>
      </c>
      <c r="S373" s="216"/>
      <c r="T373" s="218">
        <f>T374+SUM(T375:T385)</f>
        <v>0</v>
      </c>
      <c r="U373" s="11"/>
      <c r="V373" s="11"/>
      <c r="W373" s="11"/>
      <c r="X373" s="11"/>
      <c r="Y373" s="11"/>
      <c r="Z373" s="11"/>
      <c r="AA373" s="11"/>
      <c r="AB373" s="11"/>
      <c r="AC373" s="11"/>
      <c r="AD373" s="11"/>
      <c r="AE373" s="11"/>
      <c r="AR373" s="219" t="s">
        <v>83</v>
      </c>
      <c r="AT373" s="220" t="s">
        <v>75</v>
      </c>
      <c r="AU373" s="220" t="s">
        <v>76</v>
      </c>
      <c r="AY373" s="219" t="s">
        <v>201</v>
      </c>
      <c r="BK373" s="221">
        <f>BK374+SUM(BK375:BK385)</f>
        <v>0</v>
      </c>
    </row>
    <row r="374" s="2" customFormat="1" ht="24.15" customHeight="1">
      <c r="A374" s="39"/>
      <c r="B374" s="40"/>
      <c r="C374" s="222" t="s">
        <v>1384</v>
      </c>
      <c r="D374" s="222" t="s">
        <v>202</v>
      </c>
      <c r="E374" s="223" t="s">
        <v>3117</v>
      </c>
      <c r="F374" s="224" t="s">
        <v>3076</v>
      </c>
      <c r="G374" s="225" t="s">
        <v>934</v>
      </c>
      <c r="H374" s="226">
        <v>1</v>
      </c>
      <c r="I374" s="227"/>
      <c r="J374" s="228">
        <f>ROUND(I374*H374,2)</f>
        <v>0</v>
      </c>
      <c r="K374" s="229"/>
      <c r="L374" s="45"/>
      <c r="M374" s="230" t="s">
        <v>1</v>
      </c>
      <c r="N374" s="231" t="s">
        <v>41</v>
      </c>
      <c r="O374" s="92"/>
      <c r="P374" s="232">
        <f>O374*H374</f>
        <v>0</v>
      </c>
      <c r="Q374" s="232">
        <v>0</v>
      </c>
      <c r="R374" s="232">
        <f>Q374*H374</f>
        <v>0</v>
      </c>
      <c r="S374" s="232">
        <v>0</v>
      </c>
      <c r="T374" s="233">
        <f>S374*H374</f>
        <v>0</v>
      </c>
      <c r="U374" s="39"/>
      <c r="V374" s="39"/>
      <c r="W374" s="39"/>
      <c r="X374" s="39"/>
      <c r="Y374" s="39"/>
      <c r="Z374" s="39"/>
      <c r="AA374" s="39"/>
      <c r="AB374" s="39"/>
      <c r="AC374" s="39"/>
      <c r="AD374" s="39"/>
      <c r="AE374" s="39"/>
      <c r="AR374" s="234" t="s">
        <v>206</v>
      </c>
      <c r="AT374" s="234" t="s">
        <v>202</v>
      </c>
      <c r="AU374" s="234" t="s">
        <v>83</v>
      </c>
      <c r="AY374" s="18" t="s">
        <v>201</v>
      </c>
      <c r="BE374" s="235">
        <f>IF(N374="základní",J374,0)</f>
        <v>0</v>
      </c>
      <c r="BF374" s="235">
        <f>IF(N374="snížená",J374,0)</f>
        <v>0</v>
      </c>
      <c r="BG374" s="235">
        <f>IF(N374="zákl. přenesená",J374,0)</f>
        <v>0</v>
      </c>
      <c r="BH374" s="235">
        <f>IF(N374="sníž. přenesená",J374,0)</f>
        <v>0</v>
      </c>
      <c r="BI374" s="235">
        <f>IF(N374="nulová",J374,0)</f>
        <v>0</v>
      </c>
      <c r="BJ374" s="18" t="s">
        <v>83</v>
      </c>
      <c r="BK374" s="235">
        <f>ROUND(I374*H374,2)</f>
        <v>0</v>
      </c>
      <c r="BL374" s="18" t="s">
        <v>206</v>
      </c>
      <c r="BM374" s="234" t="s">
        <v>2556</v>
      </c>
    </row>
    <row r="375" s="2" customFormat="1" ht="16.5" customHeight="1">
      <c r="A375" s="39"/>
      <c r="B375" s="40"/>
      <c r="C375" s="222" t="s">
        <v>1387</v>
      </c>
      <c r="D375" s="222" t="s">
        <v>202</v>
      </c>
      <c r="E375" s="223" t="s">
        <v>3077</v>
      </c>
      <c r="F375" s="224" t="s">
        <v>3078</v>
      </c>
      <c r="G375" s="225" t="s">
        <v>934</v>
      </c>
      <c r="H375" s="226">
        <v>2</v>
      </c>
      <c r="I375" s="227"/>
      <c r="J375" s="228">
        <f>ROUND(I375*H375,2)</f>
        <v>0</v>
      </c>
      <c r="K375" s="229"/>
      <c r="L375" s="45"/>
      <c r="M375" s="230" t="s">
        <v>1</v>
      </c>
      <c r="N375" s="231" t="s">
        <v>41</v>
      </c>
      <c r="O375" s="92"/>
      <c r="P375" s="232">
        <f>O375*H375</f>
        <v>0</v>
      </c>
      <c r="Q375" s="232">
        <v>0</v>
      </c>
      <c r="R375" s="232">
        <f>Q375*H375</f>
        <v>0</v>
      </c>
      <c r="S375" s="232">
        <v>0</v>
      </c>
      <c r="T375" s="233">
        <f>S375*H375</f>
        <v>0</v>
      </c>
      <c r="U375" s="39"/>
      <c r="V375" s="39"/>
      <c r="W375" s="39"/>
      <c r="X375" s="39"/>
      <c r="Y375" s="39"/>
      <c r="Z375" s="39"/>
      <c r="AA375" s="39"/>
      <c r="AB375" s="39"/>
      <c r="AC375" s="39"/>
      <c r="AD375" s="39"/>
      <c r="AE375" s="39"/>
      <c r="AR375" s="234" t="s">
        <v>206</v>
      </c>
      <c r="AT375" s="234" t="s">
        <v>202</v>
      </c>
      <c r="AU375" s="234" t="s">
        <v>83</v>
      </c>
      <c r="AY375" s="18" t="s">
        <v>201</v>
      </c>
      <c r="BE375" s="235">
        <f>IF(N375="základní",J375,0)</f>
        <v>0</v>
      </c>
      <c r="BF375" s="235">
        <f>IF(N375="snížená",J375,0)</f>
        <v>0</v>
      </c>
      <c r="BG375" s="235">
        <f>IF(N375="zákl. přenesená",J375,0)</f>
        <v>0</v>
      </c>
      <c r="BH375" s="235">
        <f>IF(N375="sníž. přenesená",J375,0)</f>
        <v>0</v>
      </c>
      <c r="BI375" s="235">
        <f>IF(N375="nulová",J375,0)</f>
        <v>0</v>
      </c>
      <c r="BJ375" s="18" t="s">
        <v>83</v>
      </c>
      <c r="BK375" s="235">
        <f>ROUND(I375*H375,2)</f>
        <v>0</v>
      </c>
      <c r="BL375" s="18" t="s">
        <v>206</v>
      </c>
      <c r="BM375" s="234" t="s">
        <v>2559</v>
      </c>
    </row>
    <row r="376" s="2" customFormat="1" ht="16.5" customHeight="1">
      <c r="A376" s="39"/>
      <c r="B376" s="40"/>
      <c r="C376" s="222" t="s">
        <v>1390</v>
      </c>
      <c r="D376" s="222" t="s">
        <v>202</v>
      </c>
      <c r="E376" s="223" t="s">
        <v>3118</v>
      </c>
      <c r="F376" s="224" t="s">
        <v>3080</v>
      </c>
      <c r="G376" s="225" t="s">
        <v>934</v>
      </c>
      <c r="H376" s="226">
        <v>1</v>
      </c>
      <c r="I376" s="227"/>
      <c r="J376" s="228">
        <f>ROUND(I376*H376,2)</f>
        <v>0</v>
      </c>
      <c r="K376" s="229"/>
      <c r="L376" s="45"/>
      <c r="M376" s="230" t="s">
        <v>1</v>
      </c>
      <c r="N376" s="231" t="s">
        <v>41</v>
      </c>
      <c r="O376" s="92"/>
      <c r="P376" s="232">
        <f>O376*H376</f>
        <v>0</v>
      </c>
      <c r="Q376" s="232">
        <v>0</v>
      </c>
      <c r="R376" s="232">
        <f>Q376*H376</f>
        <v>0</v>
      </c>
      <c r="S376" s="232">
        <v>0</v>
      </c>
      <c r="T376" s="233">
        <f>S376*H376</f>
        <v>0</v>
      </c>
      <c r="U376" s="39"/>
      <c r="V376" s="39"/>
      <c r="W376" s="39"/>
      <c r="X376" s="39"/>
      <c r="Y376" s="39"/>
      <c r="Z376" s="39"/>
      <c r="AA376" s="39"/>
      <c r="AB376" s="39"/>
      <c r="AC376" s="39"/>
      <c r="AD376" s="39"/>
      <c r="AE376" s="39"/>
      <c r="AR376" s="234" t="s">
        <v>206</v>
      </c>
      <c r="AT376" s="234" t="s">
        <v>202</v>
      </c>
      <c r="AU376" s="234" t="s">
        <v>83</v>
      </c>
      <c r="AY376" s="18" t="s">
        <v>201</v>
      </c>
      <c r="BE376" s="235">
        <f>IF(N376="základní",J376,0)</f>
        <v>0</v>
      </c>
      <c r="BF376" s="235">
        <f>IF(N376="snížená",J376,0)</f>
        <v>0</v>
      </c>
      <c r="BG376" s="235">
        <f>IF(N376="zákl. přenesená",J376,0)</f>
        <v>0</v>
      </c>
      <c r="BH376" s="235">
        <f>IF(N376="sníž. přenesená",J376,0)</f>
        <v>0</v>
      </c>
      <c r="BI376" s="235">
        <f>IF(N376="nulová",J376,0)</f>
        <v>0</v>
      </c>
      <c r="BJ376" s="18" t="s">
        <v>83</v>
      </c>
      <c r="BK376" s="235">
        <f>ROUND(I376*H376,2)</f>
        <v>0</v>
      </c>
      <c r="BL376" s="18" t="s">
        <v>206</v>
      </c>
      <c r="BM376" s="234" t="s">
        <v>2562</v>
      </c>
    </row>
    <row r="377" s="2" customFormat="1" ht="24.15" customHeight="1">
      <c r="A377" s="39"/>
      <c r="B377" s="40"/>
      <c r="C377" s="222" t="s">
        <v>1393</v>
      </c>
      <c r="D377" s="222" t="s">
        <v>202</v>
      </c>
      <c r="E377" s="223" t="s">
        <v>3119</v>
      </c>
      <c r="F377" s="224" t="s">
        <v>3120</v>
      </c>
      <c r="G377" s="225" t="s">
        <v>934</v>
      </c>
      <c r="H377" s="226">
        <v>1</v>
      </c>
      <c r="I377" s="227"/>
      <c r="J377" s="228">
        <f>ROUND(I377*H377,2)</f>
        <v>0</v>
      </c>
      <c r="K377" s="229"/>
      <c r="L377" s="45"/>
      <c r="M377" s="230" t="s">
        <v>1</v>
      </c>
      <c r="N377" s="231" t="s">
        <v>41</v>
      </c>
      <c r="O377" s="92"/>
      <c r="P377" s="232">
        <f>O377*H377</f>
        <v>0</v>
      </c>
      <c r="Q377" s="232">
        <v>0</v>
      </c>
      <c r="R377" s="232">
        <f>Q377*H377</f>
        <v>0</v>
      </c>
      <c r="S377" s="232">
        <v>0</v>
      </c>
      <c r="T377" s="233">
        <f>S377*H377</f>
        <v>0</v>
      </c>
      <c r="U377" s="39"/>
      <c r="V377" s="39"/>
      <c r="W377" s="39"/>
      <c r="X377" s="39"/>
      <c r="Y377" s="39"/>
      <c r="Z377" s="39"/>
      <c r="AA377" s="39"/>
      <c r="AB377" s="39"/>
      <c r="AC377" s="39"/>
      <c r="AD377" s="39"/>
      <c r="AE377" s="39"/>
      <c r="AR377" s="234" t="s">
        <v>206</v>
      </c>
      <c r="AT377" s="234" t="s">
        <v>202</v>
      </c>
      <c r="AU377" s="234" t="s">
        <v>83</v>
      </c>
      <c r="AY377" s="18" t="s">
        <v>201</v>
      </c>
      <c r="BE377" s="235">
        <f>IF(N377="základní",J377,0)</f>
        <v>0</v>
      </c>
      <c r="BF377" s="235">
        <f>IF(N377="snížená",J377,0)</f>
        <v>0</v>
      </c>
      <c r="BG377" s="235">
        <f>IF(N377="zákl. přenesená",J377,0)</f>
        <v>0</v>
      </c>
      <c r="BH377" s="235">
        <f>IF(N377="sníž. přenesená",J377,0)</f>
        <v>0</v>
      </c>
      <c r="BI377" s="235">
        <f>IF(N377="nulová",J377,0)</f>
        <v>0</v>
      </c>
      <c r="BJ377" s="18" t="s">
        <v>83</v>
      </c>
      <c r="BK377" s="235">
        <f>ROUND(I377*H377,2)</f>
        <v>0</v>
      </c>
      <c r="BL377" s="18" t="s">
        <v>206</v>
      </c>
      <c r="BM377" s="234" t="s">
        <v>2565</v>
      </c>
    </row>
    <row r="378" s="2" customFormat="1" ht="16.5" customHeight="1">
      <c r="A378" s="39"/>
      <c r="B378" s="40"/>
      <c r="C378" s="222" t="s">
        <v>1396</v>
      </c>
      <c r="D378" s="222" t="s">
        <v>202</v>
      </c>
      <c r="E378" s="223" t="s">
        <v>3121</v>
      </c>
      <c r="F378" s="224" t="s">
        <v>3122</v>
      </c>
      <c r="G378" s="225" t="s">
        <v>934</v>
      </c>
      <c r="H378" s="226">
        <v>1</v>
      </c>
      <c r="I378" s="227"/>
      <c r="J378" s="228">
        <f>ROUND(I378*H378,2)</f>
        <v>0</v>
      </c>
      <c r="K378" s="229"/>
      <c r="L378" s="45"/>
      <c r="M378" s="230" t="s">
        <v>1</v>
      </c>
      <c r="N378" s="231" t="s">
        <v>41</v>
      </c>
      <c r="O378" s="92"/>
      <c r="P378" s="232">
        <f>O378*H378</f>
        <v>0</v>
      </c>
      <c r="Q378" s="232">
        <v>0</v>
      </c>
      <c r="R378" s="232">
        <f>Q378*H378</f>
        <v>0</v>
      </c>
      <c r="S378" s="232">
        <v>0</v>
      </c>
      <c r="T378" s="233">
        <f>S378*H378</f>
        <v>0</v>
      </c>
      <c r="U378" s="39"/>
      <c r="V378" s="39"/>
      <c r="W378" s="39"/>
      <c r="X378" s="39"/>
      <c r="Y378" s="39"/>
      <c r="Z378" s="39"/>
      <c r="AA378" s="39"/>
      <c r="AB378" s="39"/>
      <c r="AC378" s="39"/>
      <c r="AD378" s="39"/>
      <c r="AE378" s="39"/>
      <c r="AR378" s="234" t="s">
        <v>206</v>
      </c>
      <c r="AT378" s="234" t="s">
        <v>202</v>
      </c>
      <c r="AU378" s="234" t="s">
        <v>83</v>
      </c>
      <c r="AY378" s="18" t="s">
        <v>201</v>
      </c>
      <c r="BE378" s="235">
        <f>IF(N378="základní",J378,0)</f>
        <v>0</v>
      </c>
      <c r="BF378" s="235">
        <f>IF(N378="snížená",J378,0)</f>
        <v>0</v>
      </c>
      <c r="BG378" s="235">
        <f>IF(N378="zákl. přenesená",J378,0)</f>
        <v>0</v>
      </c>
      <c r="BH378" s="235">
        <f>IF(N378="sníž. přenesená",J378,0)</f>
        <v>0</v>
      </c>
      <c r="BI378" s="235">
        <f>IF(N378="nulová",J378,0)</f>
        <v>0</v>
      </c>
      <c r="BJ378" s="18" t="s">
        <v>83</v>
      </c>
      <c r="BK378" s="235">
        <f>ROUND(I378*H378,2)</f>
        <v>0</v>
      </c>
      <c r="BL378" s="18" t="s">
        <v>206</v>
      </c>
      <c r="BM378" s="234" t="s">
        <v>2568</v>
      </c>
    </row>
    <row r="379" s="2" customFormat="1" ht="21.75" customHeight="1">
      <c r="A379" s="39"/>
      <c r="B379" s="40"/>
      <c r="C379" s="222" t="s">
        <v>1399</v>
      </c>
      <c r="D379" s="222" t="s">
        <v>202</v>
      </c>
      <c r="E379" s="223" t="s">
        <v>3123</v>
      </c>
      <c r="F379" s="224" t="s">
        <v>3124</v>
      </c>
      <c r="G379" s="225" t="s">
        <v>934</v>
      </c>
      <c r="H379" s="226">
        <v>1</v>
      </c>
      <c r="I379" s="227"/>
      <c r="J379" s="228">
        <f>ROUND(I379*H379,2)</f>
        <v>0</v>
      </c>
      <c r="K379" s="229"/>
      <c r="L379" s="45"/>
      <c r="M379" s="230" t="s">
        <v>1</v>
      </c>
      <c r="N379" s="231" t="s">
        <v>41</v>
      </c>
      <c r="O379" s="92"/>
      <c r="P379" s="232">
        <f>O379*H379</f>
        <v>0</v>
      </c>
      <c r="Q379" s="232">
        <v>0</v>
      </c>
      <c r="R379" s="232">
        <f>Q379*H379</f>
        <v>0</v>
      </c>
      <c r="S379" s="232">
        <v>0</v>
      </c>
      <c r="T379" s="233">
        <f>S379*H379</f>
        <v>0</v>
      </c>
      <c r="U379" s="39"/>
      <c r="V379" s="39"/>
      <c r="W379" s="39"/>
      <c r="X379" s="39"/>
      <c r="Y379" s="39"/>
      <c r="Z379" s="39"/>
      <c r="AA379" s="39"/>
      <c r="AB379" s="39"/>
      <c r="AC379" s="39"/>
      <c r="AD379" s="39"/>
      <c r="AE379" s="39"/>
      <c r="AR379" s="234" t="s">
        <v>206</v>
      </c>
      <c r="AT379" s="234" t="s">
        <v>202</v>
      </c>
      <c r="AU379" s="234" t="s">
        <v>83</v>
      </c>
      <c r="AY379" s="18" t="s">
        <v>201</v>
      </c>
      <c r="BE379" s="235">
        <f>IF(N379="základní",J379,0)</f>
        <v>0</v>
      </c>
      <c r="BF379" s="235">
        <f>IF(N379="snížená",J379,0)</f>
        <v>0</v>
      </c>
      <c r="BG379" s="235">
        <f>IF(N379="zákl. přenesená",J379,0)</f>
        <v>0</v>
      </c>
      <c r="BH379" s="235">
        <f>IF(N379="sníž. přenesená",J379,0)</f>
        <v>0</v>
      </c>
      <c r="BI379" s="235">
        <f>IF(N379="nulová",J379,0)</f>
        <v>0</v>
      </c>
      <c r="BJ379" s="18" t="s">
        <v>83</v>
      </c>
      <c r="BK379" s="235">
        <f>ROUND(I379*H379,2)</f>
        <v>0</v>
      </c>
      <c r="BL379" s="18" t="s">
        <v>206</v>
      </c>
      <c r="BM379" s="234" t="s">
        <v>2571</v>
      </c>
    </row>
    <row r="380" s="2" customFormat="1">
      <c r="A380" s="39"/>
      <c r="B380" s="40"/>
      <c r="C380" s="41"/>
      <c r="D380" s="238" t="s">
        <v>343</v>
      </c>
      <c r="E380" s="41"/>
      <c r="F380" s="285" t="s">
        <v>3085</v>
      </c>
      <c r="G380" s="41"/>
      <c r="H380" s="41"/>
      <c r="I380" s="286"/>
      <c r="J380" s="41"/>
      <c r="K380" s="41"/>
      <c r="L380" s="45"/>
      <c r="M380" s="287"/>
      <c r="N380" s="288"/>
      <c r="O380" s="92"/>
      <c r="P380" s="92"/>
      <c r="Q380" s="92"/>
      <c r="R380" s="92"/>
      <c r="S380" s="92"/>
      <c r="T380" s="93"/>
      <c r="U380" s="39"/>
      <c r="V380" s="39"/>
      <c r="W380" s="39"/>
      <c r="X380" s="39"/>
      <c r="Y380" s="39"/>
      <c r="Z380" s="39"/>
      <c r="AA380" s="39"/>
      <c r="AB380" s="39"/>
      <c r="AC380" s="39"/>
      <c r="AD380" s="39"/>
      <c r="AE380" s="39"/>
      <c r="AT380" s="18" t="s">
        <v>343</v>
      </c>
      <c r="AU380" s="18" t="s">
        <v>83</v>
      </c>
    </row>
    <row r="381" s="2" customFormat="1" ht="21.75" customHeight="1">
      <c r="A381" s="39"/>
      <c r="B381" s="40"/>
      <c r="C381" s="222" t="s">
        <v>1403</v>
      </c>
      <c r="D381" s="222" t="s">
        <v>202</v>
      </c>
      <c r="E381" s="223" t="s">
        <v>3125</v>
      </c>
      <c r="F381" s="224" t="s">
        <v>3126</v>
      </c>
      <c r="G381" s="225" t="s">
        <v>934</v>
      </c>
      <c r="H381" s="226">
        <v>1</v>
      </c>
      <c r="I381" s="227"/>
      <c r="J381" s="228">
        <f>ROUND(I381*H381,2)</f>
        <v>0</v>
      </c>
      <c r="K381" s="229"/>
      <c r="L381" s="45"/>
      <c r="M381" s="230" t="s">
        <v>1</v>
      </c>
      <c r="N381" s="231" t="s">
        <v>41</v>
      </c>
      <c r="O381" s="92"/>
      <c r="P381" s="232">
        <f>O381*H381</f>
        <v>0</v>
      </c>
      <c r="Q381" s="232">
        <v>0</v>
      </c>
      <c r="R381" s="232">
        <f>Q381*H381</f>
        <v>0</v>
      </c>
      <c r="S381" s="232">
        <v>0</v>
      </c>
      <c r="T381" s="233">
        <f>S381*H381</f>
        <v>0</v>
      </c>
      <c r="U381" s="39"/>
      <c r="V381" s="39"/>
      <c r="W381" s="39"/>
      <c r="X381" s="39"/>
      <c r="Y381" s="39"/>
      <c r="Z381" s="39"/>
      <c r="AA381" s="39"/>
      <c r="AB381" s="39"/>
      <c r="AC381" s="39"/>
      <c r="AD381" s="39"/>
      <c r="AE381" s="39"/>
      <c r="AR381" s="234" t="s">
        <v>206</v>
      </c>
      <c r="AT381" s="234" t="s">
        <v>202</v>
      </c>
      <c r="AU381" s="234" t="s">
        <v>83</v>
      </c>
      <c r="AY381" s="18" t="s">
        <v>201</v>
      </c>
      <c r="BE381" s="235">
        <f>IF(N381="základní",J381,0)</f>
        <v>0</v>
      </c>
      <c r="BF381" s="235">
        <f>IF(N381="snížená",J381,0)</f>
        <v>0</v>
      </c>
      <c r="BG381" s="235">
        <f>IF(N381="zákl. přenesená",J381,0)</f>
        <v>0</v>
      </c>
      <c r="BH381" s="235">
        <f>IF(N381="sníž. přenesená",J381,0)</f>
        <v>0</v>
      </c>
      <c r="BI381" s="235">
        <f>IF(N381="nulová",J381,0)</f>
        <v>0</v>
      </c>
      <c r="BJ381" s="18" t="s">
        <v>83</v>
      </c>
      <c r="BK381" s="235">
        <f>ROUND(I381*H381,2)</f>
        <v>0</v>
      </c>
      <c r="BL381" s="18" t="s">
        <v>206</v>
      </c>
      <c r="BM381" s="234" t="s">
        <v>2574</v>
      </c>
    </row>
    <row r="382" s="2" customFormat="1" ht="16.5" customHeight="1">
      <c r="A382" s="39"/>
      <c r="B382" s="40"/>
      <c r="C382" s="222" t="s">
        <v>1407</v>
      </c>
      <c r="D382" s="222" t="s">
        <v>202</v>
      </c>
      <c r="E382" s="223" t="s">
        <v>3127</v>
      </c>
      <c r="F382" s="224" t="s">
        <v>3128</v>
      </c>
      <c r="G382" s="225" t="s">
        <v>934</v>
      </c>
      <c r="H382" s="226">
        <v>1</v>
      </c>
      <c r="I382" s="227"/>
      <c r="J382" s="228">
        <f>ROUND(I382*H382,2)</f>
        <v>0</v>
      </c>
      <c r="K382" s="229"/>
      <c r="L382" s="45"/>
      <c r="M382" s="230" t="s">
        <v>1</v>
      </c>
      <c r="N382" s="231" t="s">
        <v>41</v>
      </c>
      <c r="O382" s="92"/>
      <c r="P382" s="232">
        <f>O382*H382</f>
        <v>0</v>
      </c>
      <c r="Q382" s="232">
        <v>0</v>
      </c>
      <c r="R382" s="232">
        <f>Q382*H382</f>
        <v>0</v>
      </c>
      <c r="S382" s="232">
        <v>0</v>
      </c>
      <c r="T382" s="233">
        <f>S382*H382</f>
        <v>0</v>
      </c>
      <c r="U382" s="39"/>
      <c r="V382" s="39"/>
      <c r="W382" s="39"/>
      <c r="X382" s="39"/>
      <c r="Y382" s="39"/>
      <c r="Z382" s="39"/>
      <c r="AA382" s="39"/>
      <c r="AB382" s="39"/>
      <c r="AC382" s="39"/>
      <c r="AD382" s="39"/>
      <c r="AE382" s="39"/>
      <c r="AR382" s="234" t="s">
        <v>206</v>
      </c>
      <c r="AT382" s="234" t="s">
        <v>202</v>
      </c>
      <c r="AU382" s="234" t="s">
        <v>83</v>
      </c>
      <c r="AY382" s="18" t="s">
        <v>201</v>
      </c>
      <c r="BE382" s="235">
        <f>IF(N382="základní",J382,0)</f>
        <v>0</v>
      </c>
      <c r="BF382" s="235">
        <f>IF(N382="snížená",J382,0)</f>
        <v>0</v>
      </c>
      <c r="BG382" s="235">
        <f>IF(N382="zákl. přenesená",J382,0)</f>
        <v>0</v>
      </c>
      <c r="BH382" s="235">
        <f>IF(N382="sníž. přenesená",J382,0)</f>
        <v>0</v>
      </c>
      <c r="BI382" s="235">
        <f>IF(N382="nulová",J382,0)</f>
        <v>0</v>
      </c>
      <c r="BJ382" s="18" t="s">
        <v>83</v>
      </c>
      <c r="BK382" s="235">
        <f>ROUND(I382*H382,2)</f>
        <v>0</v>
      </c>
      <c r="BL382" s="18" t="s">
        <v>206</v>
      </c>
      <c r="BM382" s="234" t="s">
        <v>2577</v>
      </c>
    </row>
    <row r="383" s="2" customFormat="1">
      <c r="A383" s="39"/>
      <c r="B383" s="40"/>
      <c r="C383" s="41"/>
      <c r="D383" s="238" t="s">
        <v>343</v>
      </c>
      <c r="E383" s="41"/>
      <c r="F383" s="285" t="s">
        <v>3129</v>
      </c>
      <c r="G383" s="41"/>
      <c r="H383" s="41"/>
      <c r="I383" s="286"/>
      <c r="J383" s="41"/>
      <c r="K383" s="41"/>
      <c r="L383" s="45"/>
      <c r="M383" s="287"/>
      <c r="N383" s="288"/>
      <c r="O383" s="92"/>
      <c r="P383" s="92"/>
      <c r="Q383" s="92"/>
      <c r="R383" s="92"/>
      <c r="S383" s="92"/>
      <c r="T383" s="93"/>
      <c r="U383" s="39"/>
      <c r="V383" s="39"/>
      <c r="W383" s="39"/>
      <c r="X383" s="39"/>
      <c r="Y383" s="39"/>
      <c r="Z383" s="39"/>
      <c r="AA383" s="39"/>
      <c r="AB383" s="39"/>
      <c r="AC383" s="39"/>
      <c r="AD383" s="39"/>
      <c r="AE383" s="39"/>
      <c r="AT383" s="18" t="s">
        <v>343</v>
      </c>
      <c r="AU383" s="18" t="s">
        <v>83</v>
      </c>
    </row>
    <row r="384" s="2" customFormat="1" ht="16.5" customHeight="1">
      <c r="A384" s="39"/>
      <c r="B384" s="40"/>
      <c r="C384" s="222" t="s">
        <v>1411</v>
      </c>
      <c r="D384" s="222" t="s">
        <v>202</v>
      </c>
      <c r="E384" s="223" t="s">
        <v>3130</v>
      </c>
      <c r="F384" s="224" t="s">
        <v>3131</v>
      </c>
      <c r="G384" s="225" t="s">
        <v>2234</v>
      </c>
      <c r="H384" s="226">
        <v>1</v>
      </c>
      <c r="I384" s="227"/>
      <c r="J384" s="228">
        <f>ROUND(I384*H384,2)</f>
        <v>0</v>
      </c>
      <c r="K384" s="229"/>
      <c r="L384" s="45"/>
      <c r="M384" s="230" t="s">
        <v>1</v>
      </c>
      <c r="N384" s="231" t="s">
        <v>41</v>
      </c>
      <c r="O384" s="92"/>
      <c r="P384" s="232">
        <f>O384*H384</f>
        <v>0</v>
      </c>
      <c r="Q384" s="232">
        <v>0</v>
      </c>
      <c r="R384" s="232">
        <f>Q384*H384</f>
        <v>0</v>
      </c>
      <c r="S384" s="232">
        <v>0</v>
      </c>
      <c r="T384" s="233">
        <f>S384*H384</f>
        <v>0</v>
      </c>
      <c r="U384" s="39"/>
      <c r="V384" s="39"/>
      <c r="W384" s="39"/>
      <c r="X384" s="39"/>
      <c r="Y384" s="39"/>
      <c r="Z384" s="39"/>
      <c r="AA384" s="39"/>
      <c r="AB384" s="39"/>
      <c r="AC384" s="39"/>
      <c r="AD384" s="39"/>
      <c r="AE384" s="39"/>
      <c r="AR384" s="234" t="s">
        <v>206</v>
      </c>
      <c r="AT384" s="234" t="s">
        <v>202</v>
      </c>
      <c r="AU384" s="234" t="s">
        <v>83</v>
      </c>
      <c r="AY384" s="18" t="s">
        <v>201</v>
      </c>
      <c r="BE384" s="235">
        <f>IF(N384="základní",J384,0)</f>
        <v>0</v>
      </c>
      <c r="BF384" s="235">
        <f>IF(N384="snížená",J384,0)</f>
        <v>0</v>
      </c>
      <c r="BG384" s="235">
        <f>IF(N384="zákl. přenesená",J384,0)</f>
        <v>0</v>
      </c>
      <c r="BH384" s="235">
        <f>IF(N384="sníž. přenesená",J384,0)</f>
        <v>0</v>
      </c>
      <c r="BI384" s="235">
        <f>IF(N384="nulová",J384,0)</f>
        <v>0</v>
      </c>
      <c r="BJ384" s="18" t="s">
        <v>83</v>
      </c>
      <c r="BK384" s="235">
        <f>ROUND(I384*H384,2)</f>
        <v>0</v>
      </c>
      <c r="BL384" s="18" t="s">
        <v>206</v>
      </c>
      <c r="BM384" s="234" t="s">
        <v>2580</v>
      </c>
    </row>
    <row r="385" s="11" customFormat="1" ht="22.8" customHeight="1">
      <c r="A385" s="11"/>
      <c r="B385" s="208"/>
      <c r="C385" s="209"/>
      <c r="D385" s="210" t="s">
        <v>75</v>
      </c>
      <c r="E385" s="310" t="s">
        <v>3132</v>
      </c>
      <c r="F385" s="310" t="s">
        <v>2852</v>
      </c>
      <c r="G385" s="209"/>
      <c r="H385" s="209"/>
      <c r="I385" s="212"/>
      <c r="J385" s="311">
        <f>BK385</f>
        <v>0</v>
      </c>
      <c r="K385" s="209"/>
      <c r="L385" s="214"/>
      <c r="M385" s="215"/>
      <c r="N385" s="216"/>
      <c r="O385" s="216"/>
      <c r="P385" s="217">
        <f>SUM(P386:P388)</f>
        <v>0</v>
      </c>
      <c r="Q385" s="216"/>
      <c r="R385" s="217">
        <f>SUM(R386:R388)</f>
        <v>0</v>
      </c>
      <c r="S385" s="216"/>
      <c r="T385" s="218">
        <f>SUM(T386:T388)</f>
        <v>0</v>
      </c>
      <c r="U385" s="11"/>
      <c r="V385" s="11"/>
      <c r="W385" s="11"/>
      <c r="X385" s="11"/>
      <c r="Y385" s="11"/>
      <c r="Z385" s="11"/>
      <c r="AA385" s="11"/>
      <c r="AB385" s="11"/>
      <c r="AC385" s="11"/>
      <c r="AD385" s="11"/>
      <c r="AE385" s="11"/>
      <c r="AR385" s="219" t="s">
        <v>83</v>
      </c>
      <c r="AT385" s="220" t="s">
        <v>75</v>
      </c>
      <c r="AU385" s="220" t="s">
        <v>83</v>
      </c>
      <c r="AY385" s="219" t="s">
        <v>201</v>
      </c>
      <c r="BK385" s="221">
        <f>SUM(BK386:BK388)</f>
        <v>0</v>
      </c>
    </row>
    <row r="386" s="2" customFormat="1" ht="24.15" customHeight="1">
      <c r="A386" s="39"/>
      <c r="B386" s="40"/>
      <c r="C386" s="222" t="s">
        <v>1415</v>
      </c>
      <c r="D386" s="222" t="s">
        <v>202</v>
      </c>
      <c r="E386" s="223" t="s">
        <v>3013</v>
      </c>
      <c r="F386" s="224" t="s">
        <v>3014</v>
      </c>
      <c r="G386" s="225" t="s">
        <v>671</v>
      </c>
      <c r="H386" s="226">
        <v>6</v>
      </c>
      <c r="I386" s="227"/>
      <c r="J386" s="228">
        <f>ROUND(I386*H386,2)</f>
        <v>0</v>
      </c>
      <c r="K386" s="229"/>
      <c r="L386" s="45"/>
      <c r="M386" s="230" t="s">
        <v>1</v>
      </c>
      <c r="N386" s="231" t="s">
        <v>41</v>
      </c>
      <c r="O386" s="92"/>
      <c r="P386" s="232">
        <f>O386*H386</f>
        <v>0</v>
      </c>
      <c r="Q386" s="232">
        <v>0</v>
      </c>
      <c r="R386" s="232">
        <f>Q386*H386</f>
        <v>0</v>
      </c>
      <c r="S386" s="232">
        <v>0</v>
      </c>
      <c r="T386" s="233">
        <f>S386*H386</f>
        <v>0</v>
      </c>
      <c r="U386" s="39"/>
      <c r="V386" s="39"/>
      <c r="W386" s="39"/>
      <c r="X386" s="39"/>
      <c r="Y386" s="39"/>
      <c r="Z386" s="39"/>
      <c r="AA386" s="39"/>
      <c r="AB386" s="39"/>
      <c r="AC386" s="39"/>
      <c r="AD386" s="39"/>
      <c r="AE386" s="39"/>
      <c r="AR386" s="234" t="s">
        <v>206</v>
      </c>
      <c r="AT386" s="234" t="s">
        <v>202</v>
      </c>
      <c r="AU386" s="234" t="s">
        <v>85</v>
      </c>
      <c r="AY386" s="18" t="s">
        <v>201</v>
      </c>
      <c r="BE386" s="235">
        <f>IF(N386="základní",J386,0)</f>
        <v>0</v>
      </c>
      <c r="BF386" s="235">
        <f>IF(N386="snížená",J386,0)</f>
        <v>0</v>
      </c>
      <c r="BG386" s="235">
        <f>IF(N386="zákl. přenesená",J386,0)</f>
        <v>0</v>
      </c>
      <c r="BH386" s="235">
        <f>IF(N386="sníž. přenesená",J386,0)</f>
        <v>0</v>
      </c>
      <c r="BI386" s="235">
        <f>IF(N386="nulová",J386,0)</f>
        <v>0</v>
      </c>
      <c r="BJ386" s="18" t="s">
        <v>83</v>
      </c>
      <c r="BK386" s="235">
        <f>ROUND(I386*H386,2)</f>
        <v>0</v>
      </c>
      <c r="BL386" s="18" t="s">
        <v>206</v>
      </c>
      <c r="BM386" s="234" t="s">
        <v>2583</v>
      </c>
    </row>
    <row r="387" s="2" customFormat="1" ht="78" customHeight="1">
      <c r="A387" s="39"/>
      <c r="B387" s="40"/>
      <c r="C387" s="222" t="s">
        <v>1419</v>
      </c>
      <c r="D387" s="222" t="s">
        <v>202</v>
      </c>
      <c r="E387" s="223" t="s">
        <v>2928</v>
      </c>
      <c r="F387" s="224" t="s">
        <v>2929</v>
      </c>
      <c r="G387" s="225" t="s">
        <v>215</v>
      </c>
      <c r="H387" s="226">
        <v>1</v>
      </c>
      <c r="I387" s="227"/>
      <c r="J387" s="228">
        <f>ROUND(I387*H387,2)</f>
        <v>0</v>
      </c>
      <c r="K387" s="229"/>
      <c r="L387" s="45"/>
      <c r="M387" s="230" t="s">
        <v>1</v>
      </c>
      <c r="N387" s="231" t="s">
        <v>41</v>
      </c>
      <c r="O387" s="92"/>
      <c r="P387" s="232">
        <f>O387*H387</f>
        <v>0</v>
      </c>
      <c r="Q387" s="232">
        <v>0</v>
      </c>
      <c r="R387" s="232">
        <f>Q387*H387</f>
        <v>0</v>
      </c>
      <c r="S387" s="232">
        <v>0</v>
      </c>
      <c r="T387" s="233">
        <f>S387*H387</f>
        <v>0</v>
      </c>
      <c r="U387" s="39"/>
      <c r="V387" s="39"/>
      <c r="W387" s="39"/>
      <c r="X387" s="39"/>
      <c r="Y387" s="39"/>
      <c r="Z387" s="39"/>
      <c r="AA387" s="39"/>
      <c r="AB387" s="39"/>
      <c r="AC387" s="39"/>
      <c r="AD387" s="39"/>
      <c r="AE387" s="39"/>
      <c r="AR387" s="234" t="s">
        <v>206</v>
      </c>
      <c r="AT387" s="234" t="s">
        <v>202</v>
      </c>
      <c r="AU387" s="234" t="s">
        <v>85</v>
      </c>
      <c r="AY387" s="18" t="s">
        <v>201</v>
      </c>
      <c r="BE387" s="235">
        <f>IF(N387="základní",J387,0)</f>
        <v>0</v>
      </c>
      <c r="BF387" s="235">
        <f>IF(N387="snížená",J387,0)</f>
        <v>0</v>
      </c>
      <c r="BG387" s="235">
        <f>IF(N387="zákl. přenesená",J387,0)</f>
        <v>0</v>
      </c>
      <c r="BH387" s="235">
        <f>IF(N387="sníž. přenesená",J387,0)</f>
        <v>0</v>
      </c>
      <c r="BI387" s="235">
        <f>IF(N387="nulová",J387,0)</f>
        <v>0</v>
      </c>
      <c r="BJ387" s="18" t="s">
        <v>83</v>
      </c>
      <c r="BK387" s="235">
        <f>ROUND(I387*H387,2)</f>
        <v>0</v>
      </c>
      <c r="BL387" s="18" t="s">
        <v>206</v>
      </c>
      <c r="BM387" s="234" t="s">
        <v>2586</v>
      </c>
    </row>
    <row r="388" s="2" customFormat="1" ht="16.5" customHeight="1">
      <c r="A388" s="39"/>
      <c r="B388" s="40"/>
      <c r="C388" s="222" t="s">
        <v>1423</v>
      </c>
      <c r="D388" s="222" t="s">
        <v>202</v>
      </c>
      <c r="E388" s="223" t="s">
        <v>3133</v>
      </c>
      <c r="F388" s="224" t="s">
        <v>2864</v>
      </c>
      <c r="G388" s="225" t="s">
        <v>2234</v>
      </c>
      <c r="H388" s="226">
        <v>1</v>
      </c>
      <c r="I388" s="227"/>
      <c r="J388" s="228">
        <f>ROUND(I388*H388,2)</f>
        <v>0</v>
      </c>
      <c r="K388" s="229"/>
      <c r="L388" s="45"/>
      <c r="M388" s="230" t="s">
        <v>1</v>
      </c>
      <c r="N388" s="231" t="s">
        <v>41</v>
      </c>
      <c r="O388" s="92"/>
      <c r="P388" s="232">
        <f>O388*H388</f>
        <v>0</v>
      </c>
      <c r="Q388" s="232">
        <v>0</v>
      </c>
      <c r="R388" s="232">
        <f>Q388*H388</f>
        <v>0</v>
      </c>
      <c r="S388" s="232">
        <v>0</v>
      </c>
      <c r="T388" s="233">
        <f>S388*H388</f>
        <v>0</v>
      </c>
      <c r="U388" s="39"/>
      <c r="V388" s="39"/>
      <c r="W388" s="39"/>
      <c r="X388" s="39"/>
      <c r="Y388" s="39"/>
      <c r="Z388" s="39"/>
      <c r="AA388" s="39"/>
      <c r="AB388" s="39"/>
      <c r="AC388" s="39"/>
      <c r="AD388" s="39"/>
      <c r="AE388" s="39"/>
      <c r="AR388" s="234" t="s">
        <v>206</v>
      </c>
      <c r="AT388" s="234" t="s">
        <v>202</v>
      </c>
      <c r="AU388" s="234" t="s">
        <v>85</v>
      </c>
      <c r="AY388" s="18" t="s">
        <v>201</v>
      </c>
      <c r="BE388" s="235">
        <f>IF(N388="základní",J388,0)</f>
        <v>0</v>
      </c>
      <c r="BF388" s="235">
        <f>IF(N388="snížená",J388,0)</f>
        <v>0</v>
      </c>
      <c r="BG388" s="235">
        <f>IF(N388="zákl. přenesená",J388,0)</f>
        <v>0</v>
      </c>
      <c r="BH388" s="235">
        <f>IF(N388="sníž. přenesená",J388,0)</f>
        <v>0</v>
      </c>
      <c r="BI388" s="235">
        <f>IF(N388="nulová",J388,0)</f>
        <v>0</v>
      </c>
      <c r="BJ388" s="18" t="s">
        <v>83</v>
      </c>
      <c r="BK388" s="235">
        <f>ROUND(I388*H388,2)</f>
        <v>0</v>
      </c>
      <c r="BL388" s="18" t="s">
        <v>206</v>
      </c>
      <c r="BM388" s="234" t="s">
        <v>2589</v>
      </c>
    </row>
    <row r="389" s="11" customFormat="1" ht="25.92" customHeight="1">
      <c r="A389" s="11"/>
      <c r="B389" s="208"/>
      <c r="C389" s="209"/>
      <c r="D389" s="210" t="s">
        <v>75</v>
      </c>
      <c r="E389" s="211" t="s">
        <v>3134</v>
      </c>
      <c r="F389" s="211" t="s">
        <v>2879</v>
      </c>
      <c r="G389" s="209"/>
      <c r="H389" s="209"/>
      <c r="I389" s="212"/>
      <c r="J389" s="213">
        <f>BK389</f>
        <v>0</v>
      </c>
      <c r="K389" s="209"/>
      <c r="L389" s="214"/>
      <c r="M389" s="215"/>
      <c r="N389" s="216"/>
      <c r="O389" s="216"/>
      <c r="P389" s="217">
        <f>SUM(P390:P392)</f>
        <v>0</v>
      </c>
      <c r="Q389" s="216"/>
      <c r="R389" s="217">
        <f>SUM(R390:R392)</f>
        <v>0</v>
      </c>
      <c r="S389" s="216"/>
      <c r="T389" s="218">
        <f>SUM(T390:T392)</f>
        <v>0</v>
      </c>
      <c r="U389" s="11"/>
      <c r="V389" s="11"/>
      <c r="W389" s="11"/>
      <c r="X389" s="11"/>
      <c r="Y389" s="11"/>
      <c r="Z389" s="11"/>
      <c r="AA389" s="11"/>
      <c r="AB389" s="11"/>
      <c r="AC389" s="11"/>
      <c r="AD389" s="11"/>
      <c r="AE389" s="11"/>
      <c r="AR389" s="219" t="s">
        <v>83</v>
      </c>
      <c r="AT389" s="220" t="s">
        <v>75</v>
      </c>
      <c r="AU389" s="220" t="s">
        <v>76</v>
      </c>
      <c r="AY389" s="219" t="s">
        <v>201</v>
      </c>
      <c r="BK389" s="221">
        <f>SUM(BK390:BK392)</f>
        <v>0</v>
      </c>
    </row>
    <row r="390" s="2" customFormat="1" ht="16.5" customHeight="1">
      <c r="A390" s="39"/>
      <c r="B390" s="40"/>
      <c r="C390" s="222" t="s">
        <v>1426</v>
      </c>
      <c r="D390" s="222" t="s">
        <v>202</v>
      </c>
      <c r="E390" s="223" t="s">
        <v>3135</v>
      </c>
      <c r="F390" s="224" t="s">
        <v>2881</v>
      </c>
      <c r="G390" s="225" t="s">
        <v>2234</v>
      </c>
      <c r="H390" s="226">
        <v>1</v>
      </c>
      <c r="I390" s="227"/>
      <c r="J390" s="228">
        <f>ROUND(I390*H390,2)</f>
        <v>0</v>
      </c>
      <c r="K390" s="229"/>
      <c r="L390" s="45"/>
      <c r="M390" s="230" t="s">
        <v>1</v>
      </c>
      <c r="N390" s="231" t="s">
        <v>41</v>
      </c>
      <c r="O390" s="92"/>
      <c r="P390" s="232">
        <f>O390*H390</f>
        <v>0</v>
      </c>
      <c r="Q390" s="232">
        <v>0</v>
      </c>
      <c r="R390" s="232">
        <f>Q390*H390</f>
        <v>0</v>
      </c>
      <c r="S390" s="232">
        <v>0</v>
      </c>
      <c r="T390" s="233">
        <f>S390*H390</f>
        <v>0</v>
      </c>
      <c r="U390" s="39"/>
      <c r="V390" s="39"/>
      <c r="W390" s="39"/>
      <c r="X390" s="39"/>
      <c r="Y390" s="39"/>
      <c r="Z390" s="39"/>
      <c r="AA390" s="39"/>
      <c r="AB390" s="39"/>
      <c r="AC390" s="39"/>
      <c r="AD390" s="39"/>
      <c r="AE390" s="39"/>
      <c r="AR390" s="234" t="s">
        <v>206</v>
      </c>
      <c r="AT390" s="234" t="s">
        <v>202</v>
      </c>
      <c r="AU390" s="234" t="s">
        <v>83</v>
      </c>
      <c r="AY390" s="18" t="s">
        <v>201</v>
      </c>
      <c r="BE390" s="235">
        <f>IF(N390="základní",J390,0)</f>
        <v>0</v>
      </c>
      <c r="BF390" s="235">
        <f>IF(N390="snížená",J390,0)</f>
        <v>0</v>
      </c>
      <c r="BG390" s="235">
        <f>IF(N390="zákl. přenesená",J390,0)</f>
        <v>0</v>
      </c>
      <c r="BH390" s="235">
        <f>IF(N390="sníž. přenesená",J390,0)</f>
        <v>0</v>
      </c>
      <c r="BI390" s="235">
        <f>IF(N390="nulová",J390,0)</f>
        <v>0</v>
      </c>
      <c r="BJ390" s="18" t="s">
        <v>83</v>
      </c>
      <c r="BK390" s="235">
        <f>ROUND(I390*H390,2)</f>
        <v>0</v>
      </c>
      <c r="BL390" s="18" t="s">
        <v>206</v>
      </c>
      <c r="BM390" s="234" t="s">
        <v>2592</v>
      </c>
    </row>
    <row r="391" s="2" customFormat="1">
      <c r="A391" s="39"/>
      <c r="B391" s="40"/>
      <c r="C391" s="41"/>
      <c r="D391" s="238" t="s">
        <v>343</v>
      </c>
      <c r="E391" s="41"/>
      <c r="F391" s="285" t="s">
        <v>2317</v>
      </c>
      <c r="G391" s="41"/>
      <c r="H391" s="41"/>
      <c r="I391" s="286"/>
      <c r="J391" s="41"/>
      <c r="K391" s="41"/>
      <c r="L391" s="45"/>
      <c r="M391" s="287"/>
      <c r="N391" s="288"/>
      <c r="O391" s="92"/>
      <c r="P391" s="92"/>
      <c r="Q391" s="92"/>
      <c r="R391" s="92"/>
      <c r="S391" s="92"/>
      <c r="T391" s="93"/>
      <c r="U391" s="39"/>
      <c r="V391" s="39"/>
      <c r="W391" s="39"/>
      <c r="X391" s="39"/>
      <c r="Y391" s="39"/>
      <c r="Z391" s="39"/>
      <c r="AA391" s="39"/>
      <c r="AB391" s="39"/>
      <c r="AC391" s="39"/>
      <c r="AD391" s="39"/>
      <c r="AE391" s="39"/>
      <c r="AT391" s="18" t="s">
        <v>343</v>
      </c>
      <c r="AU391" s="18" t="s">
        <v>83</v>
      </c>
    </row>
    <row r="392" s="2" customFormat="1" ht="21.75" customHeight="1">
      <c r="A392" s="39"/>
      <c r="B392" s="40"/>
      <c r="C392" s="222" t="s">
        <v>1429</v>
      </c>
      <c r="D392" s="222" t="s">
        <v>202</v>
      </c>
      <c r="E392" s="223" t="s">
        <v>2888</v>
      </c>
      <c r="F392" s="224" t="s">
        <v>2889</v>
      </c>
      <c r="G392" s="225" t="s">
        <v>1032</v>
      </c>
      <c r="H392" s="302"/>
      <c r="I392" s="227"/>
      <c r="J392" s="228">
        <f>ROUND(I392*H392,2)</f>
        <v>0</v>
      </c>
      <c r="K392" s="229"/>
      <c r="L392" s="45"/>
      <c r="M392" s="230" t="s">
        <v>1</v>
      </c>
      <c r="N392" s="231" t="s">
        <v>41</v>
      </c>
      <c r="O392" s="92"/>
      <c r="P392" s="232">
        <f>O392*H392</f>
        <v>0</v>
      </c>
      <c r="Q392" s="232">
        <v>0</v>
      </c>
      <c r="R392" s="232">
        <f>Q392*H392</f>
        <v>0</v>
      </c>
      <c r="S392" s="232">
        <v>0</v>
      </c>
      <c r="T392" s="233">
        <f>S392*H392</f>
        <v>0</v>
      </c>
      <c r="U392" s="39"/>
      <c r="V392" s="39"/>
      <c r="W392" s="39"/>
      <c r="X392" s="39"/>
      <c r="Y392" s="39"/>
      <c r="Z392" s="39"/>
      <c r="AA392" s="39"/>
      <c r="AB392" s="39"/>
      <c r="AC392" s="39"/>
      <c r="AD392" s="39"/>
      <c r="AE392" s="39"/>
      <c r="AR392" s="234" t="s">
        <v>206</v>
      </c>
      <c r="AT392" s="234" t="s">
        <v>202</v>
      </c>
      <c r="AU392" s="234" t="s">
        <v>83</v>
      </c>
      <c r="AY392" s="18" t="s">
        <v>201</v>
      </c>
      <c r="BE392" s="235">
        <f>IF(N392="základní",J392,0)</f>
        <v>0</v>
      </c>
      <c r="BF392" s="235">
        <f>IF(N392="snížená",J392,0)</f>
        <v>0</v>
      </c>
      <c r="BG392" s="235">
        <f>IF(N392="zákl. přenesená",J392,0)</f>
        <v>0</v>
      </c>
      <c r="BH392" s="235">
        <f>IF(N392="sníž. přenesená",J392,0)</f>
        <v>0</v>
      </c>
      <c r="BI392" s="235">
        <f>IF(N392="nulová",J392,0)</f>
        <v>0</v>
      </c>
      <c r="BJ392" s="18" t="s">
        <v>83</v>
      </c>
      <c r="BK392" s="235">
        <f>ROUND(I392*H392,2)</f>
        <v>0</v>
      </c>
      <c r="BL392" s="18" t="s">
        <v>206</v>
      </c>
      <c r="BM392" s="234" t="s">
        <v>2595</v>
      </c>
    </row>
    <row r="393" s="11" customFormat="1" ht="25.92" customHeight="1">
      <c r="A393" s="11"/>
      <c r="B393" s="208"/>
      <c r="C393" s="209"/>
      <c r="D393" s="210" t="s">
        <v>75</v>
      </c>
      <c r="E393" s="211" t="s">
        <v>1067</v>
      </c>
      <c r="F393" s="211" t="s">
        <v>2181</v>
      </c>
      <c r="G393" s="209"/>
      <c r="H393" s="209"/>
      <c r="I393" s="212"/>
      <c r="J393" s="213">
        <f>BK393</f>
        <v>0</v>
      </c>
      <c r="K393" s="209"/>
      <c r="L393" s="214"/>
      <c r="M393" s="215"/>
      <c r="N393" s="216"/>
      <c r="O393" s="216"/>
      <c r="P393" s="217">
        <f>P394</f>
        <v>0</v>
      </c>
      <c r="Q393" s="216"/>
      <c r="R393" s="217">
        <f>R394</f>
        <v>0</v>
      </c>
      <c r="S393" s="216"/>
      <c r="T393" s="218">
        <f>T394</f>
        <v>0</v>
      </c>
      <c r="U393" s="11"/>
      <c r="V393" s="11"/>
      <c r="W393" s="11"/>
      <c r="X393" s="11"/>
      <c r="Y393" s="11"/>
      <c r="Z393" s="11"/>
      <c r="AA393" s="11"/>
      <c r="AB393" s="11"/>
      <c r="AC393" s="11"/>
      <c r="AD393" s="11"/>
      <c r="AE393" s="11"/>
      <c r="AR393" s="219" t="s">
        <v>83</v>
      </c>
      <c r="AT393" s="220" t="s">
        <v>75</v>
      </c>
      <c r="AU393" s="220" t="s">
        <v>76</v>
      </c>
      <c r="AY393" s="219" t="s">
        <v>201</v>
      </c>
      <c r="BK393" s="221">
        <f>BK394</f>
        <v>0</v>
      </c>
    </row>
    <row r="394" s="2" customFormat="1" ht="134.25" customHeight="1">
      <c r="A394" s="39"/>
      <c r="B394" s="40"/>
      <c r="C394" s="222" t="s">
        <v>1433</v>
      </c>
      <c r="D394" s="222" t="s">
        <v>202</v>
      </c>
      <c r="E394" s="223" t="s">
        <v>2182</v>
      </c>
      <c r="F394" s="224" t="s">
        <v>2183</v>
      </c>
      <c r="G394" s="225" t="s">
        <v>823</v>
      </c>
      <c r="H394" s="226">
        <v>30</v>
      </c>
      <c r="I394" s="227"/>
      <c r="J394" s="228">
        <f>ROUND(I394*H394,2)</f>
        <v>0</v>
      </c>
      <c r="K394" s="229"/>
      <c r="L394" s="45"/>
      <c r="M394" s="230" t="s">
        <v>1</v>
      </c>
      <c r="N394" s="231" t="s">
        <v>41</v>
      </c>
      <c r="O394" s="92"/>
      <c r="P394" s="232">
        <f>O394*H394</f>
        <v>0</v>
      </c>
      <c r="Q394" s="232">
        <v>0</v>
      </c>
      <c r="R394" s="232">
        <f>Q394*H394</f>
        <v>0</v>
      </c>
      <c r="S394" s="232">
        <v>0</v>
      </c>
      <c r="T394" s="233">
        <f>S394*H394</f>
        <v>0</v>
      </c>
      <c r="U394" s="39"/>
      <c r="V394" s="39"/>
      <c r="W394" s="39"/>
      <c r="X394" s="39"/>
      <c r="Y394" s="39"/>
      <c r="Z394" s="39"/>
      <c r="AA394" s="39"/>
      <c r="AB394" s="39"/>
      <c r="AC394" s="39"/>
      <c r="AD394" s="39"/>
      <c r="AE394" s="39"/>
      <c r="AR394" s="234" t="s">
        <v>206</v>
      </c>
      <c r="AT394" s="234" t="s">
        <v>202</v>
      </c>
      <c r="AU394" s="234" t="s">
        <v>83</v>
      </c>
      <c r="AY394" s="18" t="s">
        <v>201</v>
      </c>
      <c r="BE394" s="235">
        <f>IF(N394="základní",J394,0)</f>
        <v>0</v>
      </c>
      <c r="BF394" s="235">
        <f>IF(N394="snížená",J394,0)</f>
        <v>0</v>
      </c>
      <c r="BG394" s="235">
        <f>IF(N394="zákl. přenesená",J394,0)</f>
        <v>0</v>
      </c>
      <c r="BH394" s="235">
        <f>IF(N394="sníž. přenesená",J394,0)</f>
        <v>0</v>
      </c>
      <c r="BI394" s="235">
        <f>IF(N394="nulová",J394,0)</f>
        <v>0</v>
      </c>
      <c r="BJ394" s="18" t="s">
        <v>83</v>
      </c>
      <c r="BK394" s="235">
        <f>ROUND(I394*H394,2)</f>
        <v>0</v>
      </c>
      <c r="BL394" s="18" t="s">
        <v>206</v>
      </c>
      <c r="BM394" s="234" t="s">
        <v>2598</v>
      </c>
    </row>
    <row r="395" s="11" customFormat="1" ht="25.92" customHeight="1">
      <c r="A395" s="11"/>
      <c r="B395" s="208"/>
      <c r="C395" s="209"/>
      <c r="D395" s="210" t="s">
        <v>75</v>
      </c>
      <c r="E395" s="211" t="s">
        <v>2735</v>
      </c>
      <c r="F395" s="211" t="s">
        <v>2736</v>
      </c>
      <c r="G395" s="209"/>
      <c r="H395" s="209"/>
      <c r="I395" s="212"/>
      <c r="J395" s="213">
        <f>BK395</f>
        <v>0</v>
      </c>
      <c r="K395" s="209"/>
      <c r="L395" s="214"/>
      <c r="M395" s="215"/>
      <c r="N395" s="216"/>
      <c r="O395" s="216"/>
      <c r="P395" s="217">
        <f>SUM(P396:P409)</f>
        <v>0</v>
      </c>
      <c r="Q395" s="216"/>
      <c r="R395" s="217">
        <f>SUM(R396:R409)</f>
        <v>0</v>
      </c>
      <c r="S395" s="216"/>
      <c r="T395" s="218">
        <f>SUM(T396:T409)</f>
        <v>0</v>
      </c>
      <c r="U395" s="11"/>
      <c r="V395" s="11"/>
      <c r="W395" s="11"/>
      <c r="X395" s="11"/>
      <c r="Y395" s="11"/>
      <c r="Z395" s="11"/>
      <c r="AA395" s="11"/>
      <c r="AB395" s="11"/>
      <c r="AC395" s="11"/>
      <c r="AD395" s="11"/>
      <c r="AE395" s="11"/>
      <c r="AR395" s="219" t="s">
        <v>83</v>
      </c>
      <c r="AT395" s="220" t="s">
        <v>75</v>
      </c>
      <c r="AU395" s="220" t="s">
        <v>76</v>
      </c>
      <c r="AY395" s="219" t="s">
        <v>201</v>
      </c>
      <c r="BK395" s="221">
        <f>SUM(BK396:BK409)</f>
        <v>0</v>
      </c>
    </row>
    <row r="396" s="2" customFormat="1" ht="24.15" customHeight="1">
      <c r="A396" s="39"/>
      <c r="B396" s="40"/>
      <c r="C396" s="222" t="s">
        <v>1454</v>
      </c>
      <c r="D396" s="222" t="s">
        <v>202</v>
      </c>
      <c r="E396" s="223" t="s">
        <v>2737</v>
      </c>
      <c r="F396" s="224" t="s">
        <v>2738</v>
      </c>
      <c r="G396" s="225" t="s">
        <v>2234</v>
      </c>
      <c r="H396" s="226">
        <v>1</v>
      </c>
      <c r="I396" s="227"/>
      <c r="J396" s="228">
        <f>ROUND(I396*H396,2)</f>
        <v>0</v>
      </c>
      <c r="K396" s="229"/>
      <c r="L396" s="45"/>
      <c r="M396" s="230" t="s">
        <v>1</v>
      </c>
      <c r="N396" s="231" t="s">
        <v>41</v>
      </c>
      <c r="O396" s="92"/>
      <c r="P396" s="232">
        <f>O396*H396</f>
        <v>0</v>
      </c>
      <c r="Q396" s="232">
        <v>0</v>
      </c>
      <c r="R396" s="232">
        <f>Q396*H396</f>
        <v>0</v>
      </c>
      <c r="S396" s="232">
        <v>0</v>
      </c>
      <c r="T396" s="233">
        <f>S396*H396</f>
        <v>0</v>
      </c>
      <c r="U396" s="39"/>
      <c r="V396" s="39"/>
      <c r="W396" s="39"/>
      <c r="X396" s="39"/>
      <c r="Y396" s="39"/>
      <c r="Z396" s="39"/>
      <c r="AA396" s="39"/>
      <c r="AB396" s="39"/>
      <c r="AC396" s="39"/>
      <c r="AD396" s="39"/>
      <c r="AE396" s="39"/>
      <c r="AR396" s="234" t="s">
        <v>206</v>
      </c>
      <c r="AT396" s="234" t="s">
        <v>202</v>
      </c>
      <c r="AU396" s="234" t="s">
        <v>83</v>
      </c>
      <c r="AY396" s="18" t="s">
        <v>201</v>
      </c>
      <c r="BE396" s="235">
        <f>IF(N396="základní",J396,0)</f>
        <v>0</v>
      </c>
      <c r="BF396" s="235">
        <f>IF(N396="snížená",J396,0)</f>
        <v>0</v>
      </c>
      <c r="BG396" s="235">
        <f>IF(N396="zákl. přenesená",J396,0)</f>
        <v>0</v>
      </c>
      <c r="BH396" s="235">
        <f>IF(N396="sníž. přenesená",J396,0)</f>
        <v>0</v>
      </c>
      <c r="BI396" s="235">
        <f>IF(N396="nulová",J396,0)</f>
        <v>0</v>
      </c>
      <c r="BJ396" s="18" t="s">
        <v>83</v>
      </c>
      <c r="BK396" s="235">
        <f>ROUND(I396*H396,2)</f>
        <v>0</v>
      </c>
      <c r="BL396" s="18" t="s">
        <v>206</v>
      </c>
      <c r="BM396" s="234" t="s">
        <v>2601</v>
      </c>
    </row>
    <row r="397" s="2" customFormat="1" ht="33" customHeight="1">
      <c r="A397" s="39"/>
      <c r="B397" s="40"/>
      <c r="C397" s="222" t="s">
        <v>1459</v>
      </c>
      <c r="D397" s="222" t="s">
        <v>202</v>
      </c>
      <c r="E397" s="223" t="s">
        <v>2741</v>
      </c>
      <c r="F397" s="224" t="s">
        <v>2742</v>
      </c>
      <c r="G397" s="225" t="s">
        <v>2234</v>
      </c>
      <c r="H397" s="226">
        <v>1</v>
      </c>
      <c r="I397" s="227"/>
      <c r="J397" s="228">
        <f>ROUND(I397*H397,2)</f>
        <v>0</v>
      </c>
      <c r="K397" s="229"/>
      <c r="L397" s="45"/>
      <c r="M397" s="230" t="s">
        <v>1</v>
      </c>
      <c r="N397" s="231" t="s">
        <v>41</v>
      </c>
      <c r="O397" s="92"/>
      <c r="P397" s="232">
        <f>O397*H397</f>
        <v>0</v>
      </c>
      <c r="Q397" s="232">
        <v>0</v>
      </c>
      <c r="R397" s="232">
        <f>Q397*H397</f>
        <v>0</v>
      </c>
      <c r="S397" s="232">
        <v>0</v>
      </c>
      <c r="T397" s="233">
        <f>S397*H397</f>
        <v>0</v>
      </c>
      <c r="U397" s="39"/>
      <c r="V397" s="39"/>
      <c r="W397" s="39"/>
      <c r="X397" s="39"/>
      <c r="Y397" s="39"/>
      <c r="Z397" s="39"/>
      <c r="AA397" s="39"/>
      <c r="AB397" s="39"/>
      <c r="AC397" s="39"/>
      <c r="AD397" s="39"/>
      <c r="AE397" s="39"/>
      <c r="AR397" s="234" t="s">
        <v>206</v>
      </c>
      <c r="AT397" s="234" t="s">
        <v>202</v>
      </c>
      <c r="AU397" s="234" t="s">
        <v>83</v>
      </c>
      <c r="AY397" s="18" t="s">
        <v>201</v>
      </c>
      <c r="BE397" s="235">
        <f>IF(N397="základní",J397,0)</f>
        <v>0</v>
      </c>
      <c r="BF397" s="235">
        <f>IF(N397="snížená",J397,0)</f>
        <v>0</v>
      </c>
      <c r="BG397" s="235">
        <f>IF(N397="zákl. přenesená",J397,0)</f>
        <v>0</v>
      </c>
      <c r="BH397" s="235">
        <f>IF(N397="sníž. přenesená",J397,0)</f>
        <v>0</v>
      </c>
      <c r="BI397" s="235">
        <f>IF(N397="nulová",J397,0)</f>
        <v>0</v>
      </c>
      <c r="BJ397" s="18" t="s">
        <v>83</v>
      </c>
      <c r="BK397" s="235">
        <f>ROUND(I397*H397,2)</f>
        <v>0</v>
      </c>
      <c r="BL397" s="18" t="s">
        <v>206</v>
      </c>
      <c r="BM397" s="234" t="s">
        <v>2604</v>
      </c>
    </row>
    <row r="398" s="2" customFormat="1" ht="55.5" customHeight="1">
      <c r="A398" s="39"/>
      <c r="B398" s="40"/>
      <c r="C398" s="222" t="s">
        <v>1465</v>
      </c>
      <c r="D398" s="222" t="s">
        <v>202</v>
      </c>
      <c r="E398" s="223" t="s">
        <v>2744</v>
      </c>
      <c r="F398" s="224" t="s">
        <v>2745</v>
      </c>
      <c r="G398" s="225" t="s">
        <v>2234</v>
      </c>
      <c r="H398" s="226">
        <v>1</v>
      </c>
      <c r="I398" s="227"/>
      <c r="J398" s="228">
        <f>ROUND(I398*H398,2)</f>
        <v>0</v>
      </c>
      <c r="K398" s="229"/>
      <c r="L398" s="45"/>
      <c r="M398" s="230" t="s">
        <v>1</v>
      </c>
      <c r="N398" s="231" t="s">
        <v>41</v>
      </c>
      <c r="O398" s="92"/>
      <c r="P398" s="232">
        <f>O398*H398</f>
        <v>0</v>
      </c>
      <c r="Q398" s="232">
        <v>0</v>
      </c>
      <c r="R398" s="232">
        <f>Q398*H398</f>
        <v>0</v>
      </c>
      <c r="S398" s="232">
        <v>0</v>
      </c>
      <c r="T398" s="233">
        <f>S398*H398</f>
        <v>0</v>
      </c>
      <c r="U398" s="39"/>
      <c r="V398" s="39"/>
      <c r="W398" s="39"/>
      <c r="X398" s="39"/>
      <c r="Y398" s="39"/>
      <c r="Z398" s="39"/>
      <c r="AA398" s="39"/>
      <c r="AB398" s="39"/>
      <c r="AC398" s="39"/>
      <c r="AD398" s="39"/>
      <c r="AE398" s="39"/>
      <c r="AR398" s="234" t="s">
        <v>206</v>
      </c>
      <c r="AT398" s="234" t="s">
        <v>202</v>
      </c>
      <c r="AU398" s="234" t="s">
        <v>83</v>
      </c>
      <c r="AY398" s="18" t="s">
        <v>201</v>
      </c>
      <c r="BE398" s="235">
        <f>IF(N398="základní",J398,0)</f>
        <v>0</v>
      </c>
      <c r="BF398" s="235">
        <f>IF(N398="snížená",J398,0)</f>
        <v>0</v>
      </c>
      <c r="BG398" s="235">
        <f>IF(N398="zákl. přenesená",J398,0)</f>
        <v>0</v>
      </c>
      <c r="BH398" s="235">
        <f>IF(N398="sníž. přenesená",J398,0)</f>
        <v>0</v>
      </c>
      <c r="BI398" s="235">
        <f>IF(N398="nulová",J398,0)</f>
        <v>0</v>
      </c>
      <c r="BJ398" s="18" t="s">
        <v>83</v>
      </c>
      <c r="BK398" s="235">
        <f>ROUND(I398*H398,2)</f>
        <v>0</v>
      </c>
      <c r="BL398" s="18" t="s">
        <v>206</v>
      </c>
      <c r="BM398" s="234" t="s">
        <v>2607</v>
      </c>
    </row>
    <row r="399" s="2" customFormat="1" ht="37.8" customHeight="1">
      <c r="A399" s="39"/>
      <c r="B399" s="40"/>
      <c r="C399" s="222" t="s">
        <v>1471</v>
      </c>
      <c r="D399" s="222" t="s">
        <v>202</v>
      </c>
      <c r="E399" s="223" t="s">
        <v>2748</v>
      </c>
      <c r="F399" s="224" t="s">
        <v>2749</v>
      </c>
      <c r="G399" s="225" t="s">
        <v>2234</v>
      </c>
      <c r="H399" s="226">
        <v>1</v>
      </c>
      <c r="I399" s="227"/>
      <c r="J399" s="228">
        <f>ROUND(I399*H399,2)</f>
        <v>0</v>
      </c>
      <c r="K399" s="229"/>
      <c r="L399" s="45"/>
      <c r="M399" s="230" t="s">
        <v>1</v>
      </c>
      <c r="N399" s="231" t="s">
        <v>41</v>
      </c>
      <c r="O399" s="92"/>
      <c r="P399" s="232">
        <f>O399*H399</f>
        <v>0</v>
      </c>
      <c r="Q399" s="232">
        <v>0</v>
      </c>
      <c r="R399" s="232">
        <f>Q399*H399</f>
        <v>0</v>
      </c>
      <c r="S399" s="232">
        <v>0</v>
      </c>
      <c r="T399" s="233">
        <f>S399*H399</f>
        <v>0</v>
      </c>
      <c r="U399" s="39"/>
      <c r="V399" s="39"/>
      <c r="W399" s="39"/>
      <c r="X399" s="39"/>
      <c r="Y399" s="39"/>
      <c r="Z399" s="39"/>
      <c r="AA399" s="39"/>
      <c r="AB399" s="39"/>
      <c r="AC399" s="39"/>
      <c r="AD399" s="39"/>
      <c r="AE399" s="39"/>
      <c r="AR399" s="234" t="s">
        <v>206</v>
      </c>
      <c r="AT399" s="234" t="s">
        <v>202</v>
      </c>
      <c r="AU399" s="234" t="s">
        <v>83</v>
      </c>
      <c r="AY399" s="18" t="s">
        <v>201</v>
      </c>
      <c r="BE399" s="235">
        <f>IF(N399="základní",J399,0)</f>
        <v>0</v>
      </c>
      <c r="BF399" s="235">
        <f>IF(N399="snížená",J399,0)</f>
        <v>0</v>
      </c>
      <c r="BG399" s="235">
        <f>IF(N399="zákl. přenesená",J399,0)</f>
        <v>0</v>
      </c>
      <c r="BH399" s="235">
        <f>IF(N399="sníž. přenesená",J399,0)</f>
        <v>0</v>
      </c>
      <c r="BI399" s="235">
        <f>IF(N399="nulová",J399,0)</f>
        <v>0</v>
      </c>
      <c r="BJ399" s="18" t="s">
        <v>83</v>
      </c>
      <c r="BK399" s="235">
        <f>ROUND(I399*H399,2)</f>
        <v>0</v>
      </c>
      <c r="BL399" s="18" t="s">
        <v>206</v>
      </c>
      <c r="BM399" s="234" t="s">
        <v>2610</v>
      </c>
    </row>
    <row r="400" s="2" customFormat="1" ht="21.75" customHeight="1">
      <c r="A400" s="39"/>
      <c r="B400" s="40"/>
      <c r="C400" s="222" t="s">
        <v>1477</v>
      </c>
      <c r="D400" s="222" t="s">
        <v>202</v>
      </c>
      <c r="E400" s="223" t="s">
        <v>2751</v>
      </c>
      <c r="F400" s="224" t="s">
        <v>2752</v>
      </c>
      <c r="G400" s="225" t="s">
        <v>2234</v>
      </c>
      <c r="H400" s="226">
        <v>1</v>
      </c>
      <c r="I400" s="227"/>
      <c r="J400" s="228">
        <f>ROUND(I400*H400,2)</f>
        <v>0</v>
      </c>
      <c r="K400" s="229"/>
      <c r="L400" s="45"/>
      <c r="M400" s="230" t="s">
        <v>1</v>
      </c>
      <c r="N400" s="231" t="s">
        <v>41</v>
      </c>
      <c r="O400" s="92"/>
      <c r="P400" s="232">
        <f>O400*H400</f>
        <v>0</v>
      </c>
      <c r="Q400" s="232">
        <v>0</v>
      </c>
      <c r="R400" s="232">
        <f>Q400*H400</f>
        <v>0</v>
      </c>
      <c r="S400" s="232">
        <v>0</v>
      </c>
      <c r="T400" s="233">
        <f>S400*H400</f>
        <v>0</v>
      </c>
      <c r="U400" s="39"/>
      <c r="V400" s="39"/>
      <c r="W400" s="39"/>
      <c r="X400" s="39"/>
      <c r="Y400" s="39"/>
      <c r="Z400" s="39"/>
      <c r="AA400" s="39"/>
      <c r="AB400" s="39"/>
      <c r="AC400" s="39"/>
      <c r="AD400" s="39"/>
      <c r="AE400" s="39"/>
      <c r="AR400" s="234" t="s">
        <v>206</v>
      </c>
      <c r="AT400" s="234" t="s">
        <v>202</v>
      </c>
      <c r="AU400" s="234" t="s">
        <v>83</v>
      </c>
      <c r="AY400" s="18" t="s">
        <v>201</v>
      </c>
      <c r="BE400" s="235">
        <f>IF(N400="základní",J400,0)</f>
        <v>0</v>
      </c>
      <c r="BF400" s="235">
        <f>IF(N400="snížená",J400,0)</f>
        <v>0</v>
      </c>
      <c r="BG400" s="235">
        <f>IF(N400="zákl. přenesená",J400,0)</f>
        <v>0</v>
      </c>
      <c r="BH400" s="235">
        <f>IF(N400="sníž. přenesená",J400,0)</f>
        <v>0</v>
      </c>
      <c r="BI400" s="235">
        <f>IF(N400="nulová",J400,0)</f>
        <v>0</v>
      </c>
      <c r="BJ400" s="18" t="s">
        <v>83</v>
      </c>
      <c r="BK400" s="235">
        <f>ROUND(I400*H400,2)</f>
        <v>0</v>
      </c>
      <c r="BL400" s="18" t="s">
        <v>206</v>
      </c>
      <c r="BM400" s="234" t="s">
        <v>2613</v>
      </c>
    </row>
    <row r="401" s="2" customFormat="1" ht="16.5" customHeight="1">
      <c r="A401" s="39"/>
      <c r="B401" s="40"/>
      <c r="C401" s="222" t="s">
        <v>1481</v>
      </c>
      <c r="D401" s="222" t="s">
        <v>202</v>
      </c>
      <c r="E401" s="223" t="s">
        <v>2755</v>
      </c>
      <c r="F401" s="224" t="s">
        <v>2756</v>
      </c>
      <c r="G401" s="225" t="s">
        <v>2234</v>
      </c>
      <c r="H401" s="226">
        <v>1</v>
      </c>
      <c r="I401" s="227"/>
      <c r="J401" s="228">
        <f>ROUND(I401*H401,2)</f>
        <v>0</v>
      </c>
      <c r="K401" s="229"/>
      <c r="L401" s="45"/>
      <c r="M401" s="230" t="s">
        <v>1</v>
      </c>
      <c r="N401" s="231" t="s">
        <v>41</v>
      </c>
      <c r="O401" s="92"/>
      <c r="P401" s="232">
        <f>O401*H401</f>
        <v>0</v>
      </c>
      <c r="Q401" s="232">
        <v>0</v>
      </c>
      <c r="R401" s="232">
        <f>Q401*H401</f>
        <v>0</v>
      </c>
      <c r="S401" s="232">
        <v>0</v>
      </c>
      <c r="T401" s="233">
        <f>S401*H401</f>
        <v>0</v>
      </c>
      <c r="U401" s="39"/>
      <c r="V401" s="39"/>
      <c r="W401" s="39"/>
      <c r="X401" s="39"/>
      <c r="Y401" s="39"/>
      <c r="Z401" s="39"/>
      <c r="AA401" s="39"/>
      <c r="AB401" s="39"/>
      <c r="AC401" s="39"/>
      <c r="AD401" s="39"/>
      <c r="AE401" s="39"/>
      <c r="AR401" s="234" t="s">
        <v>206</v>
      </c>
      <c r="AT401" s="234" t="s">
        <v>202</v>
      </c>
      <c r="AU401" s="234" t="s">
        <v>83</v>
      </c>
      <c r="AY401" s="18" t="s">
        <v>201</v>
      </c>
      <c r="BE401" s="235">
        <f>IF(N401="základní",J401,0)</f>
        <v>0</v>
      </c>
      <c r="BF401" s="235">
        <f>IF(N401="snížená",J401,0)</f>
        <v>0</v>
      </c>
      <c r="BG401" s="235">
        <f>IF(N401="zákl. přenesená",J401,0)</f>
        <v>0</v>
      </c>
      <c r="BH401" s="235">
        <f>IF(N401="sníž. přenesená",J401,0)</f>
        <v>0</v>
      </c>
      <c r="BI401" s="235">
        <f>IF(N401="nulová",J401,0)</f>
        <v>0</v>
      </c>
      <c r="BJ401" s="18" t="s">
        <v>83</v>
      </c>
      <c r="BK401" s="235">
        <f>ROUND(I401*H401,2)</f>
        <v>0</v>
      </c>
      <c r="BL401" s="18" t="s">
        <v>206</v>
      </c>
      <c r="BM401" s="234" t="s">
        <v>2615</v>
      </c>
    </row>
    <row r="402" s="2" customFormat="1" ht="33" customHeight="1">
      <c r="A402" s="39"/>
      <c r="B402" s="40"/>
      <c r="C402" s="222" t="s">
        <v>1487</v>
      </c>
      <c r="D402" s="222" t="s">
        <v>202</v>
      </c>
      <c r="E402" s="223" t="s">
        <v>2758</v>
      </c>
      <c r="F402" s="224" t="s">
        <v>2759</v>
      </c>
      <c r="G402" s="225" t="s">
        <v>2234</v>
      </c>
      <c r="H402" s="226">
        <v>1</v>
      </c>
      <c r="I402" s="227"/>
      <c r="J402" s="228">
        <f>ROUND(I402*H402,2)</f>
        <v>0</v>
      </c>
      <c r="K402" s="229"/>
      <c r="L402" s="45"/>
      <c r="M402" s="230" t="s">
        <v>1</v>
      </c>
      <c r="N402" s="231" t="s">
        <v>41</v>
      </c>
      <c r="O402" s="92"/>
      <c r="P402" s="232">
        <f>O402*H402</f>
        <v>0</v>
      </c>
      <c r="Q402" s="232">
        <v>0</v>
      </c>
      <c r="R402" s="232">
        <f>Q402*H402</f>
        <v>0</v>
      </c>
      <c r="S402" s="232">
        <v>0</v>
      </c>
      <c r="T402" s="233">
        <f>S402*H402</f>
        <v>0</v>
      </c>
      <c r="U402" s="39"/>
      <c r="V402" s="39"/>
      <c r="W402" s="39"/>
      <c r="X402" s="39"/>
      <c r="Y402" s="39"/>
      <c r="Z402" s="39"/>
      <c r="AA402" s="39"/>
      <c r="AB402" s="39"/>
      <c r="AC402" s="39"/>
      <c r="AD402" s="39"/>
      <c r="AE402" s="39"/>
      <c r="AR402" s="234" t="s">
        <v>206</v>
      </c>
      <c r="AT402" s="234" t="s">
        <v>202</v>
      </c>
      <c r="AU402" s="234" t="s">
        <v>83</v>
      </c>
      <c r="AY402" s="18" t="s">
        <v>201</v>
      </c>
      <c r="BE402" s="235">
        <f>IF(N402="základní",J402,0)</f>
        <v>0</v>
      </c>
      <c r="BF402" s="235">
        <f>IF(N402="snížená",J402,0)</f>
        <v>0</v>
      </c>
      <c r="BG402" s="235">
        <f>IF(N402="zákl. přenesená",J402,0)</f>
        <v>0</v>
      </c>
      <c r="BH402" s="235">
        <f>IF(N402="sníž. přenesená",J402,0)</f>
        <v>0</v>
      </c>
      <c r="BI402" s="235">
        <f>IF(N402="nulová",J402,0)</f>
        <v>0</v>
      </c>
      <c r="BJ402" s="18" t="s">
        <v>83</v>
      </c>
      <c r="BK402" s="235">
        <f>ROUND(I402*H402,2)</f>
        <v>0</v>
      </c>
      <c r="BL402" s="18" t="s">
        <v>206</v>
      </c>
      <c r="BM402" s="234" t="s">
        <v>2618</v>
      </c>
    </row>
    <row r="403" s="2" customFormat="1" ht="16.5" customHeight="1">
      <c r="A403" s="39"/>
      <c r="B403" s="40"/>
      <c r="C403" s="222" t="s">
        <v>1491</v>
      </c>
      <c r="D403" s="222" t="s">
        <v>202</v>
      </c>
      <c r="E403" s="223" t="s">
        <v>2762</v>
      </c>
      <c r="F403" s="224" t="s">
        <v>2763</v>
      </c>
      <c r="G403" s="225" t="s">
        <v>2234</v>
      </c>
      <c r="H403" s="226">
        <v>1</v>
      </c>
      <c r="I403" s="227"/>
      <c r="J403" s="228">
        <f>ROUND(I403*H403,2)</f>
        <v>0</v>
      </c>
      <c r="K403" s="229"/>
      <c r="L403" s="45"/>
      <c r="M403" s="230" t="s">
        <v>1</v>
      </c>
      <c r="N403" s="231" t="s">
        <v>41</v>
      </c>
      <c r="O403" s="92"/>
      <c r="P403" s="232">
        <f>O403*H403</f>
        <v>0</v>
      </c>
      <c r="Q403" s="232">
        <v>0</v>
      </c>
      <c r="R403" s="232">
        <f>Q403*H403</f>
        <v>0</v>
      </c>
      <c r="S403" s="232">
        <v>0</v>
      </c>
      <c r="T403" s="233">
        <f>S403*H403</f>
        <v>0</v>
      </c>
      <c r="U403" s="39"/>
      <c r="V403" s="39"/>
      <c r="W403" s="39"/>
      <c r="X403" s="39"/>
      <c r="Y403" s="39"/>
      <c r="Z403" s="39"/>
      <c r="AA403" s="39"/>
      <c r="AB403" s="39"/>
      <c r="AC403" s="39"/>
      <c r="AD403" s="39"/>
      <c r="AE403" s="39"/>
      <c r="AR403" s="234" t="s">
        <v>206</v>
      </c>
      <c r="AT403" s="234" t="s">
        <v>202</v>
      </c>
      <c r="AU403" s="234" t="s">
        <v>83</v>
      </c>
      <c r="AY403" s="18" t="s">
        <v>201</v>
      </c>
      <c r="BE403" s="235">
        <f>IF(N403="základní",J403,0)</f>
        <v>0</v>
      </c>
      <c r="BF403" s="235">
        <f>IF(N403="snížená",J403,0)</f>
        <v>0</v>
      </c>
      <c r="BG403" s="235">
        <f>IF(N403="zákl. přenesená",J403,0)</f>
        <v>0</v>
      </c>
      <c r="BH403" s="235">
        <f>IF(N403="sníž. přenesená",J403,0)</f>
        <v>0</v>
      </c>
      <c r="BI403" s="235">
        <f>IF(N403="nulová",J403,0)</f>
        <v>0</v>
      </c>
      <c r="BJ403" s="18" t="s">
        <v>83</v>
      </c>
      <c r="BK403" s="235">
        <f>ROUND(I403*H403,2)</f>
        <v>0</v>
      </c>
      <c r="BL403" s="18" t="s">
        <v>206</v>
      </c>
      <c r="BM403" s="234" t="s">
        <v>2621</v>
      </c>
    </row>
    <row r="404" s="2" customFormat="1" ht="24.15" customHeight="1">
      <c r="A404" s="39"/>
      <c r="B404" s="40"/>
      <c r="C404" s="222" t="s">
        <v>1496</v>
      </c>
      <c r="D404" s="222" t="s">
        <v>202</v>
      </c>
      <c r="E404" s="223" t="s">
        <v>2765</v>
      </c>
      <c r="F404" s="224" t="s">
        <v>2766</v>
      </c>
      <c r="G404" s="225" t="s">
        <v>2234</v>
      </c>
      <c r="H404" s="226">
        <v>1</v>
      </c>
      <c r="I404" s="227"/>
      <c r="J404" s="228">
        <f>ROUND(I404*H404,2)</f>
        <v>0</v>
      </c>
      <c r="K404" s="229"/>
      <c r="L404" s="45"/>
      <c r="M404" s="230" t="s">
        <v>1</v>
      </c>
      <c r="N404" s="231" t="s">
        <v>41</v>
      </c>
      <c r="O404" s="92"/>
      <c r="P404" s="232">
        <f>O404*H404</f>
        <v>0</v>
      </c>
      <c r="Q404" s="232">
        <v>0</v>
      </c>
      <c r="R404" s="232">
        <f>Q404*H404</f>
        <v>0</v>
      </c>
      <c r="S404" s="232">
        <v>0</v>
      </c>
      <c r="T404" s="233">
        <f>S404*H404</f>
        <v>0</v>
      </c>
      <c r="U404" s="39"/>
      <c r="V404" s="39"/>
      <c r="W404" s="39"/>
      <c r="X404" s="39"/>
      <c r="Y404" s="39"/>
      <c r="Z404" s="39"/>
      <c r="AA404" s="39"/>
      <c r="AB404" s="39"/>
      <c r="AC404" s="39"/>
      <c r="AD404" s="39"/>
      <c r="AE404" s="39"/>
      <c r="AR404" s="234" t="s">
        <v>206</v>
      </c>
      <c r="AT404" s="234" t="s">
        <v>202</v>
      </c>
      <c r="AU404" s="234" t="s">
        <v>83</v>
      </c>
      <c r="AY404" s="18" t="s">
        <v>201</v>
      </c>
      <c r="BE404" s="235">
        <f>IF(N404="základní",J404,0)</f>
        <v>0</v>
      </c>
      <c r="BF404" s="235">
        <f>IF(N404="snížená",J404,0)</f>
        <v>0</v>
      </c>
      <c r="BG404" s="235">
        <f>IF(N404="zákl. přenesená",J404,0)</f>
        <v>0</v>
      </c>
      <c r="BH404" s="235">
        <f>IF(N404="sníž. přenesená",J404,0)</f>
        <v>0</v>
      </c>
      <c r="BI404" s="235">
        <f>IF(N404="nulová",J404,0)</f>
        <v>0</v>
      </c>
      <c r="BJ404" s="18" t="s">
        <v>83</v>
      </c>
      <c r="BK404" s="235">
        <f>ROUND(I404*H404,2)</f>
        <v>0</v>
      </c>
      <c r="BL404" s="18" t="s">
        <v>206</v>
      </c>
      <c r="BM404" s="234" t="s">
        <v>2625</v>
      </c>
    </row>
    <row r="405" s="2" customFormat="1" ht="16.5" customHeight="1">
      <c r="A405" s="39"/>
      <c r="B405" s="40"/>
      <c r="C405" s="222" t="s">
        <v>1501</v>
      </c>
      <c r="D405" s="222" t="s">
        <v>202</v>
      </c>
      <c r="E405" s="223" t="s">
        <v>2769</v>
      </c>
      <c r="F405" s="224" t="s">
        <v>3136</v>
      </c>
      <c r="G405" s="225" t="s">
        <v>2234</v>
      </c>
      <c r="H405" s="226">
        <v>1</v>
      </c>
      <c r="I405" s="227"/>
      <c r="J405" s="228">
        <f>ROUND(I405*H405,2)</f>
        <v>0</v>
      </c>
      <c r="K405" s="229"/>
      <c r="L405" s="45"/>
      <c r="M405" s="230" t="s">
        <v>1</v>
      </c>
      <c r="N405" s="231" t="s">
        <v>41</v>
      </c>
      <c r="O405" s="92"/>
      <c r="P405" s="232">
        <f>O405*H405</f>
        <v>0</v>
      </c>
      <c r="Q405" s="232">
        <v>0</v>
      </c>
      <c r="R405" s="232">
        <f>Q405*H405</f>
        <v>0</v>
      </c>
      <c r="S405" s="232">
        <v>0</v>
      </c>
      <c r="T405" s="233">
        <f>S405*H405</f>
        <v>0</v>
      </c>
      <c r="U405" s="39"/>
      <c r="V405" s="39"/>
      <c r="W405" s="39"/>
      <c r="X405" s="39"/>
      <c r="Y405" s="39"/>
      <c r="Z405" s="39"/>
      <c r="AA405" s="39"/>
      <c r="AB405" s="39"/>
      <c r="AC405" s="39"/>
      <c r="AD405" s="39"/>
      <c r="AE405" s="39"/>
      <c r="AR405" s="234" t="s">
        <v>206</v>
      </c>
      <c r="AT405" s="234" t="s">
        <v>202</v>
      </c>
      <c r="AU405" s="234" t="s">
        <v>83</v>
      </c>
      <c r="AY405" s="18" t="s">
        <v>201</v>
      </c>
      <c r="BE405" s="235">
        <f>IF(N405="základní",J405,0)</f>
        <v>0</v>
      </c>
      <c r="BF405" s="235">
        <f>IF(N405="snížená",J405,0)</f>
        <v>0</v>
      </c>
      <c r="BG405" s="235">
        <f>IF(N405="zákl. přenesená",J405,0)</f>
        <v>0</v>
      </c>
      <c r="BH405" s="235">
        <f>IF(N405="sníž. přenesená",J405,0)</f>
        <v>0</v>
      </c>
      <c r="BI405" s="235">
        <f>IF(N405="nulová",J405,0)</f>
        <v>0</v>
      </c>
      <c r="BJ405" s="18" t="s">
        <v>83</v>
      </c>
      <c r="BK405" s="235">
        <f>ROUND(I405*H405,2)</f>
        <v>0</v>
      </c>
      <c r="BL405" s="18" t="s">
        <v>206</v>
      </c>
      <c r="BM405" s="234" t="s">
        <v>2628</v>
      </c>
    </row>
    <row r="406" s="2" customFormat="1" ht="16.5" customHeight="1">
      <c r="A406" s="39"/>
      <c r="B406" s="40"/>
      <c r="C406" s="222" t="s">
        <v>1506</v>
      </c>
      <c r="D406" s="222" t="s">
        <v>202</v>
      </c>
      <c r="E406" s="223" t="s">
        <v>2772</v>
      </c>
      <c r="F406" s="224" t="s">
        <v>2784</v>
      </c>
      <c r="G406" s="225" t="s">
        <v>2234</v>
      </c>
      <c r="H406" s="226">
        <v>1</v>
      </c>
      <c r="I406" s="227"/>
      <c r="J406" s="228">
        <f>ROUND(I406*H406,2)</f>
        <v>0</v>
      </c>
      <c r="K406" s="229"/>
      <c r="L406" s="45"/>
      <c r="M406" s="230" t="s">
        <v>1</v>
      </c>
      <c r="N406" s="231" t="s">
        <v>41</v>
      </c>
      <c r="O406" s="92"/>
      <c r="P406" s="232">
        <f>O406*H406</f>
        <v>0</v>
      </c>
      <c r="Q406" s="232">
        <v>0</v>
      </c>
      <c r="R406" s="232">
        <f>Q406*H406</f>
        <v>0</v>
      </c>
      <c r="S406" s="232">
        <v>0</v>
      </c>
      <c r="T406" s="233">
        <f>S406*H406</f>
        <v>0</v>
      </c>
      <c r="U406" s="39"/>
      <c r="V406" s="39"/>
      <c r="W406" s="39"/>
      <c r="X406" s="39"/>
      <c r="Y406" s="39"/>
      <c r="Z406" s="39"/>
      <c r="AA406" s="39"/>
      <c r="AB406" s="39"/>
      <c r="AC406" s="39"/>
      <c r="AD406" s="39"/>
      <c r="AE406" s="39"/>
      <c r="AR406" s="234" t="s">
        <v>206</v>
      </c>
      <c r="AT406" s="234" t="s">
        <v>202</v>
      </c>
      <c r="AU406" s="234" t="s">
        <v>83</v>
      </c>
      <c r="AY406" s="18" t="s">
        <v>201</v>
      </c>
      <c r="BE406" s="235">
        <f>IF(N406="základní",J406,0)</f>
        <v>0</v>
      </c>
      <c r="BF406" s="235">
        <f>IF(N406="snížená",J406,0)</f>
        <v>0</v>
      </c>
      <c r="BG406" s="235">
        <f>IF(N406="zákl. přenesená",J406,0)</f>
        <v>0</v>
      </c>
      <c r="BH406" s="235">
        <f>IF(N406="sníž. přenesená",J406,0)</f>
        <v>0</v>
      </c>
      <c r="BI406" s="235">
        <f>IF(N406="nulová",J406,0)</f>
        <v>0</v>
      </c>
      <c r="BJ406" s="18" t="s">
        <v>83</v>
      </c>
      <c r="BK406" s="235">
        <f>ROUND(I406*H406,2)</f>
        <v>0</v>
      </c>
      <c r="BL406" s="18" t="s">
        <v>206</v>
      </c>
      <c r="BM406" s="234" t="s">
        <v>2631</v>
      </c>
    </row>
    <row r="407" s="2" customFormat="1" ht="16.5" customHeight="1">
      <c r="A407" s="39"/>
      <c r="B407" s="40"/>
      <c r="C407" s="222" t="s">
        <v>1510</v>
      </c>
      <c r="D407" s="222" t="s">
        <v>202</v>
      </c>
      <c r="E407" s="223" t="s">
        <v>2786</v>
      </c>
      <c r="F407" s="224" t="s">
        <v>2787</v>
      </c>
      <c r="G407" s="225" t="s">
        <v>2234</v>
      </c>
      <c r="H407" s="226">
        <v>1</v>
      </c>
      <c r="I407" s="227"/>
      <c r="J407" s="228">
        <f>ROUND(I407*H407,2)</f>
        <v>0</v>
      </c>
      <c r="K407" s="229"/>
      <c r="L407" s="45"/>
      <c r="M407" s="230" t="s">
        <v>1</v>
      </c>
      <c r="N407" s="231" t="s">
        <v>41</v>
      </c>
      <c r="O407" s="92"/>
      <c r="P407" s="232">
        <f>O407*H407</f>
        <v>0</v>
      </c>
      <c r="Q407" s="232">
        <v>0</v>
      </c>
      <c r="R407" s="232">
        <f>Q407*H407</f>
        <v>0</v>
      </c>
      <c r="S407" s="232">
        <v>0</v>
      </c>
      <c r="T407" s="233">
        <f>S407*H407</f>
        <v>0</v>
      </c>
      <c r="U407" s="39"/>
      <c r="V407" s="39"/>
      <c r="W407" s="39"/>
      <c r="X407" s="39"/>
      <c r="Y407" s="39"/>
      <c r="Z407" s="39"/>
      <c r="AA407" s="39"/>
      <c r="AB407" s="39"/>
      <c r="AC407" s="39"/>
      <c r="AD407" s="39"/>
      <c r="AE407" s="39"/>
      <c r="AR407" s="234" t="s">
        <v>206</v>
      </c>
      <c r="AT407" s="234" t="s">
        <v>202</v>
      </c>
      <c r="AU407" s="234" t="s">
        <v>83</v>
      </c>
      <c r="AY407" s="18" t="s">
        <v>201</v>
      </c>
      <c r="BE407" s="235">
        <f>IF(N407="základní",J407,0)</f>
        <v>0</v>
      </c>
      <c r="BF407" s="235">
        <f>IF(N407="snížená",J407,0)</f>
        <v>0</v>
      </c>
      <c r="BG407" s="235">
        <f>IF(N407="zákl. přenesená",J407,0)</f>
        <v>0</v>
      </c>
      <c r="BH407" s="235">
        <f>IF(N407="sníž. přenesená",J407,0)</f>
        <v>0</v>
      </c>
      <c r="BI407" s="235">
        <f>IF(N407="nulová",J407,0)</f>
        <v>0</v>
      </c>
      <c r="BJ407" s="18" t="s">
        <v>83</v>
      </c>
      <c r="BK407" s="235">
        <f>ROUND(I407*H407,2)</f>
        <v>0</v>
      </c>
      <c r="BL407" s="18" t="s">
        <v>206</v>
      </c>
      <c r="BM407" s="234" t="s">
        <v>2634</v>
      </c>
    </row>
    <row r="408" s="2" customFormat="1" ht="16.5" customHeight="1">
      <c r="A408" s="39"/>
      <c r="B408" s="40"/>
      <c r="C408" s="222" t="s">
        <v>1515</v>
      </c>
      <c r="D408" s="222" t="s">
        <v>202</v>
      </c>
      <c r="E408" s="223" t="s">
        <v>3137</v>
      </c>
      <c r="F408" s="224" t="s">
        <v>2791</v>
      </c>
      <c r="G408" s="225" t="s">
        <v>1032</v>
      </c>
      <c r="H408" s="302"/>
      <c r="I408" s="227"/>
      <c r="J408" s="228">
        <f>ROUND(I408*H408,2)</f>
        <v>0</v>
      </c>
      <c r="K408" s="229"/>
      <c r="L408" s="45"/>
      <c r="M408" s="230" t="s">
        <v>1</v>
      </c>
      <c r="N408" s="231" t="s">
        <v>41</v>
      </c>
      <c r="O408" s="92"/>
      <c r="P408" s="232">
        <f>O408*H408</f>
        <v>0</v>
      </c>
      <c r="Q408" s="232">
        <v>0</v>
      </c>
      <c r="R408" s="232">
        <f>Q408*H408</f>
        <v>0</v>
      </c>
      <c r="S408" s="232">
        <v>0</v>
      </c>
      <c r="T408" s="233">
        <f>S408*H408</f>
        <v>0</v>
      </c>
      <c r="U408" s="39"/>
      <c r="V408" s="39"/>
      <c r="W408" s="39"/>
      <c r="X408" s="39"/>
      <c r="Y408" s="39"/>
      <c r="Z408" s="39"/>
      <c r="AA408" s="39"/>
      <c r="AB408" s="39"/>
      <c r="AC408" s="39"/>
      <c r="AD408" s="39"/>
      <c r="AE408" s="39"/>
      <c r="AR408" s="234" t="s">
        <v>206</v>
      </c>
      <c r="AT408" s="234" t="s">
        <v>202</v>
      </c>
      <c r="AU408" s="234" t="s">
        <v>83</v>
      </c>
      <c r="AY408" s="18" t="s">
        <v>201</v>
      </c>
      <c r="BE408" s="235">
        <f>IF(N408="základní",J408,0)</f>
        <v>0</v>
      </c>
      <c r="BF408" s="235">
        <f>IF(N408="snížená",J408,0)</f>
        <v>0</v>
      </c>
      <c r="BG408" s="235">
        <f>IF(N408="zákl. přenesená",J408,0)</f>
        <v>0</v>
      </c>
      <c r="BH408" s="235">
        <f>IF(N408="sníž. přenesená",J408,0)</f>
        <v>0</v>
      </c>
      <c r="BI408" s="235">
        <f>IF(N408="nulová",J408,0)</f>
        <v>0</v>
      </c>
      <c r="BJ408" s="18" t="s">
        <v>83</v>
      </c>
      <c r="BK408" s="235">
        <f>ROUND(I408*H408,2)</f>
        <v>0</v>
      </c>
      <c r="BL408" s="18" t="s">
        <v>206</v>
      </c>
      <c r="BM408" s="234" t="s">
        <v>2637</v>
      </c>
    </row>
    <row r="409" s="2" customFormat="1" ht="21.75" customHeight="1">
      <c r="A409" s="39"/>
      <c r="B409" s="40"/>
      <c r="C409" s="222" t="s">
        <v>1519</v>
      </c>
      <c r="D409" s="222" t="s">
        <v>202</v>
      </c>
      <c r="E409" s="223" t="s">
        <v>2790</v>
      </c>
      <c r="F409" s="224" t="s">
        <v>2794</v>
      </c>
      <c r="G409" s="225" t="s">
        <v>823</v>
      </c>
      <c r="H409" s="226">
        <v>30</v>
      </c>
      <c r="I409" s="227"/>
      <c r="J409" s="228">
        <f>ROUND(I409*H409,2)</f>
        <v>0</v>
      </c>
      <c r="K409" s="229"/>
      <c r="L409" s="45"/>
      <c r="M409" s="280" t="s">
        <v>1</v>
      </c>
      <c r="N409" s="281" t="s">
        <v>41</v>
      </c>
      <c r="O409" s="282"/>
      <c r="P409" s="283">
        <f>O409*H409</f>
        <v>0</v>
      </c>
      <c r="Q409" s="283">
        <v>0</v>
      </c>
      <c r="R409" s="283">
        <f>Q409*H409</f>
        <v>0</v>
      </c>
      <c r="S409" s="283">
        <v>0</v>
      </c>
      <c r="T409" s="284">
        <f>S409*H409</f>
        <v>0</v>
      </c>
      <c r="U409" s="39"/>
      <c r="V409" s="39"/>
      <c r="W409" s="39"/>
      <c r="X409" s="39"/>
      <c r="Y409" s="39"/>
      <c r="Z409" s="39"/>
      <c r="AA409" s="39"/>
      <c r="AB409" s="39"/>
      <c r="AC409" s="39"/>
      <c r="AD409" s="39"/>
      <c r="AE409" s="39"/>
      <c r="AR409" s="234" t="s">
        <v>206</v>
      </c>
      <c r="AT409" s="234" t="s">
        <v>202</v>
      </c>
      <c r="AU409" s="234" t="s">
        <v>83</v>
      </c>
      <c r="AY409" s="18" t="s">
        <v>201</v>
      </c>
      <c r="BE409" s="235">
        <f>IF(N409="základní",J409,0)</f>
        <v>0</v>
      </c>
      <c r="BF409" s="235">
        <f>IF(N409="snížená",J409,0)</f>
        <v>0</v>
      </c>
      <c r="BG409" s="235">
        <f>IF(N409="zákl. přenesená",J409,0)</f>
        <v>0</v>
      </c>
      <c r="BH409" s="235">
        <f>IF(N409="sníž. přenesená",J409,0)</f>
        <v>0</v>
      </c>
      <c r="BI409" s="235">
        <f>IF(N409="nulová",J409,0)</f>
        <v>0</v>
      </c>
      <c r="BJ409" s="18" t="s">
        <v>83</v>
      </c>
      <c r="BK409" s="235">
        <f>ROUND(I409*H409,2)</f>
        <v>0</v>
      </c>
      <c r="BL409" s="18" t="s">
        <v>206</v>
      </c>
      <c r="BM409" s="234" t="s">
        <v>2640</v>
      </c>
    </row>
    <row r="410" s="2" customFormat="1" ht="6.96" customHeight="1">
      <c r="A410" s="39"/>
      <c r="B410" s="67"/>
      <c r="C410" s="68"/>
      <c r="D410" s="68"/>
      <c r="E410" s="68"/>
      <c r="F410" s="68"/>
      <c r="G410" s="68"/>
      <c r="H410" s="68"/>
      <c r="I410" s="68"/>
      <c r="J410" s="68"/>
      <c r="K410" s="68"/>
      <c r="L410" s="45"/>
      <c r="M410" s="39"/>
      <c r="O410" s="39"/>
      <c r="P410" s="39"/>
      <c r="Q410" s="39"/>
      <c r="R410" s="39"/>
      <c r="S410" s="39"/>
      <c r="T410" s="39"/>
      <c r="U410" s="39"/>
      <c r="V410" s="39"/>
      <c r="W410" s="39"/>
      <c r="X410" s="39"/>
      <c r="Y410" s="39"/>
      <c r="Z410" s="39"/>
      <c r="AA410" s="39"/>
      <c r="AB410" s="39"/>
      <c r="AC410" s="39"/>
      <c r="AD410" s="39"/>
      <c r="AE410" s="39"/>
    </row>
  </sheetData>
  <sheetProtection sheet="1" autoFilter="0" formatColumns="0" formatRows="0" objects="1" scenarios="1" spinCount="100000" saltValue="3h0/YAaCLzwX/Kwyl3u2GmBbidpp7SD/LHsRF4GLkRoWOlymETU825AmQSaSlBLWsVowsD7PCygPD9wtOtW2kQ==" hashValue="ZWgP7dF3DmeNCZCHVjsJPCxD5/cgoJ7QvDsZrV4LsbAlG9mVIS0qOdiqC1yifNKD68rC0DBOdZedrXBz5uDjYA==" algorithmName="SHA-512" password="CC35"/>
  <autoFilter ref="C155:K409"/>
  <mergeCells count="12">
    <mergeCell ref="E7:H7"/>
    <mergeCell ref="E9:H9"/>
    <mergeCell ref="E11:H11"/>
    <mergeCell ref="E20:H20"/>
    <mergeCell ref="E29:H29"/>
    <mergeCell ref="E85:H85"/>
    <mergeCell ref="E87:H87"/>
    <mergeCell ref="E89:H89"/>
    <mergeCell ref="E144:H144"/>
    <mergeCell ref="E146:H146"/>
    <mergeCell ref="E148:H14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114</v>
      </c>
    </row>
    <row r="3" s="1" customFormat="1" ht="6.96" customHeight="1">
      <c r="B3" s="148"/>
      <c r="C3" s="149"/>
      <c r="D3" s="149"/>
      <c r="E3" s="149"/>
      <c r="F3" s="149"/>
      <c r="G3" s="149"/>
      <c r="H3" s="149"/>
      <c r="I3" s="149"/>
      <c r="J3" s="149"/>
      <c r="K3" s="149"/>
      <c r="L3" s="21"/>
      <c r="AT3" s="18" t="s">
        <v>85</v>
      </c>
    </row>
    <row r="4" s="1" customFormat="1" ht="24.96" customHeight="1">
      <c r="B4" s="21"/>
      <c r="D4" s="150" t="s">
        <v>173</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174</v>
      </c>
      <c r="L8" s="21"/>
    </row>
    <row r="9" s="2" customFormat="1" ht="16.5" customHeight="1">
      <c r="A9" s="39"/>
      <c r="B9" s="45"/>
      <c r="C9" s="39"/>
      <c r="D9" s="39"/>
      <c r="E9" s="153" t="s">
        <v>368</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176</v>
      </c>
      <c r="E10" s="39"/>
      <c r="F10" s="39"/>
      <c r="G10" s="39"/>
      <c r="H10" s="39"/>
      <c r="I10" s="39"/>
      <c r="J10" s="39"/>
      <c r="K10" s="39"/>
      <c r="L10" s="64"/>
      <c r="S10" s="39"/>
      <c r="T10" s="39"/>
      <c r="U10" s="39"/>
      <c r="V10" s="39"/>
      <c r="W10" s="39"/>
      <c r="X10" s="39"/>
      <c r="Y10" s="39"/>
      <c r="Z10" s="39"/>
      <c r="AA10" s="39"/>
      <c r="AB10" s="39"/>
      <c r="AC10" s="39"/>
      <c r="AD10" s="39"/>
      <c r="AE10" s="39"/>
    </row>
    <row r="11" s="2" customFormat="1" ht="30" customHeight="1">
      <c r="A11" s="39"/>
      <c r="B11" s="45"/>
      <c r="C11" s="39"/>
      <c r="D11" s="39"/>
      <c r="E11" s="154" t="s">
        <v>3138</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6. 6. 2024</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ROUND(J128,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ROUND((SUM(BE128:BE229)),  2)</f>
        <v>0</v>
      </c>
      <c r="G35" s="39"/>
      <c r="H35" s="39"/>
      <c r="I35" s="166">
        <v>0.20999999999999999</v>
      </c>
      <c r="J35" s="165">
        <f>ROUND(((SUM(BE128:BE229))*I35),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ROUND((SUM(BF128:BF229)),  2)</f>
        <v>0</v>
      </c>
      <c r="G36" s="39"/>
      <c r="H36" s="39"/>
      <c r="I36" s="166">
        <v>0.12</v>
      </c>
      <c r="J36" s="165">
        <f>ROUND(((SUM(BF128:BF229))*I36),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ROUND((SUM(BG128:BG229)),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ROUND((SUM(BH128:BH229)),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ROUND((SUM(BI128:BI229)),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178</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174</v>
      </c>
      <c r="D86" s="23"/>
      <c r="E86" s="23"/>
      <c r="F86" s="23"/>
      <c r="G86" s="23"/>
      <c r="H86" s="23"/>
      <c r="I86" s="23"/>
      <c r="J86" s="23"/>
      <c r="K86" s="23"/>
      <c r="L86" s="21"/>
    </row>
    <row r="87" s="2" customFormat="1" ht="16.5" customHeight="1">
      <c r="A87" s="39"/>
      <c r="B87" s="40"/>
      <c r="C87" s="41"/>
      <c r="D87" s="41"/>
      <c r="E87" s="185" t="s">
        <v>368</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176</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30" customHeight="1">
      <c r="A89" s="39"/>
      <c r="B89" s="40"/>
      <c r="C89" s="41"/>
      <c r="D89" s="41"/>
      <c r="E89" s="77" t="str">
        <f>E11</f>
        <v>02-06 - Zařízení elektronické komunikace - Slaboprod a měření a regulace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6. 6. 2024</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179</v>
      </c>
      <c r="D96" s="187"/>
      <c r="E96" s="187"/>
      <c r="F96" s="187"/>
      <c r="G96" s="187"/>
      <c r="H96" s="187"/>
      <c r="I96" s="187"/>
      <c r="J96" s="188" t="s">
        <v>180</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181</v>
      </c>
      <c r="D98" s="41"/>
      <c r="E98" s="41"/>
      <c r="F98" s="41"/>
      <c r="G98" s="41"/>
      <c r="H98" s="41"/>
      <c r="I98" s="41"/>
      <c r="J98" s="111">
        <f>J128</f>
        <v>0</v>
      </c>
      <c r="K98" s="41"/>
      <c r="L98" s="64"/>
      <c r="S98" s="39"/>
      <c r="T98" s="39"/>
      <c r="U98" s="39"/>
      <c r="V98" s="39"/>
      <c r="W98" s="39"/>
      <c r="X98" s="39"/>
      <c r="Y98" s="39"/>
      <c r="Z98" s="39"/>
      <c r="AA98" s="39"/>
      <c r="AB98" s="39"/>
      <c r="AC98" s="39"/>
      <c r="AD98" s="39"/>
      <c r="AE98" s="39"/>
      <c r="AU98" s="18" t="s">
        <v>182</v>
      </c>
    </row>
    <row r="99" s="9" customFormat="1" ht="24.96" customHeight="1">
      <c r="A99" s="9"/>
      <c r="B99" s="190"/>
      <c r="C99" s="191"/>
      <c r="D99" s="192" t="s">
        <v>3139</v>
      </c>
      <c r="E99" s="193"/>
      <c r="F99" s="193"/>
      <c r="G99" s="193"/>
      <c r="H99" s="193"/>
      <c r="I99" s="193"/>
      <c r="J99" s="194">
        <f>J129</f>
        <v>0</v>
      </c>
      <c r="K99" s="191"/>
      <c r="L99" s="195"/>
      <c r="S99" s="9"/>
      <c r="T99" s="9"/>
      <c r="U99" s="9"/>
      <c r="V99" s="9"/>
      <c r="W99" s="9"/>
      <c r="X99" s="9"/>
      <c r="Y99" s="9"/>
      <c r="Z99" s="9"/>
      <c r="AA99" s="9"/>
      <c r="AB99" s="9"/>
      <c r="AC99" s="9"/>
      <c r="AD99" s="9"/>
      <c r="AE99" s="9"/>
    </row>
    <row r="100" s="9" customFormat="1" ht="24.96" customHeight="1">
      <c r="A100" s="9"/>
      <c r="B100" s="190"/>
      <c r="C100" s="191"/>
      <c r="D100" s="192" t="s">
        <v>3140</v>
      </c>
      <c r="E100" s="193"/>
      <c r="F100" s="193"/>
      <c r="G100" s="193"/>
      <c r="H100" s="193"/>
      <c r="I100" s="193"/>
      <c r="J100" s="194">
        <f>J145</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3141</v>
      </c>
      <c r="E101" s="193"/>
      <c r="F101" s="193"/>
      <c r="G101" s="193"/>
      <c r="H101" s="193"/>
      <c r="I101" s="193"/>
      <c r="J101" s="194">
        <f>J162</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3142</v>
      </c>
      <c r="E102" s="193"/>
      <c r="F102" s="193"/>
      <c r="G102" s="193"/>
      <c r="H102" s="193"/>
      <c r="I102" s="193"/>
      <c r="J102" s="194">
        <f>J173</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3143</v>
      </c>
      <c r="E103" s="193"/>
      <c r="F103" s="193"/>
      <c r="G103" s="193"/>
      <c r="H103" s="193"/>
      <c r="I103" s="193"/>
      <c r="J103" s="194">
        <f>J193</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3144</v>
      </c>
      <c r="E104" s="193"/>
      <c r="F104" s="193"/>
      <c r="G104" s="193"/>
      <c r="H104" s="193"/>
      <c r="I104" s="193"/>
      <c r="J104" s="194">
        <f>J203</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3145</v>
      </c>
      <c r="E105" s="193"/>
      <c r="F105" s="193"/>
      <c r="G105" s="193"/>
      <c r="H105" s="193"/>
      <c r="I105" s="193"/>
      <c r="J105" s="194">
        <f>J211</f>
        <v>0</v>
      </c>
      <c r="K105" s="191"/>
      <c r="L105" s="195"/>
      <c r="S105" s="9"/>
      <c r="T105" s="9"/>
      <c r="U105" s="9"/>
      <c r="V105" s="9"/>
      <c r="W105" s="9"/>
      <c r="X105" s="9"/>
      <c r="Y105" s="9"/>
      <c r="Z105" s="9"/>
      <c r="AA105" s="9"/>
      <c r="AB105" s="9"/>
      <c r="AC105" s="9"/>
      <c r="AD105" s="9"/>
      <c r="AE105" s="9"/>
    </row>
    <row r="106" s="9" customFormat="1" ht="24.96" customHeight="1">
      <c r="A106" s="9"/>
      <c r="B106" s="190"/>
      <c r="C106" s="191"/>
      <c r="D106" s="192" t="s">
        <v>3146</v>
      </c>
      <c r="E106" s="193"/>
      <c r="F106" s="193"/>
      <c r="G106" s="193"/>
      <c r="H106" s="193"/>
      <c r="I106" s="193"/>
      <c r="J106" s="194">
        <f>J221</f>
        <v>0</v>
      </c>
      <c r="K106" s="191"/>
      <c r="L106" s="195"/>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187</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26.25" customHeight="1">
      <c r="A116" s="39"/>
      <c r="B116" s="40"/>
      <c r="C116" s="41"/>
      <c r="D116" s="41"/>
      <c r="E116" s="185" t="str">
        <f>E7</f>
        <v>Konverze Vodárenské věže - výstavba větrné elektrárny Bohumín - Pudlov</v>
      </c>
      <c r="F116" s="33"/>
      <c r="G116" s="33"/>
      <c r="H116" s="33"/>
      <c r="I116" s="41"/>
      <c r="J116" s="41"/>
      <c r="K116" s="41"/>
      <c r="L116" s="64"/>
      <c r="S116" s="39"/>
      <c r="T116" s="39"/>
      <c r="U116" s="39"/>
      <c r="V116" s="39"/>
      <c r="W116" s="39"/>
      <c r="X116" s="39"/>
      <c r="Y116" s="39"/>
      <c r="Z116" s="39"/>
      <c r="AA116" s="39"/>
      <c r="AB116" s="39"/>
      <c r="AC116" s="39"/>
      <c r="AD116" s="39"/>
      <c r="AE116" s="39"/>
    </row>
    <row r="117" s="1" customFormat="1" ht="12" customHeight="1">
      <c r="B117" s="22"/>
      <c r="C117" s="33" t="s">
        <v>174</v>
      </c>
      <c r="D117" s="23"/>
      <c r="E117" s="23"/>
      <c r="F117" s="23"/>
      <c r="G117" s="23"/>
      <c r="H117" s="23"/>
      <c r="I117" s="23"/>
      <c r="J117" s="23"/>
      <c r="K117" s="23"/>
      <c r="L117" s="21"/>
    </row>
    <row r="118" s="2" customFormat="1" ht="16.5" customHeight="1">
      <c r="A118" s="39"/>
      <c r="B118" s="40"/>
      <c r="C118" s="41"/>
      <c r="D118" s="41"/>
      <c r="E118" s="185" t="s">
        <v>368</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176</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30" customHeight="1">
      <c r="A120" s="39"/>
      <c r="B120" s="40"/>
      <c r="C120" s="41"/>
      <c r="D120" s="41"/>
      <c r="E120" s="77" t="str">
        <f>E11</f>
        <v>02-06 - Zařízení elektronické komunikace - Slaboprod a měření a regulace</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F14</f>
        <v xml:space="preserve"> </v>
      </c>
      <c r="G122" s="41"/>
      <c r="H122" s="41"/>
      <c r="I122" s="33" t="s">
        <v>22</v>
      </c>
      <c r="J122" s="80" t="str">
        <f>IF(J14="","",J14)</f>
        <v>6. 6. 2024</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5.15" customHeight="1">
      <c r="A124" s="39"/>
      <c r="B124" s="40"/>
      <c r="C124" s="33" t="s">
        <v>24</v>
      </c>
      <c r="D124" s="41"/>
      <c r="E124" s="41"/>
      <c r="F124" s="28" t="str">
        <f>E17</f>
        <v>Ing. Vladimír Cigánek</v>
      </c>
      <c r="G124" s="41"/>
      <c r="H124" s="41"/>
      <c r="I124" s="33" t="s">
        <v>30</v>
      </c>
      <c r="J124" s="37" t="str">
        <f>E23</f>
        <v>PPS Kania s.r.o.</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28</v>
      </c>
      <c r="D125" s="41"/>
      <c r="E125" s="41"/>
      <c r="F125" s="28" t="str">
        <f>IF(E20="","",E20)</f>
        <v>Vyplň údaj</v>
      </c>
      <c r="G125" s="41"/>
      <c r="H125" s="41"/>
      <c r="I125" s="33" t="s">
        <v>33</v>
      </c>
      <c r="J125" s="37" t="str">
        <f>E26</f>
        <v>kolektiv autorů</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0" customFormat="1" ht="29.28" customHeight="1">
      <c r="A127" s="196"/>
      <c r="B127" s="197"/>
      <c r="C127" s="198" t="s">
        <v>188</v>
      </c>
      <c r="D127" s="199" t="s">
        <v>61</v>
      </c>
      <c r="E127" s="199" t="s">
        <v>57</v>
      </c>
      <c r="F127" s="199" t="s">
        <v>58</v>
      </c>
      <c r="G127" s="199" t="s">
        <v>189</v>
      </c>
      <c r="H127" s="199" t="s">
        <v>190</v>
      </c>
      <c r="I127" s="199" t="s">
        <v>191</v>
      </c>
      <c r="J127" s="200" t="s">
        <v>180</v>
      </c>
      <c r="K127" s="201" t="s">
        <v>192</v>
      </c>
      <c r="L127" s="202"/>
      <c r="M127" s="101" t="s">
        <v>1</v>
      </c>
      <c r="N127" s="102" t="s">
        <v>40</v>
      </c>
      <c r="O127" s="102" t="s">
        <v>193</v>
      </c>
      <c r="P127" s="102" t="s">
        <v>194</v>
      </c>
      <c r="Q127" s="102" t="s">
        <v>195</v>
      </c>
      <c r="R127" s="102" t="s">
        <v>196</v>
      </c>
      <c r="S127" s="102" t="s">
        <v>197</v>
      </c>
      <c r="T127" s="103" t="s">
        <v>198</v>
      </c>
      <c r="U127" s="196"/>
      <c r="V127" s="196"/>
      <c r="W127" s="196"/>
      <c r="X127" s="196"/>
      <c r="Y127" s="196"/>
      <c r="Z127" s="196"/>
      <c r="AA127" s="196"/>
      <c r="AB127" s="196"/>
      <c r="AC127" s="196"/>
      <c r="AD127" s="196"/>
      <c r="AE127" s="196"/>
    </row>
    <row r="128" s="2" customFormat="1" ht="22.8" customHeight="1">
      <c r="A128" s="39"/>
      <c r="B128" s="40"/>
      <c r="C128" s="108" t="s">
        <v>199</v>
      </c>
      <c r="D128" s="41"/>
      <c r="E128" s="41"/>
      <c r="F128" s="41"/>
      <c r="G128" s="41"/>
      <c r="H128" s="41"/>
      <c r="I128" s="41"/>
      <c r="J128" s="203">
        <f>BK128</f>
        <v>0</v>
      </c>
      <c r="K128" s="41"/>
      <c r="L128" s="45"/>
      <c r="M128" s="104"/>
      <c r="N128" s="204"/>
      <c r="O128" s="105"/>
      <c r="P128" s="205">
        <f>P129+P145+P162+P173+P193+P203+P211+P221</f>
        <v>0</v>
      </c>
      <c r="Q128" s="105"/>
      <c r="R128" s="205">
        <f>R129+R145+R162+R173+R193+R203+R211+R221</f>
        <v>0</v>
      </c>
      <c r="S128" s="105"/>
      <c r="T128" s="206">
        <f>T129+T145+T162+T173+T193+T203+T211+T221</f>
        <v>0</v>
      </c>
      <c r="U128" s="39"/>
      <c r="V128" s="39"/>
      <c r="W128" s="39"/>
      <c r="X128" s="39"/>
      <c r="Y128" s="39"/>
      <c r="Z128" s="39"/>
      <c r="AA128" s="39"/>
      <c r="AB128" s="39"/>
      <c r="AC128" s="39"/>
      <c r="AD128" s="39"/>
      <c r="AE128" s="39"/>
      <c r="AT128" s="18" t="s">
        <v>75</v>
      </c>
      <c r="AU128" s="18" t="s">
        <v>182</v>
      </c>
      <c r="BK128" s="207">
        <f>BK129+BK145+BK162+BK173+BK193+BK203+BK211+BK221</f>
        <v>0</v>
      </c>
    </row>
    <row r="129" s="11" customFormat="1" ht="25.92" customHeight="1">
      <c r="A129" s="11"/>
      <c r="B129" s="208"/>
      <c r="C129" s="209"/>
      <c r="D129" s="210" t="s">
        <v>75</v>
      </c>
      <c r="E129" s="211" t="s">
        <v>1416</v>
      </c>
      <c r="F129" s="211" t="s">
        <v>3147</v>
      </c>
      <c r="G129" s="209"/>
      <c r="H129" s="209"/>
      <c r="I129" s="212"/>
      <c r="J129" s="213">
        <f>BK129</f>
        <v>0</v>
      </c>
      <c r="K129" s="209"/>
      <c r="L129" s="214"/>
      <c r="M129" s="215"/>
      <c r="N129" s="216"/>
      <c r="O129" s="216"/>
      <c r="P129" s="217">
        <f>SUM(P130:P144)</f>
        <v>0</v>
      </c>
      <c r="Q129" s="216"/>
      <c r="R129" s="217">
        <f>SUM(R130:R144)</f>
        <v>0</v>
      </c>
      <c r="S129" s="216"/>
      <c r="T129" s="218">
        <f>SUM(T130:T144)</f>
        <v>0</v>
      </c>
      <c r="U129" s="11"/>
      <c r="V129" s="11"/>
      <c r="W129" s="11"/>
      <c r="X129" s="11"/>
      <c r="Y129" s="11"/>
      <c r="Z129" s="11"/>
      <c r="AA129" s="11"/>
      <c r="AB129" s="11"/>
      <c r="AC129" s="11"/>
      <c r="AD129" s="11"/>
      <c r="AE129" s="11"/>
      <c r="AR129" s="219" t="s">
        <v>83</v>
      </c>
      <c r="AT129" s="220" t="s">
        <v>75</v>
      </c>
      <c r="AU129" s="220" t="s">
        <v>76</v>
      </c>
      <c r="AY129" s="219" t="s">
        <v>201</v>
      </c>
      <c r="BK129" s="221">
        <f>SUM(BK130:BK144)</f>
        <v>0</v>
      </c>
    </row>
    <row r="130" s="2" customFormat="1" ht="21.75" customHeight="1">
      <c r="A130" s="39"/>
      <c r="B130" s="40"/>
      <c r="C130" s="222" t="s">
        <v>83</v>
      </c>
      <c r="D130" s="222" t="s">
        <v>202</v>
      </c>
      <c r="E130" s="223" t="s">
        <v>3148</v>
      </c>
      <c r="F130" s="224" t="s">
        <v>3149</v>
      </c>
      <c r="G130" s="225" t="s">
        <v>934</v>
      </c>
      <c r="H130" s="226">
        <v>25</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323</v>
      </c>
      <c r="AT130" s="234" t="s">
        <v>202</v>
      </c>
      <c r="AU130" s="234" t="s">
        <v>83</v>
      </c>
      <c r="AY130" s="18" t="s">
        <v>201</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323</v>
      </c>
      <c r="BM130" s="234" t="s">
        <v>85</v>
      </c>
    </row>
    <row r="131" s="2" customFormat="1" ht="21.75" customHeight="1">
      <c r="A131" s="39"/>
      <c r="B131" s="40"/>
      <c r="C131" s="222" t="s">
        <v>85</v>
      </c>
      <c r="D131" s="222" t="s">
        <v>202</v>
      </c>
      <c r="E131" s="223" t="s">
        <v>3150</v>
      </c>
      <c r="F131" s="224" t="s">
        <v>3151</v>
      </c>
      <c r="G131" s="225" t="s">
        <v>934</v>
      </c>
      <c r="H131" s="226">
        <v>10</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323</v>
      </c>
      <c r="AT131" s="234" t="s">
        <v>202</v>
      </c>
      <c r="AU131" s="234" t="s">
        <v>83</v>
      </c>
      <c r="AY131" s="18" t="s">
        <v>201</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323</v>
      </c>
      <c r="BM131" s="234" t="s">
        <v>206</v>
      </c>
    </row>
    <row r="132" s="2" customFormat="1" ht="24.15" customHeight="1">
      <c r="A132" s="39"/>
      <c r="B132" s="40"/>
      <c r="C132" s="222" t="s">
        <v>138</v>
      </c>
      <c r="D132" s="222" t="s">
        <v>202</v>
      </c>
      <c r="E132" s="223" t="s">
        <v>3152</v>
      </c>
      <c r="F132" s="224" t="s">
        <v>3153</v>
      </c>
      <c r="G132" s="225" t="s">
        <v>934</v>
      </c>
      <c r="H132" s="226">
        <v>65</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323</v>
      </c>
      <c r="AT132" s="234" t="s">
        <v>202</v>
      </c>
      <c r="AU132" s="234" t="s">
        <v>83</v>
      </c>
      <c r="AY132" s="18" t="s">
        <v>201</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323</v>
      </c>
      <c r="BM132" s="234" t="s">
        <v>243</v>
      </c>
    </row>
    <row r="133" s="2" customFormat="1" ht="24.15" customHeight="1">
      <c r="A133" s="39"/>
      <c r="B133" s="40"/>
      <c r="C133" s="222" t="s">
        <v>206</v>
      </c>
      <c r="D133" s="222" t="s">
        <v>202</v>
      </c>
      <c r="E133" s="223" t="s">
        <v>3154</v>
      </c>
      <c r="F133" s="224" t="s">
        <v>3155</v>
      </c>
      <c r="G133" s="225" t="s">
        <v>934</v>
      </c>
      <c r="H133" s="226">
        <v>65</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323</v>
      </c>
      <c r="AT133" s="234" t="s">
        <v>202</v>
      </c>
      <c r="AU133" s="234" t="s">
        <v>83</v>
      </c>
      <c r="AY133" s="18" t="s">
        <v>201</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323</v>
      </c>
      <c r="BM133" s="234" t="s">
        <v>260</v>
      </c>
    </row>
    <row r="134" s="2" customFormat="1" ht="16.5" customHeight="1">
      <c r="A134" s="39"/>
      <c r="B134" s="40"/>
      <c r="C134" s="222" t="s">
        <v>235</v>
      </c>
      <c r="D134" s="222" t="s">
        <v>202</v>
      </c>
      <c r="E134" s="223" t="s">
        <v>3156</v>
      </c>
      <c r="F134" s="224" t="s">
        <v>3157</v>
      </c>
      <c r="G134" s="225" t="s">
        <v>671</v>
      </c>
      <c r="H134" s="226">
        <v>145</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323</v>
      </c>
      <c r="AT134" s="234" t="s">
        <v>202</v>
      </c>
      <c r="AU134" s="234" t="s">
        <v>83</v>
      </c>
      <c r="AY134" s="18" t="s">
        <v>201</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323</v>
      </c>
      <c r="BM134" s="234" t="s">
        <v>167</v>
      </c>
    </row>
    <row r="135" s="2" customFormat="1" ht="16.5" customHeight="1">
      <c r="A135" s="39"/>
      <c r="B135" s="40"/>
      <c r="C135" s="222" t="s">
        <v>243</v>
      </c>
      <c r="D135" s="222" t="s">
        <v>202</v>
      </c>
      <c r="E135" s="223" t="s">
        <v>3158</v>
      </c>
      <c r="F135" s="224" t="s">
        <v>3159</v>
      </c>
      <c r="G135" s="225" t="s">
        <v>671</v>
      </c>
      <c r="H135" s="226">
        <v>25</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323</v>
      </c>
      <c r="AT135" s="234" t="s">
        <v>202</v>
      </c>
      <c r="AU135" s="234" t="s">
        <v>83</v>
      </c>
      <c r="AY135" s="18" t="s">
        <v>201</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323</v>
      </c>
      <c r="BM135" s="234" t="s">
        <v>8</v>
      </c>
    </row>
    <row r="136" s="2" customFormat="1" ht="44.25" customHeight="1">
      <c r="A136" s="39"/>
      <c r="B136" s="40"/>
      <c r="C136" s="222" t="s">
        <v>256</v>
      </c>
      <c r="D136" s="222" t="s">
        <v>202</v>
      </c>
      <c r="E136" s="223" t="s">
        <v>3160</v>
      </c>
      <c r="F136" s="224" t="s">
        <v>3161</v>
      </c>
      <c r="G136" s="225" t="s">
        <v>934</v>
      </c>
      <c r="H136" s="226">
        <v>6</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323</v>
      </c>
      <c r="AT136" s="234" t="s">
        <v>202</v>
      </c>
      <c r="AU136" s="234" t="s">
        <v>83</v>
      </c>
      <c r="AY136" s="18" t="s">
        <v>201</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323</v>
      </c>
      <c r="BM136" s="234" t="s">
        <v>311</v>
      </c>
    </row>
    <row r="137" s="2" customFormat="1" ht="24.15" customHeight="1">
      <c r="A137" s="39"/>
      <c r="B137" s="40"/>
      <c r="C137" s="222" t="s">
        <v>260</v>
      </c>
      <c r="D137" s="222" t="s">
        <v>202</v>
      </c>
      <c r="E137" s="223" t="s">
        <v>3162</v>
      </c>
      <c r="F137" s="224" t="s">
        <v>3163</v>
      </c>
      <c r="G137" s="225" t="s">
        <v>671</v>
      </c>
      <c r="H137" s="226">
        <v>425</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323</v>
      </c>
      <c r="AT137" s="234" t="s">
        <v>202</v>
      </c>
      <c r="AU137" s="234" t="s">
        <v>83</v>
      </c>
      <c r="AY137" s="18" t="s">
        <v>201</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323</v>
      </c>
      <c r="BM137" s="234" t="s">
        <v>323</v>
      </c>
    </row>
    <row r="138" s="2" customFormat="1" ht="24.15" customHeight="1">
      <c r="A138" s="39"/>
      <c r="B138" s="40"/>
      <c r="C138" s="222" t="s">
        <v>277</v>
      </c>
      <c r="D138" s="222" t="s">
        <v>202</v>
      </c>
      <c r="E138" s="223" t="s">
        <v>3164</v>
      </c>
      <c r="F138" s="224" t="s">
        <v>3165</v>
      </c>
      <c r="G138" s="225" t="s">
        <v>671</v>
      </c>
      <c r="H138" s="226">
        <v>125</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323</v>
      </c>
      <c r="AT138" s="234" t="s">
        <v>202</v>
      </c>
      <c r="AU138" s="234" t="s">
        <v>83</v>
      </c>
      <c r="AY138" s="18" t="s">
        <v>201</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323</v>
      </c>
      <c r="BM138" s="234" t="s">
        <v>624</v>
      </c>
    </row>
    <row r="139" s="2" customFormat="1" ht="24.15" customHeight="1">
      <c r="A139" s="39"/>
      <c r="B139" s="40"/>
      <c r="C139" s="222" t="s">
        <v>167</v>
      </c>
      <c r="D139" s="222" t="s">
        <v>202</v>
      </c>
      <c r="E139" s="223" t="s">
        <v>3166</v>
      </c>
      <c r="F139" s="224" t="s">
        <v>3167</v>
      </c>
      <c r="G139" s="225" t="s">
        <v>671</v>
      </c>
      <c r="H139" s="226">
        <v>45</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323</v>
      </c>
      <c r="AT139" s="234" t="s">
        <v>202</v>
      </c>
      <c r="AU139" s="234" t="s">
        <v>83</v>
      </c>
      <c r="AY139" s="18" t="s">
        <v>201</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323</v>
      </c>
      <c r="BM139" s="234" t="s">
        <v>633</v>
      </c>
    </row>
    <row r="140" s="2" customFormat="1" ht="24.15" customHeight="1">
      <c r="A140" s="39"/>
      <c r="B140" s="40"/>
      <c r="C140" s="222" t="s">
        <v>170</v>
      </c>
      <c r="D140" s="222" t="s">
        <v>202</v>
      </c>
      <c r="E140" s="223" t="s">
        <v>3168</v>
      </c>
      <c r="F140" s="224" t="s">
        <v>3169</v>
      </c>
      <c r="G140" s="225" t="s">
        <v>671</v>
      </c>
      <c r="H140" s="226">
        <v>25</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323</v>
      </c>
      <c r="AT140" s="234" t="s">
        <v>202</v>
      </c>
      <c r="AU140" s="234" t="s">
        <v>83</v>
      </c>
      <c r="AY140" s="18" t="s">
        <v>201</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323</v>
      </c>
      <c r="BM140" s="234" t="s">
        <v>641</v>
      </c>
    </row>
    <row r="141" s="2" customFormat="1" ht="16.5" customHeight="1">
      <c r="A141" s="39"/>
      <c r="B141" s="40"/>
      <c r="C141" s="222" t="s">
        <v>8</v>
      </c>
      <c r="D141" s="222" t="s">
        <v>202</v>
      </c>
      <c r="E141" s="223" t="s">
        <v>3170</v>
      </c>
      <c r="F141" s="224" t="s">
        <v>3171</v>
      </c>
      <c r="G141" s="225" t="s">
        <v>671</v>
      </c>
      <c r="H141" s="226">
        <v>120</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323</v>
      </c>
      <c r="AT141" s="234" t="s">
        <v>202</v>
      </c>
      <c r="AU141" s="234" t="s">
        <v>83</v>
      </c>
      <c r="AY141" s="18" t="s">
        <v>201</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323</v>
      </c>
      <c r="BM141" s="234" t="s">
        <v>650</v>
      </c>
    </row>
    <row r="142" s="2" customFormat="1" ht="16.5" customHeight="1">
      <c r="A142" s="39"/>
      <c r="B142" s="40"/>
      <c r="C142" s="222" t="s">
        <v>307</v>
      </c>
      <c r="D142" s="222" t="s">
        <v>202</v>
      </c>
      <c r="E142" s="223" t="s">
        <v>3172</v>
      </c>
      <c r="F142" s="224" t="s">
        <v>3173</v>
      </c>
      <c r="G142" s="225" t="s">
        <v>671</v>
      </c>
      <c r="H142" s="226">
        <v>45</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323</v>
      </c>
      <c r="AT142" s="234" t="s">
        <v>202</v>
      </c>
      <c r="AU142" s="234" t="s">
        <v>83</v>
      </c>
      <c r="AY142" s="18" t="s">
        <v>201</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323</v>
      </c>
      <c r="BM142" s="234" t="s">
        <v>657</v>
      </c>
    </row>
    <row r="143" s="2" customFormat="1" ht="24.15" customHeight="1">
      <c r="A143" s="39"/>
      <c r="B143" s="40"/>
      <c r="C143" s="222" t="s">
        <v>311</v>
      </c>
      <c r="D143" s="222" t="s">
        <v>202</v>
      </c>
      <c r="E143" s="223" t="s">
        <v>3174</v>
      </c>
      <c r="F143" s="224" t="s">
        <v>3175</v>
      </c>
      <c r="G143" s="225" t="s">
        <v>671</v>
      </c>
      <c r="H143" s="226">
        <v>20</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323</v>
      </c>
      <c r="AT143" s="234" t="s">
        <v>202</v>
      </c>
      <c r="AU143" s="234" t="s">
        <v>83</v>
      </c>
      <c r="AY143" s="18" t="s">
        <v>201</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323</v>
      </c>
      <c r="BM143" s="234" t="s">
        <v>664</v>
      </c>
    </row>
    <row r="144" s="2" customFormat="1" ht="16.5" customHeight="1">
      <c r="A144" s="39"/>
      <c r="B144" s="40"/>
      <c r="C144" s="222" t="s">
        <v>315</v>
      </c>
      <c r="D144" s="222" t="s">
        <v>202</v>
      </c>
      <c r="E144" s="223" t="s">
        <v>3176</v>
      </c>
      <c r="F144" s="224" t="s">
        <v>3177</v>
      </c>
      <c r="G144" s="225" t="s">
        <v>1025</v>
      </c>
      <c r="H144" s="226">
        <v>100</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323</v>
      </c>
      <c r="AT144" s="234" t="s">
        <v>202</v>
      </c>
      <c r="AU144" s="234" t="s">
        <v>83</v>
      </c>
      <c r="AY144" s="18" t="s">
        <v>201</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323</v>
      </c>
      <c r="BM144" s="234" t="s">
        <v>674</v>
      </c>
    </row>
    <row r="145" s="11" customFormat="1" ht="25.92" customHeight="1">
      <c r="A145" s="11"/>
      <c r="B145" s="208"/>
      <c r="C145" s="209"/>
      <c r="D145" s="210" t="s">
        <v>75</v>
      </c>
      <c r="E145" s="211" t="s">
        <v>1306</v>
      </c>
      <c r="F145" s="211" t="s">
        <v>3178</v>
      </c>
      <c r="G145" s="209"/>
      <c r="H145" s="209"/>
      <c r="I145" s="212"/>
      <c r="J145" s="213">
        <f>BK145</f>
        <v>0</v>
      </c>
      <c r="K145" s="209"/>
      <c r="L145" s="214"/>
      <c r="M145" s="215"/>
      <c r="N145" s="216"/>
      <c r="O145" s="216"/>
      <c r="P145" s="217">
        <f>SUM(P146:P161)</f>
        <v>0</v>
      </c>
      <c r="Q145" s="216"/>
      <c r="R145" s="217">
        <f>SUM(R146:R161)</f>
        <v>0</v>
      </c>
      <c r="S145" s="216"/>
      <c r="T145" s="218">
        <f>SUM(T146:T161)</f>
        <v>0</v>
      </c>
      <c r="U145" s="11"/>
      <c r="V145" s="11"/>
      <c r="W145" s="11"/>
      <c r="X145" s="11"/>
      <c r="Y145" s="11"/>
      <c r="Z145" s="11"/>
      <c r="AA145" s="11"/>
      <c r="AB145" s="11"/>
      <c r="AC145" s="11"/>
      <c r="AD145" s="11"/>
      <c r="AE145" s="11"/>
      <c r="AR145" s="219" t="s">
        <v>83</v>
      </c>
      <c r="AT145" s="220" t="s">
        <v>75</v>
      </c>
      <c r="AU145" s="220" t="s">
        <v>76</v>
      </c>
      <c r="AY145" s="219" t="s">
        <v>201</v>
      </c>
      <c r="BK145" s="221">
        <f>SUM(BK146:BK161)</f>
        <v>0</v>
      </c>
    </row>
    <row r="146" s="2" customFormat="1" ht="114.9" customHeight="1">
      <c r="A146" s="39"/>
      <c r="B146" s="40"/>
      <c r="C146" s="222" t="s">
        <v>323</v>
      </c>
      <c r="D146" s="222" t="s">
        <v>202</v>
      </c>
      <c r="E146" s="223" t="s">
        <v>3179</v>
      </c>
      <c r="F146" s="224" t="s">
        <v>3180</v>
      </c>
      <c r="G146" s="225" t="s">
        <v>934</v>
      </c>
      <c r="H146" s="226">
        <v>7</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323</v>
      </c>
      <c r="AT146" s="234" t="s">
        <v>202</v>
      </c>
      <c r="AU146" s="234" t="s">
        <v>83</v>
      </c>
      <c r="AY146" s="18" t="s">
        <v>201</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323</v>
      </c>
      <c r="BM146" s="234" t="s">
        <v>683</v>
      </c>
    </row>
    <row r="147" s="2" customFormat="1" ht="55.5" customHeight="1">
      <c r="A147" s="39"/>
      <c r="B147" s="40"/>
      <c r="C147" s="222" t="s">
        <v>331</v>
      </c>
      <c r="D147" s="222" t="s">
        <v>202</v>
      </c>
      <c r="E147" s="223" t="s">
        <v>3181</v>
      </c>
      <c r="F147" s="224" t="s">
        <v>3182</v>
      </c>
      <c r="G147" s="225" t="s">
        <v>934</v>
      </c>
      <c r="H147" s="226">
        <v>1</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323</v>
      </c>
      <c r="AT147" s="234" t="s">
        <v>202</v>
      </c>
      <c r="AU147" s="234" t="s">
        <v>83</v>
      </c>
      <c r="AY147" s="18" t="s">
        <v>201</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323</v>
      </c>
      <c r="BM147" s="234" t="s">
        <v>712</v>
      </c>
    </row>
    <row r="148" s="2" customFormat="1" ht="55.5" customHeight="1">
      <c r="A148" s="39"/>
      <c r="B148" s="40"/>
      <c r="C148" s="222" t="s">
        <v>624</v>
      </c>
      <c r="D148" s="222" t="s">
        <v>202</v>
      </c>
      <c r="E148" s="223" t="s">
        <v>3183</v>
      </c>
      <c r="F148" s="224" t="s">
        <v>3184</v>
      </c>
      <c r="G148" s="225" t="s">
        <v>934</v>
      </c>
      <c r="H148" s="226">
        <v>2</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323</v>
      </c>
      <c r="AT148" s="234" t="s">
        <v>202</v>
      </c>
      <c r="AU148" s="234" t="s">
        <v>83</v>
      </c>
      <c r="AY148" s="18" t="s">
        <v>201</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323</v>
      </c>
      <c r="BM148" s="234" t="s">
        <v>724</v>
      </c>
    </row>
    <row r="149" s="2" customFormat="1" ht="33" customHeight="1">
      <c r="A149" s="39"/>
      <c r="B149" s="40"/>
      <c r="C149" s="222" t="s">
        <v>629</v>
      </c>
      <c r="D149" s="222" t="s">
        <v>202</v>
      </c>
      <c r="E149" s="223" t="s">
        <v>3185</v>
      </c>
      <c r="F149" s="224" t="s">
        <v>3186</v>
      </c>
      <c r="G149" s="225" t="s">
        <v>934</v>
      </c>
      <c r="H149" s="226">
        <v>12</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323</v>
      </c>
      <c r="AT149" s="234" t="s">
        <v>202</v>
      </c>
      <c r="AU149" s="234" t="s">
        <v>83</v>
      </c>
      <c r="AY149" s="18" t="s">
        <v>201</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323</v>
      </c>
      <c r="BM149" s="234" t="s">
        <v>732</v>
      </c>
    </row>
    <row r="150" s="2" customFormat="1" ht="49.05" customHeight="1">
      <c r="A150" s="39"/>
      <c r="B150" s="40"/>
      <c r="C150" s="222" t="s">
        <v>633</v>
      </c>
      <c r="D150" s="222" t="s">
        <v>202</v>
      </c>
      <c r="E150" s="223" t="s">
        <v>3187</v>
      </c>
      <c r="F150" s="224" t="s">
        <v>3188</v>
      </c>
      <c r="G150" s="225" t="s">
        <v>934</v>
      </c>
      <c r="H150" s="226">
        <v>6</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323</v>
      </c>
      <c r="AT150" s="234" t="s">
        <v>202</v>
      </c>
      <c r="AU150" s="234" t="s">
        <v>83</v>
      </c>
      <c r="AY150" s="18" t="s">
        <v>201</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323</v>
      </c>
      <c r="BM150" s="234" t="s">
        <v>742</v>
      </c>
    </row>
    <row r="151" s="2" customFormat="1" ht="55.5" customHeight="1">
      <c r="A151" s="39"/>
      <c r="B151" s="40"/>
      <c r="C151" s="222" t="s">
        <v>7</v>
      </c>
      <c r="D151" s="222" t="s">
        <v>202</v>
      </c>
      <c r="E151" s="223" t="s">
        <v>3189</v>
      </c>
      <c r="F151" s="224" t="s">
        <v>3190</v>
      </c>
      <c r="G151" s="225" t="s">
        <v>934</v>
      </c>
      <c r="H151" s="226">
        <v>1</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323</v>
      </c>
      <c r="AT151" s="234" t="s">
        <v>202</v>
      </c>
      <c r="AU151" s="234" t="s">
        <v>83</v>
      </c>
      <c r="AY151" s="18" t="s">
        <v>201</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323</v>
      </c>
      <c r="BM151" s="234" t="s">
        <v>762</v>
      </c>
    </row>
    <row r="152" s="2" customFormat="1" ht="49.05" customHeight="1">
      <c r="A152" s="39"/>
      <c r="B152" s="40"/>
      <c r="C152" s="222" t="s">
        <v>641</v>
      </c>
      <c r="D152" s="222" t="s">
        <v>202</v>
      </c>
      <c r="E152" s="223" t="s">
        <v>3191</v>
      </c>
      <c r="F152" s="224" t="s">
        <v>3192</v>
      </c>
      <c r="G152" s="225" t="s">
        <v>934</v>
      </c>
      <c r="H152" s="226">
        <v>4</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323</v>
      </c>
      <c r="AT152" s="234" t="s">
        <v>202</v>
      </c>
      <c r="AU152" s="234" t="s">
        <v>83</v>
      </c>
      <c r="AY152" s="18" t="s">
        <v>201</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323</v>
      </c>
      <c r="BM152" s="234" t="s">
        <v>783</v>
      </c>
    </row>
    <row r="153" s="2" customFormat="1" ht="90" customHeight="1">
      <c r="A153" s="39"/>
      <c r="B153" s="40"/>
      <c r="C153" s="222" t="s">
        <v>645</v>
      </c>
      <c r="D153" s="222" t="s">
        <v>202</v>
      </c>
      <c r="E153" s="223" t="s">
        <v>3193</v>
      </c>
      <c r="F153" s="224" t="s">
        <v>3194</v>
      </c>
      <c r="G153" s="225" t="s">
        <v>934</v>
      </c>
      <c r="H153" s="226">
        <v>1</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323</v>
      </c>
      <c r="AT153" s="234" t="s">
        <v>202</v>
      </c>
      <c r="AU153" s="234" t="s">
        <v>83</v>
      </c>
      <c r="AY153" s="18" t="s">
        <v>201</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323</v>
      </c>
      <c r="BM153" s="234" t="s">
        <v>794</v>
      </c>
    </row>
    <row r="154" s="2" customFormat="1" ht="55.5" customHeight="1">
      <c r="A154" s="39"/>
      <c r="B154" s="40"/>
      <c r="C154" s="222" t="s">
        <v>650</v>
      </c>
      <c r="D154" s="222" t="s">
        <v>202</v>
      </c>
      <c r="E154" s="223" t="s">
        <v>3195</v>
      </c>
      <c r="F154" s="224" t="s">
        <v>3196</v>
      </c>
      <c r="G154" s="225" t="s">
        <v>934</v>
      </c>
      <c r="H154" s="226">
        <v>4</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323</v>
      </c>
      <c r="AT154" s="234" t="s">
        <v>202</v>
      </c>
      <c r="AU154" s="234" t="s">
        <v>83</v>
      </c>
      <c r="AY154" s="18" t="s">
        <v>201</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323</v>
      </c>
      <c r="BM154" s="234" t="s">
        <v>804</v>
      </c>
    </row>
    <row r="155" s="2" customFormat="1" ht="78" customHeight="1">
      <c r="A155" s="39"/>
      <c r="B155" s="40"/>
      <c r="C155" s="222" t="s">
        <v>654</v>
      </c>
      <c r="D155" s="222" t="s">
        <v>202</v>
      </c>
      <c r="E155" s="223" t="s">
        <v>3197</v>
      </c>
      <c r="F155" s="224" t="s">
        <v>3198</v>
      </c>
      <c r="G155" s="225" t="s">
        <v>934</v>
      </c>
      <c r="H155" s="226">
        <v>24</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323</v>
      </c>
      <c r="AT155" s="234" t="s">
        <v>202</v>
      </c>
      <c r="AU155" s="234" t="s">
        <v>83</v>
      </c>
      <c r="AY155" s="18" t="s">
        <v>201</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323</v>
      </c>
      <c r="BM155" s="234" t="s">
        <v>812</v>
      </c>
    </row>
    <row r="156" s="2" customFormat="1" ht="49.05" customHeight="1">
      <c r="A156" s="39"/>
      <c r="B156" s="40"/>
      <c r="C156" s="222" t="s">
        <v>657</v>
      </c>
      <c r="D156" s="222" t="s">
        <v>202</v>
      </c>
      <c r="E156" s="223" t="s">
        <v>3199</v>
      </c>
      <c r="F156" s="224" t="s">
        <v>3200</v>
      </c>
      <c r="G156" s="225" t="s">
        <v>934</v>
      </c>
      <c r="H156" s="226">
        <v>82</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323</v>
      </c>
      <c r="AT156" s="234" t="s">
        <v>202</v>
      </c>
      <c r="AU156" s="234" t="s">
        <v>83</v>
      </c>
      <c r="AY156" s="18" t="s">
        <v>201</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323</v>
      </c>
      <c r="BM156" s="234" t="s">
        <v>820</v>
      </c>
    </row>
    <row r="157" s="2" customFormat="1" ht="55.5" customHeight="1">
      <c r="A157" s="39"/>
      <c r="B157" s="40"/>
      <c r="C157" s="222" t="s">
        <v>661</v>
      </c>
      <c r="D157" s="222" t="s">
        <v>202</v>
      </c>
      <c r="E157" s="223" t="s">
        <v>3201</v>
      </c>
      <c r="F157" s="224" t="s">
        <v>3202</v>
      </c>
      <c r="G157" s="225" t="s">
        <v>934</v>
      </c>
      <c r="H157" s="226">
        <v>20</v>
      </c>
      <c r="I157" s="227"/>
      <c r="J157" s="228">
        <f>ROUND(I157*H157,2)</f>
        <v>0</v>
      </c>
      <c r="K157" s="229"/>
      <c r="L157" s="45"/>
      <c r="M157" s="230" t="s">
        <v>1</v>
      </c>
      <c r="N157" s="231" t="s">
        <v>41</v>
      </c>
      <c r="O157" s="92"/>
      <c r="P157" s="232">
        <f>O157*H157</f>
        <v>0</v>
      </c>
      <c r="Q157" s="232">
        <v>0</v>
      </c>
      <c r="R157" s="232">
        <f>Q157*H157</f>
        <v>0</v>
      </c>
      <c r="S157" s="232">
        <v>0</v>
      </c>
      <c r="T157" s="233">
        <f>S157*H157</f>
        <v>0</v>
      </c>
      <c r="U157" s="39"/>
      <c r="V157" s="39"/>
      <c r="W157" s="39"/>
      <c r="X157" s="39"/>
      <c r="Y157" s="39"/>
      <c r="Z157" s="39"/>
      <c r="AA157" s="39"/>
      <c r="AB157" s="39"/>
      <c r="AC157" s="39"/>
      <c r="AD157" s="39"/>
      <c r="AE157" s="39"/>
      <c r="AR157" s="234" t="s">
        <v>323</v>
      </c>
      <c r="AT157" s="234" t="s">
        <v>202</v>
      </c>
      <c r="AU157" s="234" t="s">
        <v>83</v>
      </c>
      <c r="AY157" s="18" t="s">
        <v>201</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323</v>
      </c>
      <c r="BM157" s="234" t="s">
        <v>837</v>
      </c>
    </row>
    <row r="158" s="2" customFormat="1" ht="66.75" customHeight="1">
      <c r="A158" s="39"/>
      <c r="B158" s="40"/>
      <c r="C158" s="222" t="s">
        <v>664</v>
      </c>
      <c r="D158" s="222" t="s">
        <v>202</v>
      </c>
      <c r="E158" s="223" t="s">
        <v>3203</v>
      </c>
      <c r="F158" s="224" t="s">
        <v>3204</v>
      </c>
      <c r="G158" s="225" t="s">
        <v>934</v>
      </c>
      <c r="H158" s="226">
        <v>7</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323</v>
      </c>
      <c r="AT158" s="234" t="s">
        <v>202</v>
      </c>
      <c r="AU158" s="234" t="s">
        <v>83</v>
      </c>
      <c r="AY158" s="18" t="s">
        <v>201</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323</v>
      </c>
      <c r="BM158" s="234" t="s">
        <v>851</v>
      </c>
    </row>
    <row r="159" s="2" customFormat="1" ht="55.5" customHeight="1">
      <c r="A159" s="39"/>
      <c r="B159" s="40"/>
      <c r="C159" s="222" t="s">
        <v>668</v>
      </c>
      <c r="D159" s="222" t="s">
        <v>202</v>
      </c>
      <c r="E159" s="223" t="s">
        <v>3205</v>
      </c>
      <c r="F159" s="224" t="s">
        <v>3206</v>
      </c>
      <c r="G159" s="225" t="s">
        <v>934</v>
      </c>
      <c r="H159" s="226">
        <v>5</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323</v>
      </c>
      <c r="AT159" s="234" t="s">
        <v>202</v>
      </c>
      <c r="AU159" s="234" t="s">
        <v>83</v>
      </c>
      <c r="AY159" s="18" t="s">
        <v>201</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323</v>
      </c>
      <c r="BM159" s="234" t="s">
        <v>868</v>
      </c>
    </row>
    <row r="160" s="2" customFormat="1" ht="134.25" customHeight="1">
      <c r="A160" s="39"/>
      <c r="B160" s="40"/>
      <c r="C160" s="222" t="s">
        <v>674</v>
      </c>
      <c r="D160" s="222" t="s">
        <v>202</v>
      </c>
      <c r="E160" s="223" t="s">
        <v>3207</v>
      </c>
      <c r="F160" s="224" t="s">
        <v>3208</v>
      </c>
      <c r="G160" s="225" t="s">
        <v>934</v>
      </c>
      <c r="H160" s="226">
        <v>2</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323</v>
      </c>
      <c r="AT160" s="234" t="s">
        <v>202</v>
      </c>
      <c r="AU160" s="234" t="s">
        <v>83</v>
      </c>
      <c r="AY160" s="18" t="s">
        <v>201</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323</v>
      </c>
      <c r="BM160" s="234" t="s">
        <v>879</v>
      </c>
    </row>
    <row r="161" s="2" customFormat="1" ht="16.5" customHeight="1">
      <c r="A161" s="39"/>
      <c r="B161" s="40"/>
      <c r="C161" s="222" t="s">
        <v>679</v>
      </c>
      <c r="D161" s="222" t="s">
        <v>202</v>
      </c>
      <c r="E161" s="223" t="s">
        <v>3209</v>
      </c>
      <c r="F161" s="224" t="s">
        <v>3210</v>
      </c>
      <c r="G161" s="225" t="s">
        <v>934</v>
      </c>
      <c r="H161" s="226">
        <v>1</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323</v>
      </c>
      <c r="AT161" s="234" t="s">
        <v>202</v>
      </c>
      <c r="AU161" s="234" t="s">
        <v>83</v>
      </c>
      <c r="AY161" s="18" t="s">
        <v>201</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323</v>
      </c>
      <c r="BM161" s="234" t="s">
        <v>907</v>
      </c>
    </row>
    <row r="162" s="11" customFormat="1" ht="25.92" customHeight="1">
      <c r="A162" s="11"/>
      <c r="B162" s="208"/>
      <c r="C162" s="209"/>
      <c r="D162" s="210" t="s">
        <v>75</v>
      </c>
      <c r="E162" s="211" t="s">
        <v>1463</v>
      </c>
      <c r="F162" s="211" t="s">
        <v>3211</v>
      </c>
      <c r="G162" s="209"/>
      <c r="H162" s="209"/>
      <c r="I162" s="212"/>
      <c r="J162" s="213">
        <f>BK162</f>
        <v>0</v>
      </c>
      <c r="K162" s="209"/>
      <c r="L162" s="214"/>
      <c r="M162" s="215"/>
      <c r="N162" s="216"/>
      <c r="O162" s="216"/>
      <c r="P162" s="217">
        <f>SUM(P163:P172)</f>
        <v>0</v>
      </c>
      <c r="Q162" s="216"/>
      <c r="R162" s="217">
        <f>SUM(R163:R172)</f>
        <v>0</v>
      </c>
      <c r="S162" s="216"/>
      <c r="T162" s="218">
        <f>SUM(T163:T172)</f>
        <v>0</v>
      </c>
      <c r="U162" s="11"/>
      <c r="V162" s="11"/>
      <c r="W162" s="11"/>
      <c r="X162" s="11"/>
      <c r="Y162" s="11"/>
      <c r="Z162" s="11"/>
      <c r="AA162" s="11"/>
      <c r="AB162" s="11"/>
      <c r="AC162" s="11"/>
      <c r="AD162" s="11"/>
      <c r="AE162" s="11"/>
      <c r="AR162" s="219" t="s">
        <v>83</v>
      </c>
      <c r="AT162" s="220" t="s">
        <v>75</v>
      </c>
      <c r="AU162" s="220" t="s">
        <v>76</v>
      </c>
      <c r="AY162" s="219" t="s">
        <v>201</v>
      </c>
      <c r="BK162" s="221">
        <f>SUM(BK163:BK172)</f>
        <v>0</v>
      </c>
    </row>
    <row r="163" s="2" customFormat="1" ht="24.15" customHeight="1">
      <c r="A163" s="39"/>
      <c r="B163" s="40"/>
      <c r="C163" s="222" t="s">
        <v>683</v>
      </c>
      <c r="D163" s="222" t="s">
        <v>202</v>
      </c>
      <c r="E163" s="223" t="s">
        <v>3212</v>
      </c>
      <c r="F163" s="224" t="s">
        <v>3213</v>
      </c>
      <c r="G163" s="225" t="s">
        <v>934</v>
      </c>
      <c r="H163" s="226">
        <v>2</v>
      </c>
      <c r="I163" s="227"/>
      <c r="J163" s="228">
        <f>ROUND(I163*H163,2)</f>
        <v>0</v>
      </c>
      <c r="K163" s="229"/>
      <c r="L163" s="45"/>
      <c r="M163" s="230" t="s">
        <v>1</v>
      </c>
      <c r="N163" s="231"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323</v>
      </c>
      <c r="AT163" s="234" t="s">
        <v>202</v>
      </c>
      <c r="AU163" s="234" t="s">
        <v>83</v>
      </c>
      <c r="AY163" s="18" t="s">
        <v>201</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323</v>
      </c>
      <c r="BM163" s="234" t="s">
        <v>923</v>
      </c>
    </row>
    <row r="164" s="2" customFormat="1" ht="24.15" customHeight="1">
      <c r="A164" s="39"/>
      <c r="B164" s="40"/>
      <c r="C164" s="222" t="s">
        <v>708</v>
      </c>
      <c r="D164" s="222" t="s">
        <v>202</v>
      </c>
      <c r="E164" s="223" t="s">
        <v>3214</v>
      </c>
      <c r="F164" s="224" t="s">
        <v>3215</v>
      </c>
      <c r="G164" s="225" t="s">
        <v>934</v>
      </c>
      <c r="H164" s="226">
        <v>1</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323</v>
      </c>
      <c r="AT164" s="234" t="s">
        <v>202</v>
      </c>
      <c r="AU164" s="234" t="s">
        <v>83</v>
      </c>
      <c r="AY164" s="18" t="s">
        <v>201</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323</v>
      </c>
      <c r="BM164" s="234" t="s">
        <v>931</v>
      </c>
    </row>
    <row r="165" s="2" customFormat="1" ht="24.15" customHeight="1">
      <c r="A165" s="39"/>
      <c r="B165" s="40"/>
      <c r="C165" s="222" t="s">
        <v>712</v>
      </c>
      <c r="D165" s="222" t="s">
        <v>202</v>
      </c>
      <c r="E165" s="223" t="s">
        <v>3216</v>
      </c>
      <c r="F165" s="224" t="s">
        <v>3217</v>
      </c>
      <c r="G165" s="225" t="s">
        <v>934</v>
      </c>
      <c r="H165" s="226">
        <v>3</v>
      </c>
      <c r="I165" s="227"/>
      <c r="J165" s="228">
        <f>ROUND(I165*H165,2)</f>
        <v>0</v>
      </c>
      <c r="K165" s="229"/>
      <c r="L165" s="45"/>
      <c r="M165" s="230" t="s">
        <v>1</v>
      </c>
      <c r="N165" s="231"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323</v>
      </c>
      <c r="AT165" s="234" t="s">
        <v>202</v>
      </c>
      <c r="AU165" s="234" t="s">
        <v>83</v>
      </c>
      <c r="AY165" s="18" t="s">
        <v>201</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323</v>
      </c>
      <c r="BM165" s="234" t="s">
        <v>940</v>
      </c>
    </row>
    <row r="166" s="2" customFormat="1" ht="24.15" customHeight="1">
      <c r="A166" s="39"/>
      <c r="B166" s="40"/>
      <c r="C166" s="222" t="s">
        <v>720</v>
      </c>
      <c r="D166" s="222" t="s">
        <v>202</v>
      </c>
      <c r="E166" s="223" t="s">
        <v>3218</v>
      </c>
      <c r="F166" s="224" t="s">
        <v>3219</v>
      </c>
      <c r="G166" s="225" t="s">
        <v>934</v>
      </c>
      <c r="H166" s="226">
        <v>3</v>
      </c>
      <c r="I166" s="227"/>
      <c r="J166" s="228">
        <f>ROUND(I166*H166,2)</f>
        <v>0</v>
      </c>
      <c r="K166" s="229"/>
      <c r="L166" s="45"/>
      <c r="M166" s="230" t="s">
        <v>1</v>
      </c>
      <c r="N166" s="231"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323</v>
      </c>
      <c r="AT166" s="234" t="s">
        <v>202</v>
      </c>
      <c r="AU166" s="234" t="s">
        <v>83</v>
      </c>
      <c r="AY166" s="18" t="s">
        <v>201</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323</v>
      </c>
      <c r="BM166" s="234" t="s">
        <v>948</v>
      </c>
    </row>
    <row r="167" s="2" customFormat="1" ht="16.5" customHeight="1">
      <c r="A167" s="39"/>
      <c r="B167" s="40"/>
      <c r="C167" s="222" t="s">
        <v>724</v>
      </c>
      <c r="D167" s="222" t="s">
        <v>202</v>
      </c>
      <c r="E167" s="223" t="s">
        <v>3220</v>
      </c>
      <c r="F167" s="224" t="s">
        <v>3221</v>
      </c>
      <c r="G167" s="225" t="s">
        <v>934</v>
      </c>
      <c r="H167" s="226">
        <v>16</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323</v>
      </c>
      <c r="AT167" s="234" t="s">
        <v>202</v>
      </c>
      <c r="AU167" s="234" t="s">
        <v>83</v>
      </c>
      <c r="AY167" s="18" t="s">
        <v>201</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323</v>
      </c>
      <c r="BM167" s="234" t="s">
        <v>958</v>
      </c>
    </row>
    <row r="168" s="2" customFormat="1" ht="16.5" customHeight="1">
      <c r="A168" s="39"/>
      <c r="B168" s="40"/>
      <c r="C168" s="222" t="s">
        <v>728</v>
      </c>
      <c r="D168" s="222" t="s">
        <v>202</v>
      </c>
      <c r="E168" s="223" t="s">
        <v>3222</v>
      </c>
      <c r="F168" s="224" t="s">
        <v>3223</v>
      </c>
      <c r="G168" s="225" t="s">
        <v>934</v>
      </c>
      <c r="H168" s="226">
        <v>2</v>
      </c>
      <c r="I168" s="227"/>
      <c r="J168" s="228">
        <f>ROUND(I168*H168,2)</f>
        <v>0</v>
      </c>
      <c r="K168" s="229"/>
      <c r="L168" s="45"/>
      <c r="M168" s="230" t="s">
        <v>1</v>
      </c>
      <c r="N168" s="231" t="s">
        <v>41</v>
      </c>
      <c r="O168" s="92"/>
      <c r="P168" s="232">
        <f>O168*H168</f>
        <v>0</v>
      </c>
      <c r="Q168" s="232">
        <v>0</v>
      </c>
      <c r="R168" s="232">
        <f>Q168*H168</f>
        <v>0</v>
      </c>
      <c r="S168" s="232">
        <v>0</v>
      </c>
      <c r="T168" s="233">
        <f>S168*H168</f>
        <v>0</v>
      </c>
      <c r="U168" s="39"/>
      <c r="V168" s="39"/>
      <c r="W168" s="39"/>
      <c r="X168" s="39"/>
      <c r="Y168" s="39"/>
      <c r="Z168" s="39"/>
      <c r="AA168" s="39"/>
      <c r="AB168" s="39"/>
      <c r="AC168" s="39"/>
      <c r="AD168" s="39"/>
      <c r="AE168" s="39"/>
      <c r="AR168" s="234" t="s">
        <v>323</v>
      </c>
      <c r="AT168" s="234" t="s">
        <v>202</v>
      </c>
      <c r="AU168" s="234" t="s">
        <v>83</v>
      </c>
      <c r="AY168" s="18" t="s">
        <v>201</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323</v>
      </c>
      <c r="BM168" s="234" t="s">
        <v>966</v>
      </c>
    </row>
    <row r="169" s="2" customFormat="1" ht="16.5" customHeight="1">
      <c r="A169" s="39"/>
      <c r="B169" s="40"/>
      <c r="C169" s="222" t="s">
        <v>732</v>
      </c>
      <c r="D169" s="222" t="s">
        <v>202</v>
      </c>
      <c r="E169" s="223" t="s">
        <v>3224</v>
      </c>
      <c r="F169" s="224" t="s">
        <v>3225</v>
      </c>
      <c r="G169" s="225" t="s">
        <v>934</v>
      </c>
      <c r="H169" s="226">
        <v>4</v>
      </c>
      <c r="I169" s="227"/>
      <c r="J169" s="228">
        <f>ROUND(I169*H169,2)</f>
        <v>0</v>
      </c>
      <c r="K169" s="229"/>
      <c r="L169" s="45"/>
      <c r="M169" s="230" t="s">
        <v>1</v>
      </c>
      <c r="N169" s="231" t="s">
        <v>41</v>
      </c>
      <c r="O169" s="92"/>
      <c r="P169" s="232">
        <f>O169*H169</f>
        <v>0</v>
      </c>
      <c r="Q169" s="232">
        <v>0</v>
      </c>
      <c r="R169" s="232">
        <f>Q169*H169</f>
        <v>0</v>
      </c>
      <c r="S169" s="232">
        <v>0</v>
      </c>
      <c r="T169" s="233">
        <f>S169*H169</f>
        <v>0</v>
      </c>
      <c r="U169" s="39"/>
      <c r="V169" s="39"/>
      <c r="W169" s="39"/>
      <c r="X169" s="39"/>
      <c r="Y169" s="39"/>
      <c r="Z169" s="39"/>
      <c r="AA169" s="39"/>
      <c r="AB169" s="39"/>
      <c r="AC169" s="39"/>
      <c r="AD169" s="39"/>
      <c r="AE169" s="39"/>
      <c r="AR169" s="234" t="s">
        <v>323</v>
      </c>
      <c r="AT169" s="234" t="s">
        <v>202</v>
      </c>
      <c r="AU169" s="234" t="s">
        <v>83</v>
      </c>
      <c r="AY169" s="18" t="s">
        <v>201</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323</v>
      </c>
      <c r="BM169" s="234" t="s">
        <v>974</v>
      </c>
    </row>
    <row r="170" s="2" customFormat="1" ht="24.15" customHeight="1">
      <c r="A170" s="39"/>
      <c r="B170" s="40"/>
      <c r="C170" s="222" t="s">
        <v>738</v>
      </c>
      <c r="D170" s="222" t="s">
        <v>202</v>
      </c>
      <c r="E170" s="223" t="s">
        <v>3226</v>
      </c>
      <c r="F170" s="224" t="s">
        <v>3227</v>
      </c>
      <c r="G170" s="225" t="s">
        <v>934</v>
      </c>
      <c r="H170" s="226">
        <v>4</v>
      </c>
      <c r="I170" s="227"/>
      <c r="J170" s="228">
        <f>ROUND(I170*H170,2)</f>
        <v>0</v>
      </c>
      <c r="K170" s="229"/>
      <c r="L170" s="45"/>
      <c r="M170" s="230" t="s">
        <v>1</v>
      </c>
      <c r="N170" s="231" t="s">
        <v>41</v>
      </c>
      <c r="O170" s="92"/>
      <c r="P170" s="232">
        <f>O170*H170</f>
        <v>0</v>
      </c>
      <c r="Q170" s="232">
        <v>0</v>
      </c>
      <c r="R170" s="232">
        <f>Q170*H170</f>
        <v>0</v>
      </c>
      <c r="S170" s="232">
        <v>0</v>
      </c>
      <c r="T170" s="233">
        <f>S170*H170</f>
        <v>0</v>
      </c>
      <c r="U170" s="39"/>
      <c r="V170" s="39"/>
      <c r="W170" s="39"/>
      <c r="X170" s="39"/>
      <c r="Y170" s="39"/>
      <c r="Z170" s="39"/>
      <c r="AA170" s="39"/>
      <c r="AB170" s="39"/>
      <c r="AC170" s="39"/>
      <c r="AD170" s="39"/>
      <c r="AE170" s="39"/>
      <c r="AR170" s="234" t="s">
        <v>323</v>
      </c>
      <c r="AT170" s="234" t="s">
        <v>202</v>
      </c>
      <c r="AU170" s="234" t="s">
        <v>83</v>
      </c>
      <c r="AY170" s="18" t="s">
        <v>201</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323</v>
      </c>
      <c r="BM170" s="234" t="s">
        <v>984</v>
      </c>
    </row>
    <row r="171" s="2" customFormat="1" ht="24.15" customHeight="1">
      <c r="A171" s="39"/>
      <c r="B171" s="40"/>
      <c r="C171" s="222" t="s">
        <v>742</v>
      </c>
      <c r="D171" s="222" t="s">
        <v>202</v>
      </c>
      <c r="E171" s="223" t="s">
        <v>3228</v>
      </c>
      <c r="F171" s="224" t="s">
        <v>3229</v>
      </c>
      <c r="G171" s="225" t="s">
        <v>934</v>
      </c>
      <c r="H171" s="226">
        <v>4</v>
      </c>
      <c r="I171" s="227"/>
      <c r="J171" s="228">
        <f>ROUND(I171*H171,2)</f>
        <v>0</v>
      </c>
      <c r="K171" s="229"/>
      <c r="L171" s="45"/>
      <c r="M171" s="230" t="s">
        <v>1</v>
      </c>
      <c r="N171" s="231" t="s">
        <v>41</v>
      </c>
      <c r="O171" s="92"/>
      <c r="P171" s="232">
        <f>O171*H171</f>
        <v>0</v>
      </c>
      <c r="Q171" s="232">
        <v>0</v>
      </c>
      <c r="R171" s="232">
        <f>Q171*H171</f>
        <v>0</v>
      </c>
      <c r="S171" s="232">
        <v>0</v>
      </c>
      <c r="T171" s="233">
        <f>S171*H171</f>
        <v>0</v>
      </c>
      <c r="U171" s="39"/>
      <c r="V171" s="39"/>
      <c r="W171" s="39"/>
      <c r="X171" s="39"/>
      <c r="Y171" s="39"/>
      <c r="Z171" s="39"/>
      <c r="AA171" s="39"/>
      <c r="AB171" s="39"/>
      <c r="AC171" s="39"/>
      <c r="AD171" s="39"/>
      <c r="AE171" s="39"/>
      <c r="AR171" s="234" t="s">
        <v>323</v>
      </c>
      <c r="AT171" s="234" t="s">
        <v>202</v>
      </c>
      <c r="AU171" s="234" t="s">
        <v>83</v>
      </c>
      <c r="AY171" s="18" t="s">
        <v>201</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323</v>
      </c>
      <c r="BM171" s="234" t="s">
        <v>992</v>
      </c>
    </row>
    <row r="172" s="2" customFormat="1" ht="37.8" customHeight="1">
      <c r="A172" s="39"/>
      <c r="B172" s="40"/>
      <c r="C172" s="222" t="s">
        <v>749</v>
      </c>
      <c r="D172" s="222" t="s">
        <v>202</v>
      </c>
      <c r="E172" s="223" t="s">
        <v>3230</v>
      </c>
      <c r="F172" s="224" t="s">
        <v>3231</v>
      </c>
      <c r="G172" s="225" t="s">
        <v>934</v>
      </c>
      <c r="H172" s="226">
        <v>20</v>
      </c>
      <c r="I172" s="227"/>
      <c r="J172" s="228">
        <f>ROUND(I172*H172,2)</f>
        <v>0</v>
      </c>
      <c r="K172" s="229"/>
      <c r="L172" s="45"/>
      <c r="M172" s="230" t="s">
        <v>1</v>
      </c>
      <c r="N172" s="231" t="s">
        <v>41</v>
      </c>
      <c r="O172" s="92"/>
      <c r="P172" s="232">
        <f>O172*H172</f>
        <v>0</v>
      </c>
      <c r="Q172" s="232">
        <v>0</v>
      </c>
      <c r="R172" s="232">
        <f>Q172*H172</f>
        <v>0</v>
      </c>
      <c r="S172" s="232">
        <v>0</v>
      </c>
      <c r="T172" s="233">
        <f>S172*H172</f>
        <v>0</v>
      </c>
      <c r="U172" s="39"/>
      <c r="V172" s="39"/>
      <c r="W172" s="39"/>
      <c r="X172" s="39"/>
      <c r="Y172" s="39"/>
      <c r="Z172" s="39"/>
      <c r="AA172" s="39"/>
      <c r="AB172" s="39"/>
      <c r="AC172" s="39"/>
      <c r="AD172" s="39"/>
      <c r="AE172" s="39"/>
      <c r="AR172" s="234" t="s">
        <v>323</v>
      </c>
      <c r="AT172" s="234" t="s">
        <v>202</v>
      </c>
      <c r="AU172" s="234" t="s">
        <v>83</v>
      </c>
      <c r="AY172" s="18" t="s">
        <v>201</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323</v>
      </c>
      <c r="BM172" s="234" t="s">
        <v>1002</v>
      </c>
    </row>
    <row r="173" s="11" customFormat="1" ht="25.92" customHeight="1">
      <c r="A173" s="11"/>
      <c r="B173" s="208"/>
      <c r="C173" s="209"/>
      <c r="D173" s="210" t="s">
        <v>75</v>
      </c>
      <c r="E173" s="211" t="s">
        <v>1464</v>
      </c>
      <c r="F173" s="211" t="s">
        <v>3232</v>
      </c>
      <c r="G173" s="209"/>
      <c r="H173" s="209"/>
      <c r="I173" s="212"/>
      <c r="J173" s="213">
        <f>BK173</f>
        <v>0</v>
      </c>
      <c r="K173" s="209"/>
      <c r="L173" s="214"/>
      <c r="M173" s="215"/>
      <c r="N173" s="216"/>
      <c r="O173" s="216"/>
      <c r="P173" s="217">
        <f>SUM(P174:P192)</f>
        <v>0</v>
      </c>
      <c r="Q173" s="216"/>
      <c r="R173" s="217">
        <f>SUM(R174:R192)</f>
        <v>0</v>
      </c>
      <c r="S173" s="216"/>
      <c r="T173" s="218">
        <f>SUM(T174:T192)</f>
        <v>0</v>
      </c>
      <c r="U173" s="11"/>
      <c r="V173" s="11"/>
      <c r="W173" s="11"/>
      <c r="X173" s="11"/>
      <c r="Y173" s="11"/>
      <c r="Z173" s="11"/>
      <c r="AA173" s="11"/>
      <c r="AB173" s="11"/>
      <c r="AC173" s="11"/>
      <c r="AD173" s="11"/>
      <c r="AE173" s="11"/>
      <c r="AR173" s="219" t="s">
        <v>83</v>
      </c>
      <c r="AT173" s="220" t="s">
        <v>75</v>
      </c>
      <c r="AU173" s="220" t="s">
        <v>76</v>
      </c>
      <c r="AY173" s="219" t="s">
        <v>201</v>
      </c>
      <c r="BK173" s="221">
        <f>SUM(BK174:BK192)</f>
        <v>0</v>
      </c>
    </row>
    <row r="174" s="2" customFormat="1" ht="66.75" customHeight="1">
      <c r="A174" s="39"/>
      <c r="B174" s="40"/>
      <c r="C174" s="222" t="s">
        <v>762</v>
      </c>
      <c r="D174" s="222" t="s">
        <v>202</v>
      </c>
      <c r="E174" s="223" t="s">
        <v>3233</v>
      </c>
      <c r="F174" s="224" t="s">
        <v>3234</v>
      </c>
      <c r="G174" s="225" t="s">
        <v>934</v>
      </c>
      <c r="H174" s="226">
        <v>12</v>
      </c>
      <c r="I174" s="227"/>
      <c r="J174" s="228">
        <f>ROUND(I174*H174,2)</f>
        <v>0</v>
      </c>
      <c r="K174" s="229"/>
      <c r="L174" s="45"/>
      <c r="M174" s="230" t="s">
        <v>1</v>
      </c>
      <c r="N174" s="231" t="s">
        <v>41</v>
      </c>
      <c r="O174" s="92"/>
      <c r="P174" s="232">
        <f>O174*H174</f>
        <v>0</v>
      </c>
      <c r="Q174" s="232">
        <v>0</v>
      </c>
      <c r="R174" s="232">
        <f>Q174*H174</f>
        <v>0</v>
      </c>
      <c r="S174" s="232">
        <v>0</v>
      </c>
      <c r="T174" s="233">
        <f>S174*H174</f>
        <v>0</v>
      </c>
      <c r="U174" s="39"/>
      <c r="V174" s="39"/>
      <c r="W174" s="39"/>
      <c r="X174" s="39"/>
      <c r="Y174" s="39"/>
      <c r="Z174" s="39"/>
      <c r="AA174" s="39"/>
      <c r="AB174" s="39"/>
      <c r="AC174" s="39"/>
      <c r="AD174" s="39"/>
      <c r="AE174" s="39"/>
      <c r="AR174" s="234" t="s">
        <v>323</v>
      </c>
      <c r="AT174" s="234" t="s">
        <v>202</v>
      </c>
      <c r="AU174" s="234" t="s">
        <v>83</v>
      </c>
      <c r="AY174" s="18" t="s">
        <v>201</v>
      </c>
      <c r="BE174" s="235">
        <f>IF(N174="základní",J174,0)</f>
        <v>0</v>
      </c>
      <c r="BF174" s="235">
        <f>IF(N174="snížená",J174,0)</f>
        <v>0</v>
      </c>
      <c r="BG174" s="235">
        <f>IF(N174="zákl. přenesená",J174,0)</f>
        <v>0</v>
      </c>
      <c r="BH174" s="235">
        <f>IF(N174="sníž. přenesená",J174,0)</f>
        <v>0</v>
      </c>
      <c r="BI174" s="235">
        <f>IF(N174="nulová",J174,0)</f>
        <v>0</v>
      </c>
      <c r="BJ174" s="18" t="s">
        <v>83</v>
      </c>
      <c r="BK174" s="235">
        <f>ROUND(I174*H174,2)</f>
        <v>0</v>
      </c>
      <c r="BL174" s="18" t="s">
        <v>323</v>
      </c>
      <c r="BM174" s="234" t="s">
        <v>1009</v>
      </c>
    </row>
    <row r="175" s="2" customFormat="1" ht="55.5" customHeight="1">
      <c r="A175" s="39"/>
      <c r="B175" s="40"/>
      <c r="C175" s="222" t="s">
        <v>777</v>
      </c>
      <c r="D175" s="222" t="s">
        <v>202</v>
      </c>
      <c r="E175" s="223" t="s">
        <v>3235</v>
      </c>
      <c r="F175" s="224" t="s">
        <v>3236</v>
      </c>
      <c r="G175" s="225" t="s">
        <v>934</v>
      </c>
      <c r="H175" s="226">
        <v>15</v>
      </c>
      <c r="I175" s="227"/>
      <c r="J175" s="228">
        <f>ROUND(I175*H175,2)</f>
        <v>0</v>
      </c>
      <c r="K175" s="229"/>
      <c r="L175" s="45"/>
      <c r="M175" s="230" t="s">
        <v>1</v>
      </c>
      <c r="N175" s="231" t="s">
        <v>41</v>
      </c>
      <c r="O175" s="92"/>
      <c r="P175" s="232">
        <f>O175*H175</f>
        <v>0</v>
      </c>
      <c r="Q175" s="232">
        <v>0</v>
      </c>
      <c r="R175" s="232">
        <f>Q175*H175</f>
        <v>0</v>
      </c>
      <c r="S175" s="232">
        <v>0</v>
      </c>
      <c r="T175" s="233">
        <f>S175*H175</f>
        <v>0</v>
      </c>
      <c r="U175" s="39"/>
      <c r="V175" s="39"/>
      <c r="W175" s="39"/>
      <c r="X175" s="39"/>
      <c r="Y175" s="39"/>
      <c r="Z175" s="39"/>
      <c r="AA175" s="39"/>
      <c r="AB175" s="39"/>
      <c r="AC175" s="39"/>
      <c r="AD175" s="39"/>
      <c r="AE175" s="39"/>
      <c r="AR175" s="234" t="s">
        <v>323</v>
      </c>
      <c r="AT175" s="234" t="s">
        <v>202</v>
      </c>
      <c r="AU175" s="234" t="s">
        <v>83</v>
      </c>
      <c r="AY175" s="18" t="s">
        <v>201</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323</v>
      </c>
      <c r="BM175" s="234" t="s">
        <v>1018</v>
      </c>
    </row>
    <row r="176" s="2" customFormat="1" ht="78" customHeight="1">
      <c r="A176" s="39"/>
      <c r="B176" s="40"/>
      <c r="C176" s="222" t="s">
        <v>783</v>
      </c>
      <c r="D176" s="222" t="s">
        <v>202</v>
      </c>
      <c r="E176" s="223" t="s">
        <v>3237</v>
      </c>
      <c r="F176" s="224" t="s">
        <v>3238</v>
      </c>
      <c r="G176" s="225" t="s">
        <v>934</v>
      </c>
      <c r="H176" s="226">
        <v>4</v>
      </c>
      <c r="I176" s="227"/>
      <c r="J176" s="228">
        <f>ROUND(I176*H176,2)</f>
        <v>0</v>
      </c>
      <c r="K176" s="229"/>
      <c r="L176" s="45"/>
      <c r="M176" s="230" t="s">
        <v>1</v>
      </c>
      <c r="N176" s="231" t="s">
        <v>41</v>
      </c>
      <c r="O176" s="92"/>
      <c r="P176" s="232">
        <f>O176*H176</f>
        <v>0</v>
      </c>
      <c r="Q176" s="232">
        <v>0</v>
      </c>
      <c r="R176" s="232">
        <f>Q176*H176</f>
        <v>0</v>
      </c>
      <c r="S176" s="232">
        <v>0</v>
      </c>
      <c r="T176" s="233">
        <f>S176*H176</f>
        <v>0</v>
      </c>
      <c r="U176" s="39"/>
      <c r="V176" s="39"/>
      <c r="W176" s="39"/>
      <c r="X176" s="39"/>
      <c r="Y176" s="39"/>
      <c r="Z176" s="39"/>
      <c r="AA176" s="39"/>
      <c r="AB176" s="39"/>
      <c r="AC176" s="39"/>
      <c r="AD176" s="39"/>
      <c r="AE176" s="39"/>
      <c r="AR176" s="234" t="s">
        <v>323</v>
      </c>
      <c r="AT176" s="234" t="s">
        <v>202</v>
      </c>
      <c r="AU176" s="234" t="s">
        <v>83</v>
      </c>
      <c r="AY176" s="18" t="s">
        <v>201</v>
      </c>
      <c r="BE176" s="235">
        <f>IF(N176="základní",J176,0)</f>
        <v>0</v>
      </c>
      <c r="BF176" s="235">
        <f>IF(N176="snížená",J176,0)</f>
        <v>0</v>
      </c>
      <c r="BG176" s="235">
        <f>IF(N176="zákl. přenesená",J176,0)</f>
        <v>0</v>
      </c>
      <c r="BH176" s="235">
        <f>IF(N176="sníž. přenesená",J176,0)</f>
        <v>0</v>
      </c>
      <c r="BI176" s="235">
        <f>IF(N176="nulová",J176,0)</f>
        <v>0</v>
      </c>
      <c r="BJ176" s="18" t="s">
        <v>83</v>
      </c>
      <c r="BK176" s="235">
        <f>ROUND(I176*H176,2)</f>
        <v>0</v>
      </c>
      <c r="BL176" s="18" t="s">
        <v>323</v>
      </c>
      <c r="BM176" s="234" t="s">
        <v>1029</v>
      </c>
    </row>
    <row r="177" s="2" customFormat="1" ht="78" customHeight="1">
      <c r="A177" s="39"/>
      <c r="B177" s="40"/>
      <c r="C177" s="222" t="s">
        <v>788</v>
      </c>
      <c r="D177" s="222" t="s">
        <v>202</v>
      </c>
      <c r="E177" s="223" t="s">
        <v>3239</v>
      </c>
      <c r="F177" s="224" t="s">
        <v>3240</v>
      </c>
      <c r="G177" s="225" t="s">
        <v>934</v>
      </c>
      <c r="H177" s="226">
        <v>1</v>
      </c>
      <c r="I177" s="227"/>
      <c r="J177" s="228">
        <f>ROUND(I177*H177,2)</f>
        <v>0</v>
      </c>
      <c r="K177" s="229"/>
      <c r="L177" s="45"/>
      <c r="M177" s="230" t="s">
        <v>1</v>
      </c>
      <c r="N177" s="231" t="s">
        <v>41</v>
      </c>
      <c r="O177" s="92"/>
      <c r="P177" s="232">
        <f>O177*H177</f>
        <v>0</v>
      </c>
      <c r="Q177" s="232">
        <v>0</v>
      </c>
      <c r="R177" s="232">
        <f>Q177*H177</f>
        <v>0</v>
      </c>
      <c r="S177" s="232">
        <v>0</v>
      </c>
      <c r="T177" s="233">
        <f>S177*H177</f>
        <v>0</v>
      </c>
      <c r="U177" s="39"/>
      <c r="V177" s="39"/>
      <c r="W177" s="39"/>
      <c r="X177" s="39"/>
      <c r="Y177" s="39"/>
      <c r="Z177" s="39"/>
      <c r="AA177" s="39"/>
      <c r="AB177" s="39"/>
      <c r="AC177" s="39"/>
      <c r="AD177" s="39"/>
      <c r="AE177" s="39"/>
      <c r="AR177" s="234" t="s">
        <v>323</v>
      </c>
      <c r="AT177" s="234" t="s">
        <v>202</v>
      </c>
      <c r="AU177" s="234" t="s">
        <v>83</v>
      </c>
      <c r="AY177" s="18" t="s">
        <v>201</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323</v>
      </c>
      <c r="BM177" s="234" t="s">
        <v>1042</v>
      </c>
    </row>
    <row r="178" s="2" customFormat="1" ht="134.25" customHeight="1">
      <c r="A178" s="39"/>
      <c r="B178" s="40"/>
      <c r="C178" s="222" t="s">
        <v>794</v>
      </c>
      <c r="D178" s="222" t="s">
        <v>202</v>
      </c>
      <c r="E178" s="223" t="s">
        <v>3241</v>
      </c>
      <c r="F178" s="224" t="s">
        <v>3242</v>
      </c>
      <c r="G178" s="225" t="s">
        <v>934</v>
      </c>
      <c r="H178" s="226">
        <v>10</v>
      </c>
      <c r="I178" s="227"/>
      <c r="J178" s="228">
        <f>ROUND(I178*H178,2)</f>
        <v>0</v>
      </c>
      <c r="K178" s="229"/>
      <c r="L178" s="45"/>
      <c r="M178" s="230" t="s">
        <v>1</v>
      </c>
      <c r="N178" s="231" t="s">
        <v>41</v>
      </c>
      <c r="O178" s="92"/>
      <c r="P178" s="232">
        <f>O178*H178</f>
        <v>0</v>
      </c>
      <c r="Q178" s="232">
        <v>0</v>
      </c>
      <c r="R178" s="232">
        <f>Q178*H178</f>
        <v>0</v>
      </c>
      <c r="S178" s="232">
        <v>0</v>
      </c>
      <c r="T178" s="233">
        <f>S178*H178</f>
        <v>0</v>
      </c>
      <c r="U178" s="39"/>
      <c r="V178" s="39"/>
      <c r="W178" s="39"/>
      <c r="X178" s="39"/>
      <c r="Y178" s="39"/>
      <c r="Z178" s="39"/>
      <c r="AA178" s="39"/>
      <c r="AB178" s="39"/>
      <c r="AC178" s="39"/>
      <c r="AD178" s="39"/>
      <c r="AE178" s="39"/>
      <c r="AR178" s="234" t="s">
        <v>323</v>
      </c>
      <c r="AT178" s="234" t="s">
        <v>202</v>
      </c>
      <c r="AU178" s="234" t="s">
        <v>83</v>
      </c>
      <c r="AY178" s="18" t="s">
        <v>201</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323</v>
      </c>
      <c r="BM178" s="234" t="s">
        <v>1049</v>
      </c>
    </row>
    <row r="179" s="2" customFormat="1" ht="142.2" customHeight="1">
      <c r="A179" s="39"/>
      <c r="B179" s="40"/>
      <c r="C179" s="222" t="s">
        <v>799</v>
      </c>
      <c r="D179" s="222" t="s">
        <v>202</v>
      </c>
      <c r="E179" s="223" t="s">
        <v>3243</v>
      </c>
      <c r="F179" s="224" t="s">
        <v>3244</v>
      </c>
      <c r="G179" s="225" t="s">
        <v>934</v>
      </c>
      <c r="H179" s="226">
        <v>3</v>
      </c>
      <c r="I179" s="227"/>
      <c r="J179" s="228">
        <f>ROUND(I179*H179,2)</f>
        <v>0</v>
      </c>
      <c r="K179" s="229"/>
      <c r="L179" s="45"/>
      <c r="M179" s="230" t="s">
        <v>1</v>
      </c>
      <c r="N179" s="231" t="s">
        <v>41</v>
      </c>
      <c r="O179" s="92"/>
      <c r="P179" s="232">
        <f>O179*H179</f>
        <v>0</v>
      </c>
      <c r="Q179" s="232">
        <v>0</v>
      </c>
      <c r="R179" s="232">
        <f>Q179*H179</f>
        <v>0</v>
      </c>
      <c r="S179" s="232">
        <v>0</v>
      </c>
      <c r="T179" s="233">
        <f>S179*H179</f>
        <v>0</v>
      </c>
      <c r="U179" s="39"/>
      <c r="V179" s="39"/>
      <c r="W179" s="39"/>
      <c r="X179" s="39"/>
      <c r="Y179" s="39"/>
      <c r="Z179" s="39"/>
      <c r="AA179" s="39"/>
      <c r="AB179" s="39"/>
      <c r="AC179" s="39"/>
      <c r="AD179" s="39"/>
      <c r="AE179" s="39"/>
      <c r="AR179" s="234" t="s">
        <v>323</v>
      </c>
      <c r="AT179" s="234" t="s">
        <v>202</v>
      </c>
      <c r="AU179" s="234" t="s">
        <v>83</v>
      </c>
      <c r="AY179" s="18" t="s">
        <v>201</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323</v>
      </c>
      <c r="BM179" s="234" t="s">
        <v>1061</v>
      </c>
    </row>
    <row r="180" s="2" customFormat="1" ht="90" customHeight="1">
      <c r="A180" s="39"/>
      <c r="B180" s="40"/>
      <c r="C180" s="222" t="s">
        <v>804</v>
      </c>
      <c r="D180" s="222" t="s">
        <v>202</v>
      </c>
      <c r="E180" s="223" t="s">
        <v>3245</v>
      </c>
      <c r="F180" s="224" t="s">
        <v>3246</v>
      </c>
      <c r="G180" s="225" t="s">
        <v>934</v>
      </c>
      <c r="H180" s="226">
        <v>10</v>
      </c>
      <c r="I180" s="227"/>
      <c r="J180" s="228">
        <f>ROUND(I180*H180,2)</f>
        <v>0</v>
      </c>
      <c r="K180" s="229"/>
      <c r="L180" s="45"/>
      <c r="M180" s="230" t="s">
        <v>1</v>
      </c>
      <c r="N180" s="231" t="s">
        <v>41</v>
      </c>
      <c r="O180" s="92"/>
      <c r="P180" s="232">
        <f>O180*H180</f>
        <v>0</v>
      </c>
      <c r="Q180" s="232">
        <v>0</v>
      </c>
      <c r="R180" s="232">
        <f>Q180*H180</f>
        <v>0</v>
      </c>
      <c r="S180" s="232">
        <v>0</v>
      </c>
      <c r="T180" s="233">
        <f>S180*H180</f>
        <v>0</v>
      </c>
      <c r="U180" s="39"/>
      <c r="V180" s="39"/>
      <c r="W180" s="39"/>
      <c r="X180" s="39"/>
      <c r="Y180" s="39"/>
      <c r="Z180" s="39"/>
      <c r="AA180" s="39"/>
      <c r="AB180" s="39"/>
      <c r="AC180" s="39"/>
      <c r="AD180" s="39"/>
      <c r="AE180" s="39"/>
      <c r="AR180" s="234" t="s">
        <v>323</v>
      </c>
      <c r="AT180" s="234" t="s">
        <v>202</v>
      </c>
      <c r="AU180" s="234" t="s">
        <v>83</v>
      </c>
      <c r="AY180" s="18" t="s">
        <v>201</v>
      </c>
      <c r="BE180" s="235">
        <f>IF(N180="základní",J180,0)</f>
        <v>0</v>
      </c>
      <c r="BF180" s="235">
        <f>IF(N180="snížená",J180,0)</f>
        <v>0</v>
      </c>
      <c r="BG180" s="235">
        <f>IF(N180="zákl. přenesená",J180,0)</f>
        <v>0</v>
      </c>
      <c r="BH180" s="235">
        <f>IF(N180="sníž. přenesená",J180,0)</f>
        <v>0</v>
      </c>
      <c r="BI180" s="235">
        <f>IF(N180="nulová",J180,0)</f>
        <v>0</v>
      </c>
      <c r="BJ180" s="18" t="s">
        <v>83</v>
      </c>
      <c r="BK180" s="235">
        <f>ROUND(I180*H180,2)</f>
        <v>0</v>
      </c>
      <c r="BL180" s="18" t="s">
        <v>323</v>
      </c>
      <c r="BM180" s="234" t="s">
        <v>1071</v>
      </c>
    </row>
    <row r="181" s="2" customFormat="1" ht="76.35" customHeight="1">
      <c r="A181" s="39"/>
      <c r="B181" s="40"/>
      <c r="C181" s="222" t="s">
        <v>808</v>
      </c>
      <c r="D181" s="222" t="s">
        <v>202</v>
      </c>
      <c r="E181" s="223" t="s">
        <v>3247</v>
      </c>
      <c r="F181" s="224" t="s">
        <v>3248</v>
      </c>
      <c r="G181" s="225" t="s">
        <v>934</v>
      </c>
      <c r="H181" s="226">
        <v>3</v>
      </c>
      <c r="I181" s="227"/>
      <c r="J181" s="228">
        <f>ROUND(I181*H181,2)</f>
        <v>0</v>
      </c>
      <c r="K181" s="229"/>
      <c r="L181" s="45"/>
      <c r="M181" s="230" t="s">
        <v>1</v>
      </c>
      <c r="N181" s="231" t="s">
        <v>41</v>
      </c>
      <c r="O181" s="92"/>
      <c r="P181" s="232">
        <f>O181*H181</f>
        <v>0</v>
      </c>
      <c r="Q181" s="232">
        <v>0</v>
      </c>
      <c r="R181" s="232">
        <f>Q181*H181</f>
        <v>0</v>
      </c>
      <c r="S181" s="232">
        <v>0</v>
      </c>
      <c r="T181" s="233">
        <f>S181*H181</f>
        <v>0</v>
      </c>
      <c r="U181" s="39"/>
      <c r="V181" s="39"/>
      <c r="W181" s="39"/>
      <c r="X181" s="39"/>
      <c r="Y181" s="39"/>
      <c r="Z181" s="39"/>
      <c r="AA181" s="39"/>
      <c r="AB181" s="39"/>
      <c r="AC181" s="39"/>
      <c r="AD181" s="39"/>
      <c r="AE181" s="39"/>
      <c r="AR181" s="234" t="s">
        <v>323</v>
      </c>
      <c r="AT181" s="234" t="s">
        <v>202</v>
      </c>
      <c r="AU181" s="234" t="s">
        <v>83</v>
      </c>
      <c r="AY181" s="18" t="s">
        <v>201</v>
      </c>
      <c r="BE181" s="235">
        <f>IF(N181="základní",J181,0)</f>
        <v>0</v>
      </c>
      <c r="BF181" s="235">
        <f>IF(N181="snížená",J181,0)</f>
        <v>0</v>
      </c>
      <c r="BG181" s="235">
        <f>IF(N181="zákl. přenesená",J181,0)</f>
        <v>0</v>
      </c>
      <c r="BH181" s="235">
        <f>IF(N181="sníž. přenesená",J181,0)</f>
        <v>0</v>
      </c>
      <c r="BI181" s="235">
        <f>IF(N181="nulová",J181,0)</f>
        <v>0</v>
      </c>
      <c r="BJ181" s="18" t="s">
        <v>83</v>
      </c>
      <c r="BK181" s="235">
        <f>ROUND(I181*H181,2)</f>
        <v>0</v>
      </c>
      <c r="BL181" s="18" t="s">
        <v>323</v>
      </c>
      <c r="BM181" s="234" t="s">
        <v>1082</v>
      </c>
    </row>
    <row r="182" s="2" customFormat="1" ht="90" customHeight="1">
      <c r="A182" s="39"/>
      <c r="B182" s="40"/>
      <c r="C182" s="222" t="s">
        <v>812</v>
      </c>
      <c r="D182" s="222" t="s">
        <v>202</v>
      </c>
      <c r="E182" s="223" t="s">
        <v>3249</v>
      </c>
      <c r="F182" s="224" t="s">
        <v>3250</v>
      </c>
      <c r="G182" s="225" t="s">
        <v>934</v>
      </c>
      <c r="H182" s="226">
        <v>39</v>
      </c>
      <c r="I182" s="227"/>
      <c r="J182" s="228">
        <f>ROUND(I182*H182,2)</f>
        <v>0</v>
      </c>
      <c r="K182" s="229"/>
      <c r="L182" s="45"/>
      <c r="M182" s="230" t="s">
        <v>1</v>
      </c>
      <c r="N182" s="231" t="s">
        <v>41</v>
      </c>
      <c r="O182" s="92"/>
      <c r="P182" s="232">
        <f>O182*H182</f>
        <v>0</v>
      </c>
      <c r="Q182" s="232">
        <v>0</v>
      </c>
      <c r="R182" s="232">
        <f>Q182*H182</f>
        <v>0</v>
      </c>
      <c r="S182" s="232">
        <v>0</v>
      </c>
      <c r="T182" s="233">
        <f>S182*H182</f>
        <v>0</v>
      </c>
      <c r="U182" s="39"/>
      <c r="V182" s="39"/>
      <c r="W182" s="39"/>
      <c r="X182" s="39"/>
      <c r="Y182" s="39"/>
      <c r="Z182" s="39"/>
      <c r="AA182" s="39"/>
      <c r="AB182" s="39"/>
      <c r="AC182" s="39"/>
      <c r="AD182" s="39"/>
      <c r="AE182" s="39"/>
      <c r="AR182" s="234" t="s">
        <v>323</v>
      </c>
      <c r="AT182" s="234" t="s">
        <v>202</v>
      </c>
      <c r="AU182" s="234" t="s">
        <v>83</v>
      </c>
      <c r="AY182" s="18" t="s">
        <v>201</v>
      </c>
      <c r="BE182" s="235">
        <f>IF(N182="základní",J182,0)</f>
        <v>0</v>
      </c>
      <c r="BF182" s="235">
        <f>IF(N182="snížená",J182,0)</f>
        <v>0</v>
      </c>
      <c r="BG182" s="235">
        <f>IF(N182="zákl. přenesená",J182,0)</f>
        <v>0</v>
      </c>
      <c r="BH182" s="235">
        <f>IF(N182="sníž. přenesená",J182,0)</f>
        <v>0</v>
      </c>
      <c r="BI182" s="235">
        <f>IF(N182="nulová",J182,0)</f>
        <v>0</v>
      </c>
      <c r="BJ182" s="18" t="s">
        <v>83</v>
      </c>
      <c r="BK182" s="235">
        <f>ROUND(I182*H182,2)</f>
        <v>0</v>
      </c>
      <c r="BL182" s="18" t="s">
        <v>323</v>
      </c>
      <c r="BM182" s="234" t="s">
        <v>1095</v>
      </c>
    </row>
    <row r="183" s="2" customFormat="1" ht="134.25" customHeight="1">
      <c r="A183" s="39"/>
      <c r="B183" s="40"/>
      <c r="C183" s="222" t="s">
        <v>816</v>
      </c>
      <c r="D183" s="222" t="s">
        <v>202</v>
      </c>
      <c r="E183" s="223" t="s">
        <v>3251</v>
      </c>
      <c r="F183" s="224" t="s">
        <v>3252</v>
      </c>
      <c r="G183" s="225" t="s">
        <v>934</v>
      </c>
      <c r="H183" s="226">
        <v>22</v>
      </c>
      <c r="I183" s="227"/>
      <c r="J183" s="228">
        <f>ROUND(I183*H183,2)</f>
        <v>0</v>
      </c>
      <c r="K183" s="229"/>
      <c r="L183" s="45"/>
      <c r="M183" s="230" t="s">
        <v>1</v>
      </c>
      <c r="N183" s="231" t="s">
        <v>41</v>
      </c>
      <c r="O183" s="92"/>
      <c r="P183" s="232">
        <f>O183*H183</f>
        <v>0</v>
      </c>
      <c r="Q183" s="232">
        <v>0</v>
      </c>
      <c r="R183" s="232">
        <f>Q183*H183</f>
        <v>0</v>
      </c>
      <c r="S183" s="232">
        <v>0</v>
      </c>
      <c r="T183" s="233">
        <f>S183*H183</f>
        <v>0</v>
      </c>
      <c r="U183" s="39"/>
      <c r="V183" s="39"/>
      <c r="W183" s="39"/>
      <c r="X183" s="39"/>
      <c r="Y183" s="39"/>
      <c r="Z183" s="39"/>
      <c r="AA183" s="39"/>
      <c r="AB183" s="39"/>
      <c r="AC183" s="39"/>
      <c r="AD183" s="39"/>
      <c r="AE183" s="39"/>
      <c r="AR183" s="234" t="s">
        <v>323</v>
      </c>
      <c r="AT183" s="234" t="s">
        <v>202</v>
      </c>
      <c r="AU183" s="234" t="s">
        <v>83</v>
      </c>
      <c r="AY183" s="18" t="s">
        <v>201</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323</v>
      </c>
      <c r="BM183" s="234" t="s">
        <v>1106</v>
      </c>
    </row>
    <row r="184" s="2" customFormat="1" ht="134.25" customHeight="1">
      <c r="A184" s="39"/>
      <c r="B184" s="40"/>
      <c r="C184" s="222" t="s">
        <v>820</v>
      </c>
      <c r="D184" s="222" t="s">
        <v>202</v>
      </c>
      <c r="E184" s="223" t="s">
        <v>3253</v>
      </c>
      <c r="F184" s="224" t="s">
        <v>3254</v>
      </c>
      <c r="G184" s="225" t="s">
        <v>934</v>
      </c>
      <c r="H184" s="226">
        <v>18</v>
      </c>
      <c r="I184" s="227"/>
      <c r="J184" s="228">
        <f>ROUND(I184*H184,2)</f>
        <v>0</v>
      </c>
      <c r="K184" s="229"/>
      <c r="L184" s="45"/>
      <c r="M184" s="230" t="s">
        <v>1</v>
      </c>
      <c r="N184" s="231" t="s">
        <v>41</v>
      </c>
      <c r="O184" s="92"/>
      <c r="P184" s="232">
        <f>O184*H184</f>
        <v>0</v>
      </c>
      <c r="Q184" s="232">
        <v>0</v>
      </c>
      <c r="R184" s="232">
        <f>Q184*H184</f>
        <v>0</v>
      </c>
      <c r="S184" s="232">
        <v>0</v>
      </c>
      <c r="T184" s="233">
        <f>S184*H184</f>
        <v>0</v>
      </c>
      <c r="U184" s="39"/>
      <c r="V184" s="39"/>
      <c r="W184" s="39"/>
      <c r="X184" s="39"/>
      <c r="Y184" s="39"/>
      <c r="Z184" s="39"/>
      <c r="AA184" s="39"/>
      <c r="AB184" s="39"/>
      <c r="AC184" s="39"/>
      <c r="AD184" s="39"/>
      <c r="AE184" s="39"/>
      <c r="AR184" s="234" t="s">
        <v>323</v>
      </c>
      <c r="AT184" s="234" t="s">
        <v>202</v>
      </c>
      <c r="AU184" s="234" t="s">
        <v>83</v>
      </c>
      <c r="AY184" s="18" t="s">
        <v>201</v>
      </c>
      <c r="BE184" s="235">
        <f>IF(N184="základní",J184,0)</f>
        <v>0</v>
      </c>
      <c r="BF184" s="235">
        <f>IF(N184="snížená",J184,0)</f>
        <v>0</v>
      </c>
      <c r="BG184" s="235">
        <f>IF(N184="zákl. přenesená",J184,0)</f>
        <v>0</v>
      </c>
      <c r="BH184" s="235">
        <f>IF(N184="sníž. přenesená",J184,0)</f>
        <v>0</v>
      </c>
      <c r="BI184" s="235">
        <f>IF(N184="nulová",J184,0)</f>
        <v>0</v>
      </c>
      <c r="BJ184" s="18" t="s">
        <v>83</v>
      </c>
      <c r="BK184" s="235">
        <f>ROUND(I184*H184,2)</f>
        <v>0</v>
      </c>
      <c r="BL184" s="18" t="s">
        <v>323</v>
      </c>
      <c r="BM184" s="234" t="s">
        <v>1115</v>
      </c>
    </row>
    <row r="185" s="2" customFormat="1" ht="66.75" customHeight="1">
      <c r="A185" s="39"/>
      <c r="B185" s="40"/>
      <c r="C185" s="222" t="s">
        <v>825</v>
      </c>
      <c r="D185" s="222" t="s">
        <v>202</v>
      </c>
      <c r="E185" s="223" t="s">
        <v>3255</v>
      </c>
      <c r="F185" s="224" t="s">
        <v>3256</v>
      </c>
      <c r="G185" s="225" t="s">
        <v>934</v>
      </c>
      <c r="H185" s="226">
        <v>10</v>
      </c>
      <c r="I185" s="227"/>
      <c r="J185" s="228">
        <f>ROUND(I185*H185,2)</f>
        <v>0</v>
      </c>
      <c r="K185" s="229"/>
      <c r="L185" s="45"/>
      <c r="M185" s="230" t="s">
        <v>1</v>
      </c>
      <c r="N185" s="231" t="s">
        <v>41</v>
      </c>
      <c r="O185" s="92"/>
      <c r="P185" s="232">
        <f>O185*H185</f>
        <v>0</v>
      </c>
      <c r="Q185" s="232">
        <v>0</v>
      </c>
      <c r="R185" s="232">
        <f>Q185*H185</f>
        <v>0</v>
      </c>
      <c r="S185" s="232">
        <v>0</v>
      </c>
      <c r="T185" s="233">
        <f>S185*H185</f>
        <v>0</v>
      </c>
      <c r="U185" s="39"/>
      <c r="V185" s="39"/>
      <c r="W185" s="39"/>
      <c r="X185" s="39"/>
      <c r="Y185" s="39"/>
      <c r="Z185" s="39"/>
      <c r="AA185" s="39"/>
      <c r="AB185" s="39"/>
      <c r="AC185" s="39"/>
      <c r="AD185" s="39"/>
      <c r="AE185" s="39"/>
      <c r="AR185" s="234" t="s">
        <v>323</v>
      </c>
      <c r="AT185" s="234" t="s">
        <v>202</v>
      </c>
      <c r="AU185" s="234" t="s">
        <v>83</v>
      </c>
      <c r="AY185" s="18" t="s">
        <v>201</v>
      </c>
      <c r="BE185" s="235">
        <f>IF(N185="základní",J185,0)</f>
        <v>0</v>
      </c>
      <c r="BF185" s="235">
        <f>IF(N185="snížená",J185,0)</f>
        <v>0</v>
      </c>
      <c r="BG185" s="235">
        <f>IF(N185="zákl. přenesená",J185,0)</f>
        <v>0</v>
      </c>
      <c r="BH185" s="235">
        <f>IF(N185="sníž. přenesená",J185,0)</f>
        <v>0</v>
      </c>
      <c r="BI185" s="235">
        <f>IF(N185="nulová",J185,0)</f>
        <v>0</v>
      </c>
      <c r="BJ185" s="18" t="s">
        <v>83</v>
      </c>
      <c r="BK185" s="235">
        <f>ROUND(I185*H185,2)</f>
        <v>0</v>
      </c>
      <c r="BL185" s="18" t="s">
        <v>323</v>
      </c>
      <c r="BM185" s="234" t="s">
        <v>1124</v>
      </c>
    </row>
    <row r="186" s="2" customFormat="1" ht="78" customHeight="1">
      <c r="A186" s="39"/>
      <c r="B186" s="40"/>
      <c r="C186" s="222" t="s">
        <v>837</v>
      </c>
      <c r="D186" s="222" t="s">
        <v>202</v>
      </c>
      <c r="E186" s="223" t="s">
        <v>3257</v>
      </c>
      <c r="F186" s="224" t="s">
        <v>3258</v>
      </c>
      <c r="G186" s="225" t="s">
        <v>934</v>
      </c>
      <c r="H186" s="226">
        <v>41</v>
      </c>
      <c r="I186" s="227"/>
      <c r="J186" s="228">
        <f>ROUND(I186*H186,2)</f>
        <v>0</v>
      </c>
      <c r="K186" s="229"/>
      <c r="L186" s="45"/>
      <c r="M186" s="230" t="s">
        <v>1</v>
      </c>
      <c r="N186" s="231" t="s">
        <v>41</v>
      </c>
      <c r="O186" s="92"/>
      <c r="P186" s="232">
        <f>O186*H186</f>
        <v>0</v>
      </c>
      <c r="Q186" s="232">
        <v>0</v>
      </c>
      <c r="R186" s="232">
        <f>Q186*H186</f>
        <v>0</v>
      </c>
      <c r="S186" s="232">
        <v>0</v>
      </c>
      <c r="T186" s="233">
        <f>S186*H186</f>
        <v>0</v>
      </c>
      <c r="U186" s="39"/>
      <c r="V186" s="39"/>
      <c r="W186" s="39"/>
      <c r="X186" s="39"/>
      <c r="Y186" s="39"/>
      <c r="Z186" s="39"/>
      <c r="AA186" s="39"/>
      <c r="AB186" s="39"/>
      <c r="AC186" s="39"/>
      <c r="AD186" s="39"/>
      <c r="AE186" s="39"/>
      <c r="AR186" s="234" t="s">
        <v>323</v>
      </c>
      <c r="AT186" s="234" t="s">
        <v>202</v>
      </c>
      <c r="AU186" s="234" t="s">
        <v>83</v>
      </c>
      <c r="AY186" s="18" t="s">
        <v>201</v>
      </c>
      <c r="BE186" s="235">
        <f>IF(N186="základní",J186,0)</f>
        <v>0</v>
      </c>
      <c r="BF186" s="235">
        <f>IF(N186="snížená",J186,0)</f>
        <v>0</v>
      </c>
      <c r="BG186" s="235">
        <f>IF(N186="zákl. přenesená",J186,0)</f>
        <v>0</v>
      </c>
      <c r="BH186" s="235">
        <f>IF(N186="sníž. přenesená",J186,0)</f>
        <v>0</v>
      </c>
      <c r="BI186" s="235">
        <f>IF(N186="nulová",J186,0)</f>
        <v>0</v>
      </c>
      <c r="BJ186" s="18" t="s">
        <v>83</v>
      </c>
      <c r="BK186" s="235">
        <f>ROUND(I186*H186,2)</f>
        <v>0</v>
      </c>
      <c r="BL186" s="18" t="s">
        <v>323</v>
      </c>
      <c r="BM186" s="234" t="s">
        <v>1132</v>
      </c>
    </row>
    <row r="187" s="2" customFormat="1" ht="90" customHeight="1">
      <c r="A187" s="39"/>
      <c r="B187" s="40"/>
      <c r="C187" s="222" t="s">
        <v>843</v>
      </c>
      <c r="D187" s="222" t="s">
        <v>202</v>
      </c>
      <c r="E187" s="223" t="s">
        <v>3259</v>
      </c>
      <c r="F187" s="224" t="s">
        <v>3260</v>
      </c>
      <c r="G187" s="225" t="s">
        <v>934</v>
      </c>
      <c r="H187" s="226">
        <v>6</v>
      </c>
      <c r="I187" s="227"/>
      <c r="J187" s="228">
        <f>ROUND(I187*H187,2)</f>
        <v>0</v>
      </c>
      <c r="K187" s="229"/>
      <c r="L187" s="45"/>
      <c r="M187" s="230" t="s">
        <v>1</v>
      </c>
      <c r="N187" s="231" t="s">
        <v>41</v>
      </c>
      <c r="O187" s="92"/>
      <c r="P187" s="232">
        <f>O187*H187</f>
        <v>0</v>
      </c>
      <c r="Q187" s="232">
        <v>0</v>
      </c>
      <c r="R187" s="232">
        <f>Q187*H187</f>
        <v>0</v>
      </c>
      <c r="S187" s="232">
        <v>0</v>
      </c>
      <c r="T187" s="233">
        <f>S187*H187</f>
        <v>0</v>
      </c>
      <c r="U187" s="39"/>
      <c r="V187" s="39"/>
      <c r="W187" s="39"/>
      <c r="X187" s="39"/>
      <c r="Y187" s="39"/>
      <c r="Z187" s="39"/>
      <c r="AA187" s="39"/>
      <c r="AB187" s="39"/>
      <c r="AC187" s="39"/>
      <c r="AD187" s="39"/>
      <c r="AE187" s="39"/>
      <c r="AR187" s="234" t="s">
        <v>323</v>
      </c>
      <c r="AT187" s="234" t="s">
        <v>202</v>
      </c>
      <c r="AU187" s="234" t="s">
        <v>83</v>
      </c>
      <c r="AY187" s="18" t="s">
        <v>201</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323</v>
      </c>
      <c r="BM187" s="234" t="s">
        <v>1151</v>
      </c>
    </row>
    <row r="188" s="2" customFormat="1" ht="24.15" customHeight="1">
      <c r="A188" s="39"/>
      <c r="B188" s="40"/>
      <c r="C188" s="222" t="s">
        <v>851</v>
      </c>
      <c r="D188" s="222" t="s">
        <v>202</v>
      </c>
      <c r="E188" s="223" t="s">
        <v>3261</v>
      </c>
      <c r="F188" s="224" t="s">
        <v>3262</v>
      </c>
      <c r="G188" s="225" t="s">
        <v>934</v>
      </c>
      <c r="H188" s="226">
        <v>6</v>
      </c>
      <c r="I188" s="227"/>
      <c r="J188" s="228">
        <f>ROUND(I188*H188,2)</f>
        <v>0</v>
      </c>
      <c r="K188" s="229"/>
      <c r="L188" s="45"/>
      <c r="M188" s="230" t="s">
        <v>1</v>
      </c>
      <c r="N188" s="231" t="s">
        <v>41</v>
      </c>
      <c r="O188" s="92"/>
      <c r="P188" s="232">
        <f>O188*H188</f>
        <v>0</v>
      </c>
      <c r="Q188" s="232">
        <v>0</v>
      </c>
      <c r="R188" s="232">
        <f>Q188*H188</f>
        <v>0</v>
      </c>
      <c r="S188" s="232">
        <v>0</v>
      </c>
      <c r="T188" s="233">
        <f>S188*H188</f>
        <v>0</v>
      </c>
      <c r="U188" s="39"/>
      <c r="V188" s="39"/>
      <c r="W188" s="39"/>
      <c r="X188" s="39"/>
      <c r="Y188" s="39"/>
      <c r="Z188" s="39"/>
      <c r="AA188" s="39"/>
      <c r="AB188" s="39"/>
      <c r="AC188" s="39"/>
      <c r="AD188" s="39"/>
      <c r="AE188" s="39"/>
      <c r="AR188" s="234" t="s">
        <v>323</v>
      </c>
      <c r="AT188" s="234" t="s">
        <v>202</v>
      </c>
      <c r="AU188" s="234" t="s">
        <v>83</v>
      </c>
      <c r="AY188" s="18" t="s">
        <v>201</v>
      </c>
      <c r="BE188" s="235">
        <f>IF(N188="základní",J188,0)</f>
        <v>0</v>
      </c>
      <c r="BF188" s="235">
        <f>IF(N188="snížená",J188,0)</f>
        <v>0</v>
      </c>
      <c r="BG188" s="235">
        <f>IF(N188="zákl. přenesená",J188,0)</f>
        <v>0</v>
      </c>
      <c r="BH188" s="235">
        <f>IF(N188="sníž. přenesená",J188,0)</f>
        <v>0</v>
      </c>
      <c r="BI188" s="235">
        <f>IF(N188="nulová",J188,0)</f>
        <v>0</v>
      </c>
      <c r="BJ188" s="18" t="s">
        <v>83</v>
      </c>
      <c r="BK188" s="235">
        <f>ROUND(I188*H188,2)</f>
        <v>0</v>
      </c>
      <c r="BL188" s="18" t="s">
        <v>323</v>
      </c>
      <c r="BM188" s="234" t="s">
        <v>1161</v>
      </c>
    </row>
    <row r="189" s="2" customFormat="1" ht="33" customHeight="1">
      <c r="A189" s="39"/>
      <c r="B189" s="40"/>
      <c r="C189" s="222" t="s">
        <v>857</v>
      </c>
      <c r="D189" s="222" t="s">
        <v>202</v>
      </c>
      <c r="E189" s="223" t="s">
        <v>3263</v>
      </c>
      <c r="F189" s="224" t="s">
        <v>3264</v>
      </c>
      <c r="G189" s="225" t="s">
        <v>934</v>
      </c>
      <c r="H189" s="226">
        <v>1</v>
      </c>
      <c r="I189" s="227"/>
      <c r="J189" s="228">
        <f>ROUND(I189*H189,2)</f>
        <v>0</v>
      </c>
      <c r="K189" s="229"/>
      <c r="L189" s="45"/>
      <c r="M189" s="230" t="s">
        <v>1</v>
      </c>
      <c r="N189" s="231" t="s">
        <v>41</v>
      </c>
      <c r="O189" s="92"/>
      <c r="P189" s="232">
        <f>O189*H189</f>
        <v>0</v>
      </c>
      <c r="Q189" s="232">
        <v>0</v>
      </c>
      <c r="R189" s="232">
        <f>Q189*H189</f>
        <v>0</v>
      </c>
      <c r="S189" s="232">
        <v>0</v>
      </c>
      <c r="T189" s="233">
        <f>S189*H189</f>
        <v>0</v>
      </c>
      <c r="U189" s="39"/>
      <c r="V189" s="39"/>
      <c r="W189" s="39"/>
      <c r="X189" s="39"/>
      <c r="Y189" s="39"/>
      <c r="Z189" s="39"/>
      <c r="AA189" s="39"/>
      <c r="AB189" s="39"/>
      <c r="AC189" s="39"/>
      <c r="AD189" s="39"/>
      <c r="AE189" s="39"/>
      <c r="AR189" s="234" t="s">
        <v>323</v>
      </c>
      <c r="AT189" s="234" t="s">
        <v>202</v>
      </c>
      <c r="AU189" s="234" t="s">
        <v>83</v>
      </c>
      <c r="AY189" s="18" t="s">
        <v>201</v>
      </c>
      <c r="BE189" s="235">
        <f>IF(N189="základní",J189,0)</f>
        <v>0</v>
      </c>
      <c r="BF189" s="235">
        <f>IF(N189="snížená",J189,0)</f>
        <v>0</v>
      </c>
      <c r="BG189" s="235">
        <f>IF(N189="zákl. přenesená",J189,0)</f>
        <v>0</v>
      </c>
      <c r="BH189" s="235">
        <f>IF(N189="sníž. přenesená",J189,0)</f>
        <v>0</v>
      </c>
      <c r="BI189" s="235">
        <f>IF(N189="nulová",J189,0)</f>
        <v>0</v>
      </c>
      <c r="BJ189" s="18" t="s">
        <v>83</v>
      </c>
      <c r="BK189" s="235">
        <f>ROUND(I189*H189,2)</f>
        <v>0</v>
      </c>
      <c r="BL189" s="18" t="s">
        <v>323</v>
      </c>
      <c r="BM189" s="234" t="s">
        <v>1170</v>
      </c>
    </row>
    <row r="190" s="2" customFormat="1" ht="134.25" customHeight="1">
      <c r="A190" s="39"/>
      <c r="B190" s="40"/>
      <c r="C190" s="222" t="s">
        <v>868</v>
      </c>
      <c r="D190" s="222" t="s">
        <v>202</v>
      </c>
      <c r="E190" s="223" t="s">
        <v>3265</v>
      </c>
      <c r="F190" s="224" t="s">
        <v>3266</v>
      </c>
      <c r="G190" s="225" t="s">
        <v>934</v>
      </c>
      <c r="H190" s="226">
        <v>1</v>
      </c>
      <c r="I190" s="227"/>
      <c r="J190" s="228">
        <f>ROUND(I190*H190,2)</f>
        <v>0</v>
      </c>
      <c r="K190" s="229"/>
      <c r="L190" s="45"/>
      <c r="M190" s="230" t="s">
        <v>1</v>
      </c>
      <c r="N190" s="231" t="s">
        <v>41</v>
      </c>
      <c r="O190" s="92"/>
      <c r="P190" s="232">
        <f>O190*H190</f>
        <v>0</v>
      </c>
      <c r="Q190" s="232">
        <v>0</v>
      </c>
      <c r="R190" s="232">
        <f>Q190*H190</f>
        <v>0</v>
      </c>
      <c r="S190" s="232">
        <v>0</v>
      </c>
      <c r="T190" s="233">
        <f>S190*H190</f>
        <v>0</v>
      </c>
      <c r="U190" s="39"/>
      <c r="V190" s="39"/>
      <c r="W190" s="39"/>
      <c r="X190" s="39"/>
      <c r="Y190" s="39"/>
      <c r="Z190" s="39"/>
      <c r="AA190" s="39"/>
      <c r="AB190" s="39"/>
      <c r="AC190" s="39"/>
      <c r="AD190" s="39"/>
      <c r="AE190" s="39"/>
      <c r="AR190" s="234" t="s">
        <v>323</v>
      </c>
      <c r="AT190" s="234" t="s">
        <v>202</v>
      </c>
      <c r="AU190" s="234" t="s">
        <v>83</v>
      </c>
      <c r="AY190" s="18" t="s">
        <v>201</v>
      </c>
      <c r="BE190" s="235">
        <f>IF(N190="základní",J190,0)</f>
        <v>0</v>
      </c>
      <c r="BF190" s="235">
        <f>IF(N190="snížená",J190,0)</f>
        <v>0</v>
      </c>
      <c r="BG190" s="235">
        <f>IF(N190="zákl. přenesená",J190,0)</f>
        <v>0</v>
      </c>
      <c r="BH190" s="235">
        <f>IF(N190="sníž. přenesená",J190,0)</f>
        <v>0</v>
      </c>
      <c r="BI190" s="235">
        <f>IF(N190="nulová",J190,0)</f>
        <v>0</v>
      </c>
      <c r="BJ190" s="18" t="s">
        <v>83</v>
      </c>
      <c r="BK190" s="235">
        <f>ROUND(I190*H190,2)</f>
        <v>0</v>
      </c>
      <c r="BL190" s="18" t="s">
        <v>323</v>
      </c>
      <c r="BM190" s="234" t="s">
        <v>1178</v>
      </c>
    </row>
    <row r="191" s="2" customFormat="1" ht="189.75" customHeight="1">
      <c r="A191" s="39"/>
      <c r="B191" s="40"/>
      <c r="C191" s="222" t="s">
        <v>874</v>
      </c>
      <c r="D191" s="222" t="s">
        <v>202</v>
      </c>
      <c r="E191" s="223" t="s">
        <v>3267</v>
      </c>
      <c r="F191" s="224" t="s">
        <v>3268</v>
      </c>
      <c r="G191" s="225" t="s">
        <v>934</v>
      </c>
      <c r="H191" s="226">
        <v>10</v>
      </c>
      <c r="I191" s="227"/>
      <c r="J191" s="228">
        <f>ROUND(I191*H191,2)</f>
        <v>0</v>
      </c>
      <c r="K191" s="229"/>
      <c r="L191" s="45"/>
      <c r="M191" s="230" t="s">
        <v>1</v>
      </c>
      <c r="N191" s="231" t="s">
        <v>41</v>
      </c>
      <c r="O191" s="92"/>
      <c r="P191" s="232">
        <f>O191*H191</f>
        <v>0</v>
      </c>
      <c r="Q191" s="232">
        <v>0</v>
      </c>
      <c r="R191" s="232">
        <f>Q191*H191</f>
        <v>0</v>
      </c>
      <c r="S191" s="232">
        <v>0</v>
      </c>
      <c r="T191" s="233">
        <f>S191*H191</f>
        <v>0</v>
      </c>
      <c r="U191" s="39"/>
      <c r="V191" s="39"/>
      <c r="W191" s="39"/>
      <c r="X191" s="39"/>
      <c r="Y191" s="39"/>
      <c r="Z191" s="39"/>
      <c r="AA191" s="39"/>
      <c r="AB191" s="39"/>
      <c r="AC191" s="39"/>
      <c r="AD191" s="39"/>
      <c r="AE191" s="39"/>
      <c r="AR191" s="234" t="s">
        <v>323</v>
      </c>
      <c r="AT191" s="234" t="s">
        <v>202</v>
      </c>
      <c r="AU191" s="234" t="s">
        <v>83</v>
      </c>
      <c r="AY191" s="18" t="s">
        <v>201</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323</v>
      </c>
      <c r="BM191" s="234" t="s">
        <v>1187</v>
      </c>
    </row>
    <row r="192" s="2" customFormat="1" ht="37.8" customHeight="1">
      <c r="A192" s="39"/>
      <c r="B192" s="40"/>
      <c r="C192" s="222" t="s">
        <v>879</v>
      </c>
      <c r="D192" s="222" t="s">
        <v>202</v>
      </c>
      <c r="E192" s="223" t="s">
        <v>3269</v>
      </c>
      <c r="F192" s="224" t="s">
        <v>3270</v>
      </c>
      <c r="G192" s="225" t="s">
        <v>934</v>
      </c>
      <c r="H192" s="226">
        <v>10</v>
      </c>
      <c r="I192" s="227"/>
      <c r="J192" s="228">
        <f>ROUND(I192*H192,2)</f>
        <v>0</v>
      </c>
      <c r="K192" s="229"/>
      <c r="L192" s="45"/>
      <c r="M192" s="230" t="s">
        <v>1</v>
      </c>
      <c r="N192" s="231" t="s">
        <v>41</v>
      </c>
      <c r="O192" s="92"/>
      <c r="P192" s="232">
        <f>O192*H192</f>
        <v>0</v>
      </c>
      <c r="Q192" s="232">
        <v>0</v>
      </c>
      <c r="R192" s="232">
        <f>Q192*H192</f>
        <v>0</v>
      </c>
      <c r="S192" s="232">
        <v>0</v>
      </c>
      <c r="T192" s="233">
        <f>S192*H192</f>
        <v>0</v>
      </c>
      <c r="U192" s="39"/>
      <c r="V192" s="39"/>
      <c r="W192" s="39"/>
      <c r="X192" s="39"/>
      <c r="Y192" s="39"/>
      <c r="Z192" s="39"/>
      <c r="AA192" s="39"/>
      <c r="AB192" s="39"/>
      <c r="AC192" s="39"/>
      <c r="AD192" s="39"/>
      <c r="AE192" s="39"/>
      <c r="AR192" s="234" t="s">
        <v>323</v>
      </c>
      <c r="AT192" s="234" t="s">
        <v>202</v>
      </c>
      <c r="AU192" s="234" t="s">
        <v>83</v>
      </c>
      <c r="AY192" s="18" t="s">
        <v>201</v>
      </c>
      <c r="BE192" s="235">
        <f>IF(N192="základní",J192,0)</f>
        <v>0</v>
      </c>
      <c r="BF192" s="235">
        <f>IF(N192="snížená",J192,0)</f>
        <v>0</v>
      </c>
      <c r="BG192" s="235">
        <f>IF(N192="zákl. přenesená",J192,0)</f>
        <v>0</v>
      </c>
      <c r="BH192" s="235">
        <f>IF(N192="sníž. přenesená",J192,0)</f>
        <v>0</v>
      </c>
      <c r="BI192" s="235">
        <f>IF(N192="nulová",J192,0)</f>
        <v>0</v>
      </c>
      <c r="BJ192" s="18" t="s">
        <v>83</v>
      </c>
      <c r="BK192" s="235">
        <f>ROUND(I192*H192,2)</f>
        <v>0</v>
      </c>
      <c r="BL192" s="18" t="s">
        <v>323</v>
      </c>
      <c r="BM192" s="234" t="s">
        <v>1198</v>
      </c>
    </row>
    <row r="193" s="11" customFormat="1" ht="25.92" customHeight="1">
      <c r="A193" s="11"/>
      <c r="B193" s="208"/>
      <c r="C193" s="209"/>
      <c r="D193" s="210" t="s">
        <v>75</v>
      </c>
      <c r="E193" s="211" t="s">
        <v>1330</v>
      </c>
      <c r="F193" s="211" t="s">
        <v>3271</v>
      </c>
      <c r="G193" s="209"/>
      <c r="H193" s="209"/>
      <c r="I193" s="212"/>
      <c r="J193" s="213">
        <f>BK193</f>
        <v>0</v>
      </c>
      <c r="K193" s="209"/>
      <c r="L193" s="214"/>
      <c r="M193" s="215"/>
      <c r="N193" s="216"/>
      <c r="O193" s="216"/>
      <c r="P193" s="217">
        <f>SUM(P194:P202)</f>
        <v>0</v>
      </c>
      <c r="Q193" s="216"/>
      <c r="R193" s="217">
        <f>SUM(R194:R202)</f>
        <v>0</v>
      </c>
      <c r="S193" s="216"/>
      <c r="T193" s="218">
        <f>SUM(T194:T202)</f>
        <v>0</v>
      </c>
      <c r="U193" s="11"/>
      <c r="V193" s="11"/>
      <c r="W193" s="11"/>
      <c r="X193" s="11"/>
      <c r="Y193" s="11"/>
      <c r="Z193" s="11"/>
      <c r="AA193" s="11"/>
      <c r="AB193" s="11"/>
      <c r="AC193" s="11"/>
      <c r="AD193" s="11"/>
      <c r="AE193" s="11"/>
      <c r="AR193" s="219" t="s">
        <v>83</v>
      </c>
      <c r="AT193" s="220" t="s">
        <v>75</v>
      </c>
      <c r="AU193" s="220" t="s">
        <v>76</v>
      </c>
      <c r="AY193" s="219" t="s">
        <v>201</v>
      </c>
      <c r="BK193" s="221">
        <f>SUM(BK194:BK202)</f>
        <v>0</v>
      </c>
    </row>
    <row r="194" s="2" customFormat="1" ht="16.5" customHeight="1">
      <c r="A194" s="39"/>
      <c r="B194" s="40"/>
      <c r="C194" s="222" t="s">
        <v>894</v>
      </c>
      <c r="D194" s="222" t="s">
        <v>202</v>
      </c>
      <c r="E194" s="223" t="s">
        <v>3272</v>
      </c>
      <c r="F194" s="224" t="s">
        <v>3273</v>
      </c>
      <c r="G194" s="225" t="s">
        <v>671</v>
      </c>
      <c r="H194" s="226">
        <v>25</v>
      </c>
      <c r="I194" s="227"/>
      <c r="J194" s="228">
        <f>ROUND(I194*H194,2)</f>
        <v>0</v>
      </c>
      <c r="K194" s="229"/>
      <c r="L194" s="45"/>
      <c r="M194" s="230" t="s">
        <v>1</v>
      </c>
      <c r="N194" s="231" t="s">
        <v>41</v>
      </c>
      <c r="O194" s="92"/>
      <c r="P194" s="232">
        <f>O194*H194</f>
        <v>0</v>
      </c>
      <c r="Q194" s="232">
        <v>0</v>
      </c>
      <c r="R194" s="232">
        <f>Q194*H194</f>
        <v>0</v>
      </c>
      <c r="S194" s="232">
        <v>0</v>
      </c>
      <c r="T194" s="233">
        <f>S194*H194</f>
        <v>0</v>
      </c>
      <c r="U194" s="39"/>
      <c r="V194" s="39"/>
      <c r="W194" s="39"/>
      <c r="X194" s="39"/>
      <c r="Y194" s="39"/>
      <c r="Z194" s="39"/>
      <c r="AA194" s="39"/>
      <c r="AB194" s="39"/>
      <c r="AC194" s="39"/>
      <c r="AD194" s="39"/>
      <c r="AE194" s="39"/>
      <c r="AR194" s="234" t="s">
        <v>323</v>
      </c>
      <c r="AT194" s="234" t="s">
        <v>202</v>
      </c>
      <c r="AU194" s="234" t="s">
        <v>83</v>
      </c>
      <c r="AY194" s="18" t="s">
        <v>201</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323</v>
      </c>
      <c r="BM194" s="234" t="s">
        <v>1210</v>
      </c>
    </row>
    <row r="195" s="2" customFormat="1" ht="16.5" customHeight="1">
      <c r="A195" s="39"/>
      <c r="B195" s="40"/>
      <c r="C195" s="222" t="s">
        <v>907</v>
      </c>
      <c r="D195" s="222" t="s">
        <v>202</v>
      </c>
      <c r="E195" s="223" t="s">
        <v>3274</v>
      </c>
      <c r="F195" s="224" t="s">
        <v>3275</v>
      </c>
      <c r="G195" s="225" t="s">
        <v>671</v>
      </c>
      <c r="H195" s="226">
        <v>145</v>
      </c>
      <c r="I195" s="227"/>
      <c r="J195" s="228">
        <f>ROUND(I195*H195,2)</f>
        <v>0</v>
      </c>
      <c r="K195" s="229"/>
      <c r="L195" s="45"/>
      <c r="M195" s="230" t="s">
        <v>1</v>
      </c>
      <c r="N195" s="231" t="s">
        <v>41</v>
      </c>
      <c r="O195" s="92"/>
      <c r="P195" s="232">
        <f>O195*H195</f>
        <v>0</v>
      </c>
      <c r="Q195" s="232">
        <v>0</v>
      </c>
      <c r="R195" s="232">
        <f>Q195*H195</f>
        <v>0</v>
      </c>
      <c r="S195" s="232">
        <v>0</v>
      </c>
      <c r="T195" s="233">
        <f>S195*H195</f>
        <v>0</v>
      </c>
      <c r="U195" s="39"/>
      <c r="V195" s="39"/>
      <c r="W195" s="39"/>
      <c r="X195" s="39"/>
      <c r="Y195" s="39"/>
      <c r="Z195" s="39"/>
      <c r="AA195" s="39"/>
      <c r="AB195" s="39"/>
      <c r="AC195" s="39"/>
      <c r="AD195" s="39"/>
      <c r="AE195" s="39"/>
      <c r="AR195" s="234" t="s">
        <v>323</v>
      </c>
      <c r="AT195" s="234" t="s">
        <v>202</v>
      </c>
      <c r="AU195" s="234" t="s">
        <v>83</v>
      </c>
      <c r="AY195" s="18" t="s">
        <v>201</v>
      </c>
      <c r="BE195" s="235">
        <f>IF(N195="základní",J195,0)</f>
        <v>0</v>
      </c>
      <c r="BF195" s="235">
        <f>IF(N195="snížená",J195,0)</f>
        <v>0</v>
      </c>
      <c r="BG195" s="235">
        <f>IF(N195="zákl. přenesená",J195,0)</f>
        <v>0</v>
      </c>
      <c r="BH195" s="235">
        <f>IF(N195="sníž. přenesená",J195,0)</f>
        <v>0</v>
      </c>
      <c r="BI195" s="235">
        <f>IF(N195="nulová",J195,0)</f>
        <v>0</v>
      </c>
      <c r="BJ195" s="18" t="s">
        <v>83</v>
      </c>
      <c r="BK195" s="235">
        <f>ROUND(I195*H195,2)</f>
        <v>0</v>
      </c>
      <c r="BL195" s="18" t="s">
        <v>323</v>
      </c>
      <c r="BM195" s="234" t="s">
        <v>1220</v>
      </c>
    </row>
    <row r="196" s="2" customFormat="1" ht="16.5" customHeight="1">
      <c r="A196" s="39"/>
      <c r="B196" s="40"/>
      <c r="C196" s="222" t="s">
        <v>919</v>
      </c>
      <c r="D196" s="222" t="s">
        <v>202</v>
      </c>
      <c r="E196" s="223" t="s">
        <v>3276</v>
      </c>
      <c r="F196" s="224" t="s">
        <v>3277</v>
      </c>
      <c r="G196" s="225" t="s">
        <v>671</v>
      </c>
      <c r="H196" s="226">
        <v>650</v>
      </c>
      <c r="I196" s="227"/>
      <c r="J196" s="228">
        <f>ROUND(I196*H196,2)</f>
        <v>0</v>
      </c>
      <c r="K196" s="229"/>
      <c r="L196" s="45"/>
      <c r="M196" s="230" t="s">
        <v>1</v>
      </c>
      <c r="N196" s="231" t="s">
        <v>41</v>
      </c>
      <c r="O196" s="92"/>
      <c r="P196" s="232">
        <f>O196*H196</f>
        <v>0</v>
      </c>
      <c r="Q196" s="232">
        <v>0</v>
      </c>
      <c r="R196" s="232">
        <f>Q196*H196</f>
        <v>0</v>
      </c>
      <c r="S196" s="232">
        <v>0</v>
      </c>
      <c r="T196" s="233">
        <f>S196*H196</f>
        <v>0</v>
      </c>
      <c r="U196" s="39"/>
      <c r="V196" s="39"/>
      <c r="W196" s="39"/>
      <c r="X196" s="39"/>
      <c r="Y196" s="39"/>
      <c r="Z196" s="39"/>
      <c r="AA196" s="39"/>
      <c r="AB196" s="39"/>
      <c r="AC196" s="39"/>
      <c r="AD196" s="39"/>
      <c r="AE196" s="39"/>
      <c r="AR196" s="234" t="s">
        <v>323</v>
      </c>
      <c r="AT196" s="234" t="s">
        <v>202</v>
      </c>
      <c r="AU196" s="234" t="s">
        <v>83</v>
      </c>
      <c r="AY196" s="18" t="s">
        <v>201</v>
      </c>
      <c r="BE196" s="235">
        <f>IF(N196="základní",J196,0)</f>
        <v>0</v>
      </c>
      <c r="BF196" s="235">
        <f>IF(N196="snížená",J196,0)</f>
        <v>0</v>
      </c>
      <c r="BG196" s="235">
        <f>IF(N196="zákl. přenesená",J196,0)</f>
        <v>0</v>
      </c>
      <c r="BH196" s="235">
        <f>IF(N196="sníž. přenesená",J196,0)</f>
        <v>0</v>
      </c>
      <c r="BI196" s="235">
        <f>IF(N196="nulová",J196,0)</f>
        <v>0</v>
      </c>
      <c r="BJ196" s="18" t="s">
        <v>83</v>
      </c>
      <c r="BK196" s="235">
        <f>ROUND(I196*H196,2)</f>
        <v>0</v>
      </c>
      <c r="BL196" s="18" t="s">
        <v>323</v>
      </c>
      <c r="BM196" s="234" t="s">
        <v>1235</v>
      </c>
    </row>
    <row r="197" s="2" customFormat="1" ht="16.5" customHeight="1">
      <c r="A197" s="39"/>
      <c r="B197" s="40"/>
      <c r="C197" s="222" t="s">
        <v>923</v>
      </c>
      <c r="D197" s="222" t="s">
        <v>202</v>
      </c>
      <c r="E197" s="223" t="s">
        <v>3278</v>
      </c>
      <c r="F197" s="224" t="s">
        <v>3279</v>
      </c>
      <c r="G197" s="225" t="s">
        <v>671</v>
      </c>
      <c r="H197" s="226">
        <v>225</v>
      </c>
      <c r="I197" s="227"/>
      <c r="J197" s="228">
        <f>ROUND(I197*H197,2)</f>
        <v>0</v>
      </c>
      <c r="K197" s="229"/>
      <c r="L197" s="45"/>
      <c r="M197" s="230" t="s">
        <v>1</v>
      </c>
      <c r="N197" s="231" t="s">
        <v>41</v>
      </c>
      <c r="O197" s="92"/>
      <c r="P197" s="232">
        <f>O197*H197</f>
        <v>0</v>
      </c>
      <c r="Q197" s="232">
        <v>0</v>
      </c>
      <c r="R197" s="232">
        <f>Q197*H197</f>
        <v>0</v>
      </c>
      <c r="S197" s="232">
        <v>0</v>
      </c>
      <c r="T197" s="233">
        <f>S197*H197</f>
        <v>0</v>
      </c>
      <c r="U197" s="39"/>
      <c r="V197" s="39"/>
      <c r="W197" s="39"/>
      <c r="X197" s="39"/>
      <c r="Y197" s="39"/>
      <c r="Z197" s="39"/>
      <c r="AA197" s="39"/>
      <c r="AB197" s="39"/>
      <c r="AC197" s="39"/>
      <c r="AD197" s="39"/>
      <c r="AE197" s="39"/>
      <c r="AR197" s="234" t="s">
        <v>323</v>
      </c>
      <c r="AT197" s="234" t="s">
        <v>202</v>
      </c>
      <c r="AU197" s="234" t="s">
        <v>83</v>
      </c>
      <c r="AY197" s="18" t="s">
        <v>201</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323</v>
      </c>
      <c r="BM197" s="234" t="s">
        <v>1244</v>
      </c>
    </row>
    <row r="198" s="2" customFormat="1" ht="16.5" customHeight="1">
      <c r="A198" s="39"/>
      <c r="B198" s="40"/>
      <c r="C198" s="222" t="s">
        <v>927</v>
      </c>
      <c r="D198" s="222" t="s">
        <v>202</v>
      </c>
      <c r="E198" s="223" t="s">
        <v>3280</v>
      </c>
      <c r="F198" s="224" t="s">
        <v>3281</v>
      </c>
      <c r="G198" s="225" t="s">
        <v>671</v>
      </c>
      <c r="H198" s="226">
        <v>285</v>
      </c>
      <c r="I198" s="227"/>
      <c r="J198" s="228">
        <f>ROUND(I198*H198,2)</f>
        <v>0</v>
      </c>
      <c r="K198" s="229"/>
      <c r="L198" s="45"/>
      <c r="M198" s="230" t="s">
        <v>1</v>
      </c>
      <c r="N198" s="231" t="s">
        <v>41</v>
      </c>
      <c r="O198" s="92"/>
      <c r="P198" s="232">
        <f>O198*H198</f>
        <v>0</v>
      </c>
      <c r="Q198" s="232">
        <v>0</v>
      </c>
      <c r="R198" s="232">
        <f>Q198*H198</f>
        <v>0</v>
      </c>
      <c r="S198" s="232">
        <v>0</v>
      </c>
      <c r="T198" s="233">
        <f>S198*H198</f>
        <v>0</v>
      </c>
      <c r="U198" s="39"/>
      <c r="V198" s="39"/>
      <c r="W198" s="39"/>
      <c r="X198" s="39"/>
      <c r="Y198" s="39"/>
      <c r="Z198" s="39"/>
      <c r="AA198" s="39"/>
      <c r="AB198" s="39"/>
      <c r="AC198" s="39"/>
      <c r="AD198" s="39"/>
      <c r="AE198" s="39"/>
      <c r="AR198" s="234" t="s">
        <v>323</v>
      </c>
      <c r="AT198" s="234" t="s">
        <v>202</v>
      </c>
      <c r="AU198" s="234" t="s">
        <v>83</v>
      </c>
      <c r="AY198" s="18" t="s">
        <v>201</v>
      </c>
      <c r="BE198" s="235">
        <f>IF(N198="základní",J198,0)</f>
        <v>0</v>
      </c>
      <c r="BF198" s="235">
        <f>IF(N198="snížená",J198,0)</f>
        <v>0</v>
      </c>
      <c r="BG198" s="235">
        <f>IF(N198="zákl. přenesená",J198,0)</f>
        <v>0</v>
      </c>
      <c r="BH198" s="235">
        <f>IF(N198="sníž. přenesená",J198,0)</f>
        <v>0</v>
      </c>
      <c r="BI198" s="235">
        <f>IF(N198="nulová",J198,0)</f>
        <v>0</v>
      </c>
      <c r="BJ198" s="18" t="s">
        <v>83</v>
      </c>
      <c r="BK198" s="235">
        <f>ROUND(I198*H198,2)</f>
        <v>0</v>
      </c>
      <c r="BL198" s="18" t="s">
        <v>323</v>
      </c>
      <c r="BM198" s="234" t="s">
        <v>1254</v>
      </c>
    </row>
    <row r="199" s="2" customFormat="1" ht="24.15" customHeight="1">
      <c r="A199" s="39"/>
      <c r="B199" s="40"/>
      <c r="C199" s="222" t="s">
        <v>931</v>
      </c>
      <c r="D199" s="222" t="s">
        <v>202</v>
      </c>
      <c r="E199" s="223" t="s">
        <v>3282</v>
      </c>
      <c r="F199" s="224" t="s">
        <v>3283</v>
      </c>
      <c r="G199" s="225" t="s">
        <v>671</v>
      </c>
      <c r="H199" s="226">
        <v>180</v>
      </c>
      <c r="I199" s="227"/>
      <c r="J199" s="228">
        <f>ROUND(I199*H199,2)</f>
        <v>0</v>
      </c>
      <c r="K199" s="229"/>
      <c r="L199" s="45"/>
      <c r="M199" s="230" t="s">
        <v>1</v>
      </c>
      <c r="N199" s="231" t="s">
        <v>41</v>
      </c>
      <c r="O199" s="92"/>
      <c r="P199" s="232">
        <f>O199*H199</f>
        <v>0</v>
      </c>
      <c r="Q199" s="232">
        <v>0</v>
      </c>
      <c r="R199" s="232">
        <f>Q199*H199</f>
        <v>0</v>
      </c>
      <c r="S199" s="232">
        <v>0</v>
      </c>
      <c r="T199" s="233">
        <f>S199*H199</f>
        <v>0</v>
      </c>
      <c r="U199" s="39"/>
      <c r="V199" s="39"/>
      <c r="W199" s="39"/>
      <c r="X199" s="39"/>
      <c r="Y199" s="39"/>
      <c r="Z199" s="39"/>
      <c r="AA199" s="39"/>
      <c r="AB199" s="39"/>
      <c r="AC199" s="39"/>
      <c r="AD199" s="39"/>
      <c r="AE199" s="39"/>
      <c r="AR199" s="234" t="s">
        <v>323</v>
      </c>
      <c r="AT199" s="234" t="s">
        <v>202</v>
      </c>
      <c r="AU199" s="234" t="s">
        <v>83</v>
      </c>
      <c r="AY199" s="18" t="s">
        <v>201</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323</v>
      </c>
      <c r="BM199" s="234" t="s">
        <v>1268</v>
      </c>
    </row>
    <row r="200" s="2" customFormat="1" ht="37.8" customHeight="1">
      <c r="A200" s="39"/>
      <c r="B200" s="40"/>
      <c r="C200" s="222" t="s">
        <v>936</v>
      </c>
      <c r="D200" s="222" t="s">
        <v>202</v>
      </c>
      <c r="E200" s="223" t="s">
        <v>3284</v>
      </c>
      <c r="F200" s="224" t="s">
        <v>3285</v>
      </c>
      <c r="G200" s="225" t="s">
        <v>671</v>
      </c>
      <c r="H200" s="226">
        <v>450</v>
      </c>
      <c r="I200" s="227"/>
      <c r="J200" s="228">
        <f>ROUND(I200*H200,2)</f>
        <v>0</v>
      </c>
      <c r="K200" s="229"/>
      <c r="L200" s="45"/>
      <c r="M200" s="230" t="s">
        <v>1</v>
      </c>
      <c r="N200" s="231" t="s">
        <v>41</v>
      </c>
      <c r="O200" s="92"/>
      <c r="P200" s="232">
        <f>O200*H200</f>
        <v>0</v>
      </c>
      <c r="Q200" s="232">
        <v>0</v>
      </c>
      <c r="R200" s="232">
        <f>Q200*H200</f>
        <v>0</v>
      </c>
      <c r="S200" s="232">
        <v>0</v>
      </c>
      <c r="T200" s="233">
        <f>S200*H200</f>
        <v>0</v>
      </c>
      <c r="U200" s="39"/>
      <c r="V200" s="39"/>
      <c r="W200" s="39"/>
      <c r="X200" s="39"/>
      <c r="Y200" s="39"/>
      <c r="Z200" s="39"/>
      <c r="AA200" s="39"/>
      <c r="AB200" s="39"/>
      <c r="AC200" s="39"/>
      <c r="AD200" s="39"/>
      <c r="AE200" s="39"/>
      <c r="AR200" s="234" t="s">
        <v>323</v>
      </c>
      <c r="AT200" s="234" t="s">
        <v>202</v>
      </c>
      <c r="AU200" s="234" t="s">
        <v>83</v>
      </c>
      <c r="AY200" s="18" t="s">
        <v>201</v>
      </c>
      <c r="BE200" s="235">
        <f>IF(N200="základní",J200,0)</f>
        <v>0</v>
      </c>
      <c r="BF200" s="235">
        <f>IF(N200="snížená",J200,0)</f>
        <v>0</v>
      </c>
      <c r="BG200" s="235">
        <f>IF(N200="zákl. přenesená",J200,0)</f>
        <v>0</v>
      </c>
      <c r="BH200" s="235">
        <f>IF(N200="sníž. přenesená",J200,0)</f>
        <v>0</v>
      </c>
      <c r="BI200" s="235">
        <f>IF(N200="nulová",J200,0)</f>
        <v>0</v>
      </c>
      <c r="BJ200" s="18" t="s">
        <v>83</v>
      </c>
      <c r="BK200" s="235">
        <f>ROUND(I200*H200,2)</f>
        <v>0</v>
      </c>
      <c r="BL200" s="18" t="s">
        <v>323</v>
      </c>
      <c r="BM200" s="234" t="s">
        <v>1287</v>
      </c>
    </row>
    <row r="201" s="2" customFormat="1" ht="21.75" customHeight="1">
      <c r="A201" s="39"/>
      <c r="B201" s="40"/>
      <c r="C201" s="222" t="s">
        <v>940</v>
      </c>
      <c r="D201" s="222" t="s">
        <v>202</v>
      </c>
      <c r="E201" s="223" t="s">
        <v>3286</v>
      </c>
      <c r="F201" s="224" t="s">
        <v>3287</v>
      </c>
      <c r="G201" s="225" t="s">
        <v>934</v>
      </c>
      <c r="H201" s="226">
        <v>45</v>
      </c>
      <c r="I201" s="227"/>
      <c r="J201" s="228">
        <f>ROUND(I201*H201,2)</f>
        <v>0</v>
      </c>
      <c r="K201" s="229"/>
      <c r="L201" s="45"/>
      <c r="M201" s="230" t="s">
        <v>1</v>
      </c>
      <c r="N201" s="231" t="s">
        <v>41</v>
      </c>
      <c r="O201" s="92"/>
      <c r="P201" s="232">
        <f>O201*H201</f>
        <v>0</v>
      </c>
      <c r="Q201" s="232">
        <v>0</v>
      </c>
      <c r="R201" s="232">
        <f>Q201*H201</f>
        <v>0</v>
      </c>
      <c r="S201" s="232">
        <v>0</v>
      </c>
      <c r="T201" s="233">
        <f>S201*H201</f>
        <v>0</v>
      </c>
      <c r="U201" s="39"/>
      <c r="V201" s="39"/>
      <c r="W201" s="39"/>
      <c r="X201" s="39"/>
      <c r="Y201" s="39"/>
      <c r="Z201" s="39"/>
      <c r="AA201" s="39"/>
      <c r="AB201" s="39"/>
      <c r="AC201" s="39"/>
      <c r="AD201" s="39"/>
      <c r="AE201" s="39"/>
      <c r="AR201" s="234" t="s">
        <v>323</v>
      </c>
      <c r="AT201" s="234" t="s">
        <v>202</v>
      </c>
      <c r="AU201" s="234" t="s">
        <v>83</v>
      </c>
      <c r="AY201" s="18" t="s">
        <v>201</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323</v>
      </c>
      <c r="BM201" s="234" t="s">
        <v>1297</v>
      </c>
    </row>
    <row r="202" s="2" customFormat="1" ht="16.5" customHeight="1">
      <c r="A202" s="39"/>
      <c r="B202" s="40"/>
      <c r="C202" s="222" t="s">
        <v>944</v>
      </c>
      <c r="D202" s="222" t="s">
        <v>202</v>
      </c>
      <c r="E202" s="223" t="s">
        <v>3288</v>
      </c>
      <c r="F202" s="224" t="s">
        <v>3289</v>
      </c>
      <c r="G202" s="225" t="s">
        <v>934</v>
      </c>
      <c r="H202" s="226">
        <v>45</v>
      </c>
      <c r="I202" s="227"/>
      <c r="J202" s="228">
        <f>ROUND(I202*H202,2)</f>
        <v>0</v>
      </c>
      <c r="K202" s="229"/>
      <c r="L202" s="45"/>
      <c r="M202" s="230" t="s">
        <v>1</v>
      </c>
      <c r="N202" s="231" t="s">
        <v>41</v>
      </c>
      <c r="O202" s="92"/>
      <c r="P202" s="232">
        <f>O202*H202</f>
        <v>0</v>
      </c>
      <c r="Q202" s="232">
        <v>0</v>
      </c>
      <c r="R202" s="232">
        <f>Q202*H202</f>
        <v>0</v>
      </c>
      <c r="S202" s="232">
        <v>0</v>
      </c>
      <c r="T202" s="233">
        <f>S202*H202</f>
        <v>0</v>
      </c>
      <c r="U202" s="39"/>
      <c r="V202" s="39"/>
      <c r="W202" s="39"/>
      <c r="X202" s="39"/>
      <c r="Y202" s="39"/>
      <c r="Z202" s="39"/>
      <c r="AA202" s="39"/>
      <c r="AB202" s="39"/>
      <c r="AC202" s="39"/>
      <c r="AD202" s="39"/>
      <c r="AE202" s="39"/>
      <c r="AR202" s="234" t="s">
        <v>323</v>
      </c>
      <c r="AT202" s="234" t="s">
        <v>202</v>
      </c>
      <c r="AU202" s="234" t="s">
        <v>83</v>
      </c>
      <c r="AY202" s="18" t="s">
        <v>201</v>
      </c>
      <c r="BE202" s="235">
        <f>IF(N202="základní",J202,0)</f>
        <v>0</v>
      </c>
      <c r="BF202" s="235">
        <f>IF(N202="snížená",J202,0)</f>
        <v>0</v>
      </c>
      <c r="BG202" s="235">
        <f>IF(N202="zákl. přenesená",J202,0)</f>
        <v>0</v>
      </c>
      <c r="BH202" s="235">
        <f>IF(N202="sníž. přenesená",J202,0)</f>
        <v>0</v>
      </c>
      <c r="BI202" s="235">
        <f>IF(N202="nulová",J202,0)</f>
        <v>0</v>
      </c>
      <c r="BJ202" s="18" t="s">
        <v>83</v>
      </c>
      <c r="BK202" s="235">
        <f>ROUND(I202*H202,2)</f>
        <v>0</v>
      </c>
      <c r="BL202" s="18" t="s">
        <v>323</v>
      </c>
      <c r="BM202" s="234" t="s">
        <v>1305</v>
      </c>
    </row>
    <row r="203" s="11" customFormat="1" ht="25.92" customHeight="1">
      <c r="A203" s="11"/>
      <c r="B203" s="208"/>
      <c r="C203" s="209"/>
      <c r="D203" s="210" t="s">
        <v>75</v>
      </c>
      <c r="E203" s="211" t="s">
        <v>1334</v>
      </c>
      <c r="F203" s="211" t="s">
        <v>3290</v>
      </c>
      <c r="G203" s="209"/>
      <c r="H203" s="209"/>
      <c r="I203" s="212"/>
      <c r="J203" s="213">
        <f>BK203</f>
        <v>0</v>
      </c>
      <c r="K203" s="209"/>
      <c r="L203" s="214"/>
      <c r="M203" s="215"/>
      <c r="N203" s="216"/>
      <c r="O203" s="216"/>
      <c r="P203" s="217">
        <f>SUM(P204:P210)</f>
        <v>0</v>
      </c>
      <c r="Q203" s="216"/>
      <c r="R203" s="217">
        <f>SUM(R204:R210)</f>
        <v>0</v>
      </c>
      <c r="S203" s="216"/>
      <c r="T203" s="218">
        <f>SUM(T204:T210)</f>
        <v>0</v>
      </c>
      <c r="U203" s="11"/>
      <c r="V203" s="11"/>
      <c r="W203" s="11"/>
      <c r="X203" s="11"/>
      <c r="Y203" s="11"/>
      <c r="Z203" s="11"/>
      <c r="AA203" s="11"/>
      <c r="AB203" s="11"/>
      <c r="AC203" s="11"/>
      <c r="AD203" s="11"/>
      <c r="AE203" s="11"/>
      <c r="AR203" s="219" t="s">
        <v>83</v>
      </c>
      <c r="AT203" s="220" t="s">
        <v>75</v>
      </c>
      <c r="AU203" s="220" t="s">
        <v>76</v>
      </c>
      <c r="AY203" s="219" t="s">
        <v>201</v>
      </c>
      <c r="BK203" s="221">
        <f>SUM(BK204:BK210)</f>
        <v>0</v>
      </c>
    </row>
    <row r="204" s="2" customFormat="1" ht="16.5" customHeight="1">
      <c r="A204" s="39"/>
      <c r="B204" s="40"/>
      <c r="C204" s="222" t="s">
        <v>948</v>
      </c>
      <c r="D204" s="222" t="s">
        <v>202</v>
      </c>
      <c r="E204" s="223" t="s">
        <v>3291</v>
      </c>
      <c r="F204" s="224" t="s">
        <v>3292</v>
      </c>
      <c r="G204" s="225" t="s">
        <v>671</v>
      </c>
      <c r="H204" s="226">
        <v>12650</v>
      </c>
      <c r="I204" s="227"/>
      <c r="J204" s="228">
        <f>ROUND(I204*H204,2)</f>
        <v>0</v>
      </c>
      <c r="K204" s="229"/>
      <c r="L204" s="45"/>
      <c r="M204" s="230" t="s">
        <v>1</v>
      </c>
      <c r="N204" s="231" t="s">
        <v>41</v>
      </c>
      <c r="O204" s="92"/>
      <c r="P204" s="232">
        <f>O204*H204</f>
        <v>0</v>
      </c>
      <c r="Q204" s="232">
        <v>0</v>
      </c>
      <c r="R204" s="232">
        <f>Q204*H204</f>
        <v>0</v>
      </c>
      <c r="S204" s="232">
        <v>0</v>
      </c>
      <c r="T204" s="233">
        <f>S204*H204</f>
        <v>0</v>
      </c>
      <c r="U204" s="39"/>
      <c r="V204" s="39"/>
      <c r="W204" s="39"/>
      <c r="X204" s="39"/>
      <c r="Y204" s="39"/>
      <c r="Z204" s="39"/>
      <c r="AA204" s="39"/>
      <c r="AB204" s="39"/>
      <c r="AC204" s="39"/>
      <c r="AD204" s="39"/>
      <c r="AE204" s="39"/>
      <c r="AR204" s="234" t="s">
        <v>323</v>
      </c>
      <c r="AT204" s="234" t="s">
        <v>202</v>
      </c>
      <c r="AU204" s="234" t="s">
        <v>83</v>
      </c>
      <c r="AY204" s="18" t="s">
        <v>201</v>
      </c>
      <c r="BE204" s="235">
        <f>IF(N204="základní",J204,0)</f>
        <v>0</v>
      </c>
      <c r="BF204" s="235">
        <f>IF(N204="snížená",J204,0)</f>
        <v>0</v>
      </c>
      <c r="BG204" s="235">
        <f>IF(N204="zákl. přenesená",J204,0)</f>
        <v>0</v>
      </c>
      <c r="BH204" s="235">
        <f>IF(N204="sníž. přenesená",J204,0)</f>
        <v>0</v>
      </c>
      <c r="BI204" s="235">
        <f>IF(N204="nulová",J204,0)</f>
        <v>0</v>
      </c>
      <c r="BJ204" s="18" t="s">
        <v>83</v>
      </c>
      <c r="BK204" s="235">
        <f>ROUND(I204*H204,2)</f>
        <v>0</v>
      </c>
      <c r="BL204" s="18" t="s">
        <v>323</v>
      </c>
      <c r="BM204" s="234" t="s">
        <v>1313</v>
      </c>
    </row>
    <row r="205" s="2" customFormat="1" ht="24.15" customHeight="1">
      <c r="A205" s="39"/>
      <c r="B205" s="40"/>
      <c r="C205" s="222" t="s">
        <v>952</v>
      </c>
      <c r="D205" s="222" t="s">
        <v>202</v>
      </c>
      <c r="E205" s="223" t="s">
        <v>3293</v>
      </c>
      <c r="F205" s="224" t="s">
        <v>3294</v>
      </c>
      <c r="G205" s="225" t="s">
        <v>934</v>
      </c>
      <c r="H205" s="226">
        <v>44</v>
      </c>
      <c r="I205" s="227"/>
      <c r="J205" s="228">
        <f>ROUND(I205*H205,2)</f>
        <v>0</v>
      </c>
      <c r="K205" s="229"/>
      <c r="L205" s="45"/>
      <c r="M205" s="230" t="s">
        <v>1</v>
      </c>
      <c r="N205" s="231" t="s">
        <v>41</v>
      </c>
      <c r="O205" s="92"/>
      <c r="P205" s="232">
        <f>O205*H205</f>
        <v>0</v>
      </c>
      <c r="Q205" s="232">
        <v>0</v>
      </c>
      <c r="R205" s="232">
        <f>Q205*H205</f>
        <v>0</v>
      </c>
      <c r="S205" s="232">
        <v>0</v>
      </c>
      <c r="T205" s="233">
        <f>S205*H205</f>
        <v>0</v>
      </c>
      <c r="U205" s="39"/>
      <c r="V205" s="39"/>
      <c r="W205" s="39"/>
      <c r="X205" s="39"/>
      <c r="Y205" s="39"/>
      <c r="Z205" s="39"/>
      <c r="AA205" s="39"/>
      <c r="AB205" s="39"/>
      <c r="AC205" s="39"/>
      <c r="AD205" s="39"/>
      <c r="AE205" s="39"/>
      <c r="AR205" s="234" t="s">
        <v>323</v>
      </c>
      <c r="AT205" s="234" t="s">
        <v>202</v>
      </c>
      <c r="AU205" s="234" t="s">
        <v>83</v>
      </c>
      <c r="AY205" s="18" t="s">
        <v>201</v>
      </c>
      <c r="BE205" s="235">
        <f>IF(N205="základní",J205,0)</f>
        <v>0</v>
      </c>
      <c r="BF205" s="235">
        <f>IF(N205="snížená",J205,0)</f>
        <v>0</v>
      </c>
      <c r="BG205" s="235">
        <f>IF(N205="zákl. přenesená",J205,0)</f>
        <v>0</v>
      </c>
      <c r="BH205" s="235">
        <f>IF(N205="sníž. přenesená",J205,0)</f>
        <v>0</v>
      </c>
      <c r="BI205" s="235">
        <f>IF(N205="nulová",J205,0)</f>
        <v>0</v>
      </c>
      <c r="BJ205" s="18" t="s">
        <v>83</v>
      </c>
      <c r="BK205" s="235">
        <f>ROUND(I205*H205,2)</f>
        <v>0</v>
      </c>
      <c r="BL205" s="18" t="s">
        <v>323</v>
      </c>
      <c r="BM205" s="234" t="s">
        <v>1321</v>
      </c>
    </row>
    <row r="206" s="2" customFormat="1" ht="21.75" customHeight="1">
      <c r="A206" s="39"/>
      <c r="B206" s="40"/>
      <c r="C206" s="222" t="s">
        <v>958</v>
      </c>
      <c r="D206" s="222" t="s">
        <v>202</v>
      </c>
      <c r="E206" s="223" t="s">
        <v>3295</v>
      </c>
      <c r="F206" s="224" t="s">
        <v>3296</v>
      </c>
      <c r="G206" s="225" t="s">
        <v>934</v>
      </c>
      <c r="H206" s="226">
        <v>65</v>
      </c>
      <c r="I206" s="227"/>
      <c r="J206" s="228">
        <f>ROUND(I206*H206,2)</f>
        <v>0</v>
      </c>
      <c r="K206" s="229"/>
      <c r="L206" s="45"/>
      <c r="M206" s="230" t="s">
        <v>1</v>
      </c>
      <c r="N206" s="231" t="s">
        <v>41</v>
      </c>
      <c r="O206" s="92"/>
      <c r="P206" s="232">
        <f>O206*H206</f>
        <v>0</v>
      </c>
      <c r="Q206" s="232">
        <v>0</v>
      </c>
      <c r="R206" s="232">
        <f>Q206*H206</f>
        <v>0</v>
      </c>
      <c r="S206" s="232">
        <v>0</v>
      </c>
      <c r="T206" s="233">
        <f>S206*H206</f>
        <v>0</v>
      </c>
      <c r="U206" s="39"/>
      <c r="V206" s="39"/>
      <c r="W206" s="39"/>
      <c r="X206" s="39"/>
      <c r="Y206" s="39"/>
      <c r="Z206" s="39"/>
      <c r="AA206" s="39"/>
      <c r="AB206" s="39"/>
      <c r="AC206" s="39"/>
      <c r="AD206" s="39"/>
      <c r="AE206" s="39"/>
      <c r="AR206" s="234" t="s">
        <v>323</v>
      </c>
      <c r="AT206" s="234" t="s">
        <v>202</v>
      </c>
      <c r="AU206" s="234" t="s">
        <v>83</v>
      </c>
      <c r="AY206" s="18" t="s">
        <v>201</v>
      </c>
      <c r="BE206" s="235">
        <f>IF(N206="základní",J206,0)</f>
        <v>0</v>
      </c>
      <c r="BF206" s="235">
        <f>IF(N206="snížená",J206,0)</f>
        <v>0</v>
      </c>
      <c r="BG206" s="235">
        <f>IF(N206="zákl. přenesená",J206,0)</f>
        <v>0</v>
      </c>
      <c r="BH206" s="235">
        <f>IF(N206="sníž. přenesená",J206,0)</f>
        <v>0</v>
      </c>
      <c r="BI206" s="235">
        <f>IF(N206="nulová",J206,0)</f>
        <v>0</v>
      </c>
      <c r="BJ206" s="18" t="s">
        <v>83</v>
      </c>
      <c r="BK206" s="235">
        <f>ROUND(I206*H206,2)</f>
        <v>0</v>
      </c>
      <c r="BL206" s="18" t="s">
        <v>323</v>
      </c>
      <c r="BM206" s="234" t="s">
        <v>1329</v>
      </c>
    </row>
    <row r="207" s="2" customFormat="1" ht="24.15" customHeight="1">
      <c r="A207" s="39"/>
      <c r="B207" s="40"/>
      <c r="C207" s="222" t="s">
        <v>962</v>
      </c>
      <c r="D207" s="222" t="s">
        <v>202</v>
      </c>
      <c r="E207" s="223" t="s">
        <v>3297</v>
      </c>
      <c r="F207" s="224" t="s">
        <v>3298</v>
      </c>
      <c r="G207" s="225" t="s">
        <v>934</v>
      </c>
      <c r="H207" s="226">
        <v>130</v>
      </c>
      <c r="I207" s="227"/>
      <c r="J207" s="228">
        <f>ROUND(I207*H207,2)</f>
        <v>0</v>
      </c>
      <c r="K207" s="229"/>
      <c r="L207" s="45"/>
      <c r="M207" s="230" t="s">
        <v>1</v>
      </c>
      <c r="N207" s="231" t="s">
        <v>41</v>
      </c>
      <c r="O207" s="92"/>
      <c r="P207" s="232">
        <f>O207*H207</f>
        <v>0</v>
      </c>
      <c r="Q207" s="232">
        <v>0</v>
      </c>
      <c r="R207" s="232">
        <f>Q207*H207</f>
        <v>0</v>
      </c>
      <c r="S207" s="232">
        <v>0</v>
      </c>
      <c r="T207" s="233">
        <f>S207*H207</f>
        <v>0</v>
      </c>
      <c r="U207" s="39"/>
      <c r="V207" s="39"/>
      <c r="W207" s="39"/>
      <c r="X207" s="39"/>
      <c r="Y207" s="39"/>
      <c r="Z207" s="39"/>
      <c r="AA207" s="39"/>
      <c r="AB207" s="39"/>
      <c r="AC207" s="39"/>
      <c r="AD207" s="39"/>
      <c r="AE207" s="39"/>
      <c r="AR207" s="234" t="s">
        <v>323</v>
      </c>
      <c r="AT207" s="234" t="s">
        <v>202</v>
      </c>
      <c r="AU207" s="234" t="s">
        <v>83</v>
      </c>
      <c r="AY207" s="18" t="s">
        <v>201</v>
      </c>
      <c r="BE207" s="235">
        <f>IF(N207="základní",J207,0)</f>
        <v>0</v>
      </c>
      <c r="BF207" s="235">
        <f>IF(N207="snížená",J207,0)</f>
        <v>0</v>
      </c>
      <c r="BG207" s="235">
        <f>IF(N207="zákl. přenesená",J207,0)</f>
        <v>0</v>
      </c>
      <c r="BH207" s="235">
        <f>IF(N207="sníž. přenesená",J207,0)</f>
        <v>0</v>
      </c>
      <c r="BI207" s="235">
        <f>IF(N207="nulová",J207,0)</f>
        <v>0</v>
      </c>
      <c r="BJ207" s="18" t="s">
        <v>83</v>
      </c>
      <c r="BK207" s="235">
        <f>ROUND(I207*H207,2)</f>
        <v>0</v>
      </c>
      <c r="BL207" s="18" t="s">
        <v>323</v>
      </c>
      <c r="BM207" s="234" t="s">
        <v>1337</v>
      </c>
    </row>
    <row r="208" s="2" customFormat="1" ht="55.5" customHeight="1">
      <c r="A208" s="39"/>
      <c r="B208" s="40"/>
      <c r="C208" s="222" t="s">
        <v>966</v>
      </c>
      <c r="D208" s="222" t="s">
        <v>202</v>
      </c>
      <c r="E208" s="223" t="s">
        <v>3299</v>
      </c>
      <c r="F208" s="224" t="s">
        <v>3300</v>
      </c>
      <c r="G208" s="225" t="s">
        <v>934</v>
      </c>
      <c r="H208" s="226">
        <v>21</v>
      </c>
      <c r="I208" s="227"/>
      <c r="J208" s="228">
        <f>ROUND(I208*H208,2)</f>
        <v>0</v>
      </c>
      <c r="K208" s="229"/>
      <c r="L208" s="45"/>
      <c r="M208" s="230" t="s">
        <v>1</v>
      </c>
      <c r="N208" s="231" t="s">
        <v>41</v>
      </c>
      <c r="O208" s="92"/>
      <c r="P208" s="232">
        <f>O208*H208</f>
        <v>0</v>
      </c>
      <c r="Q208" s="232">
        <v>0</v>
      </c>
      <c r="R208" s="232">
        <f>Q208*H208</f>
        <v>0</v>
      </c>
      <c r="S208" s="232">
        <v>0</v>
      </c>
      <c r="T208" s="233">
        <f>S208*H208</f>
        <v>0</v>
      </c>
      <c r="U208" s="39"/>
      <c r="V208" s="39"/>
      <c r="W208" s="39"/>
      <c r="X208" s="39"/>
      <c r="Y208" s="39"/>
      <c r="Z208" s="39"/>
      <c r="AA208" s="39"/>
      <c r="AB208" s="39"/>
      <c r="AC208" s="39"/>
      <c r="AD208" s="39"/>
      <c r="AE208" s="39"/>
      <c r="AR208" s="234" t="s">
        <v>323</v>
      </c>
      <c r="AT208" s="234" t="s">
        <v>202</v>
      </c>
      <c r="AU208" s="234" t="s">
        <v>83</v>
      </c>
      <c r="AY208" s="18" t="s">
        <v>201</v>
      </c>
      <c r="BE208" s="235">
        <f>IF(N208="základní",J208,0)</f>
        <v>0</v>
      </c>
      <c r="BF208" s="235">
        <f>IF(N208="snížená",J208,0)</f>
        <v>0</v>
      </c>
      <c r="BG208" s="235">
        <f>IF(N208="zákl. přenesená",J208,0)</f>
        <v>0</v>
      </c>
      <c r="BH208" s="235">
        <f>IF(N208="sníž. přenesená",J208,0)</f>
        <v>0</v>
      </c>
      <c r="BI208" s="235">
        <f>IF(N208="nulová",J208,0)</f>
        <v>0</v>
      </c>
      <c r="BJ208" s="18" t="s">
        <v>83</v>
      </c>
      <c r="BK208" s="235">
        <f>ROUND(I208*H208,2)</f>
        <v>0</v>
      </c>
      <c r="BL208" s="18" t="s">
        <v>323</v>
      </c>
      <c r="BM208" s="234" t="s">
        <v>1347</v>
      </c>
    </row>
    <row r="209" s="2" customFormat="1" ht="134.25" customHeight="1">
      <c r="A209" s="39"/>
      <c r="B209" s="40"/>
      <c r="C209" s="222" t="s">
        <v>970</v>
      </c>
      <c r="D209" s="222" t="s">
        <v>202</v>
      </c>
      <c r="E209" s="223" t="s">
        <v>3301</v>
      </c>
      <c r="F209" s="224" t="s">
        <v>3302</v>
      </c>
      <c r="G209" s="225" t="s">
        <v>934</v>
      </c>
      <c r="H209" s="226">
        <v>1</v>
      </c>
      <c r="I209" s="227"/>
      <c r="J209" s="228">
        <f>ROUND(I209*H209,2)</f>
        <v>0</v>
      </c>
      <c r="K209" s="229"/>
      <c r="L209" s="45"/>
      <c r="M209" s="230" t="s">
        <v>1</v>
      </c>
      <c r="N209" s="231" t="s">
        <v>41</v>
      </c>
      <c r="O209" s="92"/>
      <c r="P209" s="232">
        <f>O209*H209</f>
        <v>0</v>
      </c>
      <c r="Q209" s="232">
        <v>0</v>
      </c>
      <c r="R209" s="232">
        <f>Q209*H209</f>
        <v>0</v>
      </c>
      <c r="S209" s="232">
        <v>0</v>
      </c>
      <c r="T209" s="233">
        <f>S209*H209</f>
        <v>0</v>
      </c>
      <c r="U209" s="39"/>
      <c r="V209" s="39"/>
      <c r="W209" s="39"/>
      <c r="X209" s="39"/>
      <c r="Y209" s="39"/>
      <c r="Z209" s="39"/>
      <c r="AA209" s="39"/>
      <c r="AB209" s="39"/>
      <c r="AC209" s="39"/>
      <c r="AD209" s="39"/>
      <c r="AE209" s="39"/>
      <c r="AR209" s="234" t="s">
        <v>323</v>
      </c>
      <c r="AT209" s="234" t="s">
        <v>202</v>
      </c>
      <c r="AU209" s="234" t="s">
        <v>83</v>
      </c>
      <c r="AY209" s="18" t="s">
        <v>201</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323</v>
      </c>
      <c r="BM209" s="234" t="s">
        <v>1355</v>
      </c>
    </row>
    <row r="210" s="2" customFormat="1" ht="16.5" customHeight="1">
      <c r="A210" s="39"/>
      <c r="B210" s="40"/>
      <c r="C210" s="222" t="s">
        <v>974</v>
      </c>
      <c r="D210" s="222" t="s">
        <v>202</v>
      </c>
      <c r="E210" s="223" t="s">
        <v>3303</v>
      </c>
      <c r="F210" s="224" t="s">
        <v>3304</v>
      </c>
      <c r="G210" s="225" t="s">
        <v>934</v>
      </c>
      <c r="H210" s="226">
        <v>2</v>
      </c>
      <c r="I210" s="227"/>
      <c r="J210" s="228">
        <f>ROUND(I210*H210,2)</f>
        <v>0</v>
      </c>
      <c r="K210" s="229"/>
      <c r="L210" s="45"/>
      <c r="M210" s="230" t="s">
        <v>1</v>
      </c>
      <c r="N210" s="231" t="s">
        <v>41</v>
      </c>
      <c r="O210" s="92"/>
      <c r="P210" s="232">
        <f>O210*H210</f>
        <v>0</v>
      </c>
      <c r="Q210" s="232">
        <v>0</v>
      </c>
      <c r="R210" s="232">
        <f>Q210*H210</f>
        <v>0</v>
      </c>
      <c r="S210" s="232">
        <v>0</v>
      </c>
      <c r="T210" s="233">
        <f>S210*H210</f>
        <v>0</v>
      </c>
      <c r="U210" s="39"/>
      <c r="V210" s="39"/>
      <c r="W210" s="39"/>
      <c r="X210" s="39"/>
      <c r="Y210" s="39"/>
      <c r="Z210" s="39"/>
      <c r="AA210" s="39"/>
      <c r="AB210" s="39"/>
      <c r="AC210" s="39"/>
      <c r="AD210" s="39"/>
      <c r="AE210" s="39"/>
      <c r="AR210" s="234" t="s">
        <v>323</v>
      </c>
      <c r="AT210" s="234" t="s">
        <v>202</v>
      </c>
      <c r="AU210" s="234" t="s">
        <v>83</v>
      </c>
      <c r="AY210" s="18" t="s">
        <v>201</v>
      </c>
      <c r="BE210" s="235">
        <f>IF(N210="základní",J210,0)</f>
        <v>0</v>
      </c>
      <c r="BF210" s="235">
        <f>IF(N210="snížená",J210,0)</f>
        <v>0</v>
      </c>
      <c r="BG210" s="235">
        <f>IF(N210="zákl. přenesená",J210,0)</f>
        <v>0</v>
      </c>
      <c r="BH210" s="235">
        <f>IF(N210="sníž. přenesená",J210,0)</f>
        <v>0</v>
      </c>
      <c r="BI210" s="235">
        <f>IF(N210="nulová",J210,0)</f>
        <v>0</v>
      </c>
      <c r="BJ210" s="18" t="s">
        <v>83</v>
      </c>
      <c r="BK210" s="235">
        <f>ROUND(I210*H210,2)</f>
        <v>0</v>
      </c>
      <c r="BL210" s="18" t="s">
        <v>323</v>
      </c>
      <c r="BM210" s="234" t="s">
        <v>1362</v>
      </c>
    </row>
    <row r="211" s="11" customFormat="1" ht="25.92" customHeight="1">
      <c r="A211" s="11"/>
      <c r="B211" s="208"/>
      <c r="C211" s="209"/>
      <c r="D211" s="210" t="s">
        <v>75</v>
      </c>
      <c r="E211" s="211" t="s">
        <v>1430</v>
      </c>
      <c r="F211" s="211" t="s">
        <v>3305</v>
      </c>
      <c r="G211" s="209"/>
      <c r="H211" s="209"/>
      <c r="I211" s="212"/>
      <c r="J211" s="213">
        <f>BK211</f>
        <v>0</v>
      </c>
      <c r="K211" s="209"/>
      <c r="L211" s="214"/>
      <c r="M211" s="215"/>
      <c r="N211" s="216"/>
      <c r="O211" s="216"/>
      <c r="P211" s="217">
        <f>SUM(P212:P220)</f>
        <v>0</v>
      </c>
      <c r="Q211" s="216"/>
      <c r="R211" s="217">
        <f>SUM(R212:R220)</f>
        <v>0</v>
      </c>
      <c r="S211" s="216"/>
      <c r="T211" s="218">
        <f>SUM(T212:T220)</f>
        <v>0</v>
      </c>
      <c r="U211" s="11"/>
      <c r="V211" s="11"/>
      <c r="W211" s="11"/>
      <c r="X211" s="11"/>
      <c r="Y211" s="11"/>
      <c r="Z211" s="11"/>
      <c r="AA211" s="11"/>
      <c r="AB211" s="11"/>
      <c r="AC211" s="11"/>
      <c r="AD211" s="11"/>
      <c r="AE211" s="11"/>
      <c r="AR211" s="219" t="s">
        <v>83</v>
      </c>
      <c r="AT211" s="220" t="s">
        <v>75</v>
      </c>
      <c r="AU211" s="220" t="s">
        <v>76</v>
      </c>
      <c r="AY211" s="219" t="s">
        <v>201</v>
      </c>
      <c r="BK211" s="221">
        <f>SUM(BK212:BK220)</f>
        <v>0</v>
      </c>
    </row>
    <row r="212" s="2" customFormat="1" ht="21.75" customHeight="1">
      <c r="A212" s="39"/>
      <c r="B212" s="40"/>
      <c r="C212" s="222" t="s">
        <v>978</v>
      </c>
      <c r="D212" s="222" t="s">
        <v>202</v>
      </c>
      <c r="E212" s="223" t="s">
        <v>3306</v>
      </c>
      <c r="F212" s="224" t="s">
        <v>3307</v>
      </c>
      <c r="G212" s="225" t="s">
        <v>934</v>
      </c>
      <c r="H212" s="226">
        <v>1</v>
      </c>
      <c r="I212" s="227"/>
      <c r="J212" s="228">
        <f>ROUND(I212*H212,2)</f>
        <v>0</v>
      </c>
      <c r="K212" s="229"/>
      <c r="L212" s="45"/>
      <c r="M212" s="230" t="s">
        <v>1</v>
      </c>
      <c r="N212" s="231" t="s">
        <v>41</v>
      </c>
      <c r="O212" s="92"/>
      <c r="P212" s="232">
        <f>O212*H212</f>
        <v>0</v>
      </c>
      <c r="Q212" s="232">
        <v>0</v>
      </c>
      <c r="R212" s="232">
        <f>Q212*H212</f>
        <v>0</v>
      </c>
      <c r="S212" s="232">
        <v>0</v>
      </c>
      <c r="T212" s="233">
        <f>S212*H212</f>
        <v>0</v>
      </c>
      <c r="U212" s="39"/>
      <c r="V212" s="39"/>
      <c r="W212" s="39"/>
      <c r="X212" s="39"/>
      <c r="Y212" s="39"/>
      <c r="Z212" s="39"/>
      <c r="AA212" s="39"/>
      <c r="AB212" s="39"/>
      <c r="AC212" s="39"/>
      <c r="AD212" s="39"/>
      <c r="AE212" s="39"/>
      <c r="AR212" s="234" t="s">
        <v>323</v>
      </c>
      <c r="AT212" s="234" t="s">
        <v>202</v>
      </c>
      <c r="AU212" s="234" t="s">
        <v>83</v>
      </c>
      <c r="AY212" s="18" t="s">
        <v>201</v>
      </c>
      <c r="BE212" s="235">
        <f>IF(N212="základní",J212,0)</f>
        <v>0</v>
      </c>
      <c r="BF212" s="235">
        <f>IF(N212="snížená",J212,0)</f>
        <v>0</v>
      </c>
      <c r="BG212" s="235">
        <f>IF(N212="zákl. přenesená",J212,0)</f>
        <v>0</v>
      </c>
      <c r="BH212" s="235">
        <f>IF(N212="sníž. přenesená",J212,0)</f>
        <v>0</v>
      </c>
      <c r="BI212" s="235">
        <f>IF(N212="nulová",J212,0)</f>
        <v>0</v>
      </c>
      <c r="BJ212" s="18" t="s">
        <v>83</v>
      </c>
      <c r="BK212" s="235">
        <f>ROUND(I212*H212,2)</f>
        <v>0</v>
      </c>
      <c r="BL212" s="18" t="s">
        <v>323</v>
      </c>
      <c r="BM212" s="234" t="s">
        <v>1370</v>
      </c>
    </row>
    <row r="213" s="2" customFormat="1" ht="16.5" customHeight="1">
      <c r="A213" s="39"/>
      <c r="B213" s="40"/>
      <c r="C213" s="222" t="s">
        <v>984</v>
      </c>
      <c r="D213" s="222" t="s">
        <v>202</v>
      </c>
      <c r="E213" s="223" t="s">
        <v>3308</v>
      </c>
      <c r="F213" s="224" t="s">
        <v>3309</v>
      </c>
      <c r="G213" s="225" t="s">
        <v>934</v>
      </c>
      <c r="H213" s="226">
        <v>3</v>
      </c>
      <c r="I213" s="227"/>
      <c r="J213" s="228">
        <f>ROUND(I213*H213,2)</f>
        <v>0</v>
      </c>
      <c r="K213" s="229"/>
      <c r="L213" s="45"/>
      <c r="M213" s="230" t="s">
        <v>1</v>
      </c>
      <c r="N213" s="231" t="s">
        <v>41</v>
      </c>
      <c r="O213" s="92"/>
      <c r="P213" s="232">
        <f>O213*H213</f>
        <v>0</v>
      </c>
      <c r="Q213" s="232">
        <v>0</v>
      </c>
      <c r="R213" s="232">
        <f>Q213*H213</f>
        <v>0</v>
      </c>
      <c r="S213" s="232">
        <v>0</v>
      </c>
      <c r="T213" s="233">
        <f>S213*H213</f>
        <v>0</v>
      </c>
      <c r="U213" s="39"/>
      <c r="V213" s="39"/>
      <c r="W213" s="39"/>
      <c r="X213" s="39"/>
      <c r="Y213" s="39"/>
      <c r="Z213" s="39"/>
      <c r="AA213" s="39"/>
      <c r="AB213" s="39"/>
      <c r="AC213" s="39"/>
      <c r="AD213" s="39"/>
      <c r="AE213" s="39"/>
      <c r="AR213" s="234" t="s">
        <v>323</v>
      </c>
      <c r="AT213" s="234" t="s">
        <v>202</v>
      </c>
      <c r="AU213" s="234" t="s">
        <v>83</v>
      </c>
      <c r="AY213" s="18" t="s">
        <v>201</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323</v>
      </c>
      <c r="BM213" s="234" t="s">
        <v>1377</v>
      </c>
    </row>
    <row r="214" s="2" customFormat="1" ht="16.5" customHeight="1">
      <c r="A214" s="39"/>
      <c r="B214" s="40"/>
      <c r="C214" s="222" t="s">
        <v>988</v>
      </c>
      <c r="D214" s="222" t="s">
        <v>202</v>
      </c>
      <c r="E214" s="223" t="s">
        <v>3310</v>
      </c>
      <c r="F214" s="224" t="s">
        <v>3311</v>
      </c>
      <c r="G214" s="225" t="s">
        <v>934</v>
      </c>
      <c r="H214" s="226">
        <v>1</v>
      </c>
      <c r="I214" s="227"/>
      <c r="J214" s="228">
        <f>ROUND(I214*H214,2)</f>
        <v>0</v>
      </c>
      <c r="K214" s="229"/>
      <c r="L214" s="45"/>
      <c r="M214" s="230" t="s">
        <v>1</v>
      </c>
      <c r="N214" s="231" t="s">
        <v>41</v>
      </c>
      <c r="O214" s="92"/>
      <c r="P214" s="232">
        <f>O214*H214</f>
        <v>0</v>
      </c>
      <c r="Q214" s="232">
        <v>0</v>
      </c>
      <c r="R214" s="232">
        <f>Q214*H214</f>
        <v>0</v>
      </c>
      <c r="S214" s="232">
        <v>0</v>
      </c>
      <c r="T214" s="233">
        <f>S214*H214</f>
        <v>0</v>
      </c>
      <c r="U214" s="39"/>
      <c r="V214" s="39"/>
      <c r="W214" s="39"/>
      <c r="X214" s="39"/>
      <c r="Y214" s="39"/>
      <c r="Z214" s="39"/>
      <c r="AA214" s="39"/>
      <c r="AB214" s="39"/>
      <c r="AC214" s="39"/>
      <c r="AD214" s="39"/>
      <c r="AE214" s="39"/>
      <c r="AR214" s="234" t="s">
        <v>323</v>
      </c>
      <c r="AT214" s="234" t="s">
        <v>202</v>
      </c>
      <c r="AU214" s="234" t="s">
        <v>83</v>
      </c>
      <c r="AY214" s="18" t="s">
        <v>201</v>
      </c>
      <c r="BE214" s="235">
        <f>IF(N214="základní",J214,0)</f>
        <v>0</v>
      </c>
      <c r="BF214" s="235">
        <f>IF(N214="snížená",J214,0)</f>
        <v>0</v>
      </c>
      <c r="BG214" s="235">
        <f>IF(N214="zákl. přenesená",J214,0)</f>
        <v>0</v>
      </c>
      <c r="BH214" s="235">
        <f>IF(N214="sníž. přenesená",J214,0)</f>
        <v>0</v>
      </c>
      <c r="BI214" s="235">
        <f>IF(N214="nulová",J214,0)</f>
        <v>0</v>
      </c>
      <c r="BJ214" s="18" t="s">
        <v>83</v>
      </c>
      <c r="BK214" s="235">
        <f>ROUND(I214*H214,2)</f>
        <v>0</v>
      </c>
      <c r="BL214" s="18" t="s">
        <v>323</v>
      </c>
      <c r="BM214" s="234" t="s">
        <v>1384</v>
      </c>
    </row>
    <row r="215" s="2" customFormat="1" ht="24.15" customHeight="1">
      <c r="A215" s="39"/>
      <c r="B215" s="40"/>
      <c r="C215" s="222" t="s">
        <v>992</v>
      </c>
      <c r="D215" s="222" t="s">
        <v>202</v>
      </c>
      <c r="E215" s="223" t="s">
        <v>3312</v>
      </c>
      <c r="F215" s="224" t="s">
        <v>3313</v>
      </c>
      <c r="G215" s="225" t="s">
        <v>934</v>
      </c>
      <c r="H215" s="226">
        <v>2</v>
      </c>
      <c r="I215" s="227"/>
      <c r="J215" s="228">
        <f>ROUND(I215*H215,2)</f>
        <v>0</v>
      </c>
      <c r="K215" s="229"/>
      <c r="L215" s="45"/>
      <c r="M215" s="230" t="s">
        <v>1</v>
      </c>
      <c r="N215" s="231" t="s">
        <v>41</v>
      </c>
      <c r="O215" s="92"/>
      <c r="P215" s="232">
        <f>O215*H215</f>
        <v>0</v>
      </c>
      <c r="Q215" s="232">
        <v>0</v>
      </c>
      <c r="R215" s="232">
        <f>Q215*H215</f>
        <v>0</v>
      </c>
      <c r="S215" s="232">
        <v>0</v>
      </c>
      <c r="T215" s="233">
        <f>S215*H215</f>
        <v>0</v>
      </c>
      <c r="U215" s="39"/>
      <c r="V215" s="39"/>
      <c r="W215" s="39"/>
      <c r="X215" s="39"/>
      <c r="Y215" s="39"/>
      <c r="Z215" s="39"/>
      <c r="AA215" s="39"/>
      <c r="AB215" s="39"/>
      <c r="AC215" s="39"/>
      <c r="AD215" s="39"/>
      <c r="AE215" s="39"/>
      <c r="AR215" s="234" t="s">
        <v>323</v>
      </c>
      <c r="AT215" s="234" t="s">
        <v>202</v>
      </c>
      <c r="AU215" s="234" t="s">
        <v>83</v>
      </c>
      <c r="AY215" s="18" t="s">
        <v>201</v>
      </c>
      <c r="BE215" s="235">
        <f>IF(N215="základní",J215,0)</f>
        <v>0</v>
      </c>
      <c r="BF215" s="235">
        <f>IF(N215="snížená",J215,0)</f>
        <v>0</v>
      </c>
      <c r="BG215" s="235">
        <f>IF(N215="zákl. přenesená",J215,0)</f>
        <v>0</v>
      </c>
      <c r="BH215" s="235">
        <f>IF(N215="sníž. přenesená",J215,0)</f>
        <v>0</v>
      </c>
      <c r="BI215" s="235">
        <f>IF(N215="nulová",J215,0)</f>
        <v>0</v>
      </c>
      <c r="BJ215" s="18" t="s">
        <v>83</v>
      </c>
      <c r="BK215" s="235">
        <f>ROUND(I215*H215,2)</f>
        <v>0</v>
      </c>
      <c r="BL215" s="18" t="s">
        <v>323</v>
      </c>
      <c r="BM215" s="234" t="s">
        <v>1390</v>
      </c>
    </row>
    <row r="216" s="2" customFormat="1" ht="16.5" customHeight="1">
      <c r="A216" s="39"/>
      <c r="B216" s="40"/>
      <c r="C216" s="222" t="s">
        <v>996</v>
      </c>
      <c r="D216" s="222" t="s">
        <v>202</v>
      </c>
      <c r="E216" s="223" t="s">
        <v>3314</v>
      </c>
      <c r="F216" s="224" t="s">
        <v>3315</v>
      </c>
      <c r="G216" s="225" t="s">
        <v>934</v>
      </c>
      <c r="H216" s="226">
        <v>3</v>
      </c>
      <c r="I216" s="227"/>
      <c r="J216" s="228">
        <f>ROUND(I216*H216,2)</f>
        <v>0</v>
      </c>
      <c r="K216" s="229"/>
      <c r="L216" s="45"/>
      <c r="M216" s="230" t="s">
        <v>1</v>
      </c>
      <c r="N216" s="231" t="s">
        <v>41</v>
      </c>
      <c r="O216" s="92"/>
      <c r="P216" s="232">
        <f>O216*H216</f>
        <v>0</v>
      </c>
      <c r="Q216" s="232">
        <v>0</v>
      </c>
      <c r="R216" s="232">
        <f>Q216*H216</f>
        <v>0</v>
      </c>
      <c r="S216" s="232">
        <v>0</v>
      </c>
      <c r="T216" s="233">
        <f>S216*H216</f>
        <v>0</v>
      </c>
      <c r="U216" s="39"/>
      <c r="V216" s="39"/>
      <c r="W216" s="39"/>
      <c r="X216" s="39"/>
      <c r="Y216" s="39"/>
      <c r="Z216" s="39"/>
      <c r="AA216" s="39"/>
      <c r="AB216" s="39"/>
      <c r="AC216" s="39"/>
      <c r="AD216" s="39"/>
      <c r="AE216" s="39"/>
      <c r="AR216" s="234" t="s">
        <v>323</v>
      </c>
      <c r="AT216" s="234" t="s">
        <v>202</v>
      </c>
      <c r="AU216" s="234" t="s">
        <v>83</v>
      </c>
      <c r="AY216" s="18" t="s">
        <v>201</v>
      </c>
      <c r="BE216" s="235">
        <f>IF(N216="základní",J216,0)</f>
        <v>0</v>
      </c>
      <c r="BF216" s="235">
        <f>IF(N216="snížená",J216,0)</f>
        <v>0</v>
      </c>
      <c r="BG216" s="235">
        <f>IF(N216="zákl. přenesená",J216,0)</f>
        <v>0</v>
      </c>
      <c r="BH216" s="235">
        <f>IF(N216="sníž. přenesená",J216,0)</f>
        <v>0</v>
      </c>
      <c r="BI216" s="235">
        <f>IF(N216="nulová",J216,0)</f>
        <v>0</v>
      </c>
      <c r="BJ216" s="18" t="s">
        <v>83</v>
      </c>
      <c r="BK216" s="235">
        <f>ROUND(I216*H216,2)</f>
        <v>0</v>
      </c>
      <c r="BL216" s="18" t="s">
        <v>323</v>
      </c>
      <c r="BM216" s="234" t="s">
        <v>1396</v>
      </c>
    </row>
    <row r="217" s="2" customFormat="1" ht="16.5" customHeight="1">
      <c r="A217" s="39"/>
      <c r="B217" s="40"/>
      <c r="C217" s="222" t="s">
        <v>1002</v>
      </c>
      <c r="D217" s="222" t="s">
        <v>202</v>
      </c>
      <c r="E217" s="223" t="s">
        <v>3316</v>
      </c>
      <c r="F217" s="224" t="s">
        <v>3317</v>
      </c>
      <c r="G217" s="225" t="s">
        <v>934</v>
      </c>
      <c r="H217" s="226">
        <v>65</v>
      </c>
      <c r="I217" s="227"/>
      <c r="J217" s="228">
        <f>ROUND(I217*H217,2)</f>
        <v>0</v>
      </c>
      <c r="K217" s="229"/>
      <c r="L217" s="45"/>
      <c r="M217" s="230" t="s">
        <v>1</v>
      </c>
      <c r="N217" s="231" t="s">
        <v>41</v>
      </c>
      <c r="O217" s="92"/>
      <c r="P217" s="232">
        <f>O217*H217</f>
        <v>0</v>
      </c>
      <c r="Q217" s="232">
        <v>0</v>
      </c>
      <c r="R217" s="232">
        <f>Q217*H217</f>
        <v>0</v>
      </c>
      <c r="S217" s="232">
        <v>0</v>
      </c>
      <c r="T217" s="233">
        <f>S217*H217</f>
        <v>0</v>
      </c>
      <c r="U217" s="39"/>
      <c r="V217" s="39"/>
      <c r="W217" s="39"/>
      <c r="X217" s="39"/>
      <c r="Y217" s="39"/>
      <c r="Z217" s="39"/>
      <c r="AA217" s="39"/>
      <c r="AB217" s="39"/>
      <c r="AC217" s="39"/>
      <c r="AD217" s="39"/>
      <c r="AE217" s="39"/>
      <c r="AR217" s="234" t="s">
        <v>323</v>
      </c>
      <c r="AT217" s="234" t="s">
        <v>202</v>
      </c>
      <c r="AU217" s="234" t="s">
        <v>83</v>
      </c>
      <c r="AY217" s="18" t="s">
        <v>201</v>
      </c>
      <c r="BE217" s="235">
        <f>IF(N217="základní",J217,0)</f>
        <v>0</v>
      </c>
      <c r="BF217" s="235">
        <f>IF(N217="snížená",J217,0)</f>
        <v>0</v>
      </c>
      <c r="BG217" s="235">
        <f>IF(N217="zákl. přenesená",J217,0)</f>
        <v>0</v>
      </c>
      <c r="BH217" s="235">
        <f>IF(N217="sníž. přenesená",J217,0)</f>
        <v>0</v>
      </c>
      <c r="BI217" s="235">
        <f>IF(N217="nulová",J217,0)</f>
        <v>0</v>
      </c>
      <c r="BJ217" s="18" t="s">
        <v>83</v>
      </c>
      <c r="BK217" s="235">
        <f>ROUND(I217*H217,2)</f>
        <v>0</v>
      </c>
      <c r="BL217" s="18" t="s">
        <v>323</v>
      </c>
      <c r="BM217" s="234" t="s">
        <v>1403</v>
      </c>
    </row>
    <row r="218" s="2" customFormat="1" ht="24.15" customHeight="1">
      <c r="A218" s="39"/>
      <c r="B218" s="40"/>
      <c r="C218" s="222" t="s">
        <v>1004</v>
      </c>
      <c r="D218" s="222" t="s">
        <v>202</v>
      </c>
      <c r="E218" s="223" t="s">
        <v>3318</v>
      </c>
      <c r="F218" s="224" t="s">
        <v>3319</v>
      </c>
      <c r="G218" s="225" t="s">
        <v>934</v>
      </c>
      <c r="H218" s="226">
        <v>2</v>
      </c>
      <c r="I218" s="227"/>
      <c r="J218" s="228">
        <f>ROUND(I218*H218,2)</f>
        <v>0</v>
      </c>
      <c r="K218" s="229"/>
      <c r="L218" s="45"/>
      <c r="M218" s="230" t="s">
        <v>1</v>
      </c>
      <c r="N218" s="231" t="s">
        <v>41</v>
      </c>
      <c r="O218" s="92"/>
      <c r="P218" s="232">
        <f>O218*H218</f>
        <v>0</v>
      </c>
      <c r="Q218" s="232">
        <v>0</v>
      </c>
      <c r="R218" s="232">
        <f>Q218*H218</f>
        <v>0</v>
      </c>
      <c r="S218" s="232">
        <v>0</v>
      </c>
      <c r="T218" s="233">
        <f>S218*H218</f>
        <v>0</v>
      </c>
      <c r="U218" s="39"/>
      <c r="V218" s="39"/>
      <c r="W218" s="39"/>
      <c r="X218" s="39"/>
      <c r="Y218" s="39"/>
      <c r="Z218" s="39"/>
      <c r="AA218" s="39"/>
      <c r="AB218" s="39"/>
      <c r="AC218" s="39"/>
      <c r="AD218" s="39"/>
      <c r="AE218" s="39"/>
      <c r="AR218" s="234" t="s">
        <v>323</v>
      </c>
      <c r="AT218" s="234" t="s">
        <v>202</v>
      </c>
      <c r="AU218" s="234" t="s">
        <v>83</v>
      </c>
      <c r="AY218" s="18" t="s">
        <v>201</v>
      </c>
      <c r="BE218" s="235">
        <f>IF(N218="základní",J218,0)</f>
        <v>0</v>
      </c>
      <c r="BF218" s="235">
        <f>IF(N218="snížená",J218,0)</f>
        <v>0</v>
      </c>
      <c r="BG218" s="235">
        <f>IF(N218="zákl. přenesená",J218,0)</f>
        <v>0</v>
      </c>
      <c r="BH218" s="235">
        <f>IF(N218="sníž. přenesená",J218,0)</f>
        <v>0</v>
      </c>
      <c r="BI218" s="235">
        <f>IF(N218="nulová",J218,0)</f>
        <v>0</v>
      </c>
      <c r="BJ218" s="18" t="s">
        <v>83</v>
      </c>
      <c r="BK218" s="235">
        <f>ROUND(I218*H218,2)</f>
        <v>0</v>
      </c>
      <c r="BL218" s="18" t="s">
        <v>323</v>
      </c>
      <c r="BM218" s="234" t="s">
        <v>1411</v>
      </c>
    </row>
    <row r="219" s="2" customFormat="1" ht="16.5" customHeight="1">
      <c r="A219" s="39"/>
      <c r="B219" s="40"/>
      <c r="C219" s="222" t="s">
        <v>1009</v>
      </c>
      <c r="D219" s="222" t="s">
        <v>202</v>
      </c>
      <c r="E219" s="223" t="s">
        <v>3320</v>
      </c>
      <c r="F219" s="224" t="s">
        <v>3321</v>
      </c>
      <c r="G219" s="225" t="s">
        <v>934</v>
      </c>
      <c r="H219" s="226">
        <v>1</v>
      </c>
      <c r="I219" s="227"/>
      <c r="J219" s="228">
        <f>ROUND(I219*H219,2)</f>
        <v>0</v>
      </c>
      <c r="K219" s="229"/>
      <c r="L219" s="45"/>
      <c r="M219" s="230" t="s">
        <v>1</v>
      </c>
      <c r="N219" s="231" t="s">
        <v>41</v>
      </c>
      <c r="O219" s="92"/>
      <c r="P219" s="232">
        <f>O219*H219</f>
        <v>0</v>
      </c>
      <c r="Q219" s="232">
        <v>0</v>
      </c>
      <c r="R219" s="232">
        <f>Q219*H219</f>
        <v>0</v>
      </c>
      <c r="S219" s="232">
        <v>0</v>
      </c>
      <c r="T219" s="233">
        <f>S219*H219</f>
        <v>0</v>
      </c>
      <c r="U219" s="39"/>
      <c r="V219" s="39"/>
      <c r="W219" s="39"/>
      <c r="X219" s="39"/>
      <c r="Y219" s="39"/>
      <c r="Z219" s="39"/>
      <c r="AA219" s="39"/>
      <c r="AB219" s="39"/>
      <c r="AC219" s="39"/>
      <c r="AD219" s="39"/>
      <c r="AE219" s="39"/>
      <c r="AR219" s="234" t="s">
        <v>323</v>
      </c>
      <c r="AT219" s="234" t="s">
        <v>202</v>
      </c>
      <c r="AU219" s="234" t="s">
        <v>83</v>
      </c>
      <c r="AY219" s="18" t="s">
        <v>201</v>
      </c>
      <c r="BE219" s="235">
        <f>IF(N219="základní",J219,0)</f>
        <v>0</v>
      </c>
      <c r="BF219" s="235">
        <f>IF(N219="snížená",J219,0)</f>
        <v>0</v>
      </c>
      <c r="BG219" s="235">
        <f>IF(N219="zákl. přenesená",J219,0)</f>
        <v>0</v>
      </c>
      <c r="BH219" s="235">
        <f>IF(N219="sníž. přenesená",J219,0)</f>
        <v>0</v>
      </c>
      <c r="BI219" s="235">
        <f>IF(N219="nulová",J219,0)</f>
        <v>0</v>
      </c>
      <c r="BJ219" s="18" t="s">
        <v>83</v>
      </c>
      <c r="BK219" s="235">
        <f>ROUND(I219*H219,2)</f>
        <v>0</v>
      </c>
      <c r="BL219" s="18" t="s">
        <v>323</v>
      </c>
      <c r="BM219" s="234" t="s">
        <v>1419</v>
      </c>
    </row>
    <row r="220" s="2" customFormat="1" ht="16.5" customHeight="1">
      <c r="A220" s="39"/>
      <c r="B220" s="40"/>
      <c r="C220" s="222" t="s">
        <v>1013</v>
      </c>
      <c r="D220" s="222" t="s">
        <v>202</v>
      </c>
      <c r="E220" s="223" t="s">
        <v>3322</v>
      </c>
      <c r="F220" s="224" t="s">
        <v>3323</v>
      </c>
      <c r="G220" s="225" t="s">
        <v>934</v>
      </c>
      <c r="H220" s="226">
        <v>1</v>
      </c>
      <c r="I220" s="227"/>
      <c r="J220" s="228">
        <f>ROUND(I220*H220,2)</f>
        <v>0</v>
      </c>
      <c r="K220" s="229"/>
      <c r="L220" s="45"/>
      <c r="M220" s="230" t="s">
        <v>1</v>
      </c>
      <c r="N220" s="231" t="s">
        <v>41</v>
      </c>
      <c r="O220" s="92"/>
      <c r="P220" s="232">
        <f>O220*H220</f>
        <v>0</v>
      </c>
      <c r="Q220" s="232">
        <v>0</v>
      </c>
      <c r="R220" s="232">
        <f>Q220*H220</f>
        <v>0</v>
      </c>
      <c r="S220" s="232">
        <v>0</v>
      </c>
      <c r="T220" s="233">
        <f>S220*H220</f>
        <v>0</v>
      </c>
      <c r="U220" s="39"/>
      <c r="V220" s="39"/>
      <c r="W220" s="39"/>
      <c r="X220" s="39"/>
      <c r="Y220" s="39"/>
      <c r="Z220" s="39"/>
      <c r="AA220" s="39"/>
      <c r="AB220" s="39"/>
      <c r="AC220" s="39"/>
      <c r="AD220" s="39"/>
      <c r="AE220" s="39"/>
      <c r="AR220" s="234" t="s">
        <v>323</v>
      </c>
      <c r="AT220" s="234" t="s">
        <v>202</v>
      </c>
      <c r="AU220" s="234" t="s">
        <v>83</v>
      </c>
      <c r="AY220" s="18" t="s">
        <v>201</v>
      </c>
      <c r="BE220" s="235">
        <f>IF(N220="základní",J220,0)</f>
        <v>0</v>
      </c>
      <c r="BF220" s="235">
        <f>IF(N220="snížená",J220,0)</f>
        <v>0</v>
      </c>
      <c r="BG220" s="235">
        <f>IF(N220="zákl. přenesená",J220,0)</f>
        <v>0</v>
      </c>
      <c r="BH220" s="235">
        <f>IF(N220="sníž. přenesená",J220,0)</f>
        <v>0</v>
      </c>
      <c r="BI220" s="235">
        <f>IF(N220="nulová",J220,0)</f>
        <v>0</v>
      </c>
      <c r="BJ220" s="18" t="s">
        <v>83</v>
      </c>
      <c r="BK220" s="235">
        <f>ROUND(I220*H220,2)</f>
        <v>0</v>
      </c>
      <c r="BL220" s="18" t="s">
        <v>323</v>
      </c>
      <c r="BM220" s="234" t="s">
        <v>1426</v>
      </c>
    </row>
    <row r="221" s="11" customFormat="1" ht="25.92" customHeight="1">
      <c r="A221" s="11"/>
      <c r="B221" s="208"/>
      <c r="C221" s="209"/>
      <c r="D221" s="210" t="s">
        <v>75</v>
      </c>
      <c r="E221" s="211" t="s">
        <v>1338</v>
      </c>
      <c r="F221" s="211" t="s">
        <v>3324</v>
      </c>
      <c r="G221" s="209"/>
      <c r="H221" s="209"/>
      <c r="I221" s="212"/>
      <c r="J221" s="213">
        <f>BK221</f>
        <v>0</v>
      </c>
      <c r="K221" s="209"/>
      <c r="L221" s="214"/>
      <c r="M221" s="215"/>
      <c r="N221" s="216"/>
      <c r="O221" s="216"/>
      <c r="P221" s="217">
        <f>SUM(P222:P229)</f>
        <v>0</v>
      </c>
      <c r="Q221" s="216"/>
      <c r="R221" s="217">
        <f>SUM(R222:R229)</f>
        <v>0</v>
      </c>
      <c r="S221" s="216"/>
      <c r="T221" s="218">
        <f>SUM(T222:T229)</f>
        <v>0</v>
      </c>
      <c r="U221" s="11"/>
      <c r="V221" s="11"/>
      <c r="W221" s="11"/>
      <c r="X221" s="11"/>
      <c r="Y221" s="11"/>
      <c r="Z221" s="11"/>
      <c r="AA221" s="11"/>
      <c r="AB221" s="11"/>
      <c r="AC221" s="11"/>
      <c r="AD221" s="11"/>
      <c r="AE221" s="11"/>
      <c r="AR221" s="219" t="s">
        <v>83</v>
      </c>
      <c r="AT221" s="220" t="s">
        <v>75</v>
      </c>
      <c r="AU221" s="220" t="s">
        <v>76</v>
      </c>
      <c r="AY221" s="219" t="s">
        <v>201</v>
      </c>
      <c r="BK221" s="221">
        <f>SUM(BK222:BK229)</f>
        <v>0</v>
      </c>
    </row>
    <row r="222" s="2" customFormat="1" ht="16.5" customHeight="1">
      <c r="A222" s="39"/>
      <c r="B222" s="40"/>
      <c r="C222" s="222" t="s">
        <v>1018</v>
      </c>
      <c r="D222" s="222" t="s">
        <v>202</v>
      </c>
      <c r="E222" s="223" t="s">
        <v>3325</v>
      </c>
      <c r="F222" s="224" t="s">
        <v>3326</v>
      </c>
      <c r="G222" s="225" t="s">
        <v>823</v>
      </c>
      <c r="H222" s="226">
        <v>16</v>
      </c>
      <c r="I222" s="227"/>
      <c r="J222" s="228">
        <f>ROUND(I222*H222,2)</f>
        <v>0</v>
      </c>
      <c r="K222" s="229"/>
      <c r="L222" s="45"/>
      <c r="M222" s="230" t="s">
        <v>1</v>
      </c>
      <c r="N222" s="231" t="s">
        <v>41</v>
      </c>
      <c r="O222" s="92"/>
      <c r="P222" s="232">
        <f>O222*H222</f>
        <v>0</v>
      </c>
      <c r="Q222" s="232">
        <v>0</v>
      </c>
      <c r="R222" s="232">
        <f>Q222*H222</f>
        <v>0</v>
      </c>
      <c r="S222" s="232">
        <v>0</v>
      </c>
      <c r="T222" s="233">
        <f>S222*H222</f>
        <v>0</v>
      </c>
      <c r="U222" s="39"/>
      <c r="V222" s="39"/>
      <c r="W222" s="39"/>
      <c r="X222" s="39"/>
      <c r="Y222" s="39"/>
      <c r="Z222" s="39"/>
      <c r="AA222" s="39"/>
      <c r="AB222" s="39"/>
      <c r="AC222" s="39"/>
      <c r="AD222" s="39"/>
      <c r="AE222" s="39"/>
      <c r="AR222" s="234" t="s">
        <v>3327</v>
      </c>
      <c r="AT222" s="234" t="s">
        <v>202</v>
      </c>
      <c r="AU222" s="234" t="s">
        <v>83</v>
      </c>
      <c r="AY222" s="18" t="s">
        <v>201</v>
      </c>
      <c r="BE222" s="235">
        <f>IF(N222="základní",J222,0)</f>
        <v>0</v>
      </c>
      <c r="BF222" s="235">
        <f>IF(N222="snížená",J222,0)</f>
        <v>0</v>
      </c>
      <c r="BG222" s="235">
        <f>IF(N222="zákl. přenesená",J222,0)</f>
        <v>0</v>
      </c>
      <c r="BH222" s="235">
        <f>IF(N222="sníž. přenesená",J222,0)</f>
        <v>0</v>
      </c>
      <c r="BI222" s="235">
        <f>IF(N222="nulová",J222,0)</f>
        <v>0</v>
      </c>
      <c r="BJ222" s="18" t="s">
        <v>83</v>
      </c>
      <c r="BK222" s="235">
        <f>ROUND(I222*H222,2)</f>
        <v>0</v>
      </c>
      <c r="BL222" s="18" t="s">
        <v>3327</v>
      </c>
      <c r="BM222" s="234" t="s">
        <v>1433</v>
      </c>
    </row>
    <row r="223" s="2" customFormat="1" ht="16.5" customHeight="1">
      <c r="A223" s="39"/>
      <c r="B223" s="40"/>
      <c r="C223" s="222" t="s">
        <v>1022</v>
      </c>
      <c r="D223" s="222" t="s">
        <v>202</v>
      </c>
      <c r="E223" s="223" t="s">
        <v>3328</v>
      </c>
      <c r="F223" s="224" t="s">
        <v>3329</v>
      </c>
      <c r="G223" s="225" t="s">
        <v>823</v>
      </c>
      <c r="H223" s="226">
        <v>32</v>
      </c>
      <c r="I223" s="227"/>
      <c r="J223" s="228">
        <f>ROUND(I223*H223,2)</f>
        <v>0</v>
      </c>
      <c r="K223" s="229"/>
      <c r="L223" s="45"/>
      <c r="M223" s="230" t="s">
        <v>1</v>
      </c>
      <c r="N223" s="231" t="s">
        <v>41</v>
      </c>
      <c r="O223" s="92"/>
      <c r="P223" s="232">
        <f>O223*H223</f>
        <v>0</v>
      </c>
      <c r="Q223" s="232">
        <v>0</v>
      </c>
      <c r="R223" s="232">
        <f>Q223*H223</f>
        <v>0</v>
      </c>
      <c r="S223" s="232">
        <v>0</v>
      </c>
      <c r="T223" s="233">
        <f>S223*H223</f>
        <v>0</v>
      </c>
      <c r="U223" s="39"/>
      <c r="V223" s="39"/>
      <c r="W223" s="39"/>
      <c r="X223" s="39"/>
      <c r="Y223" s="39"/>
      <c r="Z223" s="39"/>
      <c r="AA223" s="39"/>
      <c r="AB223" s="39"/>
      <c r="AC223" s="39"/>
      <c r="AD223" s="39"/>
      <c r="AE223" s="39"/>
      <c r="AR223" s="234" t="s">
        <v>3327</v>
      </c>
      <c r="AT223" s="234" t="s">
        <v>202</v>
      </c>
      <c r="AU223" s="234" t="s">
        <v>83</v>
      </c>
      <c r="AY223" s="18" t="s">
        <v>201</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3327</v>
      </c>
      <c r="BM223" s="234" t="s">
        <v>1459</v>
      </c>
    </row>
    <row r="224" s="2" customFormat="1" ht="24.15" customHeight="1">
      <c r="A224" s="39"/>
      <c r="B224" s="40"/>
      <c r="C224" s="222" t="s">
        <v>1029</v>
      </c>
      <c r="D224" s="222" t="s">
        <v>202</v>
      </c>
      <c r="E224" s="223" t="s">
        <v>3330</v>
      </c>
      <c r="F224" s="224" t="s">
        <v>3331</v>
      </c>
      <c r="G224" s="225" t="s">
        <v>823</v>
      </c>
      <c r="H224" s="226">
        <v>160</v>
      </c>
      <c r="I224" s="227"/>
      <c r="J224" s="228">
        <f>ROUND(I224*H224,2)</f>
        <v>0</v>
      </c>
      <c r="K224" s="229"/>
      <c r="L224" s="45"/>
      <c r="M224" s="230" t="s">
        <v>1</v>
      </c>
      <c r="N224" s="231" t="s">
        <v>41</v>
      </c>
      <c r="O224" s="92"/>
      <c r="P224" s="232">
        <f>O224*H224</f>
        <v>0</v>
      </c>
      <c r="Q224" s="232">
        <v>0</v>
      </c>
      <c r="R224" s="232">
        <f>Q224*H224</f>
        <v>0</v>
      </c>
      <c r="S224" s="232">
        <v>0</v>
      </c>
      <c r="T224" s="233">
        <f>S224*H224</f>
        <v>0</v>
      </c>
      <c r="U224" s="39"/>
      <c r="V224" s="39"/>
      <c r="W224" s="39"/>
      <c r="X224" s="39"/>
      <c r="Y224" s="39"/>
      <c r="Z224" s="39"/>
      <c r="AA224" s="39"/>
      <c r="AB224" s="39"/>
      <c r="AC224" s="39"/>
      <c r="AD224" s="39"/>
      <c r="AE224" s="39"/>
      <c r="AR224" s="234" t="s">
        <v>3327</v>
      </c>
      <c r="AT224" s="234" t="s">
        <v>202</v>
      </c>
      <c r="AU224" s="234" t="s">
        <v>83</v>
      </c>
      <c r="AY224" s="18" t="s">
        <v>201</v>
      </c>
      <c r="BE224" s="235">
        <f>IF(N224="základní",J224,0)</f>
        <v>0</v>
      </c>
      <c r="BF224" s="235">
        <f>IF(N224="snížená",J224,0)</f>
        <v>0</v>
      </c>
      <c r="BG224" s="235">
        <f>IF(N224="zákl. přenesená",J224,0)</f>
        <v>0</v>
      </c>
      <c r="BH224" s="235">
        <f>IF(N224="sníž. přenesená",J224,0)</f>
        <v>0</v>
      </c>
      <c r="BI224" s="235">
        <f>IF(N224="nulová",J224,0)</f>
        <v>0</v>
      </c>
      <c r="BJ224" s="18" t="s">
        <v>83</v>
      </c>
      <c r="BK224" s="235">
        <f>ROUND(I224*H224,2)</f>
        <v>0</v>
      </c>
      <c r="BL224" s="18" t="s">
        <v>3327</v>
      </c>
      <c r="BM224" s="234" t="s">
        <v>1471</v>
      </c>
    </row>
    <row r="225" s="2" customFormat="1" ht="33" customHeight="1">
      <c r="A225" s="39"/>
      <c r="B225" s="40"/>
      <c r="C225" s="222" t="s">
        <v>1036</v>
      </c>
      <c r="D225" s="222" t="s">
        <v>202</v>
      </c>
      <c r="E225" s="223" t="s">
        <v>3332</v>
      </c>
      <c r="F225" s="224" t="s">
        <v>3333</v>
      </c>
      <c r="G225" s="225" t="s">
        <v>823</v>
      </c>
      <c r="H225" s="226">
        <v>32</v>
      </c>
      <c r="I225" s="227"/>
      <c r="J225" s="228">
        <f>ROUND(I225*H225,2)</f>
        <v>0</v>
      </c>
      <c r="K225" s="229"/>
      <c r="L225" s="45"/>
      <c r="M225" s="230" t="s">
        <v>1</v>
      </c>
      <c r="N225" s="231" t="s">
        <v>41</v>
      </c>
      <c r="O225" s="92"/>
      <c r="P225" s="232">
        <f>O225*H225</f>
        <v>0</v>
      </c>
      <c r="Q225" s="232">
        <v>0</v>
      </c>
      <c r="R225" s="232">
        <f>Q225*H225</f>
        <v>0</v>
      </c>
      <c r="S225" s="232">
        <v>0</v>
      </c>
      <c r="T225" s="233">
        <f>S225*H225</f>
        <v>0</v>
      </c>
      <c r="U225" s="39"/>
      <c r="V225" s="39"/>
      <c r="W225" s="39"/>
      <c r="X225" s="39"/>
      <c r="Y225" s="39"/>
      <c r="Z225" s="39"/>
      <c r="AA225" s="39"/>
      <c r="AB225" s="39"/>
      <c r="AC225" s="39"/>
      <c r="AD225" s="39"/>
      <c r="AE225" s="39"/>
      <c r="AR225" s="234" t="s">
        <v>3327</v>
      </c>
      <c r="AT225" s="234" t="s">
        <v>202</v>
      </c>
      <c r="AU225" s="234" t="s">
        <v>83</v>
      </c>
      <c r="AY225" s="18" t="s">
        <v>201</v>
      </c>
      <c r="BE225" s="235">
        <f>IF(N225="základní",J225,0)</f>
        <v>0</v>
      </c>
      <c r="BF225" s="235">
        <f>IF(N225="snížená",J225,0)</f>
        <v>0</v>
      </c>
      <c r="BG225" s="235">
        <f>IF(N225="zákl. přenesená",J225,0)</f>
        <v>0</v>
      </c>
      <c r="BH225" s="235">
        <f>IF(N225="sníž. přenesená",J225,0)</f>
        <v>0</v>
      </c>
      <c r="BI225" s="235">
        <f>IF(N225="nulová",J225,0)</f>
        <v>0</v>
      </c>
      <c r="BJ225" s="18" t="s">
        <v>83</v>
      </c>
      <c r="BK225" s="235">
        <f>ROUND(I225*H225,2)</f>
        <v>0</v>
      </c>
      <c r="BL225" s="18" t="s">
        <v>3327</v>
      </c>
      <c r="BM225" s="234" t="s">
        <v>1481</v>
      </c>
    </row>
    <row r="226" s="2" customFormat="1" ht="16.5" customHeight="1">
      <c r="A226" s="39"/>
      <c r="B226" s="40"/>
      <c r="C226" s="222" t="s">
        <v>1042</v>
      </c>
      <c r="D226" s="222" t="s">
        <v>202</v>
      </c>
      <c r="E226" s="223" t="s">
        <v>3334</v>
      </c>
      <c r="F226" s="224" t="s">
        <v>3335</v>
      </c>
      <c r="G226" s="225" t="s">
        <v>823</v>
      </c>
      <c r="H226" s="226">
        <v>80</v>
      </c>
      <c r="I226" s="227"/>
      <c r="J226" s="228">
        <f>ROUND(I226*H226,2)</f>
        <v>0</v>
      </c>
      <c r="K226" s="229"/>
      <c r="L226" s="45"/>
      <c r="M226" s="230" t="s">
        <v>1</v>
      </c>
      <c r="N226" s="231" t="s">
        <v>41</v>
      </c>
      <c r="O226" s="92"/>
      <c r="P226" s="232">
        <f>O226*H226</f>
        <v>0</v>
      </c>
      <c r="Q226" s="232">
        <v>0</v>
      </c>
      <c r="R226" s="232">
        <f>Q226*H226</f>
        <v>0</v>
      </c>
      <c r="S226" s="232">
        <v>0</v>
      </c>
      <c r="T226" s="233">
        <f>S226*H226</f>
        <v>0</v>
      </c>
      <c r="U226" s="39"/>
      <c r="V226" s="39"/>
      <c r="W226" s="39"/>
      <c r="X226" s="39"/>
      <c r="Y226" s="39"/>
      <c r="Z226" s="39"/>
      <c r="AA226" s="39"/>
      <c r="AB226" s="39"/>
      <c r="AC226" s="39"/>
      <c r="AD226" s="39"/>
      <c r="AE226" s="39"/>
      <c r="AR226" s="234" t="s">
        <v>3327</v>
      </c>
      <c r="AT226" s="234" t="s">
        <v>202</v>
      </c>
      <c r="AU226" s="234" t="s">
        <v>83</v>
      </c>
      <c r="AY226" s="18" t="s">
        <v>201</v>
      </c>
      <c r="BE226" s="235">
        <f>IF(N226="základní",J226,0)</f>
        <v>0</v>
      </c>
      <c r="BF226" s="235">
        <f>IF(N226="snížená",J226,0)</f>
        <v>0</v>
      </c>
      <c r="BG226" s="235">
        <f>IF(N226="zákl. přenesená",J226,0)</f>
        <v>0</v>
      </c>
      <c r="BH226" s="235">
        <f>IF(N226="sníž. přenesená",J226,0)</f>
        <v>0</v>
      </c>
      <c r="BI226" s="235">
        <f>IF(N226="nulová",J226,0)</f>
        <v>0</v>
      </c>
      <c r="BJ226" s="18" t="s">
        <v>83</v>
      </c>
      <c r="BK226" s="235">
        <f>ROUND(I226*H226,2)</f>
        <v>0</v>
      </c>
      <c r="BL226" s="18" t="s">
        <v>3327</v>
      </c>
      <c r="BM226" s="234" t="s">
        <v>1491</v>
      </c>
    </row>
    <row r="227" s="2" customFormat="1" ht="16.5" customHeight="1">
      <c r="A227" s="39"/>
      <c r="B227" s="40"/>
      <c r="C227" s="222" t="s">
        <v>1045</v>
      </c>
      <c r="D227" s="222" t="s">
        <v>202</v>
      </c>
      <c r="E227" s="223" t="s">
        <v>3336</v>
      </c>
      <c r="F227" s="224" t="s">
        <v>3337</v>
      </c>
      <c r="G227" s="225" t="s">
        <v>823</v>
      </c>
      <c r="H227" s="226">
        <v>64</v>
      </c>
      <c r="I227" s="227"/>
      <c r="J227" s="228">
        <f>ROUND(I227*H227,2)</f>
        <v>0</v>
      </c>
      <c r="K227" s="229"/>
      <c r="L227" s="45"/>
      <c r="M227" s="230" t="s">
        <v>1</v>
      </c>
      <c r="N227" s="231" t="s">
        <v>41</v>
      </c>
      <c r="O227" s="92"/>
      <c r="P227" s="232">
        <f>O227*H227</f>
        <v>0</v>
      </c>
      <c r="Q227" s="232">
        <v>0</v>
      </c>
      <c r="R227" s="232">
        <f>Q227*H227</f>
        <v>0</v>
      </c>
      <c r="S227" s="232">
        <v>0</v>
      </c>
      <c r="T227" s="233">
        <f>S227*H227</f>
        <v>0</v>
      </c>
      <c r="U227" s="39"/>
      <c r="V227" s="39"/>
      <c r="W227" s="39"/>
      <c r="X227" s="39"/>
      <c r="Y227" s="39"/>
      <c r="Z227" s="39"/>
      <c r="AA227" s="39"/>
      <c r="AB227" s="39"/>
      <c r="AC227" s="39"/>
      <c r="AD227" s="39"/>
      <c r="AE227" s="39"/>
      <c r="AR227" s="234" t="s">
        <v>3327</v>
      </c>
      <c r="AT227" s="234" t="s">
        <v>202</v>
      </c>
      <c r="AU227" s="234" t="s">
        <v>83</v>
      </c>
      <c r="AY227" s="18" t="s">
        <v>201</v>
      </c>
      <c r="BE227" s="235">
        <f>IF(N227="základní",J227,0)</f>
        <v>0</v>
      </c>
      <c r="BF227" s="235">
        <f>IF(N227="snížená",J227,0)</f>
        <v>0</v>
      </c>
      <c r="BG227" s="235">
        <f>IF(N227="zákl. přenesená",J227,0)</f>
        <v>0</v>
      </c>
      <c r="BH227" s="235">
        <f>IF(N227="sníž. přenesená",J227,0)</f>
        <v>0</v>
      </c>
      <c r="BI227" s="235">
        <f>IF(N227="nulová",J227,0)</f>
        <v>0</v>
      </c>
      <c r="BJ227" s="18" t="s">
        <v>83</v>
      </c>
      <c r="BK227" s="235">
        <f>ROUND(I227*H227,2)</f>
        <v>0</v>
      </c>
      <c r="BL227" s="18" t="s">
        <v>3327</v>
      </c>
      <c r="BM227" s="234" t="s">
        <v>1501</v>
      </c>
    </row>
    <row r="228" s="2" customFormat="1" ht="16.5" customHeight="1">
      <c r="A228" s="39"/>
      <c r="B228" s="40"/>
      <c r="C228" s="222" t="s">
        <v>1049</v>
      </c>
      <c r="D228" s="222" t="s">
        <v>202</v>
      </c>
      <c r="E228" s="223" t="s">
        <v>3338</v>
      </c>
      <c r="F228" s="224" t="s">
        <v>3339</v>
      </c>
      <c r="G228" s="225" t="s">
        <v>823</v>
      </c>
      <c r="H228" s="226">
        <v>32</v>
      </c>
      <c r="I228" s="227"/>
      <c r="J228" s="228">
        <f>ROUND(I228*H228,2)</f>
        <v>0</v>
      </c>
      <c r="K228" s="229"/>
      <c r="L228" s="45"/>
      <c r="M228" s="230" t="s">
        <v>1</v>
      </c>
      <c r="N228" s="231" t="s">
        <v>41</v>
      </c>
      <c r="O228" s="92"/>
      <c r="P228" s="232">
        <f>O228*H228</f>
        <v>0</v>
      </c>
      <c r="Q228" s="232">
        <v>0</v>
      </c>
      <c r="R228" s="232">
        <f>Q228*H228</f>
        <v>0</v>
      </c>
      <c r="S228" s="232">
        <v>0</v>
      </c>
      <c r="T228" s="233">
        <f>S228*H228</f>
        <v>0</v>
      </c>
      <c r="U228" s="39"/>
      <c r="V228" s="39"/>
      <c r="W228" s="39"/>
      <c r="X228" s="39"/>
      <c r="Y228" s="39"/>
      <c r="Z228" s="39"/>
      <c r="AA228" s="39"/>
      <c r="AB228" s="39"/>
      <c r="AC228" s="39"/>
      <c r="AD228" s="39"/>
      <c r="AE228" s="39"/>
      <c r="AR228" s="234" t="s">
        <v>3327</v>
      </c>
      <c r="AT228" s="234" t="s">
        <v>202</v>
      </c>
      <c r="AU228" s="234" t="s">
        <v>83</v>
      </c>
      <c r="AY228" s="18" t="s">
        <v>201</v>
      </c>
      <c r="BE228" s="235">
        <f>IF(N228="základní",J228,0)</f>
        <v>0</v>
      </c>
      <c r="BF228" s="235">
        <f>IF(N228="snížená",J228,0)</f>
        <v>0</v>
      </c>
      <c r="BG228" s="235">
        <f>IF(N228="zákl. přenesená",J228,0)</f>
        <v>0</v>
      </c>
      <c r="BH228" s="235">
        <f>IF(N228="sníž. přenesená",J228,0)</f>
        <v>0</v>
      </c>
      <c r="BI228" s="235">
        <f>IF(N228="nulová",J228,0)</f>
        <v>0</v>
      </c>
      <c r="BJ228" s="18" t="s">
        <v>83</v>
      </c>
      <c r="BK228" s="235">
        <f>ROUND(I228*H228,2)</f>
        <v>0</v>
      </c>
      <c r="BL228" s="18" t="s">
        <v>3327</v>
      </c>
      <c r="BM228" s="234" t="s">
        <v>1510</v>
      </c>
    </row>
    <row r="229" s="2" customFormat="1" ht="16.5" customHeight="1">
      <c r="A229" s="39"/>
      <c r="B229" s="40"/>
      <c r="C229" s="222" t="s">
        <v>1055</v>
      </c>
      <c r="D229" s="222" t="s">
        <v>202</v>
      </c>
      <c r="E229" s="223" t="s">
        <v>3340</v>
      </c>
      <c r="F229" s="224" t="s">
        <v>3341</v>
      </c>
      <c r="G229" s="225" t="s">
        <v>823</v>
      </c>
      <c r="H229" s="226">
        <v>16</v>
      </c>
      <c r="I229" s="227"/>
      <c r="J229" s="228">
        <f>ROUND(I229*H229,2)</f>
        <v>0</v>
      </c>
      <c r="K229" s="229"/>
      <c r="L229" s="45"/>
      <c r="M229" s="280" t="s">
        <v>1</v>
      </c>
      <c r="N229" s="281" t="s">
        <v>41</v>
      </c>
      <c r="O229" s="282"/>
      <c r="P229" s="283">
        <f>O229*H229</f>
        <v>0</v>
      </c>
      <c r="Q229" s="283">
        <v>0</v>
      </c>
      <c r="R229" s="283">
        <f>Q229*H229</f>
        <v>0</v>
      </c>
      <c r="S229" s="283">
        <v>0</v>
      </c>
      <c r="T229" s="284">
        <f>S229*H229</f>
        <v>0</v>
      </c>
      <c r="U229" s="39"/>
      <c r="V229" s="39"/>
      <c r="W229" s="39"/>
      <c r="X229" s="39"/>
      <c r="Y229" s="39"/>
      <c r="Z229" s="39"/>
      <c r="AA229" s="39"/>
      <c r="AB229" s="39"/>
      <c r="AC229" s="39"/>
      <c r="AD229" s="39"/>
      <c r="AE229" s="39"/>
      <c r="AR229" s="234" t="s">
        <v>3327</v>
      </c>
      <c r="AT229" s="234" t="s">
        <v>202</v>
      </c>
      <c r="AU229" s="234" t="s">
        <v>83</v>
      </c>
      <c r="AY229" s="18" t="s">
        <v>201</v>
      </c>
      <c r="BE229" s="235">
        <f>IF(N229="základní",J229,0)</f>
        <v>0</v>
      </c>
      <c r="BF229" s="235">
        <f>IF(N229="snížená",J229,0)</f>
        <v>0</v>
      </c>
      <c r="BG229" s="235">
        <f>IF(N229="zákl. přenesená",J229,0)</f>
        <v>0</v>
      </c>
      <c r="BH229" s="235">
        <f>IF(N229="sníž. přenesená",J229,0)</f>
        <v>0</v>
      </c>
      <c r="BI229" s="235">
        <f>IF(N229="nulová",J229,0)</f>
        <v>0</v>
      </c>
      <c r="BJ229" s="18" t="s">
        <v>83</v>
      </c>
      <c r="BK229" s="235">
        <f>ROUND(I229*H229,2)</f>
        <v>0</v>
      </c>
      <c r="BL229" s="18" t="s">
        <v>3327</v>
      </c>
      <c r="BM229" s="234" t="s">
        <v>1519</v>
      </c>
    </row>
    <row r="230" s="2" customFormat="1" ht="6.96" customHeight="1">
      <c r="A230" s="39"/>
      <c r="B230" s="67"/>
      <c r="C230" s="68"/>
      <c r="D230" s="68"/>
      <c r="E230" s="68"/>
      <c r="F230" s="68"/>
      <c r="G230" s="68"/>
      <c r="H230" s="68"/>
      <c r="I230" s="68"/>
      <c r="J230" s="68"/>
      <c r="K230" s="68"/>
      <c r="L230" s="45"/>
      <c r="M230" s="39"/>
      <c r="O230" s="39"/>
      <c r="P230" s="39"/>
      <c r="Q230" s="39"/>
      <c r="R230" s="39"/>
      <c r="S230" s="39"/>
      <c r="T230" s="39"/>
      <c r="U230" s="39"/>
      <c r="V230" s="39"/>
      <c r="W230" s="39"/>
      <c r="X230" s="39"/>
      <c r="Y230" s="39"/>
      <c r="Z230" s="39"/>
      <c r="AA230" s="39"/>
      <c r="AB230" s="39"/>
      <c r="AC230" s="39"/>
      <c r="AD230" s="39"/>
      <c r="AE230" s="39"/>
    </row>
  </sheetData>
  <sheetProtection sheet="1" autoFilter="0" formatColumns="0" formatRows="0" objects="1" scenarios="1" spinCount="100000" saltValue="OW7Q0dFdc/dcrclueXDEE2xjvuj8hvPrSOCwp3Mb48RuXfMdvyUW9e6TdrQwE5+5wmsty64UYcNLBaZ2NmSedA==" hashValue="6sl/+YV+a36DNE9DcnPNBScGHRYwklNUe0otJa095ZcGY0OMsfXxoSVjNwSW71Ge4LZ9PMTyGjDop405x6ICgg==" algorithmName="SHA-512" password="CC35"/>
  <autoFilter ref="C127:K229"/>
  <mergeCells count="12">
    <mergeCell ref="E7:H7"/>
    <mergeCell ref="E9:H9"/>
    <mergeCell ref="E11:H11"/>
    <mergeCell ref="E20:H20"/>
    <mergeCell ref="E29:H29"/>
    <mergeCell ref="E85:H85"/>
    <mergeCell ref="E87:H87"/>
    <mergeCell ref="E89:H89"/>
    <mergeCell ref="E116:H116"/>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Ladislav Pekárek</dc:creator>
  <cp:lastModifiedBy>Ladislav Pekárek</cp:lastModifiedBy>
  <dcterms:created xsi:type="dcterms:W3CDTF">2024-06-06T12:46:58Z</dcterms:created>
  <dcterms:modified xsi:type="dcterms:W3CDTF">2024-06-06T12:47:37Z</dcterms:modified>
</cp:coreProperties>
</file>