
<file path=[Content_Types].xml><?xml version="1.0" encoding="utf-8"?>
<Types xmlns="http://schemas.openxmlformats.org/package/2006/content-types"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3995"/>
  </bookViews>
  <sheets>
    <sheet name="Rekapitulace stavby" sheetId="1" r:id="rId1"/>
    <sheet name="SO 01.1 - Vodovodní přípo..." sheetId="2" r:id="rId2"/>
    <sheet name="SO 01.2 - Vodovodní přípo..." sheetId="3" r:id="rId3"/>
    <sheet name="SO 01.3 - Vodovodní přípo..." sheetId="4" r:id="rId4"/>
    <sheet name="SO 01.4 - Vodovodní přípo..." sheetId="5" r:id="rId5"/>
    <sheet name="SO 01.5 - Vodovodní přípo..." sheetId="6" r:id="rId6"/>
    <sheet name="SO 01.6 - Vodovodní přípo..." sheetId="7" r:id="rId7"/>
    <sheet name="SO 01.7 - Vodovodní přípo..." sheetId="8" r:id="rId8"/>
    <sheet name="SO 01.8 - Vodovodní přípo..." sheetId="9" r:id="rId9"/>
    <sheet name="SO 01.9 - Vodovodní přípo..." sheetId="10" r:id="rId10"/>
    <sheet name="VRN - Vedlejší rozpočtové..." sheetId="11" r:id="rId11"/>
    <sheet name="Seznam figur" sheetId="12" r:id="rId12"/>
  </sheets>
  <definedNames>
    <definedName name="_xlnm._FilterDatabase" localSheetId="1" hidden="1">'SO 01.1 - Vodovodní přípo...'!$C$123:$K$285</definedName>
    <definedName name="_xlnm._FilterDatabase" localSheetId="2" hidden="1">'SO 01.2 - Vodovodní přípo...'!$C$123:$K$274</definedName>
    <definedName name="_xlnm._FilterDatabase" localSheetId="3" hidden="1">'SO 01.3 - Vodovodní přípo...'!$C$123:$K$273</definedName>
    <definedName name="_xlnm._FilterDatabase" localSheetId="4" hidden="1">'SO 01.4 - Vodovodní přípo...'!$C$123:$K$283</definedName>
    <definedName name="_xlnm._FilterDatabase" localSheetId="5" hidden="1">'SO 01.5 - Vodovodní přípo...'!$C$123:$K$272</definedName>
    <definedName name="_xlnm._FilterDatabase" localSheetId="6" hidden="1">'SO 01.6 - Vodovodní přípo...'!$C$123:$K$272</definedName>
    <definedName name="_xlnm._FilterDatabase" localSheetId="7" hidden="1">'SO 01.7 - Vodovodní přípo...'!$C$123:$K$272</definedName>
    <definedName name="_xlnm._FilterDatabase" localSheetId="8" hidden="1">'SO 01.8 - Vodovodní přípo...'!$C$123:$K$273</definedName>
    <definedName name="_xlnm._FilterDatabase" localSheetId="9" hidden="1">'SO 01.9 - Vodovodní přípo...'!$C$123:$K$273</definedName>
    <definedName name="_xlnm._FilterDatabase" localSheetId="10" hidden="1">'VRN - Vedlejší rozpočtové...'!$C$119:$K$138</definedName>
    <definedName name="_xlnm.Print_Titles" localSheetId="0">'Rekapitulace stavby'!$92:$92</definedName>
    <definedName name="_xlnm.Print_Titles" localSheetId="11">'Seznam figur'!$9:$9</definedName>
    <definedName name="_xlnm.Print_Titles" localSheetId="1">'SO 01.1 - Vodovodní přípo...'!$123:$123</definedName>
    <definedName name="_xlnm.Print_Titles" localSheetId="2">'SO 01.2 - Vodovodní přípo...'!$123:$123</definedName>
    <definedName name="_xlnm.Print_Titles" localSheetId="3">'SO 01.3 - Vodovodní přípo...'!$123:$123</definedName>
    <definedName name="_xlnm.Print_Titles" localSheetId="4">'SO 01.4 - Vodovodní přípo...'!$123:$123</definedName>
    <definedName name="_xlnm.Print_Titles" localSheetId="5">'SO 01.5 - Vodovodní přípo...'!$123:$123</definedName>
    <definedName name="_xlnm.Print_Titles" localSheetId="6">'SO 01.6 - Vodovodní přípo...'!$123:$123</definedName>
    <definedName name="_xlnm.Print_Titles" localSheetId="7">'SO 01.7 - Vodovodní přípo...'!$123:$123</definedName>
    <definedName name="_xlnm.Print_Titles" localSheetId="8">'SO 01.8 - Vodovodní přípo...'!$123:$123</definedName>
    <definedName name="_xlnm.Print_Titles" localSheetId="9">'SO 01.9 - Vodovodní přípo...'!$123:$123</definedName>
    <definedName name="_xlnm.Print_Titles" localSheetId="10">'VRN - Vedlejší rozpočtové...'!$119:$119</definedName>
    <definedName name="_xlnm.Print_Area" localSheetId="0">'Rekapitulace stavby'!$D$4:$AO$76,'Rekapitulace stavby'!$C$82:$AQ$105</definedName>
    <definedName name="_xlnm.Print_Area" localSheetId="11">'Seznam figur'!$C$4:$G$1598</definedName>
    <definedName name="_xlnm.Print_Area" localSheetId="1">'SO 01.1 - Vodovodní přípo...'!$C$82:$J$105,'SO 01.1 - Vodovodní přípo...'!$C$111:$K$285</definedName>
    <definedName name="_xlnm.Print_Area" localSheetId="2">'SO 01.2 - Vodovodní přípo...'!$C$82:$J$105,'SO 01.2 - Vodovodní přípo...'!$C$111:$K$274</definedName>
    <definedName name="_xlnm.Print_Area" localSheetId="3">'SO 01.3 - Vodovodní přípo...'!$C$82:$J$105,'SO 01.3 - Vodovodní přípo...'!$C$111:$K$273</definedName>
    <definedName name="_xlnm.Print_Area" localSheetId="4">'SO 01.4 - Vodovodní přípo...'!$C$82:$J$105,'SO 01.4 - Vodovodní přípo...'!$C$111:$K$283</definedName>
    <definedName name="_xlnm.Print_Area" localSheetId="5">'SO 01.5 - Vodovodní přípo...'!$C$82:$J$105,'SO 01.5 - Vodovodní přípo...'!$C$111:$K$272</definedName>
    <definedName name="_xlnm.Print_Area" localSheetId="6">'SO 01.6 - Vodovodní přípo...'!$C$82:$J$105,'SO 01.6 - Vodovodní přípo...'!$C$111:$K$272</definedName>
    <definedName name="_xlnm.Print_Area" localSheetId="7">'SO 01.7 - Vodovodní přípo...'!$C$82:$J$105,'SO 01.7 - Vodovodní přípo...'!$C$111:$K$272</definedName>
    <definedName name="_xlnm.Print_Area" localSheetId="8">'SO 01.8 - Vodovodní přípo...'!$C$82:$J$105,'SO 01.8 - Vodovodní přípo...'!$C$111:$K$273</definedName>
    <definedName name="_xlnm.Print_Area" localSheetId="9">'SO 01.9 - Vodovodní přípo...'!$C$82:$J$105,'SO 01.9 - Vodovodní přípo...'!$C$111:$K$273</definedName>
    <definedName name="_xlnm.Print_Area" localSheetId="10">'VRN - Vedlejší rozpočtové...'!$C$82:$J$101,'VRN - Vedlejší rozpočtové...'!$C$107:$K$138</definedName>
  </definedNames>
  <calcPr calcId="114210" fullCalcOnLoad="1"/>
</workbook>
</file>

<file path=xl/calcChain.xml><?xml version="1.0" encoding="utf-8"?>
<calcChain xmlns="http://schemas.openxmlformats.org/spreadsheetml/2006/main">
  <c r="D7" i="12"/>
  <c r="J37" i="11"/>
  <c r="J36"/>
  <c r="AY104" i="1"/>
  <c r="J35" i="11"/>
  <c r="AX104" i="1"/>
  <c r="BI138" i="11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F114"/>
  <c r="E112"/>
  <c r="F89"/>
  <c r="E87"/>
  <c r="J24"/>
  <c r="E24"/>
  <c r="J117"/>
  <c r="J23"/>
  <c r="J21"/>
  <c r="E21"/>
  <c r="J116"/>
  <c r="J20"/>
  <c r="J18"/>
  <c r="E18"/>
  <c r="F117"/>
  <c r="J17"/>
  <c r="J15"/>
  <c r="E15"/>
  <c r="F116"/>
  <c r="J14"/>
  <c r="J12"/>
  <c r="J114"/>
  <c r="E7"/>
  <c r="E110"/>
  <c r="J37" i="10"/>
  <c r="J36"/>
  <c r="AY103" i="1"/>
  <c r="J35" i="10"/>
  <c r="AX103" i="1"/>
  <c r="BI272" i="10"/>
  <c r="BH272"/>
  <c r="BG272"/>
  <c r="BF272"/>
  <c r="T272"/>
  <c r="R272"/>
  <c r="P272"/>
  <c r="BI270"/>
  <c r="BH270"/>
  <c r="BG270"/>
  <c r="BF270"/>
  <c r="T270"/>
  <c r="R270"/>
  <c r="P270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8"/>
  <c r="BH258"/>
  <c r="BG258"/>
  <c r="BF258"/>
  <c r="T258"/>
  <c r="R258"/>
  <c r="P258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F118"/>
  <c r="E116"/>
  <c r="F89"/>
  <c r="E87"/>
  <c r="J24"/>
  <c r="E24"/>
  <c r="J121"/>
  <c r="J23"/>
  <c r="J21"/>
  <c r="E21"/>
  <c r="J120"/>
  <c r="J20"/>
  <c r="J18"/>
  <c r="E18"/>
  <c r="F121"/>
  <c r="J17"/>
  <c r="J15"/>
  <c r="E15"/>
  <c r="F120"/>
  <c r="J14"/>
  <c r="J12"/>
  <c r="J89"/>
  <c r="E7"/>
  <c r="E85"/>
  <c r="J37" i="9"/>
  <c r="J36"/>
  <c r="AY102" i="1"/>
  <c r="J35" i="9"/>
  <c r="AX102" i="1"/>
  <c r="BI272" i="9"/>
  <c r="BH272"/>
  <c r="BG272"/>
  <c r="BF272"/>
  <c r="T272"/>
  <c r="R272"/>
  <c r="P272"/>
  <c r="BI270"/>
  <c r="BH270"/>
  <c r="BG270"/>
  <c r="BF270"/>
  <c r="T270"/>
  <c r="R270"/>
  <c r="P270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8"/>
  <c r="BH258"/>
  <c r="BG258"/>
  <c r="BF258"/>
  <c r="T258"/>
  <c r="R258"/>
  <c r="P258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F118"/>
  <c r="E116"/>
  <c r="F89"/>
  <c r="E87"/>
  <c r="J24"/>
  <c r="E24"/>
  <c r="J92"/>
  <c r="J23"/>
  <c r="J21"/>
  <c r="E21"/>
  <c r="J91"/>
  <c r="J20"/>
  <c r="J18"/>
  <c r="E18"/>
  <c r="F92"/>
  <c r="J17"/>
  <c r="J15"/>
  <c r="E15"/>
  <c r="F120"/>
  <c r="J14"/>
  <c r="J12"/>
  <c r="J89"/>
  <c r="E7"/>
  <c r="E114"/>
  <c r="J37" i="8"/>
  <c r="J36"/>
  <c r="AY101" i="1"/>
  <c r="J35" i="8"/>
  <c r="AX101" i="1"/>
  <c r="BI271" i="8"/>
  <c r="BH271"/>
  <c r="BG271"/>
  <c r="BF271"/>
  <c r="T271"/>
  <c r="R271"/>
  <c r="P271"/>
  <c r="BI269"/>
  <c r="BH269"/>
  <c r="BG269"/>
  <c r="BF269"/>
  <c r="T269"/>
  <c r="R269"/>
  <c r="P269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7"/>
  <c r="BH257"/>
  <c r="BG257"/>
  <c r="BF257"/>
  <c r="T257"/>
  <c r="R257"/>
  <c r="P257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F118"/>
  <c r="E116"/>
  <c r="F89"/>
  <c r="E87"/>
  <c r="J24"/>
  <c r="E24"/>
  <c r="J121"/>
  <c r="J23"/>
  <c r="J21"/>
  <c r="E21"/>
  <c r="J120"/>
  <c r="J20"/>
  <c r="J18"/>
  <c r="E18"/>
  <c r="F92"/>
  <c r="J17"/>
  <c r="J15"/>
  <c r="E15"/>
  <c r="F120"/>
  <c r="J14"/>
  <c r="J12"/>
  <c r="J118"/>
  <c r="E7"/>
  <c r="E85"/>
  <c r="J37" i="7"/>
  <c r="J36"/>
  <c r="AY100" i="1"/>
  <c r="J35" i="7"/>
  <c r="AX100" i="1"/>
  <c r="BI271" i="7"/>
  <c r="BH271"/>
  <c r="BG271"/>
  <c r="BF271"/>
  <c r="T271"/>
  <c r="R271"/>
  <c r="P271"/>
  <c r="BI269"/>
  <c r="BH269"/>
  <c r="BG269"/>
  <c r="BF269"/>
  <c r="T269"/>
  <c r="R269"/>
  <c r="P269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7"/>
  <c r="BH257"/>
  <c r="BG257"/>
  <c r="BF257"/>
  <c r="T257"/>
  <c r="R257"/>
  <c r="P257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F118"/>
  <c r="E116"/>
  <c r="F89"/>
  <c r="E87"/>
  <c r="J24"/>
  <c r="E24"/>
  <c r="J121"/>
  <c r="J23"/>
  <c r="J21"/>
  <c r="E21"/>
  <c r="J120"/>
  <c r="J20"/>
  <c r="J18"/>
  <c r="E18"/>
  <c r="F121"/>
  <c r="J17"/>
  <c r="J15"/>
  <c r="E15"/>
  <c r="F91"/>
  <c r="J14"/>
  <c r="J12"/>
  <c r="J89"/>
  <c r="E7"/>
  <c r="E114"/>
  <c r="J37" i="6"/>
  <c r="J36"/>
  <c r="AY99" i="1"/>
  <c r="J35" i="6"/>
  <c r="AX99" i="1"/>
  <c r="BI271" i="6"/>
  <c r="BH271"/>
  <c r="BG271"/>
  <c r="BF271"/>
  <c r="T271"/>
  <c r="R271"/>
  <c r="P271"/>
  <c r="BI269"/>
  <c r="BH269"/>
  <c r="BG269"/>
  <c r="BF269"/>
  <c r="T269"/>
  <c r="R269"/>
  <c r="P269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7"/>
  <c r="BH257"/>
  <c r="BG257"/>
  <c r="BF257"/>
  <c r="T257"/>
  <c r="R257"/>
  <c r="P257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F118"/>
  <c r="E116"/>
  <c r="F89"/>
  <c r="E87"/>
  <c r="J24"/>
  <c r="E24"/>
  <c r="J92"/>
  <c r="J23"/>
  <c r="J21"/>
  <c r="E21"/>
  <c r="J120"/>
  <c r="J20"/>
  <c r="J18"/>
  <c r="E18"/>
  <c r="F121"/>
  <c r="J17"/>
  <c r="J15"/>
  <c r="E15"/>
  <c r="F91"/>
  <c r="J14"/>
  <c r="J12"/>
  <c r="J118"/>
  <c r="E7"/>
  <c r="E114"/>
  <c r="J37" i="5"/>
  <c r="J36"/>
  <c r="AY98" i="1"/>
  <c r="J35" i="5"/>
  <c r="AX98" i="1"/>
  <c r="BI282" i="5"/>
  <c r="BH282"/>
  <c r="BG282"/>
  <c r="BF282"/>
  <c r="T282"/>
  <c r="R282"/>
  <c r="P282"/>
  <c r="BI280"/>
  <c r="BH280"/>
  <c r="BG280"/>
  <c r="BF280"/>
  <c r="T280"/>
  <c r="R280"/>
  <c r="P280"/>
  <c r="BI277"/>
  <c r="BH277"/>
  <c r="BG277"/>
  <c r="BF277"/>
  <c r="T277"/>
  <c r="R277"/>
  <c r="P277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8"/>
  <c r="BH268"/>
  <c r="BG268"/>
  <c r="BF268"/>
  <c r="T268"/>
  <c r="R268"/>
  <c r="P268"/>
  <c r="BI264"/>
  <c r="BH264"/>
  <c r="BG264"/>
  <c r="BF264"/>
  <c r="T264"/>
  <c r="R264"/>
  <c r="P264"/>
  <c r="BI262"/>
  <c r="BH262"/>
  <c r="BG262"/>
  <c r="BF262"/>
  <c r="T262"/>
  <c r="R262"/>
  <c r="P262"/>
  <c r="BI259"/>
  <c r="BH259"/>
  <c r="BG259"/>
  <c r="BF259"/>
  <c r="T259"/>
  <c r="R259"/>
  <c r="P259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09"/>
  <c r="BH209"/>
  <c r="BG209"/>
  <c r="BF209"/>
  <c r="T209"/>
  <c r="R209"/>
  <c r="P209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195"/>
  <c r="BH195"/>
  <c r="BG195"/>
  <c r="BF195"/>
  <c r="T195"/>
  <c r="R195"/>
  <c r="P195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F118"/>
  <c r="E116"/>
  <c r="F89"/>
  <c r="E87"/>
  <c r="J24"/>
  <c r="E24"/>
  <c r="J121"/>
  <c r="J23"/>
  <c r="J21"/>
  <c r="E21"/>
  <c r="J120"/>
  <c r="J20"/>
  <c r="J18"/>
  <c r="E18"/>
  <c r="F121"/>
  <c r="J17"/>
  <c r="J15"/>
  <c r="E15"/>
  <c r="F120"/>
  <c r="J14"/>
  <c r="J12"/>
  <c r="J89"/>
  <c r="E7"/>
  <c r="E114"/>
  <c r="J37" i="4"/>
  <c r="J36"/>
  <c r="AY97" i="1"/>
  <c r="J35" i="4"/>
  <c r="AX97" i="1"/>
  <c r="BI272" i="4"/>
  <c r="BH272"/>
  <c r="BG272"/>
  <c r="BF272"/>
  <c r="T272"/>
  <c r="R272"/>
  <c r="P272"/>
  <c r="BI270"/>
  <c r="BH270"/>
  <c r="BG270"/>
  <c r="BF270"/>
  <c r="T270"/>
  <c r="R270"/>
  <c r="P270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8"/>
  <c r="BH258"/>
  <c r="BG258"/>
  <c r="BF258"/>
  <c r="T258"/>
  <c r="R258"/>
  <c r="P258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F118"/>
  <c r="E116"/>
  <c r="F89"/>
  <c r="E87"/>
  <c r="J24"/>
  <c r="E24"/>
  <c r="J121"/>
  <c r="J23"/>
  <c r="J21"/>
  <c r="E21"/>
  <c r="J91"/>
  <c r="J20"/>
  <c r="J18"/>
  <c r="E18"/>
  <c r="F121"/>
  <c r="J17"/>
  <c r="J15"/>
  <c r="E15"/>
  <c r="F120"/>
  <c r="J14"/>
  <c r="J12"/>
  <c r="J118"/>
  <c r="E7"/>
  <c r="E85"/>
  <c r="J37" i="3"/>
  <c r="J36"/>
  <c r="AY96" i="1"/>
  <c r="J35" i="3"/>
  <c r="AX96" i="1"/>
  <c r="BI273" i="3"/>
  <c r="BH273"/>
  <c r="BG273"/>
  <c r="BF273"/>
  <c r="T273"/>
  <c r="R273"/>
  <c r="P273"/>
  <c r="BI271"/>
  <c r="BH271"/>
  <c r="BG271"/>
  <c r="BF271"/>
  <c r="T271"/>
  <c r="R271"/>
  <c r="P271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59"/>
  <c r="BH259"/>
  <c r="BG259"/>
  <c r="BF259"/>
  <c r="T259"/>
  <c r="R259"/>
  <c r="P259"/>
  <c r="BI255"/>
  <c r="BH255"/>
  <c r="BG255"/>
  <c r="BF255"/>
  <c r="T255"/>
  <c r="R255"/>
  <c r="P255"/>
  <c r="BI253"/>
  <c r="BH253"/>
  <c r="BG253"/>
  <c r="BF253"/>
  <c r="T253"/>
  <c r="R253"/>
  <c r="P253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F118"/>
  <c r="E116"/>
  <c r="F89"/>
  <c r="E87"/>
  <c r="J24"/>
  <c r="E24"/>
  <c r="J92"/>
  <c r="J23"/>
  <c r="J21"/>
  <c r="E21"/>
  <c r="J120"/>
  <c r="J20"/>
  <c r="J18"/>
  <c r="E18"/>
  <c r="F92"/>
  <c r="J17"/>
  <c r="J15"/>
  <c r="E15"/>
  <c r="F120"/>
  <c r="J14"/>
  <c r="J12"/>
  <c r="J118"/>
  <c r="E7"/>
  <c r="E85"/>
  <c r="J37" i="2"/>
  <c r="J36"/>
  <c r="AY95" i="1"/>
  <c r="J35" i="2"/>
  <c r="AX95" i="1"/>
  <c r="BI284" i="2"/>
  <c r="BH284"/>
  <c r="BG284"/>
  <c r="BF284"/>
  <c r="T284"/>
  <c r="R284"/>
  <c r="P284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3"/>
  <c r="BH273"/>
  <c r="BG273"/>
  <c r="BF273"/>
  <c r="T273"/>
  <c r="R273"/>
  <c r="P273"/>
  <c r="BI270"/>
  <c r="BH270"/>
  <c r="BG270"/>
  <c r="BF270"/>
  <c r="T270"/>
  <c r="R270"/>
  <c r="P270"/>
  <c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7"/>
  <c r="BH237"/>
  <c r="BG237"/>
  <c r="BF237"/>
  <c r="T237"/>
  <c r="R237"/>
  <c r="P237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09"/>
  <c r="BH209"/>
  <c r="BG209"/>
  <c r="BF209"/>
  <c r="T209"/>
  <c r="R209"/>
  <c r="P209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195"/>
  <c r="BH195"/>
  <c r="BG195"/>
  <c r="BF195"/>
  <c r="T195"/>
  <c r="R195"/>
  <c r="P195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F118"/>
  <c r="E116"/>
  <c r="F89"/>
  <c r="E87"/>
  <c r="J24"/>
  <c r="E24"/>
  <c r="J92"/>
  <c r="J23"/>
  <c r="J21"/>
  <c r="E21"/>
  <c r="J91"/>
  <c r="J20"/>
  <c r="J18"/>
  <c r="E18"/>
  <c r="F121"/>
  <c r="J17"/>
  <c r="J15"/>
  <c r="E15"/>
  <c r="F120"/>
  <c r="J14"/>
  <c r="J12"/>
  <c r="J89"/>
  <c r="E7"/>
  <c r="E114"/>
  <c r="L90" i="1"/>
  <c r="AM90"/>
  <c r="AM89"/>
  <c r="L89"/>
  <c r="AM87"/>
  <c r="L87"/>
  <c r="L85"/>
  <c r="L84"/>
  <c r="BK138" i="11"/>
  <c r="J138"/>
  <c r="BK136"/>
  <c r="J136"/>
  <c r="BK134"/>
  <c r="J134"/>
  <c r="BK133"/>
  <c r="J133"/>
  <c r="BK131"/>
  <c r="J131"/>
  <c r="BK129"/>
  <c r="J129"/>
  <c r="BK127"/>
  <c r="J127"/>
  <c r="BK125"/>
  <c r="J125"/>
  <c r="BK123"/>
  <c r="J123"/>
  <c r="BK272" i="10"/>
  <c r="J254"/>
  <c r="BK247"/>
  <c r="BK242"/>
  <c r="BK240"/>
  <c r="J223"/>
  <c r="BK221"/>
  <c r="BK214"/>
  <c r="J202"/>
  <c r="J199"/>
  <c r="J180"/>
  <c r="J170"/>
  <c r="BK158"/>
  <c r="BK137"/>
  <c r="J254" i="9"/>
  <c r="BK247"/>
  <c r="BK246"/>
  <c r="J236"/>
  <c r="J234"/>
  <c r="J221"/>
  <c r="BK202"/>
  <c r="BK197"/>
  <c r="BK186"/>
  <c r="J180"/>
  <c r="BK174"/>
  <c r="J166"/>
  <c r="BK137"/>
  <c r="J271" i="8"/>
  <c r="BK257"/>
  <c r="BK253"/>
  <c r="J246"/>
  <c r="BK234"/>
  <c r="J214"/>
  <c r="J202"/>
  <c r="BK197"/>
  <c r="J186"/>
  <c r="J184"/>
  <c r="J182"/>
  <c r="BK180"/>
  <c r="J176"/>
  <c r="BK160"/>
  <c r="BK158"/>
  <c r="BK146"/>
  <c r="J134"/>
  <c r="J266" i="7"/>
  <c r="J264"/>
  <c r="J253"/>
  <c r="J248"/>
  <c r="BK231"/>
  <c r="J223"/>
  <c r="BK221"/>
  <c r="J212"/>
  <c r="J202"/>
  <c r="J186"/>
  <c r="J180"/>
  <c r="J172"/>
  <c r="J170"/>
  <c r="BK146"/>
  <c r="BK271" i="6"/>
  <c r="BK269"/>
  <c r="J260"/>
  <c r="J227"/>
  <c r="J223"/>
  <c r="BK202"/>
  <c r="J195"/>
  <c r="BK180"/>
  <c r="BK178"/>
  <c r="J170"/>
  <c r="BK146"/>
  <c r="J141"/>
  <c r="J137"/>
  <c r="BK280" i="5"/>
  <c r="BK273"/>
  <c r="BK264"/>
  <c r="BK259"/>
  <c r="BK256"/>
  <c r="BK255"/>
  <c r="BK251"/>
  <c r="BK249"/>
  <c r="J247"/>
  <c r="J245"/>
  <c r="BK224"/>
  <c r="J206"/>
  <c r="J187"/>
  <c r="BK181"/>
  <c r="BK179"/>
  <c r="J177"/>
  <c r="BK175"/>
  <c r="J151"/>
  <c r="BK139"/>
  <c r="J127"/>
  <c r="BK272" i="4"/>
  <c r="J265"/>
  <c r="BK252"/>
  <c r="BK212"/>
  <c r="BK202"/>
  <c r="J188"/>
  <c r="BK184"/>
  <c r="BK178"/>
  <c r="BK172"/>
  <c r="J166"/>
  <c r="J141"/>
  <c r="J129"/>
  <c r="J127"/>
  <c r="BK253" i="3"/>
  <c r="J242"/>
  <c r="J212"/>
  <c r="BK195"/>
  <c r="BK182"/>
  <c r="J180"/>
  <c r="J178"/>
  <c r="BK176"/>
  <c r="J166"/>
  <c r="BK162"/>
  <c r="J156"/>
  <c r="J141"/>
  <c r="J134"/>
  <c r="J275" i="2"/>
  <c r="J270"/>
  <c r="BK259"/>
  <c r="J246"/>
  <c r="BK229"/>
  <c r="BK209"/>
  <c r="BK195"/>
  <c r="J187"/>
  <c r="J165"/>
  <c r="BK144"/>
  <c r="J137"/>
  <c r="J127"/>
  <c r="J272" i="10"/>
  <c r="BK265"/>
  <c r="BK263"/>
  <c r="BK254"/>
  <c r="BK252"/>
  <c r="J249"/>
  <c r="J246"/>
  <c r="J231"/>
  <c r="J221"/>
  <c r="J219"/>
  <c r="BK199"/>
  <c r="J197"/>
  <c r="J188"/>
  <c r="J172"/>
  <c r="BK166"/>
  <c r="J160"/>
  <c r="J158"/>
  <c r="J141"/>
  <c r="BK134"/>
  <c r="BK127"/>
  <c r="J252" i="9"/>
  <c r="J246"/>
  <c r="BK242"/>
  <c r="J240"/>
  <c r="J231"/>
  <c r="BK227"/>
  <c r="BK223"/>
  <c r="BK217"/>
  <c r="BK214"/>
  <c r="J202"/>
  <c r="BK195"/>
  <c r="BK180"/>
  <c r="BK178"/>
  <c r="J174"/>
  <c r="BK162"/>
  <c r="BK160"/>
  <c r="J158"/>
  <c r="J156"/>
  <c r="J146"/>
  <c r="BK141"/>
  <c r="J139"/>
  <c r="BK134"/>
  <c r="J134"/>
  <c r="BK127"/>
  <c r="J262" i="8"/>
  <c r="BK251"/>
  <c r="J242"/>
  <c r="BK240"/>
  <c r="BK236"/>
  <c r="J219"/>
  <c r="BK214"/>
  <c r="BK212"/>
  <c r="BK202"/>
  <c r="BK195"/>
  <c r="BK178"/>
  <c r="BK176"/>
  <c r="BK172"/>
  <c r="J160"/>
  <c r="BK156"/>
  <c r="J129"/>
  <c r="BK271" i="7"/>
  <c r="BK269"/>
  <c r="J260"/>
  <c r="J257"/>
  <c r="BK251"/>
  <c r="J234"/>
  <c r="J231"/>
  <c r="BK227"/>
  <c r="J221"/>
  <c r="BK195"/>
  <c r="BK186"/>
  <c r="J182"/>
  <c r="J176"/>
  <c r="J174"/>
  <c r="BK166"/>
  <c r="J160"/>
  <c r="BK156"/>
  <c r="BK144"/>
  <c r="BK141"/>
  <c r="BK139"/>
  <c r="BK134"/>
  <c r="J129"/>
  <c r="BK127"/>
  <c r="J271" i="6"/>
  <c r="J266"/>
  <c r="J257"/>
  <c r="J253"/>
  <c r="J248"/>
  <c r="J246"/>
  <c r="J244"/>
  <c r="J231"/>
  <c r="J202"/>
  <c r="BK199"/>
  <c r="J197"/>
  <c r="BK186"/>
  <c r="J184"/>
  <c r="J176"/>
  <c r="BK156"/>
  <c r="BK141"/>
  <c r="J139"/>
  <c r="J129"/>
  <c r="BK282" i="5"/>
  <c r="BK277"/>
  <c r="J268"/>
  <c r="BK253"/>
  <c r="J243"/>
  <c r="J234"/>
  <c r="J219"/>
  <c r="BK209"/>
  <c r="BK195"/>
  <c r="BK187"/>
  <c r="J183"/>
  <c r="J181"/>
  <c r="J175"/>
  <c r="BK171"/>
  <c r="J167"/>
  <c r="BK161"/>
  <c r="J144"/>
  <c r="BK141"/>
  <c r="J139"/>
  <c r="BK134"/>
  <c r="BK127"/>
  <c r="J272" i="4"/>
  <c r="BK270"/>
  <c r="J263"/>
  <c r="J258"/>
  <c r="BK249"/>
  <c r="BK246"/>
  <c r="BK244"/>
  <c r="J236"/>
  <c r="BK231"/>
  <c r="J221"/>
  <c r="BK214"/>
  <c r="J212"/>
  <c r="BK197"/>
  <c r="J195"/>
  <c r="BK174"/>
  <c r="J172"/>
  <c r="J162"/>
  <c r="BK160"/>
  <c r="J139"/>
  <c r="J134"/>
  <c r="BK262" i="3"/>
  <c r="BK250"/>
  <c r="J246"/>
  <c r="BK244"/>
  <c r="J240"/>
  <c r="J236"/>
  <c r="J234"/>
  <c r="BK231"/>
  <c r="BK221"/>
  <c r="BK186"/>
  <c r="BK178"/>
  <c r="J174"/>
  <c r="J170"/>
  <c r="BK160"/>
  <c r="BK144"/>
  <c r="BK273" i="2"/>
  <c r="J258"/>
  <c r="BK252"/>
  <c r="J244"/>
  <c r="J237"/>
  <c r="J224"/>
  <c r="BK204"/>
  <c r="J191"/>
  <c r="BK189"/>
  <c r="J177"/>
  <c r="BK165"/>
  <c r="J161"/>
  <c r="J149"/>
  <c r="J129"/>
  <c r="J270" i="10"/>
  <c r="BK267"/>
  <c r="J265"/>
  <c r="BK261"/>
  <c r="J258"/>
  <c r="J252"/>
  <c r="BK249"/>
  <c r="J244"/>
  <c r="J238"/>
  <c r="BK234"/>
  <c r="BK227"/>
  <c r="BK223"/>
  <c r="BK219"/>
  <c r="BK202"/>
  <c r="BK184"/>
  <c r="J182"/>
  <c r="BK180"/>
  <c r="J176"/>
  <c r="BK170"/>
  <c r="J166"/>
  <c r="BK146"/>
  <c r="J144"/>
  <c r="J134"/>
  <c r="J127"/>
  <c r="BK270" i="9"/>
  <c r="J267"/>
  <c r="J263"/>
  <c r="J261"/>
  <c r="BK258"/>
  <c r="J244"/>
  <c r="BK240"/>
  <c r="BK238"/>
  <c r="J227"/>
  <c r="BK219"/>
  <c r="J197"/>
  <c r="J170"/>
  <c r="J162"/>
  <c r="J160"/>
  <c r="BK158"/>
  <c r="BK129"/>
  <c r="BK271" i="8"/>
  <c r="J266"/>
  <c r="J264"/>
  <c r="BK262"/>
  <c r="BK242"/>
  <c r="J238"/>
  <c r="BK219"/>
  <c r="J199"/>
  <c r="J195"/>
  <c r="BK184"/>
  <c r="J174"/>
  <c r="BK170"/>
  <c r="BK141"/>
  <c r="BK139"/>
  <c r="J262" i="7"/>
  <c r="BK248"/>
  <c r="BK242"/>
  <c r="BK238"/>
  <c r="J219"/>
  <c r="BK199"/>
  <c r="BK184"/>
  <c r="BK174"/>
  <c r="J166"/>
  <c r="J162"/>
  <c r="BK160"/>
  <c r="J146"/>
  <c r="J134"/>
  <c r="BK262" i="6"/>
  <c r="J236"/>
  <c r="J234"/>
  <c r="BK231"/>
  <c r="J221"/>
  <c r="BK212"/>
  <c r="J186"/>
  <c r="BK182"/>
  <c r="J172"/>
  <c r="BK162"/>
  <c r="BK158"/>
  <c r="BK134"/>
  <c r="BK254" i="5"/>
  <c r="J251"/>
  <c r="BK247"/>
  <c r="BK241"/>
  <c r="J238"/>
  <c r="BK234"/>
  <c r="BK221"/>
  <c r="BK204"/>
  <c r="J191"/>
  <c r="BK185"/>
  <c r="BK144"/>
  <c r="J134"/>
  <c r="BK258" i="4"/>
  <c r="BK247"/>
  <c r="J246"/>
  <c r="BK242"/>
  <c r="BK234"/>
  <c r="BK227"/>
  <c r="BK223"/>
  <c r="J219"/>
  <c r="J174"/>
  <c r="BK156"/>
  <c r="BK139"/>
  <c r="J268" i="3"/>
  <c r="BK266"/>
  <c r="BK264"/>
  <c r="BK255"/>
  <c r="BK246"/>
  <c r="J219"/>
  <c r="BK188"/>
  <c r="J186"/>
  <c r="BK184"/>
  <c r="BK158"/>
  <c r="J144"/>
  <c r="J137"/>
  <c r="BK129"/>
  <c r="J284" i="2"/>
  <c r="J206"/>
  <c r="BK202"/>
  <c r="BK187"/>
  <c r="J185"/>
  <c r="BK167"/>
  <c r="BK151"/>
  <c r="BK146"/>
  <c r="BK134"/>
  <c r="BK127"/>
  <c r="BK270" i="10"/>
  <c r="J267"/>
  <c r="J263"/>
  <c r="J261"/>
  <c r="BK258"/>
  <c r="J247"/>
  <c r="BK246"/>
  <c r="BK244"/>
  <c r="J240"/>
  <c r="BK236"/>
  <c r="J234"/>
  <c r="BK231"/>
  <c r="J166" i="8"/>
  <c r="BK144"/>
  <c r="BK137"/>
  <c r="BK129"/>
  <c r="BK127"/>
  <c r="BK264" i="7"/>
  <c r="J246"/>
  <c r="BK240"/>
  <c r="J236"/>
  <c r="J217"/>
  <c r="J214"/>
  <c r="BK212"/>
  <c r="J197"/>
  <c r="BK182"/>
  <c r="BK178"/>
  <c r="BK170"/>
  <c r="BK162"/>
  <c r="J158"/>
  <c r="BK137"/>
  <c r="J269" i="6"/>
  <c r="BK266"/>
  <c r="J264"/>
  <c r="BK253"/>
  <c r="BK251"/>
  <c r="BK246"/>
  <c r="BK244"/>
  <c r="J242"/>
  <c r="BK240"/>
  <c r="J238"/>
  <c r="BK236"/>
  <c r="BK223"/>
  <c r="J214"/>
  <c r="BK195"/>
  <c r="BK184"/>
  <c r="BK176"/>
  <c r="J158"/>
  <c r="J156"/>
  <c r="J146"/>
  <c r="BK144"/>
  <c r="BK137"/>
  <c r="BK129"/>
  <c r="J264" i="5"/>
  <c r="BK262"/>
  <c r="BK245"/>
  <c r="J241"/>
  <c r="BK230"/>
  <c r="J224"/>
  <c r="BK219"/>
  <c r="J202"/>
  <c r="BK191"/>
  <c r="BK189"/>
  <c r="BK183"/>
  <c r="J165"/>
  <c r="J161"/>
  <c r="BK137"/>
  <c r="BK129"/>
  <c r="BK261" i="4"/>
  <c r="BK238"/>
  <c r="J227"/>
  <c r="J217"/>
  <c r="J202"/>
  <c r="J199"/>
  <c r="J197"/>
  <c r="BK188"/>
  <c r="BK186"/>
  <c r="BK176"/>
  <c r="J170"/>
  <c r="BK162"/>
  <c r="J158"/>
  <c r="BK141"/>
  <c r="J137"/>
  <c r="BK134"/>
  <c r="J273" i="3"/>
  <c r="BK271"/>
  <c r="BK268"/>
  <c r="BK259"/>
  <c r="J255"/>
  <c r="BK242"/>
  <c r="BK240"/>
  <c r="J231"/>
  <c r="J221"/>
  <c r="BK219"/>
  <c r="BK199"/>
  <c r="BK197"/>
  <c r="J188"/>
  <c r="BK180"/>
  <c r="BK170"/>
  <c r="J146"/>
  <c r="BK141"/>
  <c r="BK139"/>
  <c r="BK279" i="2"/>
  <c r="BK266"/>
  <c r="J250"/>
  <c r="BK246"/>
  <c r="BK244"/>
  <c r="J231"/>
  <c r="J195"/>
  <c r="BK191"/>
  <c r="BK177"/>
  <c r="BK175"/>
  <c r="J144"/>
  <c r="BK129"/>
  <c r="AS94" i="1"/>
  <c r="J242" i="10"/>
  <c r="BK238"/>
  <c r="J236"/>
  <c r="J227"/>
  <c r="BK217"/>
  <c r="BK212"/>
  <c r="BK188"/>
  <c r="J184"/>
  <c r="BK178"/>
  <c r="BK176"/>
  <c r="J174"/>
  <c r="J162"/>
  <c r="BK156"/>
  <c r="J139"/>
  <c r="J129"/>
  <c r="J272" i="9"/>
  <c r="BK265"/>
  <c r="BK261"/>
  <c r="BK254"/>
  <c r="J249"/>
  <c r="J247"/>
  <c r="J242"/>
  <c r="BK231"/>
  <c r="J219"/>
  <c r="J214"/>
  <c r="BK212"/>
  <c r="BK199"/>
  <c r="J184"/>
  <c r="J178"/>
  <c r="BK176"/>
  <c r="BK156"/>
  <c r="BK144"/>
  <c r="BK139"/>
  <c r="J127"/>
  <c r="J257" i="8"/>
  <c r="BK248"/>
  <c r="J244"/>
  <c r="J236"/>
  <c r="BK231"/>
  <c r="J221"/>
  <c r="J212"/>
  <c r="J197"/>
  <c r="BK188"/>
  <c r="BK182"/>
  <c r="J172"/>
  <c r="J170"/>
  <c r="BK162"/>
  <c r="J146"/>
  <c r="J144"/>
  <c r="J139"/>
  <c r="J271" i="7"/>
  <c r="BK262"/>
  <c r="J251"/>
  <c r="BK246"/>
  <c r="J242"/>
  <c r="BK234"/>
  <c r="BK217"/>
  <c r="BK197"/>
  <c r="BK188"/>
  <c r="J184"/>
  <c r="BK180"/>
  <c r="BK172"/>
  <c r="BK257" i="6"/>
  <c r="BK248"/>
  <c r="BK242"/>
  <c r="BK234"/>
  <c r="BK221"/>
  <c r="J219"/>
  <c r="J217"/>
  <c r="BK214"/>
  <c r="J199"/>
  <c r="BK188"/>
  <c r="J182"/>
  <c r="J180"/>
  <c r="BK174"/>
  <c r="BK170"/>
  <c r="BK166"/>
  <c r="BK160"/>
  <c r="J144"/>
  <c r="J134"/>
  <c r="BK127"/>
  <c r="BK275" i="5"/>
  <c r="BK268"/>
  <c r="BK257"/>
  <c r="J256"/>
  <c r="J228"/>
  <c r="J226"/>
  <c r="J204"/>
  <c r="J195"/>
  <c r="J179"/>
  <c r="BK167"/>
  <c r="BK165"/>
  <c r="BK146"/>
  <c r="J141"/>
  <c r="J129"/>
  <c r="J270" i="4"/>
  <c r="BK267"/>
  <c r="J261"/>
  <c r="J244"/>
  <c r="J242"/>
  <c r="BK240"/>
  <c r="BK236"/>
  <c r="J231"/>
  <c r="BK221"/>
  <c r="BK199"/>
  <c r="J182"/>
  <c r="BK180"/>
  <c r="BK166"/>
  <c r="J160"/>
  <c r="BK144"/>
  <c r="BK137"/>
  <c r="J266" i="3"/>
  <c r="J264"/>
  <c r="J262"/>
  <c r="BK248"/>
  <c r="J238"/>
  <c r="BK236"/>
  <c r="J227"/>
  <c r="J223"/>
  <c r="BK217"/>
  <c r="BK212"/>
  <c r="J202"/>
  <c r="J199"/>
  <c r="J182"/>
  <c r="J176"/>
  <c r="BK172"/>
  <c r="J162"/>
  <c r="BK146"/>
  <c r="J129"/>
  <c r="BK282" i="2"/>
  <c r="J279"/>
  <c r="J277"/>
  <c r="J273"/>
  <c r="BK270"/>
  <c r="BK264"/>
  <c r="J261"/>
  <c r="BK258"/>
  <c r="J254"/>
  <c r="J248"/>
  <c r="BK241"/>
  <c r="J233"/>
  <c r="J227"/>
  <c r="BK222"/>
  <c r="J189"/>
  <c r="J181"/>
  <c r="BK179"/>
  <c r="J171"/>
  <c r="J167"/>
  <c r="J163"/>
  <c r="BK161"/>
  <c r="J141"/>
  <c r="J134"/>
  <c r="J217" i="10"/>
  <c r="J214"/>
  <c r="J212"/>
  <c r="BK197"/>
  <c r="J195"/>
  <c r="J186"/>
  <c r="J178"/>
  <c r="BK172"/>
  <c r="BK162"/>
  <c r="BK144"/>
  <c r="BK141"/>
  <c r="J137"/>
  <c r="BK272" i="9"/>
  <c r="BK267"/>
  <c r="BK263"/>
  <c r="J258"/>
  <c r="BK249"/>
  <c r="BK234"/>
  <c r="J217"/>
  <c r="BK188"/>
  <c r="J182"/>
  <c r="J172"/>
  <c r="BK170"/>
  <c r="BK146"/>
  <c r="J144"/>
  <c r="J137"/>
  <c r="J129"/>
  <c r="J269" i="8"/>
  <c r="BK266"/>
  <c r="BK260"/>
  <c r="J253"/>
  <c r="BK238"/>
  <c r="J231"/>
  <c r="BK227"/>
  <c r="J223"/>
  <c r="BK221"/>
  <c r="BK217"/>
  <c r="BK199"/>
  <c r="BK186"/>
  <c r="J180"/>
  <c r="J178"/>
  <c r="BK174"/>
  <c r="J162"/>
  <c r="J156"/>
  <c r="J137"/>
  <c r="BK134"/>
  <c r="J127"/>
  <c r="J269" i="7"/>
  <c r="BK266"/>
  <c r="BK260"/>
  <c r="BK253"/>
  <c r="BK244"/>
  <c r="J238"/>
  <c r="BK214"/>
  <c r="J199"/>
  <c r="J195"/>
  <c r="J188"/>
  <c r="J178"/>
  <c r="BK176"/>
  <c r="BK158"/>
  <c r="J156"/>
  <c r="J144"/>
  <c r="J141"/>
  <c r="J137"/>
  <c r="BK129"/>
  <c r="J251" i="6"/>
  <c r="BK238"/>
  <c r="J212"/>
  <c r="J188"/>
  <c r="J178"/>
  <c r="J174"/>
  <c r="BK172"/>
  <c r="J166"/>
  <c r="J160"/>
  <c r="J127"/>
  <c r="J282" i="5"/>
  <c r="J280"/>
  <c r="J277"/>
  <c r="J275"/>
  <c r="J271"/>
  <c r="J262"/>
  <c r="J259"/>
  <c r="J257"/>
  <c r="J255"/>
  <c r="J253"/>
  <c r="BK243"/>
  <c r="BK238"/>
  <c r="J230"/>
  <c r="BK226"/>
  <c r="J221"/>
  <c r="BK206"/>
  <c r="BK202"/>
  <c r="J185"/>
  <c r="BK177"/>
  <c r="J171"/>
  <c r="J163"/>
  <c r="BK151"/>
  <c r="BK149"/>
  <c r="BK265" i="4"/>
  <c r="BK254"/>
  <c r="J252"/>
  <c r="J247"/>
  <c r="J238"/>
  <c r="J223"/>
  <c r="J214"/>
  <c r="BK195"/>
  <c r="J184"/>
  <c r="BK182"/>
  <c r="J178"/>
  <c r="BK170"/>
  <c r="J156"/>
  <c r="BK146"/>
  <c r="BK129"/>
  <c r="J259" i="3"/>
  <c r="J253"/>
  <c r="J244"/>
  <c r="BK234"/>
  <c r="BK223"/>
  <c r="J217"/>
  <c r="J214"/>
  <c r="BK202"/>
  <c r="BK174"/>
  <c r="J172"/>
  <c r="J264" i="2"/>
  <c r="BK261"/>
  <c r="BK254"/>
  <c r="BK237"/>
  <c r="BK231"/>
  <c r="J209"/>
  <c r="J202"/>
  <c r="BK183"/>
  <c r="BK181"/>
  <c r="J175"/>
  <c r="BK149"/>
  <c r="BK139"/>
  <c r="BK195" i="10"/>
  <c r="BK186"/>
  <c r="BK182"/>
  <c r="BK174"/>
  <c r="BK160"/>
  <c r="J156"/>
  <c r="J146"/>
  <c r="BK139"/>
  <c r="BK129"/>
  <c r="J270" i="9"/>
  <c r="J265"/>
  <c r="BK252"/>
  <c r="BK244"/>
  <c r="J238"/>
  <c r="BK236"/>
  <c r="J223"/>
  <c r="BK221"/>
  <c r="J212"/>
  <c r="J199"/>
  <c r="J195"/>
  <c r="J188"/>
  <c r="J186"/>
  <c r="BK184"/>
  <c r="BK182"/>
  <c r="J176"/>
  <c r="BK172"/>
  <c r="BK166"/>
  <c r="J141"/>
  <c r="BK269" i="8"/>
  <c r="BK264"/>
  <c r="J260"/>
  <c r="J251"/>
  <c r="J248"/>
  <c r="BK246"/>
  <c r="BK244"/>
  <c r="J240"/>
  <c r="J234"/>
  <c r="J227"/>
  <c r="BK223"/>
  <c r="J217"/>
  <c r="J188"/>
  <c r="BK166"/>
  <c r="J158"/>
  <c r="J141"/>
  <c r="BK257" i="7"/>
  <c r="J244"/>
  <c r="J240"/>
  <c r="BK236"/>
  <c r="J227"/>
  <c r="BK223"/>
  <c r="BK219"/>
  <c r="BK202"/>
  <c r="J139"/>
  <c r="J127"/>
  <c r="BK264" i="6"/>
  <c r="J262"/>
  <c r="BK260"/>
  <c r="J240"/>
  <c r="BK227"/>
  <c r="BK219"/>
  <c r="BK217"/>
  <c r="BK197"/>
  <c r="J162"/>
  <c r="BK139"/>
  <c r="J273" i="5"/>
  <c r="BK271"/>
  <c r="J254"/>
  <c r="J249"/>
  <c r="BK228"/>
  <c r="J209"/>
  <c r="J189"/>
  <c r="BK163"/>
  <c r="J149"/>
  <c r="J146"/>
  <c r="J137"/>
  <c r="J267" i="4"/>
  <c r="BK263"/>
  <c r="J254"/>
  <c r="J249"/>
  <c r="J240"/>
  <c r="J234"/>
  <c r="BK219"/>
  <c r="BK217"/>
  <c r="J186"/>
  <c r="J180"/>
  <c r="J176"/>
  <c r="BK158"/>
  <c r="J146"/>
  <c r="J144"/>
  <c r="BK127"/>
  <c r="BK273" i="3"/>
  <c r="J271"/>
  <c r="J250"/>
  <c r="J248"/>
  <c r="BK238"/>
  <c r="BK227"/>
  <c r="BK214"/>
  <c r="J197"/>
  <c r="J195"/>
  <c r="J184"/>
  <c r="BK166"/>
  <c r="J160"/>
  <c r="BK134"/>
  <c r="BK127"/>
  <c r="BK284" i="2"/>
  <c r="J282"/>
  <c r="BK277"/>
  <c r="BK275"/>
  <c r="J266"/>
  <c r="J257"/>
  <c r="BK256"/>
  <c r="J252"/>
  <c r="BK250"/>
  <c r="BK248"/>
  <c r="J241"/>
  <c r="J222"/>
  <c r="BK206"/>
  <c r="J204"/>
  <c r="J179"/>
  <c r="BK163"/>
  <c r="J151"/>
  <c r="J146"/>
  <c r="BK141"/>
  <c r="J158" i="3"/>
  <c r="BK156"/>
  <c r="J139"/>
  <c r="BK137"/>
  <c r="J127"/>
  <c r="J259" i="2"/>
  <c r="BK257"/>
  <c r="J256"/>
  <c r="BK233"/>
  <c r="J229"/>
  <c r="BK227"/>
  <c r="BK224"/>
  <c r="BK185"/>
  <c r="J183"/>
  <c r="BK171"/>
  <c r="J139"/>
  <c r="BK137"/>
  <c r="T126"/>
  <c r="P243"/>
  <c r="R272"/>
  <c r="P126"/>
  <c r="BK226"/>
  <c r="J226"/>
  <c r="J100"/>
  <c r="BK263"/>
  <c r="J263"/>
  <c r="J102"/>
  <c r="BK281"/>
  <c r="J281"/>
  <c r="J104"/>
  <c r="R126" i="3"/>
  <c r="T211"/>
  <c r="T233"/>
  <c r="R126" i="4"/>
  <c r="P211"/>
  <c r="P233"/>
  <c r="R269"/>
  <c r="T126" i="5"/>
  <c r="P240"/>
  <c r="BK270"/>
  <c r="J270"/>
  <c r="J103"/>
  <c r="T279"/>
  <c r="BK126" i="6"/>
  <c r="J126"/>
  <c r="J98"/>
  <c r="P211"/>
  <c r="BK233"/>
  <c r="J233"/>
  <c r="J101"/>
  <c r="R250"/>
  <c r="P268"/>
  <c r="T126" i="7"/>
  <c r="T216"/>
  <c r="T250"/>
  <c r="R268"/>
  <c r="BK211" i="8"/>
  <c r="J211"/>
  <c r="J99"/>
  <c r="R233"/>
  <c r="BK259"/>
  <c r="J259"/>
  <c r="J103"/>
  <c r="R268"/>
  <c r="R126" i="9"/>
  <c r="T211"/>
  <c r="BK233"/>
  <c r="J233"/>
  <c r="J101"/>
  <c r="P251"/>
  <c r="R260"/>
  <c r="BK126" i="2"/>
  <c r="J126"/>
  <c r="J98"/>
  <c r="R221"/>
  <c r="R226"/>
  <c r="BK272"/>
  <c r="J272"/>
  <c r="J103"/>
  <c r="BK126" i="3"/>
  <c r="R211"/>
  <c r="P233"/>
  <c r="T252"/>
  <c r="T261"/>
  <c r="BK126" i="4"/>
  <c r="P216"/>
  <c r="R251"/>
  <c r="BK269"/>
  <c r="J269"/>
  <c r="J104"/>
  <c r="BK218" i="5"/>
  <c r="J218"/>
  <c r="J99"/>
  <c r="R223"/>
  <c r="BK261"/>
  <c r="J261"/>
  <c r="J102"/>
  <c r="T270"/>
  <c r="P126" i="6"/>
  <c r="R216"/>
  <c r="P250"/>
  <c r="P259"/>
  <c r="BK126" i="7"/>
  <c r="P211"/>
  <c r="BK233"/>
  <c r="J233"/>
  <c r="J101"/>
  <c r="R250"/>
  <c r="T268"/>
  <c r="R126" i="8"/>
  <c r="T211"/>
  <c r="BK233"/>
  <c r="J233"/>
  <c r="J101"/>
  <c r="T250"/>
  <c r="P268"/>
  <c r="BK216" i="9"/>
  <c r="J216"/>
  <c r="J100"/>
  <c r="R233"/>
  <c r="BK260"/>
  <c r="J260"/>
  <c r="J103"/>
  <c r="P269"/>
  <c r="BK221" i="2"/>
  <c r="J221"/>
  <c r="J99"/>
  <c r="T243"/>
  <c r="P263"/>
  <c r="P281"/>
  <c r="P211" i="3"/>
  <c r="T216"/>
  <c r="BK252"/>
  <c r="J252"/>
  <c r="J102"/>
  <c r="T270"/>
  <c r="T126" i="4"/>
  <c r="R211"/>
  <c r="T251"/>
  <c r="P269"/>
  <c r="P126" i="5"/>
  <c r="R218"/>
  <c r="T223"/>
  <c r="T261"/>
  <c r="P279"/>
  <c r="R126" i="6"/>
  <c r="P216"/>
  <c r="BK250"/>
  <c r="J250"/>
  <c r="J102"/>
  <c r="T268"/>
  <c r="P216" i="7"/>
  <c r="BK250"/>
  <c r="J250"/>
  <c r="J102"/>
  <c r="R259"/>
  <c r="P126" i="8"/>
  <c r="R211"/>
  <c r="R216"/>
  <c r="BK250"/>
  <c r="J250"/>
  <c r="J102"/>
  <c r="P259"/>
  <c r="BK268"/>
  <c r="J268"/>
  <c r="J104"/>
  <c r="P126" i="9"/>
  <c r="P216"/>
  <c r="T233"/>
  <c r="T260"/>
  <c r="BK126" i="10"/>
  <c r="P221" i="2"/>
  <c r="R243"/>
  <c r="R263"/>
  <c r="T281"/>
  <c r="BK211" i="3"/>
  <c r="J211"/>
  <c r="J99"/>
  <c r="R233"/>
  <c r="R252"/>
  <c r="R261"/>
  <c r="P126" i="4"/>
  <c r="R216"/>
  <c r="P251"/>
  <c r="T260"/>
  <c r="BK126" i="5"/>
  <c r="J126"/>
  <c r="J98"/>
  <c r="BK240"/>
  <c r="J240"/>
  <c r="J101"/>
  <c r="R261"/>
  <c r="BK279"/>
  <c r="J279"/>
  <c r="J104"/>
  <c r="BK211" i="6"/>
  <c r="J211"/>
  <c r="J99"/>
  <c r="T211"/>
  <c r="R233"/>
  <c r="R259"/>
  <c r="P126" i="7"/>
  <c r="R211"/>
  <c r="R233"/>
  <c r="T259"/>
  <c r="P251" i="10"/>
  <c r="P226" i="2"/>
  <c r="T263"/>
  <c r="R281"/>
  <c r="BK216" i="3"/>
  <c r="J216"/>
  <c r="J100"/>
  <c r="BK233"/>
  <c r="J233"/>
  <c r="J101"/>
  <c r="BK261"/>
  <c r="J261"/>
  <c r="J103"/>
  <c r="BK270"/>
  <c r="J270"/>
  <c r="J104"/>
  <c r="BK260" i="4"/>
  <c r="J260"/>
  <c r="J103"/>
  <c r="T269"/>
  <c r="R126" i="5"/>
  <c r="T218"/>
  <c r="T240"/>
  <c r="R270"/>
  <c r="BK216" i="6"/>
  <c r="J216"/>
  <c r="J100"/>
  <c r="T233"/>
  <c r="T259"/>
  <c r="R126" i="7"/>
  <c r="R216"/>
  <c r="R125"/>
  <c r="R124"/>
  <c r="P250"/>
  <c r="BK268"/>
  <c r="J268"/>
  <c r="J104"/>
  <c r="BK216" i="8"/>
  <c r="J216"/>
  <c r="J100"/>
  <c r="T233"/>
  <c r="T268"/>
  <c r="BK126" i="9"/>
  <c r="J126"/>
  <c r="J98"/>
  <c r="BK211"/>
  <c r="J211"/>
  <c r="J99"/>
  <c r="R216"/>
  <c r="R251"/>
  <c r="BK269"/>
  <c r="J269"/>
  <c r="J104"/>
  <c r="P126" i="10"/>
  <c r="R126" i="2"/>
  <c r="R125"/>
  <c r="R124"/>
  <c r="BK243"/>
  <c r="J243"/>
  <c r="J101"/>
  <c r="P272"/>
  <c r="P126" i="3"/>
  <c r="P216"/>
  <c r="P261"/>
  <c r="R270"/>
  <c r="BK211" i="4"/>
  <c r="J211"/>
  <c r="J99"/>
  <c r="T211"/>
  <c r="R233"/>
  <c r="T233"/>
  <c r="BK251"/>
  <c r="J251"/>
  <c r="J102"/>
  <c r="R260"/>
  <c r="BK223" i="5"/>
  <c r="J223"/>
  <c r="J100"/>
  <c r="P223"/>
  <c r="P261"/>
  <c r="P270"/>
  <c r="T126" i="6"/>
  <c r="R211"/>
  <c r="P233"/>
  <c r="T250"/>
  <c r="BK268"/>
  <c r="J268"/>
  <c r="J104"/>
  <c r="BK211" i="7"/>
  <c r="J211"/>
  <c r="J99"/>
  <c r="T211"/>
  <c r="P233"/>
  <c r="BK259"/>
  <c r="J259"/>
  <c r="J103"/>
  <c r="P268"/>
  <c r="T126" i="8"/>
  <c r="P211"/>
  <c r="T216"/>
  <c r="P250"/>
  <c r="R259"/>
  <c r="T126" i="9"/>
  <c r="R211"/>
  <c r="T216"/>
  <c r="BK251"/>
  <c r="J251"/>
  <c r="J102"/>
  <c r="P260"/>
  <c r="R269"/>
  <c r="R126" i="10"/>
  <c r="BK211"/>
  <c r="J211"/>
  <c r="J99"/>
  <c r="P211"/>
  <c r="T211"/>
  <c r="BK216"/>
  <c r="J216"/>
  <c r="J100"/>
  <c r="R216"/>
  <c r="BK233"/>
  <c r="J233"/>
  <c r="J101"/>
  <c r="P233"/>
  <c r="T233"/>
  <c r="BK260"/>
  <c r="J260"/>
  <c r="J103"/>
  <c r="T221" i="2"/>
  <c r="T226"/>
  <c r="T272"/>
  <c r="T126" i="3"/>
  <c r="T125"/>
  <c r="T124"/>
  <c r="R216"/>
  <c r="P252"/>
  <c r="P270"/>
  <c r="BK216" i="4"/>
  <c r="J216"/>
  <c r="J100"/>
  <c r="T216"/>
  <c r="BK233"/>
  <c r="J233"/>
  <c r="J101"/>
  <c r="P260"/>
  <c r="P218" i="5"/>
  <c r="R240"/>
  <c r="R279"/>
  <c r="T216" i="6"/>
  <c r="BK259"/>
  <c r="J259"/>
  <c r="J103"/>
  <c r="R268"/>
  <c r="BK216" i="7"/>
  <c r="J216"/>
  <c r="J100"/>
  <c r="T233"/>
  <c r="P259"/>
  <c r="BK126" i="8"/>
  <c r="J126"/>
  <c r="J98"/>
  <c r="P216"/>
  <c r="P233"/>
  <c r="R250"/>
  <c r="T259"/>
  <c r="P211" i="9"/>
  <c r="P233"/>
  <c r="T251"/>
  <c r="T269"/>
  <c r="T126" i="10"/>
  <c r="T216"/>
  <c r="T251"/>
  <c r="T260"/>
  <c r="T269"/>
  <c r="T125"/>
  <c r="T124"/>
  <c r="R211"/>
  <c r="P216"/>
  <c r="R233"/>
  <c r="BK251"/>
  <c r="J251"/>
  <c r="J102"/>
  <c r="R251"/>
  <c r="P260"/>
  <c r="R260"/>
  <c r="BK269"/>
  <c r="J269"/>
  <c r="J104"/>
  <c r="P269"/>
  <c r="R269"/>
  <c r="BK122" i="11"/>
  <c r="J122"/>
  <c r="J98"/>
  <c r="P122"/>
  <c r="R122"/>
  <c r="T122"/>
  <c r="BK132"/>
  <c r="J132"/>
  <c r="J99"/>
  <c r="P132"/>
  <c r="R132"/>
  <c r="T132"/>
  <c r="BK135"/>
  <c r="J135"/>
  <c r="J100"/>
  <c r="P135"/>
  <c r="R135"/>
  <c r="T135"/>
  <c r="E85" i="2"/>
  <c r="BE129"/>
  <c r="BE134"/>
  <c r="BE144"/>
  <c r="BE146"/>
  <c r="BE161"/>
  <c r="BE163"/>
  <c r="BE177"/>
  <c r="BE187"/>
  <c r="BE222"/>
  <c r="BE237"/>
  <c r="BE246"/>
  <c r="BE270"/>
  <c r="F92"/>
  <c r="J121"/>
  <c r="BE127"/>
  <c r="BE139"/>
  <c r="BE175"/>
  <c r="BE181"/>
  <c r="BE185"/>
  <c r="BE189"/>
  <c r="BE191"/>
  <c r="BE233"/>
  <c r="BE279"/>
  <c r="BE284"/>
  <c r="J89" i="3"/>
  <c r="BE146"/>
  <c r="BE162"/>
  <c r="BE178"/>
  <c r="BE202"/>
  <c r="BE223"/>
  <c r="F92" i="4"/>
  <c r="BE139"/>
  <c r="BE166"/>
  <c r="BE172"/>
  <c r="BE184"/>
  <c r="BE258"/>
  <c r="BE272"/>
  <c r="F92" i="5"/>
  <c r="BE165"/>
  <c r="BE171"/>
  <c r="BE175"/>
  <c r="BE181"/>
  <c r="BE183"/>
  <c r="BE202"/>
  <c r="BE204"/>
  <c r="BE219"/>
  <c r="BE221"/>
  <c r="BE234"/>
  <c r="BE243"/>
  <c r="BE247"/>
  <c r="BE262"/>
  <c r="BE268"/>
  <c r="F120" i="6"/>
  <c r="BE158"/>
  <c r="BE166"/>
  <c r="BE170"/>
  <c r="BE172"/>
  <c r="BE186"/>
  <c r="BE188"/>
  <c r="BE214"/>
  <c r="BE223"/>
  <c r="BE242"/>
  <c r="BE266"/>
  <c r="BE269"/>
  <c r="J91" i="7"/>
  <c r="BE137"/>
  <c r="BE160"/>
  <c r="BE166"/>
  <c r="BE182"/>
  <c r="BE195"/>
  <c r="BE246"/>
  <c r="BE251"/>
  <c r="BE260"/>
  <c r="E114" i="8"/>
  <c r="BE139"/>
  <c r="BE176"/>
  <c r="BE195"/>
  <c r="BE221"/>
  <c r="BE257"/>
  <c r="BE262"/>
  <c r="BE266"/>
  <c r="J118" i="9"/>
  <c r="J121"/>
  <c r="BE129"/>
  <c r="BE214"/>
  <c r="BE217"/>
  <c r="BE219"/>
  <c r="BE242"/>
  <c r="BE258"/>
  <c r="BE263"/>
  <c r="BE267"/>
  <c r="J92" i="10"/>
  <c r="BE137"/>
  <c r="BE144"/>
  <c r="BE158"/>
  <c r="BE162"/>
  <c r="BE178"/>
  <c r="BE180"/>
  <c r="BE188"/>
  <c r="BE137" i="2"/>
  <c r="BE167"/>
  <c r="BE241"/>
  <c r="BE258"/>
  <c r="F91" i="3"/>
  <c r="F121"/>
  <c r="BE180"/>
  <c r="BE195"/>
  <c r="BE212"/>
  <c r="BE271"/>
  <c r="BE273"/>
  <c r="F91" i="4"/>
  <c r="BE144"/>
  <c r="BE160"/>
  <c r="BE162"/>
  <c r="BE180"/>
  <c r="BE199"/>
  <c r="BE202"/>
  <c r="BE221"/>
  <c r="BE263"/>
  <c r="E85" i="5"/>
  <c r="J91"/>
  <c r="J118"/>
  <c r="BE129"/>
  <c r="BE134"/>
  <c r="BE141"/>
  <c r="BE191"/>
  <c r="BE195"/>
  <c r="BE224"/>
  <c r="BE249"/>
  <c r="BE264"/>
  <c r="J89" i="6"/>
  <c r="BE199"/>
  <c r="BE202"/>
  <c r="BE227"/>
  <c r="BE236"/>
  <c r="BE246"/>
  <c r="BE248"/>
  <c r="BE262"/>
  <c r="J92" i="7"/>
  <c r="BE146"/>
  <c r="BE172"/>
  <c r="BE174"/>
  <c r="BE219"/>
  <c r="BE242"/>
  <c r="BE264"/>
  <c r="BE144" i="8"/>
  <c r="BE146"/>
  <c r="BE166"/>
  <c r="BE172"/>
  <c r="BE184"/>
  <c r="BE219"/>
  <c r="BE246"/>
  <c r="BE248"/>
  <c r="BE251"/>
  <c r="BE271"/>
  <c r="F91" i="9"/>
  <c r="F121"/>
  <c r="BE127"/>
  <c r="BE158"/>
  <c r="BE160"/>
  <c r="BE162"/>
  <c r="BE166"/>
  <c r="BE184"/>
  <c r="BE186"/>
  <c r="BE202"/>
  <c r="BE261"/>
  <c r="F92" i="10"/>
  <c r="BE134"/>
  <c r="BE160"/>
  <c r="BE166"/>
  <c r="BE170"/>
  <c r="BE176"/>
  <c r="BE184"/>
  <c r="BE223"/>
  <c r="J120" i="2"/>
  <c r="BE195"/>
  <c r="BE202"/>
  <c r="BE209"/>
  <c r="BE224"/>
  <c r="BE229"/>
  <c r="BE244"/>
  <c r="BE257"/>
  <c r="BE266"/>
  <c r="E114" i="3"/>
  <c r="J121"/>
  <c r="BE139"/>
  <c r="BE141"/>
  <c r="BE144"/>
  <c r="BE166"/>
  <c r="BE170"/>
  <c r="BE246"/>
  <c r="J92" i="4"/>
  <c r="J120"/>
  <c r="BE141"/>
  <c r="BE252"/>
  <c r="BE254"/>
  <c r="BE265"/>
  <c r="BE149" i="5"/>
  <c r="BE185"/>
  <c r="BE187"/>
  <c r="BE189"/>
  <c r="E85" i="6"/>
  <c r="BE129"/>
  <c r="BE139"/>
  <c r="BE162"/>
  <c r="BE212"/>
  <c r="BE231"/>
  <c r="BE240"/>
  <c r="BE244"/>
  <c r="BE264"/>
  <c r="BE271"/>
  <c r="E85" i="7"/>
  <c r="J118"/>
  <c r="BE127"/>
  <c r="BE129"/>
  <c r="BE139"/>
  <c r="BE141"/>
  <c r="BE158"/>
  <c r="BE170"/>
  <c r="BE212"/>
  <c r="BE214"/>
  <c r="BE244"/>
  <c r="F91" i="8"/>
  <c r="BE129"/>
  <c r="BE160"/>
  <c r="BE178"/>
  <c r="BE180"/>
  <c r="BE186"/>
  <c r="BE202"/>
  <c r="BE227"/>
  <c r="BE238"/>
  <c r="BE242"/>
  <c r="BE269"/>
  <c r="BE134" i="9"/>
  <c r="BE146"/>
  <c r="BE170"/>
  <c r="BE172"/>
  <c r="BE174"/>
  <c r="BE180"/>
  <c r="BE182"/>
  <c r="BE234"/>
  <c r="BE240"/>
  <c r="BE246"/>
  <c r="BE252"/>
  <c r="J91" i="10"/>
  <c r="J118"/>
  <c r="BE127"/>
  <c r="BE141"/>
  <c r="BE182"/>
  <c r="BE186"/>
  <c r="F91" i="2"/>
  <c r="J118"/>
  <c r="BE149"/>
  <c r="BE165"/>
  <c r="BE179"/>
  <c r="BE206"/>
  <c r="BE227"/>
  <c r="BE252"/>
  <c r="BE275"/>
  <c r="BE277"/>
  <c r="J91" i="3"/>
  <c r="BE127"/>
  <c r="BE156"/>
  <c r="BE186"/>
  <c r="BE231"/>
  <c r="BE248"/>
  <c r="BE250"/>
  <c r="BE262"/>
  <c r="BE264"/>
  <c r="E114" i="4"/>
  <c r="BE127"/>
  <c r="BE174"/>
  <c r="BE212"/>
  <c r="BE231"/>
  <c r="J92" i="5"/>
  <c r="BE139"/>
  <c r="BE167"/>
  <c r="BE177"/>
  <c r="BE209"/>
  <c r="BE228"/>
  <c r="BE253"/>
  <c r="BE254"/>
  <c r="BE255"/>
  <c r="BE256"/>
  <c r="BE257"/>
  <c r="BE259"/>
  <c r="BE275"/>
  <c r="J91" i="6"/>
  <c r="J121"/>
  <c r="BE182"/>
  <c r="BE217"/>
  <c r="BE219"/>
  <c r="F92" i="7"/>
  <c r="BE134"/>
  <c r="BE176"/>
  <c r="BE184"/>
  <c r="BE202"/>
  <c r="BE231"/>
  <c r="BE257"/>
  <c r="J89" i="8"/>
  <c r="BE156"/>
  <c r="BE242" i="10"/>
  <c r="BE247"/>
  <c r="BE141" i="2"/>
  <c r="BE183"/>
  <c r="BE250"/>
  <c r="BE259"/>
  <c r="BE264"/>
  <c r="BE273"/>
  <c r="BE282"/>
  <c r="BE172" i="3"/>
  <c r="BE174"/>
  <c r="BE176"/>
  <c r="BE240"/>
  <c r="BE242"/>
  <c r="BE244"/>
  <c r="BE253"/>
  <c r="BE259"/>
  <c r="BE134" i="4"/>
  <c r="BE137"/>
  <c r="BE176"/>
  <c r="BE178"/>
  <c r="BE217"/>
  <c r="BE240"/>
  <c r="BE127" i="5"/>
  <c r="BE273"/>
  <c r="F92" i="6"/>
  <c r="BE141"/>
  <c r="BE144"/>
  <c r="BE156"/>
  <c r="BE174"/>
  <c r="BE176"/>
  <c r="BE178"/>
  <c r="BE180"/>
  <c r="BE197"/>
  <c r="BE238"/>
  <c r="BE251"/>
  <c r="BE253"/>
  <c r="BE257"/>
  <c r="BE260"/>
  <c r="BE156" i="7"/>
  <c r="BE186"/>
  <c r="BE188"/>
  <c r="BE266"/>
  <c r="J91" i="8"/>
  <c r="J92"/>
  <c r="F121"/>
  <c r="BE134"/>
  <c r="BE137"/>
  <c r="BE182"/>
  <c r="BE188"/>
  <c r="BE212"/>
  <c r="BE214"/>
  <c r="BE236"/>
  <c r="BE240"/>
  <c r="BE244"/>
  <c r="BE264"/>
  <c r="E85" i="9"/>
  <c r="J120"/>
  <c r="BE176"/>
  <c r="BE178"/>
  <c r="BE236"/>
  <c r="BE247"/>
  <c r="BE265"/>
  <c r="BE272"/>
  <c r="E114" i="10"/>
  <c r="BE129"/>
  <c r="BE139"/>
  <c r="BE172"/>
  <c r="BE174"/>
  <c r="BE199"/>
  <c r="BE214"/>
  <c r="BE231"/>
  <c r="BE236"/>
  <c r="BE240"/>
  <c r="BE246"/>
  <c r="BE272"/>
  <c r="BE231" i="2"/>
  <c r="BE256"/>
  <c r="BE129" i="3"/>
  <c r="BE134"/>
  <c r="BE137"/>
  <c r="BE158"/>
  <c r="BE182"/>
  <c r="BE184"/>
  <c r="BE217"/>
  <c r="BE219"/>
  <c r="BE227"/>
  <c r="BE255"/>
  <c r="BE266"/>
  <c r="BE268"/>
  <c r="J89" i="4"/>
  <c r="BE129"/>
  <c r="BE170"/>
  <c r="BE182"/>
  <c r="BE186"/>
  <c r="BE188"/>
  <c r="BE195"/>
  <c r="BE227"/>
  <c r="BE236"/>
  <c r="BE247"/>
  <c r="BE261"/>
  <c r="BE137" i="5"/>
  <c r="BE151"/>
  <c r="BE179"/>
  <c r="BE206"/>
  <c r="BE226"/>
  <c r="BE238"/>
  <c r="BE241"/>
  <c r="BE245"/>
  <c r="BE251"/>
  <c r="BE271"/>
  <c r="BE280"/>
  <c r="BE282"/>
  <c r="BE127" i="6"/>
  <c r="BE137"/>
  <c r="BE146"/>
  <c r="BE160"/>
  <c r="BE195"/>
  <c r="BE221"/>
  <c r="BE234"/>
  <c r="F120" i="7"/>
  <c r="BE162"/>
  <c r="BE178"/>
  <c r="BE180"/>
  <c r="BE221"/>
  <c r="BE223"/>
  <c r="BE234"/>
  <c r="BE248"/>
  <c r="BE253"/>
  <c r="BE262"/>
  <c r="BE269"/>
  <c r="BE127" i="8"/>
  <c r="BE158"/>
  <c r="BE170"/>
  <c r="BE174"/>
  <c r="BE197"/>
  <c r="BE217"/>
  <c r="BE223"/>
  <c r="BE234"/>
  <c r="BE253"/>
  <c r="BE260"/>
  <c r="BE137" i="9"/>
  <c r="BE139"/>
  <c r="BE144"/>
  <c r="BE156"/>
  <c r="BE188"/>
  <c r="BE195"/>
  <c r="BE197"/>
  <c r="BE212"/>
  <c r="BE221"/>
  <c r="BE238"/>
  <c r="BE244"/>
  <c r="BE249"/>
  <c r="BE254"/>
  <c r="F91" i="10"/>
  <c r="BE146"/>
  <c r="BE156"/>
  <c r="BE202"/>
  <c r="BE212"/>
  <c r="BE217"/>
  <c r="BE221"/>
  <c r="BE227"/>
  <c r="BE238"/>
  <c r="BE265"/>
  <c r="BE270"/>
  <c r="BE151" i="2"/>
  <c r="BE171"/>
  <c r="BE204"/>
  <c r="BE248"/>
  <c r="BE254"/>
  <c r="BE261"/>
  <c r="BE160" i="3"/>
  <c r="BE188"/>
  <c r="BE197"/>
  <c r="BE199"/>
  <c r="BE214"/>
  <c r="BE221"/>
  <c r="BE234"/>
  <c r="BE236"/>
  <c r="BE238"/>
  <c r="BE146" i="4"/>
  <c r="BE156"/>
  <c r="BE158"/>
  <c r="BE197"/>
  <c r="BE214"/>
  <c r="BE219"/>
  <c r="BE223"/>
  <c r="BE234"/>
  <c r="BE238"/>
  <c r="BE242"/>
  <c r="BE244"/>
  <c r="BE246"/>
  <c r="BE249"/>
  <c r="BE267"/>
  <c r="BE270"/>
  <c r="F91" i="5"/>
  <c r="BE144"/>
  <c r="BE146"/>
  <c r="BE161"/>
  <c r="BE163"/>
  <c r="BE230"/>
  <c r="BE277"/>
  <c r="BE134" i="6"/>
  <c r="BE184"/>
  <c r="BE144" i="7"/>
  <c r="BE197"/>
  <c r="BE199"/>
  <c r="BE217"/>
  <c r="BE227"/>
  <c r="BE236"/>
  <c r="BE238"/>
  <c r="BE240"/>
  <c r="BE271"/>
  <c r="BE141" i="8"/>
  <c r="BE162"/>
  <c r="BE199"/>
  <c r="BE231"/>
  <c r="BE141" i="9"/>
  <c r="BE199"/>
  <c r="BE223"/>
  <c r="BE227"/>
  <c r="BE231"/>
  <c r="BE270"/>
  <c r="BE195" i="10"/>
  <c r="BE197"/>
  <c r="BE219"/>
  <c r="BE234"/>
  <c r="BE244"/>
  <c r="BE249"/>
  <c r="BE252"/>
  <c r="BE254"/>
  <c r="BE258"/>
  <c r="BE261"/>
  <c r="BE263"/>
  <c r="BE267"/>
  <c r="E85" i="11"/>
  <c r="J89"/>
  <c r="F91"/>
  <c r="J91"/>
  <c r="F92"/>
  <c r="J92"/>
  <c r="BE123"/>
  <c r="BE125"/>
  <c r="BE127"/>
  <c r="BE129"/>
  <c r="BE131"/>
  <c r="BE133"/>
  <c r="BE134"/>
  <c r="BE136"/>
  <c r="BE138"/>
  <c r="F34" i="2"/>
  <c r="BA95" i="1"/>
  <c r="J34" i="7"/>
  <c r="AW100" i="1"/>
  <c r="F35" i="5"/>
  <c r="BB98" i="1"/>
  <c r="F35" i="9"/>
  <c r="BB102" i="1"/>
  <c r="J34" i="5"/>
  <c r="AW98" i="1"/>
  <c r="F37" i="7"/>
  <c r="BD100" i="1"/>
  <c r="F36" i="11"/>
  <c r="BC104" i="1"/>
  <c r="F35" i="8"/>
  <c r="BB101" i="1"/>
  <c r="F37" i="4"/>
  <c r="BD97" i="1"/>
  <c r="F37" i="10"/>
  <c r="BD103" i="1"/>
  <c r="J34" i="4"/>
  <c r="AW97" i="1"/>
  <c r="F36" i="7"/>
  <c r="BC100" i="1"/>
  <c r="F36" i="3"/>
  <c r="BC96" i="1"/>
  <c r="F37" i="8"/>
  <c r="BD101" i="1"/>
  <c r="F36" i="4"/>
  <c r="BC97" i="1"/>
  <c r="F35" i="7"/>
  <c r="BB100" i="1"/>
  <c r="F34" i="11"/>
  <c r="BA104" i="1"/>
  <c r="J34" i="2"/>
  <c r="AW95" i="1"/>
  <c r="F37" i="3"/>
  <c r="BD96" i="1"/>
  <c r="J34" i="8"/>
  <c r="AW101" i="1"/>
  <c r="F36" i="5"/>
  <c r="BC98" i="1"/>
  <c r="F37" i="5"/>
  <c r="BD98" i="1"/>
  <c r="F34" i="10"/>
  <c r="BA103" i="1"/>
  <c r="F37" i="11"/>
  <c r="BD104" i="1"/>
  <c r="F34" i="9"/>
  <c r="BA102" i="1"/>
  <c r="F37" i="2"/>
  <c r="BD95" i="1"/>
  <c r="F36" i="2"/>
  <c r="BC95" i="1"/>
  <c r="F37" i="9"/>
  <c r="BD102" i="1"/>
  <c r="F35" i="4"/>
  <c r="BB97" i="1"/>
  <c r="F36" i="9"/>
  <c r="BC102" i="1"/>
  <c r="F34" i="6"/>
  <c r="BA99" i="1"/>
  <c r="F35" i="3"/>
  <c r="BB96" i="1"/>
  <c r="F35" i="10"/>
  <c r="BB103" i="1"/>
  <c r="F34" i="8"/>
  <c r="BA101" i="1"/>
  <c r="J34" i="9"/>
  <c r="AW102" i="1"/>
  <c r="F35" i="2"/>
  <c r="BB95" i="1"/>
  <c r="F35" i="11"/>
  <c r="BB104" i="1"/>
  <c r="J34" i="10"/>
  <c r="AW103" i="1"/>
  <c r="F37" i="6"/>
  <c r="BD99" i="1"/>
  <c r="F36" i="6"/>
  <c r="BC99" i="1"/>
  <c r="F34" i="3"/>
  <c r="BA96" i="1"/>
  <c r="F35" i="6"/>
  <c r="BB99" i="1"/>
  <c r="J34" i="11"/>
  <c r="AW104" i="1"/>
  <c r="F36" i="8"/>
  <c r="BC101" i="1"/>
  <c r="F34" i="5"/>
  <c r="BA98" i="1"/>
  <c r="F34" i="4"/>
  <c r="BA97" i="1"/>
  <c r="F34" i="7"/>
  <c r="BA100" i="1"/>
  <c r="J34" i="3"/>
  <c r="AW96" i="1"/>
  <c r="J34" i="6"/>
  <c r="AW99" i="1"/>
  <c r="F36" i="10"/>
  <c r="BC103" i="1"/>
  <c r="P121" i="11"/>
  <c r="P120"/>
  <c r="AU104" i="1"/>
  <c r="P125" i="9"/>
  <c r="P124"/>
  <c r="AU102" i="1"/>
  <c r="P125" i="6"/>
  <c r="P124"/>
  <c r="AU99" i="1"/>
  <c r="T125" i="9"/>
  <c r="T124"/>
  <c r="P125" i="8"/>
  <c r="P124"/>
  <c r="AU101" i="1"/>
  <c r="BK125" i="4"/>
  <c r="J125"/>
  <c r="J97"/>
  <c r="T125" i="7"/>
  <c r="T124"/>
  <c r="R125" i="4"/>
  <c r="R124"/>
  <c r="R121" i="11"/>
  <c r="R120"/>
  <c r="R125" i="9"/>
  <c r="R124"/>
  <c r="T125" i="8"/>
  <c r="T124"/>
  <c r="P125" i="5"/>
  <c r="P124"/>
  <c r="AU98" i="1"/>
  <c r="R125" i="3"/>
  <c r="R124"/>
  <c r="T121" i="11"/>
  <c r="T120"/>
  <c r="R125" i="5"/>
  <c r="R124"/>
  <c r="P125" i="4"/>
  <c r="P124"/>
  <c r="AU97" i="1"/>
  <c r="BK125" i="7"/>
  <c r="J125"/>
  <c r="J97"/>
  <c r="T125" i="5"/>
  <c r="T124"/>
  <c r="T125" i="2"/>
  <c r="T124"/>
  <c r="R125" i="10"/>
  <c r="R124"/>
  <c r="R125" i="8"/>
  <c r="R124"/>
  <c r="P125" i="2"/>
  <c r="P124"/>
  <c r="AU95" i="1"/>
  <c r="T125" i="6"/>
  <c r="T124"/>
  <c r="P125" i="10"/>
  <c r="P124"/>
  <c r="AU103" i="1"/>
  <c r="BK125" i="10"/>
  <c r="BK124"/>
  <c r="J124"/>
  <c r="J96"/>
  <c r="R125" i="6"/>
  <c r="R124"/>
  <c r="BK125" i="3"/>
  <c r="J125"/>
  <c r="J97"/>
  <c r="P125"/>
  <c r="P124"/>
  <c r="AU96" i="1"/>
  <c r="P125" i="7"/>
  <c r="P124"/>
  <c r="AU100" i="1"/>
  <c r="T125" i="4"/>
  <c r="T124"/>
  <c r="BK125" i="8"/>
  <c r="J125"/>
  <c r="J97"/>
  <c r="BK125" i="9"/>
  <c r="J125"/>
  <c r="J97"/>
  <c r="J126" i="3"/>
  <c r="J98"/>
  <c r="J126" i="7"/>
  <c r="J98"/>
  <c r="J126" i="10"/>
  <c r="J98"/>
  <c r="BK125" i="2"/>
  <c r="BK124"/>
  <c r="J124"/>
  <c r="BK125" i="6"/>
  <c r="J125"/>
  <c r="J97"/>
  <c r="J126" i="4"/>
  <c r="J98"/>
  <c r="BK125" i="5"/>
  <c r="BK124"/>
  <c r="J124"/>
  <c r="J96"/>
  <c r="BK121" i="11"/>
  <c r="J121"/>
  <c r="J97"/>
  <c r="F33" i="2"/>
  <c r="AZ95" i="1"/>
  <c r="J33" i="10"/>
  <c r="AV103" i="1"/>
  <c r="AT103"/>
  <c r="BA94"/>
  <c r="AW94"/>
  <c r="AK30"/>
  <c r="J33" i="6"/>
  <c r="AV99" i="1"/>
  <c r="AT99"/>
  <c r="F33" i="7"/>
  <c r="AZ100" i="1"/>
  <c r="F33" i="9"/>
  <c r="AZ102" i="1"/>
  <c r="BD94"/>
  <c r="W33"/>
  <c r="J33" i="7"/>
  <c r="AV100" i="1"/>
  <c r="AT100"/>
  <c r="F33" i="10"/>
  <c r="AZ103" i="1"/>
  <c r="J33" i="4"/>
  <c r="AV97" i="1"/>
  <c r="AT97"/>
  <c r="J33" i="2"/>
  <c r="AV95" i="1"/>
  <c r="AT95"/>
  <c r="F33" i="11"/>
  <c r="AZ104" i="1"/>
  <c r="F33" i="5"/>
  <c r="AZ98" i="1"/>
  <c r="BB94"/>
  <c r="W31"/>
  <c r="J33" i="8"/>
  <c r="AV101" i="1"/>
  <c r="AT101"/>
  <c r="F33" i="6"/>
  <c r="AZ99" i="1"/>
  <c r="F33" i="4"/>
  <c r="AZ97" i="1"/>
  <c r="F33" i="8"/>
  <c r="AZ101" i="1"/>
  <c r="J30" i="2"/>
  <c r="AG95" i="1"/>
  <c r="AN95"/>
  <c r="J33" i="3"/>
  <c r="AV96" i="1"/>
  <c r="AT96"/>
  <c r="J33" i="5"/>
  <c r="AV98" i="1"/>
  <c r="AT98"/>
  <c r="BC94"/>
  <c r="W32"/>
  <c r="J33" i="11"/>
  <c r="AV104" i="1"/>
  <c r="AT104"/>
  <c r="F33" i="3"/>
  <c r="AZ96" i="1"/>
  <c r="J33" i="9"/>
  <c r="AV102" i="1"/>
  <c r="AT102"/>
  <c r="J39" i="2"/>
  <c r="J125" i="5"/>
  <c r="J97"/>
  <c r="BK124" i="9"/>
  <c r="J124"/>
  <c r="J96"/>
  <c r="J125" i="2"/>
  <c r="J97"/>
  <c r="BK124" i="7"/>
  <c r="J124"/>
  <c r="J96" i="2"/>
  <c r="BK124" i="3"/>
  <c r="J124"/>
  <c r="J96"/>
  <c r="BK124" i="6"/>
  <c r="J124"/>
  <c r="BK124" i="8"/>
  <c r="J124"/>
  <c r="J96"/>
  <c r="BK124" i="4"/>
  <c r="J124"/>
  <c r="J96"/>
  <c r="J125" i="10"/>
  <c r="J97"/>
  <c r="BK120" i="11"/>
  <c r="J120"/>
  <c r="J96"/>
  <c r="AU94" i="1"/>
  <c r="AY94"/>
  <c r="J30" i="10"/>
  <c r="AG103" i="1"/>
  <c r="AN103"/>
  <c r="AX94"/>
  <c r="J30" i="5"/>
  <c r="AG98" i="1"/>
  <c r="AN98"/>
  <c r="J30" i="6"/>
  <c r="AG99" i="1"/>
  <c r="AN99"/>
  <c r="W30"/>
  <c r="AZ94"/>
  <c r="AV94"/>
  <c r="AK29"/>
  <c r="J30" i="7"/>
  <c r="AG100" i="1"/>
  <c r="AN100"/>
  <c r="J39" i="10"/>
  <c r="J96" i="7"/>
  <c r="J39" i="5"/>
  <c r="J39" i="7"/>
  <c r="J96" i="6"/>
  <c r="J39"/>
  <c r="W29" i="1"/>
  <c r="J30" i="8"/>
  <c r="AG101" i="1"/>
  <c r="AN101"/>
  <c r="J30" i="3"/>
  <c r="AG96" i="1"/>
  <c r="AN96"/>
  <c r="AT94"/>
  <c r="J30" i="11"/>
  <c r="AG104" i="1"/>
  <c r="AN104"/>
  <c r="J30" i="9"/>
  <c r="AG102" i="1"/>
  <c r="AN102"/>
  <c r="J30" i="4"/>
  <c r="AG97" i="1"/>
  <c r="AN97"/>
  <c r="J39" i="3"/>
  <c r="J39" i="8"/>
  <c r="J39" i="9"/>
  <c r="J39" i="4"/>
  <c r="J39" i="11"/>
  <c r="AG94" i="1"/>
  <c r="AK26"/>
  <c r="AK35"/>
  <c r="AN94"/>
</calcChain>
</file>

<file path=xl/sharedStrings.xml><?xml version="1.0" encoding="utf-8"?>
<sst xmlns="http://schemas.openxmlformats.org/spreadsheetml/2006/main" count="21624" uniqueCount="744">
  <si>
    <t>Export Komplet</t>
  </si>
  <si>
    <t/>
  </si>
  <si>
    <t>2.0</t>
  </si>
  <si>
    <t>ZAMOK</t>
  </si>
  <si>
    <t>False</t>
  </si>
  <si>
    <t>{b13a7464-0f27-4b75-93b2-e4d6a4b20ddf}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</si>
  <si>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</si>
  <si>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</si>
  <si>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</si>
  <si>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</si>
  <si>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</si>
  <si>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</si>
  <si>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</si>
  <si>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</si>
  <si>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04_2021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</si>
  <si>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</si>
  <si>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</si>
  <si>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Vodovodní přípojky Chlístovice - Žandov</t>
  </si>
  <si>
    <t>KSO:</t>
  </si>
  <si>
    <t>CC-CZ:</t>
  </si>
  <si>
    <t>Místo:</t>
  </si>
  <si>
    <t xml:space="preserve"> </t>
  </si>
  <si>
    <t>Datum:</t>
  </si>
  <si>
    <t>19. 4. 2021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</si>
  <si>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</si>
  <si>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</si>
  <si>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</si>
  <si>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</si>
  <si>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</si>
  <si>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</si>
  <si>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</si>
  <si>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</si>
  <si>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</si>
  <si>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</si>
  <si>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</si>
  <si>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</si>
  <si>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</si>
  <si>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</si>
  <si>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</si>
  <si>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</si>
  <si>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</si>
  <si>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</si>
  <si>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</si>
  <si>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</si>
  <si>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</si>
  <si>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</si>
  <si>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</si>
  <si>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</si>
  <si>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</si>
  <si>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</si>
  <si>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</si>
  <si>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</si>
  <si>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</si>
  <si>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</si>
  <si>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</si>
  <si>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</si>
  <si>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</si>
  <si>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</si>
  <si>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</si>
  <si>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</si>
  <si>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</si>
  <si>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</si>
  <si>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</si>
  <si>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</si>
  <si>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</si>
  <si>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</si>
  <si>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</si>
  <si>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</si>
  <si>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</si>
  <si>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</si>
  <si>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</si>
  <si>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</si>
  <si>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</si>
  <si>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</si>
  <si>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</si>
  <si>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</si>
  <si>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</si>
  <si>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</si>
  <si>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01.1</t>
  </si>
  <si>
    <t>Vodovodní přípojky Žandov</t>
  </si>
  <si>
    <t>STA</t>
  </si>
  <si>
    <t>1</t>
  </si>
  <si>
    <t>{c5de6c0a-ac69-4490-b92b-720cc9fda293}</t>
  </si>
  <si>
    <t>2</t>
  </si>
  <si>
    <t>SO 01.2</t>
  </si>
  <si>
    <t>Vodovodní přípojky Pivnisko</t>
  </si>
  <si>
    <t>{c1eec375-4bc6-4dcb-8600-a6e145fc19a0}</t>
  </si>
  <si>
    <t>SO 01.3</t>
  </si>
  <si>
    <t>Vodovodní přípojky Krsovice</t>
  </si>
  <si>
    <t>{22000d7e-d366-4da2-a530-06f59d8edab6}</t>
  </si>
  <si>
    <t>SO 01.4</t>
  </si>
  <si>
    <t>Vodovodní přípojky Kralice</t>
  </si>
  <si>
    <t>{f45cc686-37f1-45eb-9dd4-9c23f116f969}</t>
  </si>
  <si>
    <t>SO 01.5</t>
  </si>
  <si>
    <t>Vodovodní přípojky Kraličky</t>
  </si>
  <si>
    <t>{2ae3e2ba-e4d1-47fa-a80f-db82de880c70}</t>
  </si>
  <si>
    <t>SO 01.6</t>
  </si>
  <si>
    <t>Vodovodní přípojky Chroustkov</t>
  </si>
  <si>
    <t>{0fdaa7c9-5fa1-4abc-a861-e13f1a231180}</t>
  </si>
  <si>
    <t>SO 01.7</t>
  </si>
  <si>
    <t>Vodovodní přípojky Zdeslavice</t>
  </si>
  <si>
    <t>{71cda1c9-da7a-4ff2-9ee6-9aa6e0faffed}</t>
  </si>
  <si>
    <t>SO 01.8</t>
  </si>
  <si>
    <t>Vodovodní přípojky Všesoky</t>
  </si>
  <si>
    <t>{ddcb2b03-2197-4508-b6be-f014a7fe5126}</t>
  </si>
  <si>
    <t>SO 01.9</t>
  </si>
  <si>
    <t>Vodovodní přípojky Vernýřov</t>
  </si>
  <si>
    <t>{4deed641-d153-4295-8654-34577072c9fd}</t>
  </si>
  <si>
    <t>VRN</t>
  </si>
  <si>
    <t>Vedlejší rozpočtové náklady</t>
  </si>
  <si>
    <t>{56105c15-9dbf-408f-8828-a16e8eeedc84}</t>
  </si>
  <si>
    <t>dzm</t>
  </si>
  <si>
    <t>délka zámková dlažba</t>
  </si>
  <si>
    <t>174,5</t>
  </si>
  <si>
    <t>dam</t>
  </si>
  <si>
    <t>délka asf místní</t>
  </si>
  <si>
    <t>87,25</t>
  </si>
  <si>
    <t>KRYCÍ LIST SOUPISU PRACÍ</t>
  </si>
  <si>
    <t>š</t>
  </si>
  <si>
    <t>šířka výkopu</t>
  </si>
  <si>
    <t>0,8</t>
  </si>
  <si>
    <t>das</t>
  </si>
  <si>
    <t>délka asf.státní</t>
  </si>
  <si>
    <t>d</t>
  </si>
  <si>
    <t>délka potrubí</t>
  </si>
  <si>
    <t>523,5</t>
  </si>
  <si>
    <t>dz</t>
  </si>
  <si>
    <t>délka zeleně</t>
  </si>
  <si>
    <t>Objekt:</t>
  </si>
  <si>
    <t>hl</t>
  </si>
  <si>
    <t>hloubení</t>
  </si>
  <si>
    <t>499,434</t>
  </si>
  <si>
    <t>SO 01.1 - Vodovodní přípojky Žandov</t>
  </si>
  <si>
    <t>h</t>
  </si>
  <si>
    <t>průměrná hloubka</t>
  </si>
  <si>
    <t>1,4</t>
  </si>
  <si>
    <t>o</t>
  </si>
  <si>
    <t>obsyp</t>
  </si>
  <si>
    <t>83,76</t>
  </si>
  <si>
    <t>l</t>
  </si>
  <si>
    <t>lože pod potrubí</t>
  </si>
  <si>
    <t>41,88</t>
  </si>
  <si>
    <t>lš</t>
  </si>
  <si>
    <t>lože ze štěrkodrti</t>
  </si>
  <si>
    <t>3,392</t>
  </si>
  <si>
    <t>zš</t>
  </si>
  <si>
    <t>zásyp štěrkopískem</t>
  </si>
  <si>
    <t>221,964</t>
  </si>
  <si>
    <t>pš</t>
  </si>
  <si>
    <t>počet šachet</t>
  </si>
  <si>
    <t>53</t>
  </si>
  <si>
    <t>hj</t>
  </si>
  <si>
    <t>hloubení jam</t>
  </si>
  <si>
    <t>2,304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</si>
  <si>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</si>
  <si>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</si>
  <si>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</si>
  <si>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</si>
  <si>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</si>
  <si>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</si>
  <si>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</si>
  <si>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</si>
  <si>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</si>
  <si>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</si>
  <si>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</si>
  <si>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</si>
  <si>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</si>
  <si>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</si>
  <si>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</si>
  <si>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</si>
  <si>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</si>
  <si>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</si>
  <si>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</si>
  <si>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</si>
  <si>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</si>
  <si>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</si>
  <si>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</si>
  <si>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</si>
  <si>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</si>
  <si>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</si>
  <si>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</si>
  <si>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</si>
  <si>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</si>
  <si>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</si>
  <si>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</si>
  <si>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113106471</t>
  </si>
  <si>
    <t>Rozebrání dlažeb při překopech vozovek ze zámkové dlažby strojně pl přes 15 m2</t>
  </si>
  <si>
    <t>m2</t>
  </si>
  <si>
    <t>CS ÚRS 2021 01</t>
  </si>
  <si>
    <t>4</t>
  </si>
  <si>
    <t>1792841505</t>
  </si>
  <si>
    <t>VV</t>
  </si>
  <si>
    <t>dzm*1,2</t>
  </si>
  <si>
    <t>113107181</t>
  </si>
  <si>
    <t>Odstranění podkladu živičného tl 50 mm strojně pl přes 50 do 200 m2</t>
  </si>
  <si>
    <t>-1501674671</t>
  </si>
  <si>
    <t>dam*1,3</t>
  </si>
  <si>
    <t>das*1,3</t>
  </si>
  <si>
    <t>dam*š</t>
  </si>
  <si>
    <t>Součet</t>
  </si>
  <si>
    <t>3</t>
  </si>
  <si>
    <t>113107182</t>
  </si>
  <si>
    <t>Odstranění podkladu živičného tl 100 mm strojně pl přes 50 do 200 m2</t>
  </si>
  <si>
    <t>245813073</t>
  </si>
  <si>
    <t>das*(š)</t>
  </si>
  <si>
    <t>113107213</t>
  </si>
  <si>
    <t>Odstranění podkladu z kameniva těženého tl 300 mm strojně pl přes 200 m2</t>
  </si>
  <si>
    <t>-503687843</t>
  </si>
  <si>
    <t>(dam+das)*š</t>
  </si>
  <si>
    <t>5</t>
  </si>
  <si>
    <t>119001421</t>
  </si>
  <si>
    <t>Dočasné zajištění kabelů a kabelových tratí ze 3 volně ložených kabelů</t>
  </si>
  <si>
    <t>m</t>
  </si>
  <si>
    <t>2020975376</t>
  </si>
  <si>
    <t>d*0,1</t>
  </si>
  <si>
    <t>6</t>
  </si>
  <si>
    <t>121151123</t>
  </si>
  <si>
    <t>Sejmutí ornice plochy přes 500 m2 tl vrstvy do 200 mm strojně</t>
  </si>
  <si>
    <t>-1280756315</t>
  </si>
  <si>
    <t>dz*(š+0,5)</t>
  </si>
  <si>
    <t>7</t>
  </si>
  <si>
    <t>129001101</t>
  </si>
  <si>
    <t>Příplatek za ztížení odkopávky nebo prokopávky v blízkosti inženýrských sítí</t>
  </si>
  <si>
    <t>m3</t>
  </si>
  <si>
    <t>-1846985059</t>
  </si>
  <si>
    <t>(hl)*0,3</t>
  </si>
  <si>
    <t>8</t>
  </si>
  <si>
    <t>131251100</t>
  </si>
  <si>
    <t>Hloubení jam nezapažených v hornině třídy těžitelnosti I, skupiny 3 objem do 20 m3 strojně</t>
  </si>
  <si>
    <t>745693599</t>
  </si>
  <si>
    <t>"vodoměrná šachta 1000/1500"1,2*1,2*1,6</t>
  </si>
  <si>
    <t>hj*0,5</t>
  </si>
  <si>
    <t>9</t>
  </si>
  <si>
    <t>131351100</t>
  </si>
  <si>
    <t>Hloubení jam nezapažených v hornině třídy těžitelnosti II, skupiny 4 objem do 20 m3 strojně</t>
  </si>
  <si>
    <t>1259207455</t>
  </si>
  <si>
    <t>10</t>
  </si>
  <si>
    <t>132254205</t>
  </si>
  <si>
    <t>Hloubení zapažených rýh š do 2000 mm v hornině třídy těžitelnosti I, skupiny 3 objem do 1000 m3</t>
  </si>
  <si>
    <t>1993849074</t>
  </si>
  <si>
    <t>(d)*š*h</t>
  </si>
  <si>
    <t>pš*š*0,5*h</t>
  </si>
  <si>
    <t>"odečet povrců"</t>
  </si>
  <si>
    <t>"místní asfalt"-dam*0,35*š</t>
  </si>
  <si>
    <t>"státní asfalt"-das*0,45*š</t>
  </si>
  <si>
    <t>"zelený pruh"-dz*0,15*1,2</t>
  </si>
  <si>
    <t>"zámková dlažba"-dzm*0,21*š</t>
  </si>
  <si>
    <t>hl*0,5</t>
  </si>
  <si>
    <t>11</t>
  </si>
  <si>
    <t>132354205</t>
  </si>
  <si>
    <t>Hloubení zapažených rýh š do 2000 mm v hornině třídy těžitelnosti II, skupiny 4 objem do 1000 m3</t>
  </si>
  <si>
    <t>1848379415</t>
  </si>
  <si>
    <t>12</t>
  </si>
  <si>
    <t>151101101</t>
  </si>
  <si>
    <t>Zřízení příložného pažení a rozepření stěn rýh hl do 2 m</t>
  </si>
  <si>
    <t>953471084</t>
  </si>
  <si>
    <t>d*h*2</t>
  </si>
  <si>
    <t>13</t>
  </si>
  <si>
    <t>151101111</t>
  </si>
  <si>
    <t>Odstranění příložného pažení a rozepření stěn rýh hl do 2 m</t>
  </si>
  <si>
    <t>1553786779</t>
  </si>
  <si>
    <t>14</t>
  </si>
  <si>
    <t>162351104</t>
  </si>
  <si>
    <t>Vodorovné přemístění do 1000 m výkopku/sypaniny z horniny třídy těžitelnosti I, skupiny 1 až 3</t>
  </si>
  <si>
    <t>-1548239282</t>
  </si>
  <si>
    <t>"výkopek na mezidepo*0,5*nakypření 15%"(hl+hj)*0,5*1,15</t>
  </si>
  <si>
    <t>"výkopek zpět na zásyp*0,5*nakypření 15%"(dz*š*(h-0,1-0,2-0,15)*0,5*1,15)+(hj-(3,14*0,5*0,5*1,5)*0,5*1,15)</t>
  </si>
  <si>
    <t>162351124</t>
  </si>
  <si>
    <t>Vodorovné přemístění do 1000 m výkopku/sypaniny z hornin třídy těžitelnosti II, skupiny 4 a 5</t>
  </si>
  <si>
    <t>1691930143</t>
  </si>
  <si>
    <t>"výkopek zpět na zásyp*0,5*nakypření 15%"(dz*š*(h-0,1-0,2-0,15)*0,5*1,15)</t>
  </si>
  <si>
    <t>16</t>
  </si>
  <si>
    <t>162751117</t>
  </si>
  <si>
    <t>Vodorovné přemístění do 10000 m výkopku/sypaniny z horniny třídy těžitelnosti I, skupiny 1 až 3</t>
  </si>
  <si>
    <t>996754743</t>
  </si>
  <si>
    <t>"vytlačená zemina obsyp lože +objem šachty*50%*15% nakypření"((o+l+lš+zš)+(pš*1,3*0,5*0,4)+(3,14*0,5*0,5*1,5))*0,5*1,15</t>
  </si>
  <si>
    <t>17</t>
  </si>
  <si>
    <t>162751119</t>
  </si>
  <si>
    <t>Příplatek k vodorovnému přemístění výkopku/sypaniny z horniny třídy těžitelnosti I, skupiny 1 až 3 ZKD 1000 m přes 10000 m</t>
  </si>
  <si>
    <t>1127545215</t>
  </si>
  <si>
    <t>"vytlačená zemina obsyp lože +objem šachty*50%*15% nakypření"((o+l+lš+zš)+(pš*1,3*0,5*0,4)+(3,14*0,5*0,5*1,5))*0,5*1,15*10</t>
  </si>
  <si>
    <t>18</t>
  </si>
  <si>
    <t>162751137</t>
  </si>
  <si>
    <t>Vodorovné přemístění do 10000 m výkopku/sypaniny z horniny třídy těžitelnosti II, skupiny 4 a 5</t>
  </si>
  <si>
    <t>-448538295</t>
  </si>
  <si>
    <t>19</t>
  </si>
  <si>
    <t>162751139</t>
  </si>
  <si>
    <t>Příplatek k vodorovnému přemístění výkopku/sypaniny z horniny třídy těžitelnosti II, skupiny 4 a 5 ZKD 1000 m přes 10000 m</t>
  </si>
  <si>
    <t>1975062745</t>
  </si>
  <si>
    <t>20</t>
  </si>
  <si>
    <t>167151111</t>
  </si>
  <si>
    <t>Nakládání výkopku z hornin třídy těžitelnosti I, skupiny 1 až 3 přes 100 m3</t>
  </si>
  <si>
    <t>1339876308</t>
  </si>
  <si>
    <t>(hl+hj)*0,5</t>
  </si>
  <si>
    <t>167151112</t>
  </si>
  <si>
    <t>Nakládání výkopku z hornin třídy těžitelnosti II, skupiny 4 a 5 přes 100 m3</t>
  </si>
  <si>
    <t>-1508730657</t>
  </si>
  <si>
    <t>22</t>
  </si>
  <si>
    <t>171201201</t>
  </si>
  <si>
    <t>Uložení sypaniny na skládky nebo meziskládky</t>
  </si>
  <si>
    <t>-405449925</t>
  </si>
  <si>
    <t>(o+l+lš+zš)+hl</t>
  </si>
  <si>
    <t>23</t>
  </si>
  <si>
    <t>171201221</t>
  </si>
  <si>
    <t>Poplatek za uložení na skládce (skládkovné) zeminy a kamení kód odpadu 17 05 04</t>
  </si>
  <si>
    <t>t</t>
  </si>
  <si>
    <t>-253660630</t>
  </si>
  <si>
    <t>(o+l+lš+zš)*1,8</t>
  </si>
  <si>
    <t>24</t>
  </si>
  <si>
    <t>174101101</t>
  </si>
  <si>
    <t>Zásyp jam, šachet rýh nebo kolem objektů sypaninou se zhutněním</t>
  </si>
  <si>
    <t>-2106985969</t>
  </si>
  <si>
    <t>hl-o-l-lš</t>
  </si>
  <si>
    <t>(hj-(3,14*0,5*0,5*1,5))</t>
  </si>
  <si>
    <t>25</t>
  </si>
  <si>
    <t>M</t>
  </si>
  <si>
    <t>58331200</t>
  </si>
  <si>
    <t>štěrkopísek netříděný zásypový</t>
  </si>
  <si>
    <t>-85202379</t>
  </si>
  <si>
    <t>"zásyp v komunikaci"</t>
  </si>
  <si>
    <t>dam*š*(h-0,1-0,2-0,35)</t>
  </si>
  <si>
    <t>das*š*(h-0,1-0,2-0,45)</t>
  </si>
  <si>
    <t>dzm*š*(h-0,1-0,2-0,21)</t>
  </si>
  <si>
    <t>zš*1,8</t>
  </si>
  <si>
    <t>26</t>
  </si>
  <si>
    <t>175151101</t>
  </si>
  <si>
    <t>Obsypání potrubí strojně sypaninou bez prohození, uloženou do 3 m</t>
  </si>
  <si>
    <t>736294904</t>
  </si>
  <si>
    <t>(d)*š*(0,1+0,1)</t>
  </si>
  <si>
    <t>27</t>
  </si>
  <si>
    <t>583373030</t>
  </si>
  <si>
    <t>štěrkopísek frakce 0/8</t>
  </si>
  <si>
    <t>677857052</t>
  </si>
  <si>
    <t>o*1,8</t>
  </si>
  <si>
    <t>28</t>
  </si>
  <si>
    <t>181351003</t>
  </si>
  <si>
    <t>Rozprostření ornice tl vrstvy do 200 mm pl do 100 m2 v rovině nebo ve svahu do 1:5 strojně</t>
  </si>
  <si>
    <t>512784447</t>
  </si>
  <si>
    <t>29</t>
  </si>
  <si>
    <t>R</t>
  </si>
  <si>
    <t>Výměry-neoceňovat</t>
  </si>
  <si>
    <t>výměry</t>
  </si>
  <si>
    <t>2133279321</t>
  </si>
  <si>
    <t>"délka potrubí"523,5</t>
  </si>
  <si>
    <t>"šířka výkopu"0,8</t>
  </si>
  <si>
    <t>"hloubka výkopu"(1,5+1,3)/2</t>
  </si>
  <si>
    <t>"délka protlaku"</t>
  </si>
  <si>
    <t>"délka chráničky"</t>
  </si>
  <si>
    <t>"počet šachet"53</t>
  </si>
  <si>
    <t>"počet protlaků"</t>
  </si>
  <si>
    <t>"délka asf.státní"87,25</t>
  </si>
  <si>
    <t>"délka asf.místní"87,25</t>
  </si>
  <si>
    <t>"délka zeleného pásu"174,5</t>
  </si>
  <si>
    <t>"délka zámková dlažba"174,5</t>
  </si>
  <si>
    <t>Vodorovné konstrukce</t>
  </si>
  <si>
    <t>30</t>
  </si>
  <si>
    <t>451541111</t>
  </si>
  <si>
    <t>Lože pod potrubí otevřený výkop ze štěrkodrtě</t>
  </si>
  <si>
    <t>1537941191</t>
  </si>
  <si>
    <t>pš*0,8*0,8*0,1</t>
  </si>
  <si>
    <t>31</t>
  </si>
  <si>
    <t>451572111</t>
  </si>
  <si>
    <t>Lože pod potrubí otevřený výkop z kameniva drobného těženého</t>
  </si>
  <si>
    <t>-823136928</t>
  </si>
  <si>
    <t>d*š*0,1</t>
  </si>
  <si>
    <t>Komunikace pozemní</t>
  </si>
  <si>
    <t>32</t>
  </si>
  <si>
    <t>564851111</t>
  </si>
  <si>
    <t>Podklad ze štěrkodrtě ŠD tl 150 mm</t>
  </si>
  <si>
    <t>-449293641</t>
  </si>
  <si>
    <t>33</t>
  </si>
  <si>
    <t>564871111</t>
  </si>
  <si>
    <t>Podklad ze štěrkodrtě ŠD tl 250 mm</t>
  </si>
  <si>
    <t>1308362400</t>
  </si>
  <si>
    <t>das*š</t>
  </si>
  <si>
    <t>34</t>
  </si>
  <si>
    <t>564871116</t>
  </si>
  <si>
    <t>Podklad ze štěrkodrtě ŠD tl. 300 mm</t>
  </si>
  <si>
    <t>658153784</t>
  </si>
  <si>
    <t>35</t>
  </si>
  <si>
    <t>577144111</t>
  </si>
  <si>
    <t>Asfaltový beton vrstva obrusná ACO 11 (ABS) tř. I tl 50 mm š do 3 m z nemodifikovaného asfaltu</t>
  </si>
  <si>
    <t>-243817127</t>
  </si>
  <si>
    <t>36</t>
  </si>
  <si>
    <t>577145112</t>
  </si>
  <si>
    <t>Asfaltový beton vrstva ložní ACL 16 (ABH) tl 50 mm š do 3 m z nemodifikovaného asfaltu</t>
  </si>
  <si>
    <t>1200912634</t>
  </si>
  <si>
    <t>das*š*2</t>
  </si>
  <si>
    <t>37</t>
  </si>
  <si>
    <t>596211112</t>
  </si>
  <si>
    <t>Kladení zámkové dlažby komunikací pro pěší tl 60 mm skupiny A pl do 300 m2</t>
  </si>
  <si>
    <t>-1947190482</t>
  </si>
  <si>
    <t>Trubní vedení</t>
  </si>
  <si>
    <t>38</t>
  </si>
  <si>
    <t>871185201</t>
  </si>
  <si>
    <t>Montáž kanalizačního potrubí z PE SDR11 otevřený výkop svařovaných elektrotvarovkou D 40x3,7 mm</t>
  </si>
  <si>
    <t>-2054619573</t>
  </si>
  <si>
    <t>39</t>
  </si>
  <si>
    <t>2861355R</t>
  </si>
  <si>
    <t>potrubí dvouvrstvé PE100 RC SDR11 32x3</t>
  </si>
  <si>
    <t>148156514</t>
  </si>
  <si>
    <t>(d-3)*1,05</t>
  </si>
  <si>
    <t>40</t>
  </si>
  <si>
    <t>2861356R</t>
  </si>
  <si>
    <t>potrubí dvouvrstvé PE100 RC SDR11 63x5,8</t>
  </si>
  <si>
    <t>1090243179</t>
  </si>
  <si>
    <t>3*1,05</t>
  </si>
  <si>
    <t>41</t>
  </si>
  <si>
    <t>722290234</t>
  </si>
  <si>
    <t>Proplach a dezinfekce vodovodního potrubí do DN 80</t>
  </si>
  <si>
    <t>1219390608</t>
  </si>
  <si>
    <t>42</t>
  </si>
  <si>
    <t>892241111</t>
  </si>
  <si>
    <t>Tlaková zkouška vodou potrubí do 80</t>
  </si>
  <si>
    <t>-579618181</t>
  </si>
  <si>
    <t>43</t>
  </si>
  <si>
    <t>893811112</t>
  </si>
  <si>
    <t>Osazení vodoměrné šachty hranaté z PP samonosné pro běžné zatížení plochy do 1,1 m2 hloubky do 1,4 m</t>
  </si>
  <si>
    <t>kus</t>
  </si>
  <si>
    <t>871306756</t>
  </si>
  <si>
    <t>44</t>
  </si>
  <si>
    <t>5623055R</t>
  </si>
  <si>
    <t>šachta vodoměrná samonosná hranatá modulo 1V vč. vodoměrné setavy</t>
  </si>
  <si>
    <t>705443589</t>
  </si>
  <si>
    <t>45</t>
  </si>
  <si>
    <t>5623057R</t>
  </si>
  <si>
    <t>šachta vodoměrná samonosná hranatá modulo 2 vč. vodoměrné setavy</t>
  </si>
  <si>
    <t>-364053926</t>
  </si>
  <si>
    <t>46</t>
  </si>
  <si>
    <t>5623056R</t>
  </si>
  <si>
    <t>šachta vodoměrná kruhová  včetně výztuhy a vodoměrné sestavy 1,0/1,5 m</t>
  </si>
  <si>
    <t>-906425555</t>
  </si>
  <si>
    <t>47</t>
  </si>
  <si>
    <t>899721111</t>
  </si>
  <si>
    <t>Signalizační vodič na potrubí DN do 150 mm</t>
  </si>
  <si>
    <t>-312541154</t>
  </si>
  <si>
    <t>d*1,05</t>
  </si>
  <si>
    <t>48</t>
  </si>
  <si>
    <t>899722111</t>
  </si>
  <si>
    <t>Krytí potrubí z plastů výstražnou fólií z PVC 20 cm</t>
  </si>
  <si>
    <t>647329674</t>
  </si>
  <si>
    <t>Ostatní konstrukce a práce, bourání</t>
  </si>
  <si>
    <t>49</t>
  </si>
  <si>
    <t>919121212</t>
  </si>
  <si>
    <t>Těsnění spár zálivkou za studena pro komůrky š 10 mm hl 20 mm bez těsnicího profilu</t>
  </si>
  <si>
    <t>CS ÚRS 2018 02</t>
  </si>
  <si>
    <t>-303910971</t>
  </si>
  <si>
    <t>das*2</t>
  </si>
  <si>
    <t>50</t>
  </si>
  <si>
    <t>919735111</t>
  </si>
  <si>
    <t>Řezání stávajícího živičného krytu hl do 50 mm</t>
  </si>
  <si>
    <t>-503089235</t>
  </si>
  <si>
    <t>dam*4</t>
  </si>
  <si>
    <t>51</t>
  </si>
  <si>
    <t>919735112</t>
  </si>
  <si>
    <t>Řezání stávajícího živičného krytu hl do 100 mm</t>
  </si>
  <si>
    <t>746912214</t>
  </si>
  <si>
    <t>997</t>
  </si>
  <si>
    <t>Přesun sutě</t>
  </si>
  <si>
    <t>52</t>
  </si>
  <si>
    <t>997013501</t>
  </si>
  <si>
    <t>Odvoz suti a vybouraných hmot na skládku nebo meziskládku do 1 km se složením</t>
  </si>
  <si>
    <t>2073332390</t>
  </si>
  <si>
    <t>29,072+15,356+69,8</t>
  </si>
  <si>
    <t>997013509</t>
  </si>
  <si>
    <t>Příplatek k odvozu suti a vybouraných hmot na skládku ZKD 1 km přes 1 km</t>
  </si>
  <si>
    <t>1440613147</t>
  </si>
  <si>
    <t>114,228*10</t>
  </si>
  <si>
    <t>54</t>
  </si>
  <si>
    <t>997221645</t>
  </si>
  <si>
    <t>Poplatek za uložení na skládce (skládkovné) odpadu asfaltového bez dehtu kód odpadu 17 03 02</t>
  </si>
  <si>
    <t>715803288</t>
  </si>
  <si>
    <t>29,072+15,356</t>
  </si>
  <si>
    <t>55</t>
  </si>
  <si>
    <t>997221655</t>
  </si>
  <si>
    <t>1416626993</t>
  </si>
  <si>
    <t>69,8</t>
  </si>
  <si>
    <t>998</t>
  </si>
  <si>
    <t>Přesun hmot</t>
  </si>
  <si>
    <t>56</t>
  </si>
  <si>
    <t>998225111</t>
  </si>
  <si>
    <t>Přesun hmot pro pozemní komunikace s krytem z kamene, monolitickým betonovým nebo živičným</t>
  </si>
  <si>
    <t>2017605389</t>
  </si>
  <si>
    <t>89,885</t>
  </si>
  <si>
    <t>57</t>
  </si>
  <si>
    <t>998276101</t>
  </si>
  <si>
    <t>Přesun hmot pro trubní vedení z trub z plastických hmot otevřený výkop</t>
  </si>
  <si>
    <t>1239295935</t>
  </si>
  <si>
    <t>26,134</t>
  </si>
  <si>
    <t>162</t>
  </si>
  <si>
    <t>161,048</t>
  </si>
  <si>
    <t>SO 01.2 - Vodovodní přípojky Pivnisko</t>
  </si>
  <si>
    <t>25,92</t>
  </si>
  <si>
    <t>12,96</t>
  </si>
  <si>
    <t>1,792</t>
  </si>
  <si>
    <t>68,688</t>
  </si>
  <si>
    <t>"výkopek na mezidepo*0,5*nakypření 15%"hl*0,5*1,15</t>
  </si>
  <si>
    <t>"výkopek na mezidepo*50%*nakypření 15%"hl*0,5*1,15</t>
  </si>
  <si>
    <t>(o+l+lš+zš)*0,5*1,15</t>
  </si>
  <si>
    <t>(o+l+lš+zš)*0,5*1,15*10</t>
  </si>
  <si>
    <t>"vytlačená zemina obsyp lože*50%*15% nakypření"(o+l+lš+zš)*0,5*1,15</t>
  </si>
  <si>
    <t>"délka potrubí"162</t>
  </si>
  <si>
    <t>"počet šachet"28</t>
  </si>
  <si>
    <t>"délka asf.státní"27</t>
  </si>
  <si>
    <t>"délka asf.místní"27</t>
  </si>
  <si>
    <t>"délka zeleného pásu"54</t>
  </si>
  <si>
    <t>"délka zámková dlažba"54</t>
  </si>
  <si>
    <t>pš-1</t>
  </si>
  <si>
    <t>1454700698</t>
  </si>
  <si>
    <t>8,996+4,752+21,6</t>
  </si>
  <si>
    <t>35,348*10</t>
  </si>
  <si>
    <t>8,996+4,752</t>
  </si>
  <si>
    <t>21,6</t>
  </si>
  <si>
    <t>27,815</t>
  </si>
  <si>
    <t>13,621</t>
  </si>
  <si>
    <t>27,5</t>
  </si>
  <si>
    <t>165</t>
  </si>
  <si>
    <t>159,82</t>
  </si>
  <si>
    <t>SO 01.3 - Vodovodní přípojky Krsovice</t>
  </si>
  <si>
    <t>26,4</t>
  </si>
  <si>
    <t>13,2</t>
  </si>
  <si>
    <t>1,344</t>
  </si>
  <si>
    <t>69,96</t>
  </si>
  <si>
    <t>"délka potrubí"165</t>
  </si>
  <si>
    <t>"počet šachet"21</t>
  </si>
  <si>
    <t>"délka asf.státní"27,5</t>
  </si>
  <si>
    <t>"délka asf.místní"27,5</t>
  </si>
  <si>
    <t>"délka zeleného pásu"55</t>
  </si>
  <si>
    <t>"délka zámková dlažba"55</t>
  </si>
  <si>
    <t>4229010R</t>
  </si>
  <si>
    <t>souprava vodoměrná závitová se šroubením kohouty a zpětnou klapkou d+m</t>
  </si>
  <si>
    <t>1575483996</t>
  </si>
  <si>
    <t>9,163+4,84+22</t>
  </si>
  <si>
    <t>36,003*10</t>
  </si>
  <si>
    <t>9,163+4,84</t>
  </si>
  <si>
    <t>28,331</t>
  </si>
  <si>
    <t>10,325</t>
  </si>
  <si>
    <t>194,83</t>
  </si>
  <si>
    <t>97,42</t>
  </si>
  <si>
    <t>584,5</t>
  </si>
  <si>
    <t>549,131</t>
  </si>
  <si>
    <t>SO 01.4 - Vodovodní přípojky Kralice</t>
  </si>
  <si>
    <t>93,52</t>
  </si>
  <si>
    <t>46,76</t>
  </si>
  <si>
    <t>2,816</t>
  </si>
  <si>
    <t>247,829</t>
  </si>
  <si>
    <t>"délka potrubí"584,5</t>
  </si>
  <si>
    <t>"počet šachet"44</t>
  </si>
  <si>
    <t>"délka asf.státní"97,42</t>
  </si>
  <si>
    <t>"délka asf.místní"97,42</t>
  </si>
  <si>
    <t>"délka zeleného pásu"194,83</t>
  </si>
  <si>
    <t>"délka zámková dlažba"194,83</t>
  </si>
  <si>
    <t>(d-9,5)*1,05</t>
  </si>
  <si>
    <t>865889091</t>
  </si>
  <si>
    <t>9,5*1,05</t>
  </si>
  <si>
    <t>-1951038692</t>
  </si>
  <si>
    <t>32,46+17,146+77,936</t>
  </si>
  <si>
    <t>127,542*10</t>
  </si>
  <si>
    <t>32,46+17,146</t>
  </si>
  <si>
    <t>77,936</t>
  </si>
  <si>
    <t>100,357</t>
  </si>
  <si>
    <t>58</t>
  </si>
  <si>
    <t>22,105</t>
  </si>
  <si>
    <t>51,5</t>
  </si>
  <si>
    <t>25,75</t>
  </si>
  <si>
    <t>154,5</t>
  </si>
  <si>
    <t>145,358</t>
  </si>
  <si>
    <t>SO 01.5 - Vodovodní přípojky Kraličky</t>
  </si>
  <si>
    <t>24,72</t>
  </si>
  <si>
    <t>12,36</t>
  </si>
  <si>
    <t>0,768</t>
  </si>
  <si>
    <t>65,508</t>
  </si>
  <si>
    <t>"délka potrubí"154,5</t>
  </si>
  <si>
    <t>"počet šachet"12</t>
  </si>
  <si>
    <t>"délka asf.státní"25,75</t>
  </si>
  <si>
    <t>"délka asf.místní"25,75</t>
  </si>
  <si>
    <t>"délka zeleného pásu"51,5</t>
  </si>
  <si>
    <t>"délka zámková dlažba"51,5</t>
  </si>
  <si>
    <t>8,58+4,532+20,6</t>
  </si>
  <si>
    <t>33,712*10</t>
  </si>
  <si>
    <t>8,580+4,532</t>
  </si>
  <si>
    <t>20,6</t>
  </si>
  <si>
    <t>26,528</t>
  </si>
  <si>
    <t>6,052</t>
  </si>
  <si>
    <t>93,5</t>
  </si>
  <si>
    <t>46,75</t>
  </si>
  <si>
    <t>280,5</t>
  </si>
  <si>
    <t>264,582</t>
  </si>
  <si>
    <t>SO 01.6 - Vodovodní přípojky Chroustkov</t>
  </si>
  <si>
    <t>44,88</t>
  </si>
  <si>
    <t>22,44</t>
  </si>
  <si>
    <t>1,472</t>
  </si>
  <si>
    <t>118,932</t>
  </si>
  <si>
    <t>"délka potrubí"280,5</t>
  </si>
  <si>
    <t>"počet šachet"23</t>
  </si>
  <si>
    <t>"délka asf.státní"46,75</t>
  </si>
  <si>
    <t>"délka asf.místní"46,75</t>
  </si>
  <si>
    <t>"délka zeleného pásu"93,5</t>
  </si>
  <si>
    <t>"délka zámková dlažba"93,5</t>
  </si>
  <si>
    <t>15,577+8,228+37,4</t>
  </si>
  <si>
    <t>61,205*10</t>
  </si>
  <si>
    <t>15,577+8,228</t>
  </si>
  <si>
    <t>37,4</t>
  </si>
  <si>
    <t>48,162</t>
  </si>
  <si>
    <t>11,56</t>
  </si>
  <si>
    <t>108,67</t>
  </si>
  <si>
    <t>54,33</t>
  </si>
  <si>
    <t>326</t>
  </si>
  <si>
    <t>311,011</t>
  </si>
  <si>
    <t>SO 01.7 - Vodovodní přípojky Zdeslavice</t>
  </si>
  <si>
    <t>52,16</t>
  </si>
  <si>
    <t>26,08</t>
  </si>
  <si>
    <t>2,112</t>
  </si>
  <si>
    <t>138,223</t>
  </si>
  <si>
    <t>"délka potrubí"326</t>
  </si>
  <si>
    <t>"počet šachet"33</t>
  </si>
  <si>
    <t>"délka asf.státní"54,33</t>
  </si>
  <si>
    <t>"délka asf.místní"54,33</t>
  </si>
  <si>
    <t>"délka zeleného pásu"108,67</t>
  </si>
  <si>
    <t>"délka zámková dlažba"108,67</t>
  </si>
  <si>
    <t>18,103+9,562+43,464</t>
  </si>
  <si>
    <t>71,129*10</t>
  </si>
  <si>
    <t>18,103+9,562</t>
  </si>
  <si>
    <t>43,464</t>
  </si>
  <si>
    <t>55,976</t>
  </si>
  <si>
    <t>16,393</t>
  </si>
  <si>
    <t>29,83</t>
  </si>
  <si>
    <t>179</t>
  </si>
  <si>
    <t>59,67</t>
  </si>
  <si>
    <t>170,143</t>
  </si>
  <si>
    <t>SO 01.8 - Vodovodní přípojky Všesoky</t>
  </si>
  <si>
    <t>28,64</t>
  </si>
  <si>
    <t>14,32</t>
  </si>
  <si>
    <t>1,088</t>
  </si>
  <si>
    <t>75,895</t>
  </si>
  <si>
    <t>"délka potrubí"179</t>
  </si>
  <si>
    <t>"počet šachet"17</t>
  </si>
  <si>
    <t>"délka asf.státní"29,83</t>
  </si>
  <si>
    <t>"délka asf.místní"29,83</t>
  </si>
  <si>
    <t>"délka zeleného pásu"59,67</t>
  </si>
  <si>
    <t>"délka zámková dlažba"59,67</t>
  </si>
  <si>
    <t>-362710354</t>
  </si>
  <si>
    <t>9,939+5,25+23,864</t>
  </si>
  <si>
    <t>39,053*10</t>
  </si>
  <si>
    <t>9,939+5,25</t>
  </si>
  <si>
    <t>23,864</t>
  </si>
  <si>
    <t>30,736</t>
  </si>
  <si>
    <t>8,473</t>
  </si>
  <si>
    <t>54,7</t>
  </si>
  <si>
    <t>328</t>
  </si>
  <si>
    <t>109,33</t>
  </si>
  <si>
    <t>311,666</t>
  </si>
  <si>
    <t>SO 01.9 - Vodovodní přípojky Vernýřov</t>
  </si>
  <si>
    <t>52,48</t>
  </si>
  <si>
    <t>26,24</t>
  </si>
  <si>
    <t>1,984</t>
  </si>
  <si>
    <t>139,107</t>
  </si>
  <si>
    <t>"délka potrubí"328</t>
  </si>
  <si>
    <t>"počet šachet"31</t>
  </si>
  <si>
    <t>"délka asf.státní"54,7</t>
  </si>
  <si>
    <t>"délka asf.místní"54,7</t>
  </si>
  <si>
    <t>"délka zeleného pásu"109,33</t>
  </si>
  <si>
    <t>"délka zámková dlažba"109,33</t>
  </si>
  <si>
    <t>2073733167</t>
  </si>
  <si>
    <t>18,226+9,627+43,760</t>
  </si>
  <si>
    <t>71,613*10</t>
  </si>
  <si>
    <t>18,226+9,627</t>
  </si>
  <si>
    <t>43,760</t>
  </si>
  <si>
    <t>56,316</t>
  </si>
  <si>
    <t>15,455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</si>
  <si>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</si>
  <si>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</si>
  <si>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</si>
  <si>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</si>
  <si>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VRN1</t>
  </si>
  <si>
    <t>Průzkumné, geodetické a projektové práce</t>
  </si>
  <si>
    <t>012103000</t>
  </si>
  <si>
    <t>Geodetické práce před výstavbou</t>
  </si>
  <si>
    <t>kpl</t>
  </si>
  <si>
    <t>1024</t>
  </si>
  <si>
    <t>-1851708275</t>
  </si>
  <si>
    <t>"vytýčení stavby"1</t>
  </si>
  <si>
    <t>012103001</t>
  </si>
  <si>
    <t>Geodetické práce -vytýčení sítí</t>
  </si>
  <si>
    <t>-859248433</t>
  </si>
  <si>
    <t>"vytýčení sítí+aktualizace vyjádření správců"1</t>
  </si>
  <si>
    <t>012203000</t>
  </si>
  <si>
    <t>Geodetické práce při provádění stavby</t>
  </si>
  <si>
    <t>1359146398</t>
  </si>
  <si>
    <t>"zaměření věcných břemen"1</t>
  </si>
  <si>
    <t>012303000</t>
  </si>
  <si>
    <t>Geodetické práce po výstavbě</t>
  </si>
  <si>
    <t>-1947549561</t>
  </si>
  <si>
    <t>"zaměření"1</t>
  </si>
  <si>
    <t>013254000</t>
  </si>
  <si>
    <t>Dokumentace skutečného provedení stavby</t>
  </si>
  <si>
    <t>kpl…</t>
  </si>
  <si>
    <t>2120982473</t>
  </si>
  <si>
    <t>VRN3</t>
  </si>
  <si>
    <t>Zařízení staveniště</t>
  </si>
  <si>
    <t>030001000</t>
  </si>
  <si>
    <t>1783061024</t>
  </si>
  <si>
    <t>039103000</t>
  </si>
  <si>
    <t>Rozebrání, bourání a odvoz zařízení staveniště</t>
  </si>
  <si>
    <t>638893342</t>
  </si>
  <si>
    <t>VRN4</t>
  </si>
  <si>
    <t>Inženýrská činnost</t>
  </si>
  <si>
    <t>043134000</t>
  </si>
  <si>
    <t>Zkoušky zatěžovací</t>
  </si>
  <si>
    <t>-1116047952</t>
  </si>
  <si>
    <t>"hutnící zkoušky"8</t>
  </si>
  <si>
    <t>049002000</t>
  </si>
  <si>
    <t>Dopravně inženýrské opatření</t>
  </si>
  <si>
    <t>291406808</t>
  </si>
  <si>
    <t>SEZNAM FIGUR</t>
  </si>
  <si>
    <t>Výměra</t>
  </si>
  <si>
    <t xml:space="preserve"> SO 01.1</t>
  </si>
  <si>
    <t>Použití figury:</t>
  </si>
  <si>
    <t xml:space="preserve"> SO 01.2</t>
  </si>
  <si>
    <t>d_1</t>
  </si>
  <si>
    <t>dch</t>
  </si>
  <si>
    <t>délka chráničky</t>
  </si>
  <si>
    <t>dnk</t>
  </si>
  <si>
    <t>délka nezpevněné místní komunikace</t>
  </si>
  <si>
    <t>dp</t>
  </si>
  <si>
    <t>délka protlaku</t>
  </si>
  <si>
    <t>dp_1</t>
  </si>
  <si>
    <t>dpm</t>
  </si>
  <si>
    <t>délka panelové komunikace</t>
  </si>
  <si>
    <t>dpo</t>
  </si>
  <si>
    <t>délka pole</t>
  </si>
  <si>
    <t>dšm</t>
  </si>
  <si>
    <t>délka štěrk místní</t>
  </si>
  <si>
    <t>pp</t>
  </si>
  <si>
    <t>počet protlaků</t>
  </si>
  <si>
    <t>vm</t>
  </si>
  <si>
    <t>výkopek na mezidepo</t>
  </si>
  <si>
    <t xml:space="preserve"> SO 01.3</t>
  </si>
  <si>
    <t xml:space="preserve"> SO 01.4</t>
  </si>
  <si>
    <t xml:space="preserve"> SO 01.5</t>
  </si>
  <si>
    <t xml:space="preserve"> SO 01.6</t>
  </si>
  <si>
    <t xml:space="preserve"> SO 01.7</t>
  </si>
  <si>
    <t xml:space="preserve"> SO 01.8</t>
  </si>
  <si>
    <t xml:space="preserve"> SO 01.9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</si>
</sst>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indexed="55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indexed="56"/>
      <name val="Arial CE"/>
    </font>
    <font>
      <sz val="10"/>
      <color indexed="56"/>
      <name val="Arial CE"/>
    </font>
    <font>
      <sz val="8"/>
      <color indexed="56"/>
      <name val="Arial CE"/>
    </font>
    <font>
      <sz val="8"/>
      <color indexed="63"/>
      <name val="Arial CE"/>
    </font>
    <font>
      <sz val="8"/>
      <color indexed="10"/>
      <name val="Arial CE"/>
    </font>
    <font>
      <sz val="8"/>
      <color indexed="20"/>
      <name val="Arial CE"/>
    </font>
    <font>
      <sz val="8"/>
      <color indexed="9"/>
      <name val="Arial CE"/>
    </font>
    <font>
      <b/>
      <sz val="14"/>
      <name val="Arial CE"/>
    </font>
    <font>
      <sz val="8"/>
      <color indexed="48"/>
      <name val="Arial CE"/>
    </font>
    <font>
      <b/>
      <sz val="12"/>
      <color indexed="55"/>
      <name val="Arial CE"/>
    </font>
    <font>
      <b/>
      <sz val="8"/>
      <color indexed="55"/>
      <name val="Arial CE"/>
    </font>
    <font>
      <b/>
      <sz val="10"/>
      <name val="Arial CE"/>
    </font>
    <font>
      <b/>
      <sz val="10"/>
      <color indexed="55"/>
      <name val="Arial CE"/>
    </font>
    <font>
      <b/>
      <sz val="10"/>
      <color indexed="63"/>
      <name val="Arial CE"/>
    </font>
    <font>
      <sz val="12"/>
      <color indexed="55"/>
      <name val="Arial CE"/>
    </font>
    <font>
      <sz val="8"/>
      <color indexed="55"/>
      <name val="Arial CE"/>
    </font>
    <font>
      <sz val="9"/>
      <name val="Arial CE"/>
    </font>
    <font>
      <sz val="9"/>
      <color indexed="55"/>
      <name val="Arial CE"/>
    </font>
    <font>
      <b/>
      <sz val="12"/>
      <color indexed="16"/>
      <name val="Arial CE"/>
    </font>
    <font>
      <sz val="12"/>
      <name val="Arial CE"/>
    </font>
    <font>
      <sz val="18"/>
      <color indexed="12"/>
      <name val="Wingdings 2"/>
    </font>
    <font>
      <b/>
      <sz val="11"/>
      <color indexed="56"/>
      <name val="Arial CE"/>
    </font>
    <font>
      <sz val="11"/>
      <color indexed="56"/>
      <name val="Arial CE"/>
    </font>
    <font>
      <sz val="11"/>
      <color indexed="55"/>
      <name val="Arial CE"/>
    </font>
    <font>
      <sz val="8"/>
      <color indexed="8"/>
      <name val="Arial CE"/>
    </font>
    <font>
      <sz val="10"/>
      <color indexed="48"/>
      <name val="Arial CE"/>
    </font>
    <font>
      <b/>
      <sz val="12"/>
      <color indexed="16"/>
      <name val="Arial CE"/>
    </font>
    <font>
      <sz val="8"/>
      <color indexed="16"/>
      <name val="Arial CE"/>
    </font>
    <font>
      <b/>
      <sz val="8"/>
      <name val="Arial CE"/>
    </font>
    <font>
      <sz val="7"/>
      <color indexed="55"/>
      <name val="Arial CE"/>
    </font>
    <font>
      <i/>
      <sz val="9"/>
      <color indexed="12"/>
      <name val="Arial CE"/>
    </font>
    <font>
      <i/>
      <sz val="8"/>
      <color indexed="12"/>
      <name val="Arial CE"/>
    </font>
    <font>
      <b/>
      <sz val="9"/>
      <name val="Arial CE"/>
    </font>
    <font>
      <sz val="8"/>
      <name val="Arial CE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/>
      <diagonal/>
    </border>
    <border>
      <left/>
      <right style="hair">
        <color indexed="55"/>
      </right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/>
      <diagonal/>
    </border>
    <border>
      <left style="hair">
        <color indexed="55"/>
      </left>
      <right/>
      <top/>
      <bottom/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22" fillId="3" borderId="0" xfId="0" applyFont="1" applyFill="1" applyAlignment="1" applyProtection="1">
      <alignment horizontal="center" vertical="center"/>
    </xf>
    <xf numFmtId="0" fontId="23" fillId="0" borderId="13" xfId="0" applyFont="1" applyBorder="1" applyAlignment="1" applyProtection="1">
      <alignment horizontal="center" vertical="center" wrapText="1"/>
    </xf>
    <xf numFmtId="0" fontId="23" fillId="0" borderId="14" xfId="0" applyFont="1" applyBorder="1" applyAlignment="1" applyProtection="1">
      <alignment horizontal="center" vertical="center" wrapText="1"/>
    </xf>
    <xf numFmtId="0" fontId="23" fillId="0" borderId="15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7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2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7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8" xfId="0" applyNumberFormat="1" applyFont="1" applyBorder="1" applyAlignment="1" applyProtection="1">
      <alignment vertical="center"/>
    </xf>
    <xf numFmtId="4" fontId="29" fillId="0" borderId="19" xfId="0" applyNumberFormat="1" applyFont="1" applyBorder="1" applyAlignment="1" applyProtection="1">
      <alignment vertical="center"/>
    </xf>
    <xf numFmtId="166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0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3" borderId="0" xfId="0" applyFont="1" applyFill="1" applyAlignment="1" applyProtection="1">
      <alignment horizontal="left" vertical="center"/>
    </xf>
    <xf numFmtId="0" fontId="22" fillId="3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19" xfId="0" applyFont="1" applyBorder="1" applyAlignment="1" applyProtection="1">
      <alignment horizontal="left" vertical="center"/>
    </xf>
    <xf numFmtId="0" fontId="6" fillId="0" borderId="19" xfId="0" applyFont="1" applyBorder="1" applyAlignment="1" applyProtection="1">
      <alignment vertical="center"/>
    </xf>
    <xf numFmtId="4" fontId="6" fillId="0" borderId="19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19" xfId="0" applyFont="1" applyBorder="1" applyAlignment="1" applyProtection="1">
      <alignment horizontal="left" vertical="center"/>
    </xf>
    <xf numFmtId="0" fontId="7" fillId="0" borderId="19" xfId="0" applyFont="1" applyBorder="1" applyAlignment="1" applyProtection="1">
      <alignment vertical="center"/>
    </xf>
    <xf numFmtId="4" fontId="7" fillId="0" borderId="19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3" borderId="13" xfId="0" applyFont="1" applyFill="1" applyBorder="1" applyAlignment="1" applyProtection="1">
      <alignment horizontal="center" vertical="center" wrapText="1"/>
    </xf>
    <xf numFmtId="0" fontId="22" fillId="3" borderId="14" xfId="0" applyFont="1" applyFill="1" applyBorder="1" applyAlignment="1" applyProtection="1">
      <alignment horizontal="center" vertical="center" wrapText="1"/>
    </xf>
    <xf numFmtId="0" fontId="22" fillId="3" borderId="15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0" xfId="0" applyBorder="1" applyAlignment="1" applyProtection="1">
      <alignment vertical="center"/>
    </xf>
    <xf numFmtId="166" fontId="33" fillId="0" borderId="10" xfId="0" applyNumberFormat="1" applyFont="1" applyBorder="1" applyAlignment="1" applyProtection="1"/>
    <xf numFmtId="166" fontId="33" fillId="0" borderId="11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7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2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7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2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7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2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7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2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7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2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7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23" fillId="2" borderId="18" xfId="0" applyFont="1" applyFill="1" applyBorder="1" applyAlignment="1" applyProtection="1">
      <alignment horizontal="left" vertical="center"/>
      <protection locked="0"/>
    </xf>
    <xf numFmtId="0" fontId="23" fillId="0" borderId="19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166" fontId="23" fillId="0" borderId="19" xfId="0" applyNumberFormat="1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3" xfId="0" applyFont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8" fillId="0" borderId="13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5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2" fillId="3" borderId="7" xfId="0" applyFont="1" applyFill="1" applyBorder="1" applyAlignment="1" applyProtection="1">
      <alignment horizontal="center" vertical="center"/>
    </xf>
    <xf numFmtId="0" fontId="22" fillId="3" borderId="7" xfId="0" applyFont="1" applyFill="1" applyBorder="1" applyAlignment="1" applyProtection="1">
      <alignment horizontal="left" vertical="center"/>
    </xf>
    <xf numFmtId="0" fontId="22" fillId="3" borderId="21" xfId="0" applyFont="1" applyFill="1" applyBorder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4" fontId="24" fillId="0" borderId="0" xfId="0" applyNumberFormat="1" applyFont="1" applyAlignment="1" applyProtection="1">
      <alignment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0" fillId="0" borderId="0" xfId="0"/>
    <xf numFmtId="0" fontId="22" fillId="3" borderId="7" xfId="0" applyFont="1" applyFill="1" applyBorder="1" applyAlignment="1" applyProtection="1">
      <alignment horizontal="right" vertical="center"/>
    </xf>
    <xf numFmtId="0" fontId="20" fillId="0" borderId="16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7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21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2" fillId="3" borderId="6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142875</xdr:rowOff>
    </xdr:to>
    <xdr:pic>
      <xdr:nvPicPr>
        <xdr:cNvPr id="1025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10241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11265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142875</xdr:rowOff>
    </xdr:to>
    <xdr:pic>
      <xdr:nvPicPr>
        <xdr:cNvPr id="12289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2049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3073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4097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5121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6145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7169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8193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9217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06"/>
  <sheetViews>
    <sheetView showGridLines="0" tabSelected="1" topLeftCell="A43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 customWidth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284"/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pans="1:74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73" t="s">
        <v>14</v>
      </c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1"/>
      <c r="AQ5" s="21"/>
      <c r="AR5" s="19"/>
      <c r="BE5" s="270" t="s">
        <v>15</v>
      </c>
      <c r="BS5" s="16" t="s">
        <v>6</v>
      </c>
    </row>
    <row r="6" spans="1:74" ht="36.950000000000003" customHeight="1">
      <c r="B6" s="20"/>
      <c r="C6" s="21"/>
      <c r="D6" s="27" t="s">
        <v>16</v>
      </c>
      <c r="E6" s="21"/>
      <c r="F6" s="21"/>
      <c r="G6" s="21"/>
      <c r="H6" s="21"/>
      <c r="I6" s="21"/>
      <c r="J6" s="21"/>
      <c r="K6" s="275" t="s">
        <v>17</v>
      </c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P6" s="21"/>
      <c r="AQ6" s="21"/>
      <c r="AR6" s="19"/>
      <c r="BE6" s="271"/>
      <c r="BS6" s="16" t="s">
        <v>6</v>
      </c>
    </row>
    <row r="7" spans="1:74" ht="12" customHeight="1">
      <c r="B7" s="20"/>
      <c r="C7" s="21"/>
      <c r="D7" s="28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19</v>
      </c>
      <c r="AL7" s="21"/>
      <c r="AM7" s="21"/>
      <c r="AN7" s="26" t="s">
        <v>1</v>
      </c>
      <c r="AO7" s="21"/>
      <c r="AP7" s="21"/>
      <c r="AQ7" s="21"/>
      <c r="AR7" s="19"/>
      <c r="BE7" s="271"/>
      <c r="BS7" s="16" t="s">
        <v>6</v>
      </c>
    </row>
    <row r="8" spans="1:74" ht="12" customHeight="1">
      <c r="B8" s="20"/>
      <c r="C8" s="21"/>
      <c r="D8" s="28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22</v>
      </c>
      <c r="AL8" s="21"/>
      <c r="AM8" s="21"/>
      <c r="AN8" s="29" t="s">
        <v>23</v>
      </c>
      <c r="AO8" s="21"/>
      <c r="AP8" s="21"/>
      <c r="AQ8" s="21"/>
      <c r="AR8" s="19"/>
      <c r="BE8" s="271"/>
      <c r="BS8" s="16" t="s">
        <v>6</v>
      </c>
    </row>
    <row r="9" spans="1:74" ht="14.45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271"/>
      <c r="BS9" s="16" t="s">
        <v>6</v>
      </c>
    </row>
    <row r="10" spans="1:74" ht="12" customHeight="1">
      <c r="B10" s="20"/>
      <c r="C10" s="21"/>
      <c r="D10" s="28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271"/>
      <c r="BS10" s="16" t="s">
        <v>6</v>
      </c>
    </row>
    <row r="11" spans="1:74" ht="18.399999999999999" customHeight="1">
      <c r="B11" s="20"/>
      <c r="C11" s="21"/>
      <c r="D11" s="21"/>
      <c r="E11" s="26" t="s">
        <v>21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26</v>
      </c>
      <c r="AL11" s="21"/>
      <c r="AM11" s="21"/>
      <c r="AN11" s="26" t="s">
        <v>1</v>
      </c>
      <c r="AO11" s="21"/>
      <c r="AP11" s="21"/>
      <c r="AQ11" s="21"/>
      <c r="AR11" s="19"/>
      <c r="BE11" s="271"/>
      <c r="BS11" s="16" t="s">
        <v>6</v>
      </c>
    </row>
    <row r="12" spans="1:74" ht="6.95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271"/>
      <c r="BS12" s="16" t="s">
        <v>6</v>
      </c>
    </row>
    <row r="13" spans="1:74" ht="12" customHeight="1">
      <c r="B13" s="20"/>
      <c r="C13" s="21"/>
      <c r="D13" s="28" t="s">
        <v>27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25</v>
      </c>
      <c r="AL13" s="21"/>
      <c r="AM13" s="21"/>
      <c r="AN13" s="30" t="s">
        <v>28</v>
      </c>
      <c r="AO13" s="21"/>
      <c r="AP13" s="21"/>
      <c r="AQ13" s="21"/>
      <c r="AR13" s="19"/>
      <c r="BE13" s="271"/>
      <c r="BS13" s="16" t="s">
        <v>6</v>
      </c>
    </row>
    <row r="14" spans="1:74" ht="12.75">
      <c r="B14" s="20"/>
      <c r="C14" s="21"/>
      <c r="D14" s="21"/>
      <c r="E14" s="276" t="s">
        <v>28</v>
      </c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8" t="s">
        <v>26</v>
      </c>
      <c r="AL14" s="21"/>
      <c r="AM14" s="21"/>
      <c r="AN14" s="30" t="s">
        <v>28</v>
      </c>
      <c r="AO14" s="21"/>
      <c r="AP14" s="21"/>
      <c r="AQ14" s="21"/>
      <c r="AR14" s="19"/>
      <c r="BE14" s="271"/>
      <c r="BS14" s="16" t="s">
        <v>6</v>
      </c>
    </row>
    <row r="15" spans="1:74" ht="6.95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271"/>
      <c r="BS15" s="16" t="s">
        <v>4</v>
      </c>
    </row>
    <row r="16" spans="1:74" ht="12" customHeight="1">
      <c r="B16" s="20"/>
      <c r="C16" s="21"/>
      <c r="D16" s="28" t="s">
        <v>29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271"/>
      <c r="BS16" s="16" t="s">
        <v>4</v>
      </c>
    </row>
    <row r="17" spans="1:71" ht="18.399999999999999" customHeight="1">
      <c r="B17" s="20"/>
      <c r="C17" s="21"/>
      <c r="D17" s="21"/>
      <c r="E17" s="26" t="s">
        <v>21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26</v>
      </c>
      <c r="AL17" s="21"/>
      <c r="AM17" s="21"/>
      <c r="AN17" s="26" t="s">
        <v>1</v>
      </c>
      <c r="AO17" s="21"/>
      <c r="AP17" s="21"/>
      <c r="AQ17" s="21"/>
      <c r="AR17" s="19"/>
      <c r="BE17" s="271"/>
      <c r="BS17" s="16" t="s">
        <v>30</v>
      </c>
    </row>
    <row r="18" spans="1:71" ht="6.95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271"/>
      <c r="BS18" s="16" t="s">
        <v>6</v>
      </c>
    </row>
    <row r="19" spans="1:71" ht="12" customHeight="1">
      <c r="B19" s="20"/>
      <c r="C19" s="21"/>
      <c r="D19" s="28" t="s">
        <v>31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271"/>
      <c r="BS19" s="16" t="s">
        <v>6</v>
      </c>
    </row>
    <row r="20" spans="1:71" ht="18.399999999999999" customHeight="1">
      <c r="B20" s="20"/>
      <c r="C20" s="21"/>
      <c r="D20" s="21"/>
      <c r="E20" s="26" t="s">
        <v>21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26</v>
      </c>
      <c r="AL20" s="21"/>
      <c r="AM20" s="21"/>
      <c r="AN20" s="26" t="s">
        <v>1</v>
      </c>
      <c r="AO20" s="21"/>
      <c r="AP20" s="21"/>
      <c r="AQ20" s="21"/>
      <c r="AR20" s="19"/>
      <c r="BE20" s="271"/>
      <c r="BS20" s="16" t="s">
        <v>30</v>
      </c>
    </row>
    <row r="21" spans="1:71" ht="6.95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271"/>
    </row>
    <row r="22" spans="1:71" ht="12" customHeight="1">
      <c r="B22" s="20"/>
      <c r="C22" s="21"/>
      <c r="D22" s="28" t="s">
        <v>32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271"/>
    </row>
    <row r="23" spans="1:71" ht="16.5" customHeight="1">
      <c r="B23" s="20"/>
      <c r="C23" s="21"/>
      <c r="D23" s="21"/>
      <c r="E23" s="297" t="s">
        <v>1</v>
      </c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1"/>
      <c r="AP23" s="21"/>
      <c r="AQ23" s="21"/>
      <c r="AR23" s="19"/>
      <c r="BE23" s="271"/>
    </row>
    <row r="24" spans="1:71" ht="6.95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271"/>
    </row>
    <row r="25" spans="1:71" ht="6.95" customHeight="1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E25" s="271"/>
    </row>
    <row r="26" spans="1:71" s="1" customFormat="1" ht="25.9" customHeight="1">
      <c r="A26" s="33"/>
      <c r="B26" s="34"/>
      <c r="C26" s="35"/>
      <c r="D26" s="36" t="s">
        <v>33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98">
        <f>ROUND(AG94,2)</f>
        <v>0</v>
      </c>
      <c r="AL26" s="299"/>
      <c r="AM26" s="299"/>
      <c r="AN26" s="299"/>
      <c r="AO26" s="299"/>
      <c r="AP26" s="35"/>
      <c r="AQ26" s="35"/>
      <c r="AR26" s="38"/>
      <c r="BE26" s="271"/>
    </row>
    <row r="27" spans="1:71" s="1" customFormat="1" ht="6.95" customHeight="1">
      <c r="A27" s="33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8"/>
      <c r="BE27" s="271"/>
    </row>
    <row r="28" spans="1:71" s="1" customFormat="1" ht="12.75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02" t="s">
        <v>34</v>
      </c>
      <c r="M28" s="302"/>
      <c r="N28" s="302"/>
      <c r="O28" s="302"/>
      <c r="P28" s="302"/>
      <c r="Q28" s="35"/>
      <c r="R28" s="35"/>
      <c r="S28" s="35"/>
      <c r="T28" s="35"/>
      <c r="U28" s="35"/>
      <c r="V28" s="35"/>
      <c r="W28" s="302" t="s">
        <v>35</v>
      </c>
      <c r="X28" s="302"/>
      <c r="Y28" s="302"/>
      <c r="Z28" s="302"/>
      <c r="AA28" s="302"/>
      <c r="AB28" s="302"/>
      <c r="AC28" s="302"/>
      <c r="AD28" s="302"/>
      <c r="AE28" s="302"/>
      <c r="AF28" s="35"/>
      <c r="AG28" s="35"/>
      <c r="AH28" s="35"/>
      <c r="AI28" s="35"/>
      <c r="AJ28" s="35"/>
      <c r="AK28" s="302" t="s">
        <v>36</v>
      </c>
      <c r="AL28" s="302"/>
      <c r="AM28" s="302"/>
      <c r="AN28" s="302"/>
      <c r="AO28" s="302"/>
      <c r="AP28" s="35"/>
      <c r="AQ28" s="35"/>
      <c r="AR28" s="38"/>
      <c r="BE28" s="271"/>
    </row>
    <row r="29" spans="1:71" s="2" customFormat="1" ht="14.45" customHeight="1">
      <c r="B29" s="39"/>
      <c r="C29" s="40"/>
      <c r="D29" s="28" t="s">
        <v>37</v>
      </c>
      <c r="E29" s="40"/>
      <c r="F29" s="28" t="s">
        <v>38</v>
      </c>
      <c r="G29" s="40"/>
      <c r="H29" s="40"/>
      <c r="I29" s="40"/>
      <c r="J29" s="40"/>
      <c r="K29" s="40"/>
      <c r="L29" s="292">
        <v>0.21</v>
      </c>
      <c r="M29" s="280"/>
      <c r="N29" s="280"/>
      <c r="O29" s="280"/>
      <c r="P29" s="280"/>
      <c r="Q29" s="40"/>
      <c r="R29" s="40"/>
      <c r="S29" s="40"/>
      <c r="T29" s="40"/>
      <c r="U29" s="40"/>
      <c r="V29" s="40"/>
      <c r="W29" s="279">
        <f>ROUND(AZ94, 2)</f>
        <v>0</v>
      </c>
      <c r="X29" s="280"/>
      <c r="Y29" s="280"/>
      <c r="Z29" s="280"/>
      <c r="AA29" s="280"/>
      <c r="AB29" s="280"/>
      <c r="AC29" s="280"/>
      <c r="AD29" s="280"/>
      <c r="AE29" s="280"/>
      <c r="AF29" s="40"/>
      <c r="AG29" s="40"/>
      <c r="AH29" s="40"/>
      <c r="AI29" s="40"/>
      <c r="AJ29" s="40"/>
      <c r="AK29" s="279">
        <f>ROUND(AV94, 2)</f>
        <v>0</v>
      </c>
      <c r="AL29" s="280"/>
      <c r="AM29" s="280"/>
      <c r="AN29" s="280"/>
      <c r="AO29" s="280"/>
      <c r="AP29" s="40"/>
      <c r="AQ29" s="40"/>
      <c r="AR29" s="41"/>
      <c r="BE29" s="272"/>
    </row>
    <row r="30" spans="1:71" s="2" customFormat="1" ht="14.45" customHeight="1">
      <c r="B30" s="39"/>
      <c r="C30" s="40"/>
      <c r="D30" s="40"/>
      <c r="E30" s="40"/>
      <c r="F30" s="28" t="s">
        <v>39</v>
      </c>
      <c r="G30" s="40"/>
      <c r="H30" s="40"/>
      <c r="I30" s="40"/>
      <c r="J30" s="40"/>
      <c r="K30" s="40"/>
      <c r="L30" s="292">
        <v>0.15</v>
      </c>
      <c r="M30" s="280"/>
      <c r="N30" s="280"/>
      <c r="O30" s="280"/>
      <c r="P30" s="280"/>
      <c r="Q30" s="40"/>
      <c r="R30" s="40"/>
      <c r="S30" s="40"/>
      <c r="T30" s="40"/>
      <c r="U30" s="40"/>
      <c r="V30" s="40"/>
      <c r="W30" s="279">
        <f>ROUND(BA94, 2)</f>
        <v>0</v>
      </c>
      <c r="X30" s="280"/>
      <c r="Y30" s="280"/>
      <c r="Z30" s="280"/>
      <c r="AA30" s="280"/>
      <c r="AB30" s="280"/>
      <c r="AC30" s="280"/>
      <c r="AD30" s="280"/>
      <c r="AE30" s="280"/>
      <c r="AF30" s="40"/>
      <c r="AG30" s="40"/>
      <c r="AH30" s="40"/>
      <c r="AI30" s="40"/>
      <c r="AJ30" s="40"/>
      <c r="AK30" s="279">
        <f>ROUND(AW94, 2)</f>
        <v>0</v>
      </c>
      <c r="AL30" s="280"/>
      <c r="AM30" s="280"/>
      <c r="AN30" s="280"/>
      <c r="AO30" s="280"/>
      <c r="AP30" s="40"/>
      <c r="AQ30" s="40"/>
      <c r="AR30" s="41"/>
      <c r="BE30" s="272"/>
    </row>
    <row r="31" spans="1:71" s="2" customFormat="1" ht="14.45" hidden="1" customHeight="1">
      <c r="B31" s="39"/>
      <c r="C31" s="40"/>
      <c r="D31" s="40"/>
      <c r="E31" s="40"/>
      <c r="F31" s="28" t="s">
        <v>40</v>
      </c>
      <c r="G31" s="40"/>
      <c r="H31" s="40"/>
      <c r="I31" s="40"/>
      <c r="J31" s="40"/>
      <c r="K31" s="40"/>
      <c r="L31" s="292">
        <v>0.21</v>
      </c>
      <c r="M31" s="280"/>
      <c r="N31" s="280"/>
      <c r="O31" s="280"/>
      <c r="P31" s="280"/>
      <c r="Q31" s="40"/>
      <c r="R31" s="40"/>
      <c r="S31" s="40"/>
      <c r="T31" s="40"/>
      <c r="U31" s="40"/>
      <c r="V31" s="40"/>
      <c r="W31" s="279">
        <f>ROUND(BB94, 2)</f>
        <v>0</v>
      </c>
      <c r="X31" s="280"/>
      <c r="Y31" s="280"/>
      <c r="Z31" s="280"/>
      <c r="AA31" s="280"/>
      <c r="AB31" s="280"/>
      <c r="AC31" s="280"/>
      <c r="AD31" s="280"/>
      <c r="AE31" s="280"/>
      <c r="AF31" s="40"/>
      <c r="AG31" s="40"/>
      <c r="AH31" s="40"/>
      <c r="AI31" s="40"/>
      <c r="AJ31" s="40"/>
      <c r="AK31" s="279">
        <v>0</v>
      </c>
      <c r="AL31" s="280"/>
      <c r="AM31" s="280"/>
      <c r="AN31" s="280"/>
      <c r="AO31" s="280"/>
      <c r="AP31" s="40"/>
      <c r="AQ31" s="40"/>
      <c r="AR31" s="41"/>
      <c r="BE31" s="272"/>
    </row>
    <row r="32" spans="1:71" s="2" customFormat="1" ht="14.45" hidden="1" customHeight="1">
      <c r="B32" s="39"/>
      <c r="C32" s="40"/>
      <c r="D32" s="40"/>
      <c r="E32" s="40"/>
      <c r="F32" s="28" t="s">
        <v>41</v>
      </c>
      <c r="G32" s="40"/>
      <c r="H32" s="40"/>
      <c r="I32" s="40"/>
      <c r="J32" s="40"/>
      <c r="K32" s="40"/>
      <c r="L32" s="292">
        <v>0.15</v>
      </c>
      <c r="M32" s="280"/>
      <c r="N32" s="280"/>
      <c r="O32" s="280"/>
      <c r="P32" s="280"/>
      <c r="Q32" s="40"/>
      <c r="R32" s="40"/>
      <c r="S32" s="40"/>
      <c r="T32" s="40"/>
      <c r="U32" s="40"/>
      <c r="V32" s="40"/>
      <c r="W32" s="279">
        <f>ROUND(BC94, 2)</f>
        <v>0</v>
      </c>
      <c r="X32" s="280"/>
      <c r="Y32" s="280"/>
      <c r="Z32" s="280"/>
      <c r="AA32" s="280"/>
      <c r="AB32" s="280"/>
      <c r="AC32" s="280"/>
      <c r="AD32" s="280"/>
      <c r="AE32" s="280"/>
      <c r="AF32" s="40"/>
      <c r="AG32" s="40"/>
      <c r="AH32" s="40"/>
      <c r="AI32" s="40"/>
      <c r="AJ32" s="40"/>
      <c r="AK32" s="279">
        <v>0</v>
      </c>
      <c r="AL32" s="280"/>
      <c r="AM32" s="280"/>
      <c r="AN32" s="280"/>
      <c r="AO32" s="280"/>
      <c r="AP32" s="40"/>
      <c r="AQ32" s="40"/>
      <c r="AR32" s="41"/>
      <c r="BE32" s="272"/>
    </row>
    <row r="33" spans="1:57" s="2" customFormat="1" ht="14.45" hidden="1" customHeight="1">
      <c r="B33" s="39"/>
      <c r="C33" s="40"/>
      <c r="D33" s="40"/>
      <c r="E33" s="40"/>
      <c r="F33" s="28" t="s">
        <v>42</v>
      </c>
      <c r="G33" s="40"/>
      <c r="H33" s="40"/>
      <c r="I33" s="40"/>
      <c r="J33" s="40"/>
      <c r="K33" s="40"/>
      <c r="L33" s="292">
        <v>0</v>
      </c>
      <c r="M33" s="280"/>
      <c r="N33" s="280"/>
      <c r="O33" s="280"/>
      <c r="P33" s="280"/>
      <c r="Q33" s="40"/>
      <c r="R33" s="40"/>
      <c r="S33" s="40"/>
      <c r="T33" s="40"/>
      <c r="U33" s="40"/>
      <c r="V33" s="40"/>
      <c r="W33" s="279">
        <f>ROUND(BD94, 2)</f>
        <v>0</v>
      </c>
      <c r="X33" s="280"/>
      <c r="Y33" s="280"/>
      <c r="Z33" s="280"/>
      <c r="AA33" s="280"/>
      <c r="AB33" s="280"/>
      <c r="AC33" s="280"/>
      <c r="AD33" s="280"/>
      <c r="AE33" s="280"/>
      <c r="AF33" s="40"/>
      <c r="AG33" s="40"/>
      <c r="AH33" s="40"/>
      <c r="AI33" s="40"/>
      <c r="AJ33" s="40"/>
      <c r="AK33" s="279">
        <v>0</v>
      </c>
      <c r="AL33" s="280"/>
      <c r="AM33" s="280"/>
      <c r="AN33" s="280"/>
      <c r="AO33" s="280"/>
      <c r="AP33" s="40"/>
      <c r="AQ33" s="40"/>
      <c r="AR33" s="41"/>
      <c r="BE33" s="272"/>
    </row>
    <row r="34" spans="1:57" s="1" customFormat="1" ht="6.95" customHeight="1">
      <c r="A34" s="33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8"/>
      <c r="BE34" s="271"/>
    </row>
    <row r="35" spans="1:57" s="1" customFormat="1" ht="25.9" customHeight="1">
      <c r="A35" s="33"/>
      <c r="B35" s="34"/>
      <c r="C35" s="42"/>
      <c r="D35" s="43" t="s">
        <v>43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44</v>
      </c>
      <c r="U35" s="44"/>
      <c r="V35" s="44"/>
      <c r="W35" s="44"/>
      <c r="X35" s="296" t="s">
        <v>45</v>
      </c>
      <c r="Y35" s="294"/>
      <c r="Z35" s="294"/>
      <c r="AA35" s="294"/>
      <c r="AB35" s="294"/>
      <c r="AC35" s="44"/>
      <c r="AD35" s="44"/>
      <c r="AE35" s="44"/>
      <c r="AF35" s="44"/>
      <c r="AG35" s="44"/>
      <c r="AH35" s="44"/>
      <c r="AI35" s="44"/>
      <c r="AJ35" s="44"/>
      <c r="AK35" s="293">
        <f>SUM(AK26:AK33)</f>
        <v>0</v>
      </c>
      <c r="AL35" s="294"/>
      <c r="AM35" s="294"/>
      <c r="AN35" s="294"/>
      <c r="AO35" s="295"/>
      <c r="AP35" s="42"/>
      <c r="AQ35" s="42"/>
      <c r="AR35" s="38"/>
      <c r="BE35" s="33"/>
    </row>
    <row r="36" spans="1:57" s="1" customFormat="1" ht="6.95" customHeight="1">
      <c r="A36" s="33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8"/>
      <c r="BE36" s="33"/>
    </row>
    <row r="37" spans="1:57" s="1" customFormat="1" ht="14.45" customHeight="1">
      <c r="A37" s="3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8"/>
      <c r="BE37" s="33"/>
    </row>
    <row r="38" spans="1:57" ht="14.45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pans="1:57" ht="14.45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pans="1:57" ht="14.45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pans="1:57" ht="14.45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pans="1:57" ht="14.45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pans="1:57" ht="14.45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pans="1:57" ht="14.45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pans="1:57" ht="14.45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pans="1:57" ht="14.45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pans="1:57" ht="14.45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pans="1:57" ht="14.45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pans="1:57" s="1" customFormat="1" ht="14.45" customHeight="1">
      <c r="B49" s="46"/>
      <c r="C49" s="47"/>
      <c r="D49" s="48" t="s">
        <v>46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8" t="s">
        <v>47</v>
      </c>
      <c r="AI49" s="49"/>
      <c r="AJ49" s="49"/>
      <c r="AK49" s="49"/>
      <c r="AL49" s="49"/>
      <c r="AM49" s="49"/>
      <c r="AN49" s="49"/>
      <c r="AO49" s="49"/>
      <c r="AP49" s="47"/>
      <c r="AQ49" s="47"/>
      <c r="AR49" s="50"/>
    </row>
    <row r="50" spans="1:57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 spans="1:57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 spans="1:57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 spans="1:57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 spans="1:57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 spans="1:57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 spans="1:57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 spans="1: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 spans="1:57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 spans="1:57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pans="1:57" s="1" customFormat="1" ht="12.75">
      <c r="A60" s="33"/>
      <c r="B60" s="34"/>
      <c r="C60" s="35"/>
      <c r="D60" s="51" t="s">
        <v>48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1" t="s">
        <v>49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1" t="s">
        <v>48</v>
      </c>
      <c r="AI60" s="37"/>
      <c r="AJ60" s="37"/>
      <c r="AK60" s="37"/>
      <c r="AL60" s="37"/>
      <c r="AM60" s="51" t="s">
        <v>49</v>
      </c>
      <c r="AN60" s="37"/>
      <c r="AO60" s="37"/>
      <c r="AP60" s="35"/>
      <c r="AQ60" s="35"/>
      <c r="AR60" s="38"/>
      <c r="BE60" s="33"/>
    </row>
    <row r="61" spans="1:57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 spans="1:57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 spans="1:57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pans="1:57" s="1" customFormat="1" ht="12.75">
      <c r="A64" s="33"/>
      <c r="B64" s="34"/>
      <c r="C64" s="35"/>
      <c r="D64" s="48" t="s">
        <v>50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48" t="s">
        <v>51</v>
      </c>
      <c r="AI64" s="52"/>
      <c r="AJ64" s="52"/>
      <c r="AK64" s="52"/>
      <c r="AL64" s="52"/>
      <c r="AM64" s="52"/>
      <c r="AN64" s="52"/>
      <c r="AO64" s="52"/>
      <c r="AP64" s="35"/>
      <c r="AQ64" s="35"/>
      <c r="AR64" s="38"/>
      <c r="BE64" s="33"/>
    </row>
    <row r="65" spans="1:57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 spans="1:57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 spans="1:5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 spans="1:57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 spans="1:57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 spans="1:57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 spans="1:57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 spans="1:57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 spans="1:57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 spans="1:57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pans="1:57" s="1" customFormat="1" ht="12.75">
      <c r="A75" s="33"/>
      <c r="B75" s="34"/>
      <c r="C75" s="35"/>
      <c r="D75" s="51" t="s">
        <v>48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1" t="s">
        <v>49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1" t="s">
        <v>48</v>
      </c>
      <c r="AI75" s="37"/>
      <c r="AJ75" s="37"/>
      <c r="AK75" s="37"/>
      <c r="AL75" s="37"/>
      <c r="AM75" s="51" t="s">
        <v>49</v>
      </c>
      <c r="AN75" s="37"/>
      <c r="AO75" s="37"/>
      <c r="AP75" s="35"/>
      <c r="AQ75" s="35"/>
      <c r="AR75" s="38"/>
      <c r="BE75" s="33"/>
    </row>
    <row r="76" spans="1:57" s="1" customFormat="1">
      <c r="A76" s="33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8"/>
      <c r="BE76" s="33"/>
    </row>
    <row r="77" spans="1:57" s="1" customFormat="1" ht="6.95" customHeight="1">
      <c r="A77" s="33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38"/>
      <c r="BE77" s="33"/>
    </row>
    <row r="81" spans="1:91" s="1" customFormat="1" ht="6.95" customHeight="1">
      <c r="A81" s="33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38"/>
      <c r="BE81" s="33"/>
    </row>
    <row r="82" spans="1:91" s="1" customFormat="1" ht="24.95" customHeight="1">
      <c r="A82" s="33"/>
      <c r="B82" s="34"/>
      <c r="C82" s="22" t="s">
        <v>52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8"/>
      <c r="BE82" s="33"/>
    </row>
    <row r="83" spans="1:91" s="1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8"/>
      <c r="BE83" s="33"/>
    </row>
    <row r="84" spans="1:91" s="3" customFormat="1" ht="12" customHeight="1">
      <c r="B84" s="57"/>
      <c r="C84" s="28" t="s">
        <v>13</v>
      </c>
      <c r="D84" s="58"/>
      <c r="E84" s="58"/>
      <c r="F84" s="58"/>
      <c r="G84" s="58"/>
      <c r="H84" s="58"/>
      <c r="I84" s="58"/>
      <c r="J84" s="58"/>
      <c r="K84" s="58"/>
      <c r="L84" s="58" t="str">
        <f>K5</f>
        <v>04_2021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9"/>
    </row>
    <row r="85" spans="1:91" s="4" customFormat="1" ht="36.950000000000003" customHeight="1">
      <c r="B85" s="60"/>
      <c r="C85" s="61" t="s">
        <v>16</v>
      </c>
      <c r="D85" s="62"/>
      <c r="E85" s="62"/>
      <c r="F85" s="62"/>
      <c r="G85" s="62"/>
      <c r="H85" s="62"/>
      <c r="I85" s="62"/>
      <c r="J85" s="62"/>
      <c r="K85" s="62"/>
      <c r="L85" s="282" t="str">
        <f>K6</f>
        <v>Vodovodní přípojky Chlístovice - Žandov</v>
      </c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3"/>
      <c r="AI85" s="283"/>
      <c r="AJ85" s="283"/>
      <c r="AK85" s="283"/>
      <c r="AL85" s="283"/>
      <c r="AM85" s="283"/>
      <c r="AN85" s="283"/>
      <c r="AO85" s="283"/>
      <c r="AP85" s="62"/>
      <c r="AQ85" s="62"/>
      <c r="AR85" s="63"/>
    </row>
    <row r="86" spans="1:91" s="1" customFormat="1" ht="6.95" customHeight="1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8"/>
      <c r="BE86" s="33"/>
    </row>
    <row r="87" spans="1:91" s="1" customFormat="1" ht="12" customHeight="1">
      <c r="A87" s="33"/>
      <c r="B87" s="34"/>
      <c r="C87" s="28" t="s">
        <v>20</v>
      </c>
      <c r="D87" s="35"/>
      <c r="E87" s="35"/>
      <c r="F87" s="35"/>
      <c r="G87" s="35"/>
      <c r="H87" s="35"/>
      <c r="I87" s="35"/>
      <c r="J87" s="35"/>
      <c r="K87" s="35"/>
      <c r="L87" s="64" t="str">
        <f>IF(K8="","",K8)</f>
        <v xml:space="preserve"> 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22</v>
      </c>
      <c r="AJ87" s="35"/>
      <c r="AK87" s="35"/>
      <c r="AL87" s="35"/>
      <c r="AM87" s="264" t="str">
        <f>IF(AN8= "","",AN8)</f>
        <v>19. 4. 2021</v>
      </c>
      <c r="AN87" s="264"/>
      <c r="AO87" s="35"/>
      <c r="AP87" s="35"/>
      <c r="AQ87" s="35"/>
      <c r="AR87" s="38"/>
      <c r="BE87" s="33"/>
    </row>
    <row r="88" spans="1:91" s="1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8"/>
      <c r="BE88" s="33"/>
    </row>
    <row r="89" spans="1:91" s="1" customFormat="1" ht="15.2" customHeight="1">
      <c r="A89" s="33"/>
      <c r="B89" s="34"/>
      <c r="C89" s="28" t="s">
        <v>24</v>
      </c>
      <c r="D89" s="35"/>
      <c r="E89" s="35"/>
      <c r="F89" s="35"/>
      <c r="G89" s="35"/>
      <c r="H89" s="35"/>
      <c r="I89" s="35"/>
      <c r="J89" s="35"/>
      <c r="K89" s="35"/>
      <c r="L89" s="58" t="str">
        <f>IF(E11= "","",E11)</f>
        <v xml:space="preserve"> 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29</v>
      </c>
      <c r="AJ89" s="35"/>
      <c r="AK89" s="35"/>
      <c r="AL89" s="35"/>
      <c r="AM89" s="265" t="str">
        <f>IF(E17="","",E17)</f>
        <v xml:space="preserve"> </v>
      </c>
      <c r="AN89" s="266"/>
      <c r="AO89" s="266"/>
      <c r="AP89" s="266"/>
      <c r="AQ89" s="35"/>
      <c r="AR89" s="38"/>
      <c r="AS89" s="286" t="s">
        <v>53</v>
      </c>
      <c r="AT89" s="287"/>
      <c r="AU89" s="66"/>
      <c r="AV89" s="66"/>
      <c r="AW89" s="66"/>
      <c r="AX89" s="66"/>
      <c r="AY89" s="66"/>
      <c r="AZ89" s="66"/>
      <c r="BA89" s="66"/>
      <c r="BB89" s="66"/>
      <c r="BC89" s="66"/>
      <c r="BD89" s="67"/>
      <c r="BE89" s="33"/>
    </row>
    <row r="90" spans="1:91" s="1" customFormat="1" ht="15.2" customHeight="1">
      <c r="A90" s="33"/>
      <c r="B90" s="34"/>
      <c r="C90" s="28" t="s">
        <v>27</v>
      </c>
      <c r="D90" s="35"/>
      <c r="E90" s="35"/>
      <c r="F90" s="35"/>
      <c r="G90" s="35"/>
      <c r="H90" s="35"/>
      <c r="I90" s="35"/>
      <c r="J90" s="35"/>
      <c r="K90" s="35"/>
      <c r="L90" s="58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31</v>
      </c>
      <c r="AJ90" s="35"/>
      <c r="AK90" s="35"/>
      <c r="AL90" s="35"/>
      <c r="AM90" s="265" t="str">
        <f>IF(E20="","",E20)</f>
        <v xml:space="preserve"> </v>
      </c>
      <c r="AN90" s="266"/>
      <c r="AO90" s="266"/>
      <c r="AP90" s="266"/>
      <c r="AQ90" s="35"/>
      <c r="AR90" s="38"/>
      <c r="AS90" s="288"/>
      <c r="AT90" s="289"/>
      <c r="AU90" s="68"/>
      <c r="AV90" s="68"/>
      <c r="AW90" s="68"/>
      <c r="AX90" s="68"/>
      <c r="AY90" s="68"/>
      <c r="AZ90" s="68"/>
      <c r="BA90" s="68"/>
      <c r="BB90" s="68"/>
      <c r="BC90" s="68"/>
      <c r="BD90" s="69"/>
      <c r="BE90" s="33"/>
    </row>
    <row r="91" spans="1:91" s="1" customFormat="1" ht="10.9" customHeight="1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8"/>
      <c r="AS91" s="290"/>
      <c r="AT91" s="291"/>
      <c r="AU91" s="70"/>
      <c r="AV91" s="70"/>
      <c r="AW91" s="70"/>
      <c r="AX91" s="70"/>
      <c r="AY91" s="70"/>
      <c r="AZ91" s="70"/>
      <c r="BA91" s="70"/>
      <c r="BB91" s="70"/>
      <c r="BC91" s="70"/>
      <c r="BD91" s="71"/>
      <c r="BE91" s="33"/>
    </row>
    <row r="92" spans="1:91" s="1" customFormat="1" ht="29.25" customHeight="1">
      <c r="A92" s="33"/>
      <c r="B92" s="34"/>
      <c r="C92" s="301" t="s">
        <v>54</v>
      </c>
      <c r="D92" s="268"/>
      <c r="E92" s="268"/>
      <c r="F92" s="268"/>
      <c r="G92" s="268"/>
      <c r="H92" s="44"/>
      <c r="I92" s="267" t="s">
        <v>55</v>
      </c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85" t="s">
        <v>56</v>
      </c>
      <c r="AH92" s="268"/>
      <c r="AI92" s="268"/>
      <c r="AJ92" s="268"/>
      <c r="AK92" s="268"/>
      <c r="AL92" s="268"/>
      <c r="AM92" s="268"/>
      <c r="AN92" s="267" t="s">
        <v>57</v>
      </c>
      <c r="AO92" s="268"/>
      <c r="AP92" s="269"/>
      <c r="AQ92" s="72" t="s">
        <v>58</v>
      </c>
      <c r="AR92" s="38"/>
      <c r="AS92" s="73" t="s">
        <v>59</v>
      </c>
      <c r="AT92" s="74" t="s">
        <v>60</v>
      </c>
      <c r="AU92" s="74" t="s">
        <v>61</v>
      </c>
      <c r="AV92" s="74" t="s">
        <v>62</v>
      </c>
      <c r="AW92" s="74" t="s">
        <v>63</v>
      </c>
      <c r="AX92" s="74" t="s">
        <v>64</v>
      </c>
      <c r="AY92" s="74" t="s">
        <v>65</v>
      </c>
      <c r="AZ92" s="74" t="s">
        <v>66</v>
      </c>
      <c r="BA92" s="74" t="s">
        <v>67</v>
      </c>
      <c r="BB92" s="74" t="s">
        <v>68</v>
      </c>
      <c r="BC92" s="74" t="s">
        <v>69</v>
      </c>
      <c r="BD92" s="75" t="s">
        <v>70</v>
      </c>
      <c r="BE92" s="33"/>
    </row>
    <row r="93" spans="1:91" s="1" customFormat="1" ht="10.9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8"/>
      <c r="AS93" s="76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8"/>
      <c r="BE93" s="33"/>
    </row>
    <row r="94" spans="1:91" s="5" customFormat="1" ht="32.450000000000003" customHeight="1">
      <c r="B94" s="79"/>
      <c r="C94" s="80" t="s">
        <v>71</v>
      </c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281">
        <f>ROUND(SUM(AG95:AG104),2)</f>
        <v>0</v>
      </c>
      <c r="AH94" s="281"/>
      <c r="AI94" s="281"/>
      <c r="AJ94" s="281"/>
      <c r="AK94" s="281"/>
      <c r="AL94" s="281"/>
      <c r="AM94" s="281"/>
      <c r="AN94" s="278">
        <f t="shared" ref="AN94:AN104" si="0">SUM(AG94,AT94)</f>
        <v>0</v>
      </c>
      <c r="AO94" s="278"/>
      <c r="AP94" s="278"/>
      <c r="AQ94" s="83" t="s">
        <v>1</v>
      </c>
      <c r="AR94" s="84"/>
      <c r="AS94" s="85">
        <f>ROUND(SUM(AS95:AS104),2)</f>
        <v>0</v>
      </c>
      <c r="AT94" s="86">
        <f t="shared" ref="AT94:AT104" si="1">ROUND(SUM(AV94:AW94),2)</f>
        <v>0</v>
      </c>
      <c r="AU94" s="87">
        <f>ROUND(SUM(AU95:AU104),5)</f>
        <v>0</v>
      </c>
      <c r="AV94" s="86">
        <f>ROUND(AZ94*L29,2)</f>
        <v>0</v>
      </c>
      <c r="AW94" s="86">
        <f>ROUND(BA94*L30,2)</f>
        <v>0</v>
      </c>
      <c r="AX94" s="86">
        <f>ROUND(BB94*L29,2)</f>
        <v>0</v>
      </c>
      <c r="AY94" s="86">
        <f>ROUND(BC94*L30,2)</f>
        <v>0</v>
      </c>
      <c r="AZ94" s="86">
        <f>ROUND(SUM(AZ95:AZ104),2)</f>
        <v>0</v>
      </c>
      <c r="BA94" s="86">
        <f>ROUND(SUM(BA95:BA104),2)</f>
        <v>0</v>
      </c>
      <c r="BB94" s="86">
        <f>ROUND(SUM(BB95:BB104),2)</f>
        <v>0</v>
      </c>
      <c r="BC94" s="86">
        <f>ROUND(SUM(BC95:BC104),2)</f>
        <v>0</v>
      </c>
      <c r="BD94" s="88">
        <f>ROUND(SUM(BD95:BD104),2)</f>
        <v>0</v>
      </c>
      <c r="BS94" s="89" t="s">
        <v>72</v>
      </c>
      <c r="BT94" s="89" t="s">
        <v>73</v>
      </c>
      <c r="BU94" s="90" t="s">
        <v>74</v>
      </c>
      <c r="BV94" s="89" t="s">
        <v>75</v>
      </c>
      <c r="BW94" s="89" t="s">
        <v>5</v>
      </c>
      <c r="BX94" s="89" t="s">
        <v>76</v>
      </c>
      <c r="CL94" s="89" t="s">
        <v>1</v>
      </c>
    </row>
    <row r="95" spans="1:91" s="6" customFormat="1" ht="24.75" customHeight="1">
      <c r="A95" s="91" t="s">
        <v>77</v>
      </c>
      <c r="B95" s="92"/>
      <c r="C95" s="93"/>
      <c r="D95" s="300" t="s">
        <v>78</v>
      </c>
      <c r="E95" s="300"/>
      <c r="F95" s="300"/>
      <c r="G95" s="300"/>
      <c r="H95" s="300"/>
      <c r="I95" s="94"/>
      <c r="J95" s="300" t="s">
        <v>79</v>
      </c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262">
        <f ca="1">'SO 01.1 - Vodovodní přípo...'!J30</f>
        <v>0</v>
      </c>
      <c r="AH95" s="263"/>
      <c r="AI95" s="263"/>
      <c r="AJ95" s="263"/>
      <c r="AK95" s="263"/>
      <c r="AL95" s="263"/>
      <c r="AM95" s="263"/>
      <c r="AN95" s="262">
        <f t="shared" si="0"/>
        <v>0</v>
      </c>
      <c r="AO95" s="263"/>
      <c r="AP95" s="263"/>
      <c r="AQ95" s="95" t="s">
        <v>80</v>
      </c>
      <c r="AR95" s="96"/>
      <c r="AS95" s="97">
        <v>0</v>
      </c>
      <c r="AT95" s="98">
        <f t="shared" si="1"/>
        <v>0</v>
      </c>
      <c r="AU95" s="99">
        <f ca="1">'SO 01.1 - Vodovodní přípo...'!P124</f>
        <v>0</v>
      </c>
      <c r="AV95" s="98">
        <f ca="1">'SO 01.1 - Vodovodní přípo...'!J33</f>
        <v>0</v>
      </c>
      <c r="AW95" s="98">
        <f ca="1">'SO 01.1 - Vodovodní přípo...'!J34</f>
        <v>0</v>
      </c>
      <c r="AX95" s="98">
        <f ca="1">'SO 01.1 - Vodovodní přípo...'!J35</f>
        <v>0</v>
      </c>
      <c r="AY95" s="98">
        <f ca="1">'SO 01.1 - Vodovodní přípo...'!J36</f>
        <v>0</v>
      </c>
      <c r="AZ95" s="98">
        <f ca="1">'SO 01.1 - Vodovodní přípo...'!F33</f>
        <v>0</v>
      </c>
      <c r="BA95" s="98">
        <f ca="1">'SO 01.1 - Vodovodní přípo...'!F34</f>
        <v>0</v>
      </c>
      <c r="BB95" s="98">
        <f ca="1">'SO 01.1 - Vodovodní přípo...'!F35</f>
        <v>0</v>
      </c>
      <c r="BC95" s="98">
        <f ca="1">'SO 01.1 - Vodovodní přípo...'!F36</f>
        <v>0</v>
      </c>
      <c r="BD95" s="100">
        <f ca="1">'SO 01.1 - Vodovodní přípo...'!F37</f>
        <v>0</v>
      </c>
      <c r="BT95" s="101" t="s">
        <v>81</v>
      </c>
      <c r="BV95" s="101" t="s">
        <v>75</v>
      </c>
      <c r="BW95" s="101" t="s">
        <v>82</v>
      </c>
      <c r="BX95" s="101" t="s">
        <v>5</v>
      </c>
      <c r="CL95" s="101" t="s">
        <v>1</v>
      </c>
      <c r="CM95" s="101" t="s">
        <v>83</v>
      </c>
    </row>
    <row r="96" spans="1:91" s="6" customFormat="1" ht="24.75" customHeight="1">
      <c r="A96" s="91" t="s">
        <v>77</v>
      </c>
      <c r="B96" s="92"/>
      <c r="C96" s="93"/>
      <c r="D96" s="300" t="s">
        <v>84</v>
      </c>
      <c r="E96" s="300"/>
      <c r="F96" s="300"/>
      <c r="G96" s="300"/>
      <c r="H96" s="300"/>
      <c r="I96" s="94"/>
      <c r="J96" s="300" t="s">
        <v>85</v>
      </c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262">
        <f ca="1">'SO 01.2 - Vodovodní přípo...'!J30</f>
        <v>0</v>
      </c>
      <c r="AH96" s="263"/>
      <c r="AI96" s="263"/>
      <c r="AJ96" s="263"/>
      <c r="AK96" s="263"/>
      <c r="AL96" s="263"/>
      <c r="AM96" s="263"/>
      <c r="AN96" s="262">
        <f t="shared" si="0"/>
        <v>0</v>
      </c>
      <c r="AO96" s="263"/>
      <c r="AP96" s="263"/>
      <c r="AQ96" s="95" t="s">
        <v>80</v>
      </c>
      <c r="AR96" s="96"/>
      <c r="AS96" s="97">
        <v>0</v>
      </c>
      <c r="AT96" s="98">
        <f t="shared" si="1"/>
        <v>0</v>
      </c>
      <c r="AU96" s="99">
        <f ca="1">'SO 01.2 - Vodovodní přípo...'!P124</f>
        <v>0</v>
      </c>
      <c r="AV96" s="98">
        <f ca="1">'SO 01.2 - Vodovodní přípo...'!J33</f>
        <v>0</v>
      </c>
      <c r="AW96" s="98">
        <f ca="1">'SO 01.2 - Vodovodní přípo...'!J34</f>
        <v>0</v>
      </c>
      <c r="AX96" s="98">
        <f ca="1">'SO 01.2 - Vodovodní přípo...'!J35</f>
        <v>0</v>
      </c>
      <c r="AY96" s="98">
        <f ca="1">'SO 01.2 - Vodovodní přípo...'!J36</f>
        <v>0</v>
      </c>
      <c r="AZ96" s="98">
        <f ca="1">'SO 01.2 - Vodovodní přípo...'!F33</f>
        <v>0</v>
      </c>
      <c r="BA96" s="98">
        <f ca="1">'SO 01.2 - Vodovodní přípo...'!F34</f>
        <v>0</v>
      </c>
      <c r="BB96" s="98">
        <f ca="1">'SO 01.2 - Vodovodní přípo...'!F35</f>
        <v>0</v>
      </c>
      <c r="BC96" s="98">
        <f ca="1">'SO 01.2 - Vodovodní přípo...'!F36</f>
        <v>0</v>
      </c>
      <c r="BD96" s="100">
        <f ca="1">'SO 01.2 - Vodovodní přípo...'!F37</f>
        <v>0</v>
      </c>
      <c r="BT96" s="101" t="s">
        <v>81</v>
      </c>
      <c r="BV96" s="101" t="s">
        <v>75</v>
      </c>
      <c r="BW96" s="101" t="s">
        <v>86</v>
      </c>
      <c r="BX96" s="101" t="s">
        <v>5</v>
      </c>
      <c r="CL96" s="101" t="s">
        <v>1</v>
      </c>
      <c r="CM96" s="101" t="s">
        <v>83</v>
      </c>
    </row>
    <row r="97" spans="1:91" s="6" customFormat="1" ht="24.75" customHeight="1">
      <c r="A97" s="91" t="s">
        <v>77</v>
      </c>
      <c r="B97" s="92"/>
      <c r="C97" s="93"/>
      <c r="D97" s="300" t="s">
        <v>87</v>
      </c>
      <c r="E97" s="300"/>
      <c r="F97" s="300"/>
      <c r="G97" s="300"/>
      <c r="H97" s="300"/>
      <c r="I97" s="94"/>
      <c r="J97" s="300" t="s">
        <v>88</v>
      </c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262">
        <f ca="1">'SO 01.3 - Vodovodní přípo...'!J30</f>
        <v>0</v>
      </c>
      <c r="AH97" s="263"/>
      <c r="AI97" s="263"/>
      <c r="AJ97" s="263"/>
      <c r="AK97" s="263"/>
      <c r="AL97" s="263"/>
      <c r="AM97" s="263"/>
      <c r="AN97" s="262">
        <f t="shared" si="0"/>
        <v>0</v>
      </c>
      <c r="AO97" s="263"/>
      <c r="AP97" s="263"/>
      <c r="AQ97" s="95" t="s">
        <v>80</v>
      </c>
      <c r="AR97" s="96"/>
      <c r="AS97" s="97">
        <v>0</v>
      </c>
      <c r="AT97" s="98">
        <f t="shared" si="1"/>
        <v>0</v>
      </c>
      <c r="AU97" s="99">
        <f ca="1">'SO 01.3 - Vodovodní přípo...'!P124</f>
        <v>0</v>
      </c>
      <c r="AV97" s="98">
        <f ca="1">'SO 01.3 - Vodovodní přípo...'!J33</f>
        <v>0</v>
      </c>
      <c r="AW97" s="98">
        <f ca="1">'SO 01.3 - Vodovodní přípo...'!J34</f>
        <v>0</v>
      </c>
      <c r="AX97" s="98">
        <f ca="1">'SO 01.3 - Vodovodní přípo...'!J35</f>
        <v>0</v>
      </c>
      <c r="AY97" s="98">
        <f ca="1">'SO 01.3 - Vodovodní přípo...'!J36</f>
        <v>0</v>
      </c>
      <c r="AZ97" s="98">
        <f ca="1">'SO 01.3 - Vodovodní přípo...'!F33</f>
        <v>0</v>
      </c>
      <c r="BA97" s="98">
        <f ca="1">'SO 01.3 - Vodovodní přípo...'!F34</f>
        <v>0</v>
      </c>
      <c r="BB97" s="98">
        <f ca="1">'SO 01.3 - Vodovodní přípo...'!F35</f>
        <v>0</v>
      </c>
      <c r="BC97" s="98">
        <f ca="1">'SO 01.3 - Vodovodní přípo...'!F36</f>
        <v>0</v>
      </c>
      <c r="BD97" s="100">
        <f ca="1">'SO 01.3 - Vodovodní přípo...'!F37</f>
        <v>0</v>
      </c>
      <c r="BT97" s="101" t="s">
        <v>81</v>
      </c>
      <c r="BV97" s="101" t="s">
        <v>75</v>
      </c>
      <c r="BW97" s="101" t="s">
        <v>89</v>
      </c>
      <c r="BX97" s="101" t="s">
        <v>5</v>
      </c>
      <c r="CL97" s="101" t="s">
        <v>1</v>
      </c>
      <c r="CM97" s="101" t="s">
        <v>83</v>
      </c>
    </row>
    <row r="98" spans="1:91" s="6" customFormat="1" ht="24.75" customHeight="1">
      <c r="A98" s="91" t="s">
        <v>77</v>
      </c>
      <c r="B98" s="92"/>
      <c r="C98" s="93"/>
      <c r="D98" s="300" t="s">
        <v>90</v>
      </c>
      <c r="E98" s="300"/>
      <c r="F98" s="300"/>
      <c r="G98" s="300"/>
      <c r="H98" s="300"/>
      <c r="I98" s="94"/>
      <c r="J98" s="300" t="s">
        <v>91</v>
      </c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262">
        <f ca="1">'SO 01.4 - Vodovodní přípo...'!J30</f>
        <v>0</v>
      </c>
      <c r="AH98" s="263"/>
      <c r="AI98" s="263"/>
      <c r="AJ98" s="263"/>
      <c r="AK98" s="263"/>
      <c r="AL98" s="263"/>
      <c r="AM98" s="263"/>
      <c r="AN98" s="262">
        <f t="shared" si="0"/>
        <v>0</v>
      </c>
      <c r="AO98" s="263"/>
      <c r="AP98" s="263"/>
      <c r="AQ98" s="95" t="s">
        <v>80</v>
      </c>
      <c r="AR98" s="96"/>
      <c r="AS98" s="97">
        <v>0</v>
      </c>
      <c r="AT98" s="98">
        <f t="shared" si="1"/>
        <v>0</v>
      </c>
      <c r="AU98" s="99">
        <f ca="1">'SO 01.4 - Vodovodní přípo...'!P124</f>
        <v>0</v>
      </c>
      <c r="AV98" s="98">
        <f ca="1">'SO 01.4 - Vodovodní přípo...'!J33</f>
        <v>0</v>
      </c>
      <c r="AW98" s="98">
        <f ca="1">'SO 01.4 - Vodovodní přípo...'!J34</f>
        <v>0</v>
      </c>
      <c r="AX98" s="98">
        <f ca="1">'SO 01.4 - Vodovodní přípo...'!J35</f>
        <v>0</v>
      </c>
      <c r="AY98" s="98">
        <f ca="1">'SO 01.4 - Vodovodní přípo...'!J36</f>
        <v>0</v>
      </c>
      <c r="AZ98" s="98">
        <f ca="1">'SO 01.4 - Vodovodní přípo...'!F33</f>
        <v>0</v>
      </c>
      <c r="BA98" s="98">
        <f ca="1">'SO 01.4 - Vodovodní přípo...'!F34</f>
        <v>0</v>
      </c>
      <c r="BB98" s="98">
        <f ca="1">'SO 01.4 - Vodovodní přípo...'!F35</f>
        <v>0</v>
      </c>
      <c r="BC98" s="98">
        <f ca="1">'SO 01.4 - Vodovodní přípo...'!F36</f>
        <v>0</v>
      </c>
      <c r="BD98" s="100">
        <f ca="1">'SO 01.4 - Vodovodní přípo...'!F37</f>
        <v>0</v>
      </c>
      <c r="BT98" s="101" t="s">
        <v>81</v>
      </c>
      <c r="BV98" s="101" t="s">
        <v>75</v>
      </c>
      <c r="BW98" s="101" t="s">
        <v>92</v>
      </c>
      <c r="BX98" s="101" t="s">
        <v>5</v>
      </c>
      <c r="CL98" s="101" t="s">
        <v>1</v>
      </c>
      <c r="CM98" s="101" t="s">
        <v>83</v>
      </c>
    </row>
    <row r="99" spans="1:91" s="6" customFormat="1" ht="24.75" customHeight="1">
      <c r="A99" s="91" t="s">
        <v>77</v>
      </c>
      <c r="B99" s="92"/>
      <c r="C99" s="93"/>
      <c r="D99" s="300" t="s">
        <v>93</v>
      </c>
      <c r="E99" s="300"/>
      <c r="F99" s="300"/>
      <c r="G99" s="300"/>
      <c r="H99" s="300"/>
      <c r="I99" s="94"/>
      <c r="J99" s="300" t="s">
        <v>94</v>
      </c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262">
        <f ca="1">'SO 01.5 - Vodovodní přípo...'!J30</f>
        <v>0</v>
      </c>
      <c r="AH99" s="263"/>
      <c r="AI99" s="263"/>
      <c r="AJ99" s="263"/>
      <c r="AK99" s="263"/>
      <c r="AL99" s="263"/>
      <c r="AM99" s="263"/>
      <c r="AN99" s="262">
        <f t="shared" si="0"/>
        <v>0</v>
      </c>
      <c r="AO99" s="263"/>
      <c r="AP99" s="263"/>
      <c r="AQ99" s="95" t="s">
        <v>80</v>
      </c>
      <c r="AR99" s="96"/>
      <c r="AS99" s="97">
        <v>0</v>
      </c>
      <c r="AT99" s="98">
        <f t="shared" si="1"/>
        <v>0</v>
      </c>
      <c r="AU99" s="99">
        <f ca="1">'SO 01.5 - Vodovodní přípo...'!P124</f>
        <v>0</v>
      </c>
      <c r="AV99" s="98">
        <f ca="1">'SO 01.5 - Vodovodní přípo...'!J33</f>
        <v>0</v>
      </c>
      <c r="AW99" s="98">
        <f ca="1">'SO 01.5 - Vodovodní přípo...'!J34</f>
        <v>0</v>
      </c>
      <c r="AX99" s="98">
        <f ca="1">'SO 01.5 - Vodovodní přípo...'!J35</f>
        <v>0</v>
      </c>
      <c r="AY99" s="98">
        <f ca="1">'SO 01.5 - Vodovodní přípo...'!J36</f>
        <v>0</v>
      </c>
      <c r="AZ99" s="98">
        <f ca="1">'SO 01.5 - Vodovodní přípo...'!F33</f>
        <v>0</v>
      </c>
      <c r="BA99" s="98">
        <f ca="1">'SO 01.5 - Vodovodní přípo...'!F34</f>
        <v>0</v>
      </c>
      <c r="BB99" s="98">
        <f ca="1">'SO 01.5 - Vodovodní přípo...'!F35</f>
        <v>0</v>
      </c>
      <c r="BC99" s="98">
        <f ca="1">'SO 01.5 - Vodovodní přípo...'!F36</f>
        <v>0</v>
      </c>
      <c r="BD99" s="100">
        <f ca="1">'SO 01.5 - Vodovodní přípo...'!F37</f>
        <v>0</v>
      </c>
      <c r="BT99" s="101" t="s">
        <v>81</v>
      </c>
      <c r="BV99" s="101" t="s">
        <v>75</v>
      </c>
      <c r="BW99" s="101" t="s">
        <v>95</v>
      </c>
      <c r="BX99" s="101" t="s">
        <v>5</v>
      </c>
      <c r="CL99" s="101" t="s">
        <v>1</v>
      </c>
      <c r="CM99" s="101" t="s">
        <v>83</v>
      </c>
    </row>
    <row r="100" spans="1:91" s="6" customFormat="1" ht="24.75" customHeight="1">
      <c r="A100" s="91" t="s">
        <v>77</v>
      </c>
      <c r="B100" s="92"/>
      <c r="C100" s="93"/>
      <c r="D100" s="300" t="s">
        <v>96</v>
      </c>
      <c r="E100" s="300"/>
      <c r="F100" s="300"/>
      <c r="G100" s="300"/>
      <c r="H100" s="300"/>
      <c r="I100" s="94"/>
      <c r="J100" s="300" t="s">
        <v>97</v>
      </c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262">
        <f ca="1">'SO 01.6 - Vodovodní přípo...'!J30</f>
        <v>0</v>
      </c>
      <c r="AH100" s="263"/>
      <c r="AI100" s="263"/>
      <c r="AJ100" s="263"/>
      <c r="AK100" s="263"/>
      <c r="AL100" s="263"/>
      <c r="AM100" s="263"/>
      <c r="AN100" s="262">
        <f t="shared" si="0"/>
        <v>0</v>
      </c>
      <c r="AO100" s="263"/>
      <c r="AP100" s="263"/>
      <c r="AQ100" s="95" t="s">
        <v>80</v>
      </c>
      <c r="AR100" s="96"/>
      <c r="AS100" s="97">
        <v>0</v>
      </c>
      <c r="AT100" s="98">
        <f t="shared" si="1"/>
        <v>0</v>
      </c>
      <c r="AU100" s="99">
        <f ca="1">'SO 01.6 - Vodovodní přípo...'!P124</f>
        <v>0</v>
      </c>
      <c r="AV100" s="98">
        <f ca="1">'SO 01.6 - Vodovodní přípo...'!J33</f>
        <v>0</v>
      </c>
      <c r="AW100" s="98">
        <f ca="1">'SO 01.6 - Vodovodní přípo...'!J34</f>
        <v>0</v>
      </c>
      <c r="AX100" s="98">
        <f ca="1">'SO 01.6 - Vodovodní přípo...'!J35</f>
        <v>0</v>
      </c>
      <c r="AY100" s="98">
        <f ca="1">'SO 01.6 - Vodovodní přípo...'!J36</f>
        <v>0</v>
      </c>
      <c r="AZ100" s="98">
        <f ca="1">'SO 01.6 - Vodovodní přípo...'!F33</f>
        <v>0</v>
      </c>
      <c r="BA100" s="98">
        <f ca="1">'SO 01.6 - Vodovodní přípo...'!F34</f>
        <v>0</v>
      </c>
      <c r="BB100" s="98">
        <f ca="1">'SO 01.6 - Vodovodní přípo...'!F35</f>
        <v>0</v>
      </c>
      <c r="BC100" s="98">
        <f ca="1">'SO 01.6 - Vodovodní přípo...'!F36</f>
        <v>0</v>
      </c>
      <c r="BD100" s="100">
        <f ca="1">'SO 01.6 - Vodovodní přípo...'!F37</f>
        <v>0</v>
      </c>
      <c r="BT100" s="101" t="s">
        <v>81</v>
      </c>
      <c r="BV100" s="101" t="s">
        <v>75</v>
      </c>
      <c r="BW100" s="101" t="s">
        <v>98</v>
      </c>
      <c r="BX100" s="101" t="s">
        <v>5</v>
      </c>
      <c r="CL100" s="101" t="s">
        <v>1</v>
      </c>
      <c r="CM100" s="101" t="s">
        <v>83</v>
      </c>
    </row>
    <row r="101" spans="1:91" s="6" customFormat="1" ht="24.75" customHeight="1">
      <c r="A101" s="91" t="s">
        <v>77</v>
      </c>
      <c r="B101" s="92"/>
      <c r="C101" s="93"/>
      <c r="D101" s="300" t="s">
        <v>99</v>
      </c>
      <c r="E101" s="300"/>
      <c r="F101" s="300"/>
      <c r="G101" s="300"/>
      <c r="H101" s="300"/>
      <c r="I101" s="94"/>
      <c r="J101" s="300" t="s">
        <v>100</v>
      </c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262">
        <f ca="1">'SO 01.7 - Vodovodní přípo...'!J30</f>
        <v>0</v>
      </c>
      <c r="AH101" s="263"/>
      <c r="AI101" s="263"/>
      <c r="AJ101" s="263"/>
      <c r="AK101" s="263"/>
      <c r="AL101" s="263"/>
      <c r="AM101" s="263"/>
      <c r="AN101" s="262">
        <f t="shared" si="0"/>
        <v>0</v>
      </c>
      <c r="AO101" s="263"/>
      <c r="AP101" s="263"/>
      <c r="AQ101" s="95" t="s">
        <v>80</v>
      </c>
      <c r="AR101" s="96"/>
      <c r="AS101" s="97">
        <v>0</v>
      </c>
      <c r="AT101" s="98">
        <f t="shared" si="1"/>
        <v>0</v>
      </c>
      <c r="AU101" s="99">
        <f ca="1">'SO 01.7 - Vodovodní přípo...'!P124</f>
        <v>0</v>
      </c>
      <c r="AV101" s="98">
        <f ca="1">'SO 01.7 - Vodovodní přípo...'!J33</f>
        <v>0</v>
      </c>
      <c r="AW101" s="98">
        <f ca="1">'SO 01.7 - Vodovodní přípo...'!J34</f>
        <v>0</v>
      </c>
      <c r="AX101" s="98">
        <f ca="1">'SO 01.7 - Vodovodní přípo...'!J35</f>
        <v>0</v>
      </c>
      <c r="AY101" s="98">
        <f ca="1">'SO 01.7 - Vodovodní přípo...'!J36</f>
        <v>0</v>
      </c>
      <c r="AZ101" s="98">
        <f ca="1">'SO 01.7 - Vodovodní přípo...'!F33</f>
        <v>0</v>
      </c>
      <c r="BA101" s="98">
        <f ca="1">'SO 01.7 - Vodovodní přípo...'!F34</f>
        <v>0</v>
      </c>
      <c r="BB101" s="98">
        <f ca="1">'SO 01.7 - Vodovodní přípo...'!F35</f>
        <v>0</v>
      </c>
      <c r="BC101" s="98">
        <f ca="1">'SO 01.7 - Vodovodní přípo...'!F36</f>
        <v>0</v>
      </c>
      <c r="BD101" s="100">
        <f ca="1">'SO 01.7 - Vodovodní přípo...'!F37</f>
        <v>0</v>
      </c>
      <c r="BT101" s="101" t="s">
        <v>81</v>
      </c>
      <c r="BV101" s="101" t="s">
        <v>75</v>
      </c>
      <c r="BW101" s="101" t="s">
        <v>101</v>
      </c>
      <c r="BX101" s="101" t="s">
        <v>5</v>
      </c>
      <c r="CL101" s="101" t="s">
        <v>1</v>
      </c>
      <c r="CM101" s="101" t="s">
        <v>83</v>
      </c>
    </row>
    <row r="102" spans="1:91" s="6" customFormat="1" ht="24.75" customHeight="1">
      <c r="A102" s="91" t="s">
        <v>77</v>
      </c>
      <c r="B102" s="92"/>
      <c r="C102" s="93"/>
      <c r="D102" s="300" t="s">
        <v>102</v>
      </c>
      <c r="E102" s="300"/>
      <c r="F102" s="300"/>
      <c r="G102" s="300"/>
      <c r="H102" s="300"/>
      <c r="I102" s="94"/>
      <c r="J102" s="300" t="s">
        <v>103</v>
      </c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262">
        <f ca="1">'SO 01.8 - Vodovodní přípo...'!J30</f>
        <v>0</v>
      </c>
      <c r="AH102" s="263"/>
      <c r="AI102" s="263"/>
      <c r="AJ102" s="263"/>
      <c r="AK102" s="263"/>
      <c r="AL102" s="263"/>
      <c r="AM102" s="263"/>
      <c r="AN102" s="262">
        <f t="shared" si="0"/>
        <v>0</v>
      </c>
      <c r="AO102" s="263"/>
      <c r="AP102" s="263"/>
      <c r="AQ102" s="95" t="s">
        <v>80</v>
      </c>
      <c r="AR102" s="96"/>
      <c r="AS102" s="97">
        <v>0</v>
      </c>
      <c r="AT102" s="98">
        <f t="shared" si="1"/>
        <v>0</v>
      </c>
      <c r="AU102" s="99">
        <f ca="1">'SO 01.8 - Vodovodní přípo...'!P124</f>
        <v>0</v>
      </c>
      <c r="AV102" s="98">
        <f ca="1">'SO 01.8 - Vodovodní přípo...'!J33</f>
        <v>0</v>
      </c>
      <c r="AW102" s="98">
        <f ca="1">'SO 01.8 - Vodovodní přípo...'!J34</f>
        <v>0</v>
      </c>
      <c r="AX102" s="98">
        <f ca="1">'SO 01.8 - Vodovodní přípo...'!J35</f>
        <v>0</v>
      </c>
      <c r="AY102" s="98">
        <f ca="1">'SO 01.8 - Vodovodní přípo...'!J36</f>
        <v>0</v>
      </c>
      <c r="AZ102" s="98">
        <f ca="1">'SO 01.8 - Vodovodní přípo...'!F33</f>
        <v>0</v>
      </c>
      <c r="BA102" s="98">
        <f ca="1">'SO 01.8 - Vodovodní přípo...'!F34</f>
        <v>0</v>
      </c>
      <c r="BB102" s="98">
        <f ca="1">'SO 01.8 - Vodovodní přípo...'!F35</f>
        <v>0</v>
      </c>
      <c r="BC102" s="98">
        <f ca="1">'SO 01.8 - Vodovodní přípo...'!F36</f>
        <v>0</v>
      </c>
      <c r="BD102" s="100">
        <f ca="1">'SO 01.8 - Vodovodní přípo...'!F37</f>
        <v>0</v>
      </c>
      <c r="BT102" s="101" t="s">
        <v>81</v>
      </c>
      <c r="BV102" s="101" t="s">
        <v>75</v>
      </c>
      <c r="BW102" s="101" t="s">
        <v>104</v>
      </c>
      <c r="BX102" s="101" t="s">
        <v>5</v>
      </c>
      <c r="CL102" s="101" t="s">
        <v>1</v>
      </c>
      <c r="CM102" s="101" t="s">
        <v>83</v>
      </c>
    </row>
    <row r="103" spans="1:91" s="6" customFormat="1" ht="24.75" customHeight="1">
      <c r="A103" s="91" t="s">
        <v>77</v>
      </c>
      <c r="B103" s="92"/>
      <c r="C103" s="93"/>
      <c r="D103" s="300" t="s">
        <v>105</v>
      </c>
      <c r="E103" s="300"/>
      <c r="F103" s="300"/>
      <c r="G103" s="300"/>
      <c r="H103" s="300"/>
      <c r="I103" s="94"/>
      <c r="J103" s="300" t="s">
        <v>106</v>
      </c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262">
        <f ca="1">'SO 01.9 - Vodovodní přípo...'!J30</f>
        <v>0</v>
      </c>
      <c r="AH103" s="263"/>
      <c r="AI103" s="263"/>
      <c r="AJ103" s="263"/>
      <c r="AK103" s="263"/>
      <c r="AL103" s="263"/>
      <c r="AM103" s="263"/>
      <c r="AN103" s="262">
        <f t="shared" si="0"/>
        <v>0</v>
      </c>
      <c r="AO103" s="263"/>
      <c r="AP103" s="263"/>
      <c r="AQ103" s="95" t="s">
        <v>80</v>
      </c>
      <c r="AR103" s="96"/>
      <c r="AS103" s="97">
        <v>0</v>
      </c>
      <c r="AT103" s="98">
        <f t="shared" si="1"/>
        <v>0</v>
      </c>
      <c r="AU103" s="99">
        <f ca="1">'SO 01.9 - Vodovodní přípo...'!P124</f>
        <v>0</v>
      </c>
      <c r="AV103" s="98">
        <f ca="1">'SO 01.9 - Vodovodní přípo...'!J33</f>
        <v>0</v>
      </c>
      <c r="AW103" s="98">
        <f ca="1">'SO 01.9 - Vodovodní přípo...'!J34</f>
        <v>0</v>
      </c>
      <c r="AX103" s="98">
        <f ca="1">'SO 01.9 - Vodovodní přípo...'!J35</f>
        <v>0</v>
      </c>
      <c r="AY103" s="98">
        <f ca="1">'SO 01.9 - Vodovodní přípo...'!J36</f>
        <v>0</v>
      </c>
      <c r="AZ103" s="98">
        <f ca="1">'SO 01.9 - Vodovodní přípo...'!F33</f>
        <v>0</v>
      </c>
      <c r="BA103" s="98">
        <f ca="1">'SO 01.9 - Vodovodní přípo...'!F34</f>
        <v>0</v>
      </c>
      <c r="BB103" s="98">
        <f ca="1">'SO 01.9 - Vodovodní přípo...'!F35</f>
        <v>0</v>
      </c>
      <c r="BC103" s="98">
        <f ca="1">'SO 01.9 - Vodovodní přípo...'!F36</f>
        <v>0</v>
      </c>
      <c r="BD103" s="100">
        <f ca="1">'SO 01.9 - Vodovodní přípo...'!F37</f>
        <v>0</v>
      </c>
      <c r="BT103" s="101" t="s">
        <v>81</v>
      </c>
      <c r="BV103" s="101" t="s">
        <v>75</v>
      </c>
      <c r="BW103" s="101" t="s">
        <v>107</v>
      </c>
      <c r="BX103" s="101" t="s">
        <v>5</v>
      </c>
      <c r="CL103" s="101" t="s">
        <v>1</v>
      </c>
      <c r="CM103" s="101" t="s">
        <v>83</v>
      </c>
    </row>
    <row r="104" spans="1:91" s="6" customFormat="1" ht="16.5" customHeight="1">
      <c r="A104" s="91" t="s">
        <v>77</v>
      </c>
      <c r="B104" s="92"/>
      <c r="C104" s="93"/>
      <c r="D104" s="300" t="s">
        <v>108</v>
      </c>
      <c r="E104" s="300"/>
      <c r="F104" s="300"/>
      <c r="G104" s="300"/>
      <c r="H104" s="300"/>
      <c r="I104" s="94"/>
      <c r="J104" s="300" t="s">
        <v>109</v>
      </c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262">
        <f ca="1">'VRN - Vedlejší rozpočtové...'!J30</f>
        <v>0</v>
      </c>
      <c r="AH104" s="263"/>
      <c r="AI104" s="263"/>
      <c r="AJ104" s="263"/>
      <c r="AK104" s="263"/>
      <c r="AL104" s="263"/>
      <c r="AM104" s="263"/>
      <c r="AN104" s="262">
        <f t="shared" si="0"/>
        <v>0</v>
      </c>
      <c r="AO104" s="263"/>
      <c r="AP104" s="263"/>
      <c r="AQ104" s="95" t="s">
        <v>80</v>
      </c>
      <c r="AR104" s="96"/>
      <c r="AS104" s="102">
        <v>0</v>
      </c>
      <c r="AT104" s="103">
        <f t="shared" si="1"/>
        <v>0</v>
      </c>
      <c r="AU104" s="104">
        <f ca="1">'VRN - Vedlejší rozpočtové...'!P120</f>
        <v>0</v>
      </c>
      <c r="AV104" s="103">
        <f ca="1">'VRN - Vedlejší rozpočtové...'!J33</f>
        <v>0</v>
      </c>
      <c r="AW104" s="103">
        <f ca="1">'VRN - Vedlejší rozpočtové...'!J34</f>
        <v>0</v>
      </c>
      <c r="AX104" s="103">
        <f ca="1">'VRN - Vedlejší rozpočtové...'!J35</f>
        <v>0</v>
      </c>
      <c r="AY104" s="103">
        <f ca="1">'VRN - Vedlejší rozpočtové...'!J36</f>
        <v>0</v>
      </c>
      <c r="AZ104" s="103">
        <f ca="1">'VRN - Vedlejší rozpočtové...'!F33</f>
        <v>0</v>
      </c>
      <c r="BA104" s="103">
        <f ca="1">'VRN - Vedlejší rozpočtové...'!F34</f>
        <v>0</v>
      </c>
      <c r="BB104" s="103">
        <f ca="1">'VRN - Vedlejší rozpočtové...'!F35</f>
        <v>0</v>
      </c>
      <c r="BC104" s="103">
        <f ca="1">'VRN - Vedlejší rozpočtové...'!F36</f>
        <v>0</v>
      </c>
      <c r="BD104" s="105">
        <f ca="1">'VRN - Vedlejší rozpočtové...'!F37</f>
        <v>0</v>
      </c>
      <c r="BT104" s="101" t="s">
        <v>81</v>
      </c>
      <c r="BV104" s="101" t="s">
        <v>75</v>
      </c>
      <c r="BW104" s="101" t="s">
        <v>110</v>
      </c>
      <c r="BX104" s="101" t="s">
        <v>5</v>
      </c>
      <c r="CL104" s="101" t="s">
        <v>1</v>
      </c>
      <c r="CM104" s="101" t="s">
        <v>83</v>
      </c>
    </row>
    <row r="105" spans="1:91" s="1" customFormat="1" ht="30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8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</row>
    <row r="106" spans="1:91" s="1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38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</row>
  </sheetData>
  <sheetProtection sheet="1" objects="1" scenarios="1" formatColumns="0" formatRows="0"/>
  <mergeCells count="78">
    <mergeCell ref="J104:AF104"/>
    <mergeCell ref="J96:AF96"/>
    <mergeCell ref="J95:AF95"/>
    <mergeCell ref="D102:H102"/>
    <mergeCell ref="D103:H103"/>
    <mergeCell ref="D104:H104"/>
    <mergeCell ref="D101:H101"/>
    <mergeCell ref="D98:H98"/>
    <mergeCell ref="D95:H95"/>
    <mergeCell ref="D99:H99"/>
    <mergeCell ref="J103:AF103"/>
    <mergeCell ref="J99:AF99"/>
    <mergeCell ref="J97:AF97"/>
    <mergeCell ref="J98:AF98"/>
    <mergeCell ref="D100:H100"/>
    <mergeCell ref="D96:H96"/>
    <mergeCell ref="D97:H97"/>
    <mergeCell ref="J102:AF102"/>
    <mergeCell ref="E23:AN23"/>
    <mergeCell ref="AK26:AO26"/>
    <mergeCell ref="I92:AF92"/>
    <mergeCell ref="J101:AF101"/>
    <mergeCell ref="J100:AF100"/>
    <mergeCell ref="C92:G92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L33:P33"/>
    <mergeCell ref="W33:AE33"/>
    <mergeCell ref="AK35:AO35"/>
    <mergeCell ref="X35:AB35"/>
    <mergeCell ref="AK32:AO32"/>
    <mergeCell ref="L32:P32"/>
    <mergeCell ref="W32:AE32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K31:AO31"/>
    <mergeCell ref="AS89:AT91"/>
    <mergeCell ref="BE5:BE34"/>
    <mergeCell ref="K5:AO5"/>
    <mergeCell ref="K6:AO6"/>
    <mergeCell ref="E14:AJ14"/>
    <mergeCell ref="AG97:AM97"/>
    <mergeCell ref="AN95:AP95"/>
    <mergeCell ref="AN94:AP94"/>
    <mergeCell ref="AK33:AO33"/>
    <mergeCell ref="AG94:AM94"/>
    <mergeCell ref="L85:AO85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</mergeCells>
  <phoneticPr fontId="39" type="noConversion"/>
  <hyperlinks>
    <hyperlink ref="A95" location="'SO 01.1 - Vodovodní přípo...'!C2" display="/"/>
    <hyperlink ref="A96" location="'SO 01.2 - Vodovodní přípo...'!C2" display="/"/>
    <hyperlink ref="A97" location="'SO 01.3 - Vodovodní přípo...'!C2" display="/"/>
    <hyperlink ref="A98" location="'SO 01.4 - Vodovodní přípo...'!C2" display="/"/>
    <hyperlink ref="A99" location="'SO 01.5 - Vodovodní přípo...'!C2" display="/"/>
    <hyperlink ref="A100" location="'SO 01.6 - Vodovodní přípo...'!C2" display="/"/>
    <hyperlink ref="A101" location="'SO 01.7 - Vodovodní přípo...'!C2" display="/"/>
    <hyperlink ref="A102" location="'SO 01.8 - Vodovodní přípo...'!C2" display="/"/>
    <hyperlink ref="A103" location="'SO 01.9 - Vodovodní přípo...'!C2" display="/"/>
    <hyperlink ref="A104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7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1:56" ht="36.950000000000003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6" t="s">
        <v>107</v>
      </c>
      <c r="AZ2" s="106" t="s">
        <v>114</v>
      </c>
      <c r="BA2" s="106" t="s">
        <v>115</v>
      </c>
      <c r="BB2" s="106" t="s">
        <v>1</v>
      </c>
      <c r="BC2" s="106" t="s">
        <v>648</v>
      </c>
      <c r="BD2" s="106" t="s">
        <v>83</v>
      </c>
    </row>
    <row r="3" spans="1:56" ht="6.95" hidden="1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83</v>
      </c>
      <c r="AZ3" s="106" t="s">
        <v>118</v>
      </c>
      <c r="BA3" s="106" t="s">
        <v>119</v>
      </c>
      <c r="BB3" s="106" t="s">
        <v>1</v>
      </c>
      <c r="BC3" s="106" t="s">
        <v>120</v>
      </c>
      <c r="BD3" s="106" t="s">
        <v>83</v>
      </c>
    </row>
    <row r="4" spans="1:56" ht="24.95" hidden="1" customHeight="1">
      <c r="B4" s="19"/>
      <c r="D4" s="109" t="s">
        <v>117</v>
      </c>
      <c r="L4" s="19"/>
      <c r="M4" s="110" t="s">
        <v>10</v>
      </c>
      <c r="AT4" s="16" t="s">
        <v>4</v>
      </c>
      <c r="AZ4" s="106" t="s">
        <v>121</v>
      </c>
      <c r="BA4" s="106" t="s">
        <v>122</v>
      </c>
      <c r="BB4" s="106" t="s">
        <v>1</v>
      </c>
      <c r="BC4" s="106" t="s">
        <v>648</v>
      </c>
      <c r="BD4" s="106" t="s">
        <v>83</v>
      </c>
    </row>
    <row r="5" spans="1:56" ht="6.95" hidden="1" customHeight="1">
      <c r="B5" s="19"/>
      <c r="L5" s="19"/>
      <c r="AZ5" s="106" t="s">
        <v>123</v>
      </c>
      <c r="BA5" s="106" t="s">
        <v>124</v>
      </c>
      <c r="BB5" s="106" t="s">
        <v>1</v>
      </c>
      <c r="BC5" s="106" t="s">
        <v>649</v>
      </c>
      <c r="BD5" s="106" t="s">
        <v>83</v>
      </c>
    </row>
    <row r="6" spans="1:56" ht="12" hidden="1" customHeight="1">
      <c r="B6" s="19"/>
      <c r="D6" s="111" t="s">
        <v>16</v>
      </c>
      <c r="L6" s="19"/>
      <c r="AZ6" s="106" t="s">
        <v>126</v>
      </c>
      <c r="BA6" s="106" t="s">
        <v>127</v>
      </c>
      <c r="BB6" s="106" t="s">
        <v>1</v>
      </c>
      <c r="BC6" s="106" t="s">
        <v>650</v>
      </c>
      <c r="BD6" s="106" t="s">
        <v>83</v>
      </c>
    </row>
    <row r="7" spans="1:56" ht="16.5" hidden="1" customHeight="1">
      <c r="B7" s="19"/>
      <c r="E7" s="306" t="str">
        <f ca="1">'Rekapitulace stavby'!K6</f>
        <v>Vodovodní přípojky Chlístovice - Žandov</v>
      </c>
      <c r="F7" s="307"/>
      <c r="G7" s="307"/>
      <c r="H7" s="307"/>
      <c r="L7" s="19"/>
      <c r="AZ7" s="106" t="s">
        <v>129</v>
      </c>
      <c r="BA7" s="106" t="s">
        <v>130</v>
      </c>
      <c r="BB7" s="106" t="s">
        <v>1</v>
      </c>
      <c r="BC7" s="106" t="s">
        <v>651</v>
      </c>
      <c r="BD7" s="106" t="s">
        <v>83</v>
      </c>
    </row>
    <row r="8" spans="1:56" s="1" customFormat="1" ht="12" hidden="1" customHeight="1">
      <c r="A8" s="33"/>
      <c r="B8" s="38"/>
      <c r="C8" s="33"/>
      <c r="D8" s="111" t="s">
        <v>128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106" t="s">
        <v>133</v>
      </c>
      <c r="BA8" s="106" t="s">
        <v>134</v>
      </c>
      <c r="BB8" s="106" t="s">
        <v>1</v>
      </c>
      <c r="BC8" s="106" t="s">
        <v>135</v>
      </c>
      <c r="BD8" s="106" t="s">
        <v>83</v>
      </c>
    </row>
    <row r="9" spans="1:56" s="1" customFormat="1" ht="16.5" hidden="1" customHeight="1">
      <c r="A9" s="33"/>
      <c r="B9" s="38"/>
      <c r="C9" s="33"/>
      <c r="D9" s="33"/>
      <c r="E9" s="308" t="s">
        <v>652</v>
      </c>
      <c r="F9" s="309"/>
      <c r="G9" s="309"/>
      <c r="H9" s="309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6" t="s">
        <v>136</v>
      </c>
      <c r="BA9" s="106" t="s">
        <v>137</v>
      </c>
      <c r="BB9" s="106" t="s">
        <v>1</v>
      </c>
      <c r="BC9" s="106" t="s">
        <v>653</v>
      </c>
      <c r="BD9" s="106" t="s">
        <v>83</v>
      </c>
    </row>
    <row r="10" spans="1:56" s="1" customFormat="1" hidden="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06" t="s">
        <v>139</v>
      </c>
      <c r="BA10" s="106" t="s">
        <v>140</v>
      </c>
      <c r="BB10" s="106" t="s">
        <v>1</v>
      </c>
      <c r="BC10" s="106" t="s">
        <v>654</v>
      </c>
      <c r="BD10" s="106" t="s">
        <v>83</v>
      </c>
    </row>
    <row r="11" spans="1:56" s="1" customFormat="1" ht="12" hidden="1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6" t="s">
        <v>142</v>
      </c>
      <c r="BA11" s="106" t="s">
        <v>143</v>
      </c>
      <c r="BB11" s="106" t="s">
        <v>1</v>
      </c>
      <c r="BC11" s="106" t="s">
        <v>655</v>
      </c>
      <c r="BD11" s="106" t="s">
        <v>83</v>
      </c>
    </row>
    <row r="12" spans="1:56" s="1" customFormat="1" ht="12" hidden="1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 ca="1">'Rekapitulace stavby'!AN8</f>
        <v>19. 4. 2021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6" t="s">
        <v>145</v>
      </c>
      <c r="BA12" s="106" t="s">
        <v>146</v>
      </c>
      <c r="BB12" s="106" t="s">
        <v>1</v>
      </c>
      <c r="BC12" s="106" t="s">
        <v>656</v>
      </c>
      <c r="BD12" s="106" t="s">
        <v>83</v>
      </c>
    </row>
    <row r="13" spans="1:56" s="1" customFormat="1" ht="10.9" hidden="1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6" t="s">
        <v>148</v>
      </c>
      <c r="BA13" s="106" t="s">
        <v>149</v>
      </c>
      <c r="BB13" s="106" t="s">
        <v>1</v>
      </c>
      <c r="BC13" s="106" t="s">
        <v>360</v>
      </c>
      <c r="BD13" s="106" t="s">
        <v>83</v>
      </c>
    </row>
    <row r="14" spans="1:56" s="1" customFormat="1" ht="12" hidden="1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 ca="1">IF('Rekapitulace stavby'!AN10="","",'Rekapitulace stavby'!AN10)</f>
        <v/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6" t="s">
        <v>111</v>
      </c>
      <c r="BA14" s="106" t="s">
        <v>112</v>
      </c>
      <c r="BB14" s="106" t="s">
        <v>1</v>
      </c>
      <c r="BC14" s="106" t="s">
        <v>650</v>
      </c>
      <c r="BD14" s="106" t="s">
        <v>83</v>
      </c>
    </row>
    <row r="15" spans="1:56" s="1" customFormat="1" ht="18" hidden="1" customHeight="1">
      <c r="A15" s="33"/>
      <c r="B15" s="38"/>
      <c r="C15" s="33"/>
      <c r="D15" s="33"/>
      <c r="E15" s="112" t="str">
        <f ca="1">IF('Rekapitulace stavby'!E11="","",'Rekapitulace stavby'!E11)</f>
        <v xml:space="preserve"> </v>
      </c>
      <c r="F15" s="33"/>
      <c r="G15" s="33"/>
      <c r="H15" s="33"/>
      <c r="I15" s="111" t="s">
        <v>26</v>
      </c>
      <c r="J15" s="112" t="str">
        <f ca="1"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1" customFormat="1" ht="6.95" hidden="1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1" customFormat="1" ht="12" hidden="1" customHeight="1">
      <c r="A17" s="33"/>
      <c r="B17" s="38"/>
      <c r="C17" s="33"/>
      <c r="D17" s="111" t="s">
        <v>27</v>
      </c>
      <c r="E17" s="33"/>
      <c r="F17" s="33"/>
      <c r="G17" s="33"/>
      <c r="H17" s="33"/>
      <c r="I17" s="111" t="s">
        <v>25</v>
      </c>
      <c r="J17" s="29" t="str">
        <f ca="1"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1" customFormat="1" ht="18" hidden="1" customHeight="1">
      <c r="A18" s="33"/>
      <c r="B18" s="38"/>
      <c r="C18" s="33"/>
      <c r="D18" s="33"/>
      <c r="E18" s="310" t="str">
        <f ca="1">'Rekapitulace stavby'!E14</f>
        <v>Vyplň údaj</v>
      </c>
      <c r="F18" s="311"/>
      <c r="G18" s="311"/>
      <c r="H18" s="311"/>
      <c r="I18" s="111" t="s">
        <v>26</v>
      </c>
      <c r="J18" s="29" t="str">
        <f ca="1"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1" customFormat="1" ht="6.95" hidden="1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1" customFormat="1" ht="12" hidden="1" customHeight="1">
      <c r="A20" s="33"/>
      <c r="B20" s="38"/>
      <c r="C20" s="33"/>
      <c r="D20" s="111" t="s">
        <v>29</v>
      </c>
      <c r="E20" s="33"/>
      <c r="F20" s="33"/>
      <c r="G20" s="33"/>
      <c r="H20" s="33"/>
      <c r="I20" s="111" t="s">
        <v>25</v>
      </c>
      <c r="J20" s="112" t="str">
        <f ca="1"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1" customFormat="1" ht="18" hidden="1" customHeight="1">
      <c r="A21" s="33"/>
      <c r="B21" s="38"/>
      <c r="C21" s="33"/>
      <c r="D21" s="33"/>
      <c r="E21" s="112" t="str">
        <f ca="1">IF('Rekapitulace stavby'!E17="","",'Rekapitulace stavby'!E17)</f>
        <v xml:space="preserve"> </v>
      </c>
      <c r="F21" s="33"/>
      <c r="G21" s="33"/>
      <c r="H21" s="33"/>
      <c r="I21" s="111" t="s">
        <v>26</v>
      </c>
      <c r="J21" s="112" t="str">
        <f ca="1"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1" customFormat="1" ht="6.95" hidden="1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1" customFormat="1" ht="12" hidden="1" customHeight="1">
      <c r="A23" s="33"/>
      <c r="B23" s="38"/>
      <c r="C23" s="33"/>
      <c r="D23" s="111" t="s">
        <v>31</v>
      </c>
      <c r="E23" s="33"/>
      <c r="F23" s="33"/>
      <c r="G23" s="33"/>
      <c r="H23" s="33"/>
      <c r="I23" s="111" t="s">
        <v>25</v>
      </c>
      <c r="J23" s="112" t="str">
        <f ca="1">IF('Rekapitulace stavby'!AN19="","",'Rekapitulace stavby'!AN19)</f>
        <v/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1" customFormat="1" ht="18" hidden="1" customHeight="1">
      <c r="A24" s="33"/>
      <c r="B24" s="38"/>
      <c r="C24" s="33"/>
      <c r="D24" s="33"/>
      <c r="E24" s="112" t="str">
        <f ca="1">IF('Rekapitulace stavby'!E20="","",'Rekapitulace stavby'!E20)</f>
        <v xml:space="preserve"> </v>
      </c>
      <c r="F24" s="33"/>
      <c r="G24" s="33"/>
      <c r="H24" s="33"/>
      <c r="I24" s="111" t="s">
        <v>26</v>
      </c>
      <c r="J24" s="112" t="str">
        <f ca="1">IF('Rekapitulace stavby'!AN20="","",'Rekapitulace stavby'!AN20)</f>
        <v/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1" customFormat="1" ht="6.95" hidden="1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1" customFormat="1" ht="12" hidden="1" customHeight="1">
      <c r="A26" s="33"/>
      <c r="B26" s="38"/>
      <c r="C26" s="33"/>
      <c r="D26" s="111" t="s">
        <v>32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7" customFormat="1" ht="16.5" hidden="1" customHeight="1">
      <c r="A27" s="114"/>
      <c r="B27" s="115"/>
      <c r="C27" s="114"/>
      <c r="D27" s="114"/>
      <c r="E27" s="312" t="s">
        <v>1</v>
      </c>
      <c r="F27" s="312"/>
      <c r="G27" s="312"/>
      <c r="H27" s="312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1" customFormat="1" ht="6.95" hidden="1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1" customFormat="1" ht="6.95" hidden="1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1" customFormat="1" ht="25.35" hidden="1" customHeight="1">
      <c r="A30" s="33"/>
      <c r="B30" s="38"/>
      <c r="C30" s="33"/>
      <c r="D30" s="118" t="s">
        <v>33</v>
      </c>
      <c r="E30" s="33"/>
      <c r="F30" s="33"/>
      <c r="G30" s="33"/>
      <c r="H30" s="33"/>
      <c r="I30" s="33"/>
      <c r="J30" s="119">
        <f>ROUND(J124,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1" customFormat="1" ht="6.95" hidden="1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1" customFormat="1" ht="14.45" hidden="1" customHeight="1">
      <c r="A32" s="33"/>
      <c r="B32" s="38"/>
      <c r="C32" s="33"/>
      <c r="D32" s="33"/>
      <c r="E32" s="33"/>
      <c r="F32" s="120" t="s">
        <v>35</v>
      </c>
      <c r="G32" s="33"/>
      <c r="H32" s="33"/>
      <c r="I32" s="120" t="s">
        <v>34</v>
      </c>
      <c r="J32" s="120" t="s">
        <v>36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1" customFormat="1" ht="14.45" hidden="1" customHeight="1">
      <c r="A33" s="33"/>
      <c r="B33" s="38"/>
      <c r="C33" s="33"/>
      <c r="D33" s="121" t="s">
        <v>37</v>
      </c>
      <c r="E33" s="111" t="s">
        <v>38</v>
      </c>
      <c r="F33" s="122">
        <f>ROUND((SUM(BE124:BE273)),  2)</f>
        <v>0</v>
      </c>
      <c r="G33" s="33"/>
      <c r="H33" s="33"/>
      <c r="I33" s="123">
        <v>0.21</v>
      </c>
      <c r="J33" s="122">
        <f>ROUND(((SUM(BE124:BE273))*I33),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1" customFormat="1" ht="14.45" hidden="1" customHeight="1">
      <c r="A34" s="33"/>
      <c r="B34" s="38"/>
      <c r="C34" s="33"/>
      <c r="D34" s="33"/>
      <c r="E34" s="111" t="s">
        <v>39</v>
      </c>
      <c r="F34" s="122">
        <f>ROUND((SUM(BF124:BF273)),  2)</f>
        <v>0</v>
      </c>
      <c r="G34" s="33"/>
      <c r="H34" s="33"/>
      <c r="I34" s="123">
        <v>0.15</v>
      </c>
      <c r="J34" s="122">
        <f>ROUND(((SUM(BF124:BF273))*I34),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1" customFormat="1" ht="14.45" hidden="1" customHeight="1">
      <c r="A35" s="33"/>
      <c r="B35" s="38"/>
      <c r="C35" s="33"/>
      <c r="D35" s="33"/>
      <c r="E35" s="111" t="s">
        <v>40</v>
      </c>
      <c r="F35" s="122">
        <f>ROUND((SUM(BG124:BG273)),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1" customFormat="1" ht="14.45" hidden="1" customHeight="1">
      <c r="A36" s="33"/>
      <c r="B36" s="38"/>
      <c r="C36" s="33"/>
      <c r="D36" s="33"/>
      <c r="E36" s="111" t="s">
        <v>41</v>
      </c>
      <c r="F36" s="122">
        <f>ROUND((SUM(BH124:BH273)),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1" customFormat="1" ht="14.45" hidden="1" customHeight="1">
      <c r="A37" s="33"/>
      <c r="B37" s="38"/>
      <c r="C37" s="33"/>
      <c r="D37" s="33"/>
      <c r="E37" s="111" t="s">
        <v>42</v>
      </c>
      <c r="F37" s="122">
        <f>ROUND((SUM(BI124:BI273)),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1" customFormat="1" ht="6.95" hidden="1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25.35" hidden="1" customHeight="1">
      <c r="A39" s="33"/>
      <c r="B39" s="38"/>
      <c r="C39" s="124"/>
      <c r="D39" s="125" t="s">
        <v>43</v>
      </c>
      <c r="E39" s="126"/>
      <c r="F39" s="126"/>
      <c r="G39" s="127" t="s">
        <v>44</v>
      </c>
      <c r="H39" s="128" t="s">
        <v>45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1" customFormat="1" ht="14.45" hidden="1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ht="14.45" hidden="1" customHeight="1">
      <c r="B41" s="19"/>
      <c r="L41" s="19"/>
    </row>
    <row r="42" spans="1:31" ht="14.45" hidden="1" customHeight="1">
      <c r="B42" s="19"/>
      <c r="L42" s="19"/>
    </row>
    <row r="43" spans="1:31" ht="14.45" hidden="1" customHeight="1">
      <c r="B43" s="19"/>
      <c r="L43" s="19"/>
    </row>
    <row r="44" spans="1:31" ht="14.45" hidden="1" customHeight="1">
      <c r="B44" s="19"/>
      <c r="L44" s="19"/>
    </row>
    <row r="45" spans="1:31" ht="14.45" hidden="1" customHeight="1">
      <c r="B45" s="19"/>
      <c r="L45" s="19"/>
    </row>
    <row r="46" spans="1:31" ht="14.45" hidden="1" customHeight="1">
      <c r="B46" s="19"/>
      <c r="L46" s="19"/>
    </row>
    <row r="47" spans="1:31" ht="14.45" hidden="1" customHeight="1">
      <c r="B47" s="19"/>
      <c r="L47" s="19"/>
    </row>
    <row r="48" spans="1:31" ht="14.45" hidden="1" customHeight="1">
      <c r="B48" s="19"/>
      <c r="L48" s="19"/>
    </row>
    <row r="49" spans="1:31" ht="14.45" hidden="1" customHeight="1">
      <c r="B49" s="19"/>
      <c r="L49" s="19"/>
    </row>
    <row r="50" spans="1:31" s="1" customFormat="1" ht="14.45" hidden="1" customHeight="1">
      <c r="B50" s="50"/>
      <c r="D50" s="131" t="s">
        <v>46</v>
      </c>
      <c r="E50" s="132"/>
      <c r="F50" s="132"/>
      <c r="G50" s="131" t="s">
        <v>47</v>
      </c>
      <c r="H50" s="132"/>
      <c r="I50" s="132"/>
      <c r="J50" s="132"/>
      <c r="K50" s="132"/>
      <c r="L50" s="50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1" customFormat="1" ht="12.75" hidden="1">
      <c r="A61" s="33"/>
      <c r="B61" s="38"/>
      <c r="C61" s="33"/>
      <c r="D61" s="133" t="s">
        <v>48</v>
      </c>
      <c r="E61" s="134"/>
      <c r="F61" s="135" t="s">
        <v>49</v>
      </c>
      <c r="G61" s="133" t="s">
        <v>48</v>
      </c>
      <c r="H61" s="134"/>
      <c r="I61" s="134"/>
      <c r="J61" s="136" t="s">
        <v>49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1" customFormat="1" ht="12.75" hidden="1">
      <c r="A65" s="33"/>
      <c r="B65" s="38"/>
      <c r="C65" s="33"/>
      <c r="D65" s="131" t="s">
        <v>50</v>
      </c>
      <c r="E65" s="137"/>
      <c r="F65" s="137"/>
      <c r="G65" s="131" t="s">
        <v>51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1" customFormat="1" ht="12.75" hidden="1">
      <c r="A76" s="33"/>
      <c r="B76" s="38"/>
      <c r="C76" s="33"/>
      <c r="D76" s="133" t="s">
        <v>48</v>
      </c>
      <c r="E76" s="134"/>
      <c r="F76" s="135" t="s">
        <v>49</v>
      </c>
      <c r="G76" s="133" t="s">
        <v>48</v>
      </c>
      <c r="H76" s="134"/>
      <c r="I76" s="134"/>
      <c r="J76" s="136" t="s">
        <v>49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1" customFormat="1" ht="14.45" hidden="1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hidden="1"/>
    <row r="79" spans="1:31" hidden="1"/>
    <row r="80" spans="1:31" hidden="1"/>
    <row r="81" spans="1:47" s="1" customFormat="1" ht="6.95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1" customFormat="1" ht="24.95" customHeight="1">
      <c r="A82" s="33"/>
      <c r="B82" s="34"/>
      <c r="C82" s="22" t="s">
        <v>154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1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1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1" customFormat="1" ht="16.5" customHeight="1">
      <c r="A85" s="33"/>
      <c r="B85" s="34"/>
      <c r="C85" s="35"/>
      <c r="D85" s="35"/>
      <c r="E85" s="304" t="str">
        <f>E7</f>
        <v>Vodovodní přípojky Chlístovice - Žandov</v>
      </c>
      <c r="F85" s="305"/>
      <c r="G85" s="305"/>
      <c r="H85" s="30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1" customFormat="1" ht="12" customHeight="1">
      <c r="A86" s="33"/>
      <c r="B86" s="34"/>
      <c r="C86" s="28" t="s">
        <v>128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1" customFormat="1" ht="16.5" customHeight="1">
      <c r="A87" s="33"/>
      <c r="B87" s="34"/>
      <c r="C87" s="35"/>
      <c r="D87" s="35"/>
      <c r="E87" s="282" t="str">
        <f>E9</f>
        <v>SO 01.9 - Vodovodní přípojky Vernýřov</v>
      </c>
      <c r="F87" s="303"/>
      <c r="G87" s="303"/>
      <c r="H87" s="30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1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1" customFormat="1" ht="12" customHeight="1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 t="str">
        <f>IF(J12="","",J12)</f>
        <v>19. 4. 2021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1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1" customFormat="1" ht="15.2" customHeight="1">
      <c r="A91" s="33"/>
      <c r="B91" s="34"/>
      <c r="C91" s="28" t="s">
        <v>24</v>
      </c>
      <c r="D91" s="35"/>
      <c r="E91" s="35"/>
      <c r="F91" s="26" t="str">
        <f>E15</f>
        <v xml:space="preserve"> </v>
      </c>
      <c r="G91" s="35"/>
      <c r="H91" s="35"/>
      <c r="I91" s="28" t="s">
        <v>29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1" customFormat="1" ht="15.2" customHeight="1">
      <c r="A92" s="33"/>
      <c r="B92" s="34"/>
      <c r="C92" s="28" t="s">
        <v>27</v>
      </c>
      <c r="D92" s="35"/>
      <c r="E92" s="35"/>
      <c r="F92" s="26" t="str">
        <f>IF(E18="","",E18)</f>
        <v>Vyplň údaj</v>
      </c>
      <c r="G92" s="35"/>
      <c r="H92" s="35"/>
      <c r="I92" s="28" t="s">
        <v>31</v>
      </c>
      <c r="J92" s="31" t="str">
        <f>E24</f>
        <v xml:space="preserve"> 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1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1" customFormat="1" ht="29.25" customHeight="1">
      <c r="A94" s="33"/>
      <c r="B94" s="34"/>
      <c r="C94" s="142" t="s">
        <v>155</v>
      </c>
      <c r="D94" s="42"/>
      <c r="E94" s="42"/>
      <c r="F94" s="42"/>
      <c r="G94" s="42"/>
      <c r="H94" s="42"/>
      <c r="I94" s="42"/>
      <c r="J94" s="143" t="s">
        <v>156</v>
      </c>
      <c r="K94" s="42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1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1" customFormat="1" ht="22.9" customHeight="1">
      <c r="A96" s="33"/>
      <c r="B96" s="34"/>
      <c r="C96" s="144" t="s">
        <v>157</v>
      </c>
      <c r="D96" s="35"/>
      <c r="E96" s="35"/>
      <c r="F96" s="35"/>
      <c r="G96" s="35"/>
      <c r="H96" s="35"/>
      <c r="I96" s="35"/>
      <c r="J96" s="82">
        <f>J124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158</v>
      </c>
    </row>
    <row r="97" spans="1:31" s="8" customFormat="1" ht="24.95" customHeight="1">
      <c r="B97" s="145"/>
      <c r="C97" s="146"/>
      <c r="D97" s="147" t="s">
        <v>159</v>
      </c>
      <c r="E97" s="148"/>
      <c r="F97" s="148"/>
      <c r="G97" s="148"/>
      <c r="H97" s="148"/>
      <c r="I97" s="148"/>
      <c r="J97" s="149">
        <f>J125</f>
        <v>0</v>
      </c>
      <c r="K97" s="146"/>
      <c r="L97" s="150"/>
    </row>
    <row r="98" spans="1:31" s="9" customFormat="1" ht="19.899999999999999" customHeight="1">
      <c r="B98" s="151"/>
      <c r="C98" s="152"/>
      <c r="D98" s="153" t="s">
        <v>160</v>
      </c>
      <c r="E98" s="154"/>
      <c r="F98" s="154"/>
      <c r="G98" s="154"/>
      <c r="H98" s="154"/>
      <c r="I98" s="154"/>
      <c r="J98" s="155">
        <f>J126</f>
        <v>0</v>
      </c>
      <c r="K98" s="152"/>
      <c r="L98" s="156"/>
    </row>
    <row r="99" spans="1:31" s="9" customFormat="1" ht="19.899999999999999" customHeight="1">
      <c r="B99" s="151"/>
      <c r="C99" s="152"/>
      <c r="D99" s="153" t="s">
        <v>161</v>
      </c>
      <c r="E99" s="154"/>
      <c r="F99" s="154"/>
      <c r="G99" s="154"/>
      <c r="H99" s="154"/>
      <c r="I99" s="154"/>
      <c r="J99" s="155">
        <f>J211</f>
        <v>0</v>
      </c>
      <c r="K99" s="152"/>
      <c r="L99" s="156"/>
    </row>
    <row r="100" spans="1:31" s="9" customFormat="1" ht="19.899999999999999" customHeight="1">
      <c r="B100" s="151"/>
      <c r="C100" s="152"/>
      <c r="D100" s="153" t="s">
        <v>162</v>
      </c>
      <c r="E100" s="154"/>
      <c r="F100" s="154"/>
      <c r="G100" s="154"/>
      <c r="H100" s="154"/>
      <c r="I100" s="154"/>
      <c r="J100" s="155">
        <f>J216</f>
        <v>0</v>
      </c>
      <c r="K100" s="152"/>
      <c r="L100" s="156"/>
    </row>
    <row r="101" spans="1:31" s="9" customFormat="1" ht="19.899999999999999" customHeight="1">
      <c r="B101" s="151"/>
      <c r="C101" s="152"/>
      <c r="D101" s="153" t="s">
        <v>163</v>
      </c>
      <c r="E101" s="154"/>
      <c r="F101" s="154"/>
      <c r="G101" s="154"/>
      <c r="H101" s="154"/>
      <c r="I101" s="154"/>
      <c r="J101" s="155">
        <f>J233</f>
        <v>0</v>
      </c>
      <c r="K101" s="152"/>
      <c r="L101" s="156"/>
    </row>
    <row r="102" spans="1:31" s="9" customFormat="1" ht="19.899999999999999" customHeight="1">
      <c r="B102" s="151"/>
      <c r="C102" s="152"/>
      <c r="D102" s="153" t="s">
        <v>164</v>
      </c>
      <c r="E102" s="154"/>
      <c r="F102" s="154"/>
      <c r="G102" s="154"/>
      <c r="H102" s="154"/>
      <c r="I102" s="154"/>
      <c r="J102" s="155">
        <f>J251</f>
        <v>0</v>
      </c>
      <c r="K102" s="152"/>
      <c r="L102" s="156"/>
    </row>
    <row r="103" spans="1:31" s="9" customFormat="1" ht="19.899999999999999" customHeight="1">
      <c r="B103" s="151"/>
      <c r="C103" s="152"/>
      <c r="D103" s="153" t="s">
        <v>165</v>
      </c>
      <c r="E103" s="154"/>
      <c r="F103" s="154"/>
      <c r="G103" s="154"/>
      <c r="H103" s="154"/>
      <c r="I103" s="154"/>
      <c r="J103" s="155">
        <f>J260</f>
        <v>0</v>
      </c>
      <c r="K103" s="152"/>
      <c r="L103" s="156"/>
    </row>
    <row r="104" spans="1:31" s="9" customFormat="1" ht="19.899999999999999" customHeight="1">
      <c r="B104" s="151"/>
      <c r="C104" s="152"/>
      <c r="D104" s="153" t="s">
        <v>166</v>
      </c>
      <c r="E104" s="154"/>
      <c r="F104" s="154"/>
      <c r="G104" s="154"/>
      <c r="H104" s="154"/>
      <c r="I104" s="154"/>
      <c r="J104" s="155">
        <f>J269</f>
        <v>0</v>
      </c>
      <c r="K104" s="152"/>
      <c r="L104" s="156"/>
    </row>
    <row r="105" spans="1:31" s="1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1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1" customFormat="1" ht="6.95" customHeight="1">
      <c r="A110" s="33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1" customFormat="1" ht="24.95" customHeight="1">
      <c r="A111" s="33"/>
      <c r="B111" s="34"/>
      <c r="C111" s="22" t="s">
        <v>167</v>
      </c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1" customFormat="1" ht="6.95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A113" s="33"/>
      <c r="B113" s="34"/>
      <c r="C113" s="28" t="s">
        <v>16</v>
      </c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6.5" customHeight="1">
      <c r="A114" s="33"/>
      <c r="B114" s="34"/>
      <c r="C114" s="35"/>
      <c r="D114" s="35"/>
      <c r="E114" s="304" t="str">
        <f>E7</f>
        <v>Vodovodní přípojky Chlístovice - Žandov</v>
      </c>
      <c r="F114" s="305"/>
      <c r="G114" s="305"/>
      <c r="H114" s="30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1" customFormat="1" ht="12" customHeight="1">
      <c r="A115" s="33"/>
      <c r="B115" s="34"/>
      <c r="C115" s="28" t="s">
        <v>128</v>
      </c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" customFormat="1" ht="16.5" customHeight="1">
      <c r="A116" s="33"/>
      <c r="B116" s="34"/>
      <c r="C116" s="35"/>
      <c r="D116" s="35"/>
      <c r="E116" s="282" t="str">
        <f>E9</f>
        <v>SO 01.9 - Vodovodní přípojky Vernýřov</v>
      </c>
      <c r="F116" s="303"/>
      <c r="G116" s="303"/>
      <c r="H116" s="303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" customFormat="1" ht="6.9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" customFormat="1" ht="12" customHeight="1">
      <c r="A118" s="33"/>
      <c r="B118" s="34"/>
      <c r="C118" s="28" t="s">
        <v>20</v>
      </c>
      <c r="D118" s="35"/>
      <c r="E118" s="35"/>
      <c r="F118" s="26" t="str">
        <f>F12</f>
        <v xml:space="preserve"> </v>
      </c>
      <c r="G118" s="35"/>
      <c r="H118" s="35"/>
      <c r="I118" s="28" t="s">
        <v>22</v>
      </c>
      <c r="J118" s="65" t="str">
        <f>IF(J12="","",J12)</f>
        <v>19. 4. 2021</v>
      </c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" customFormat="1" ht="6.95" customHeight="1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" customFormat="1" ht="15.2" customHeight="1">
      <c r="A120" s="33"/>
      <c r="B120" s="34"/>
      <c r="C120" s="28" t="s">
        <v>24</v>
      </c>
      <c r="D120" s="35"/>
      <c r="E120" s="35"/>
      <c r="F120" s="26" t="str">
        <f>E15</f>
        <v xml:space="preserve"> </v>
      </c>
      <c r="G120" s="35"/>
      <c r="H120" s="35"/>
      <c r="I120" s="28" t="s">
        <v>29</v>
      </c>
      <c r="J120" s="31" t="str">
        <f>E21</f>
        <v xml:space="preserve"> </v>
      </c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" customFormat="1" ht="15.2" customHeight="1">
      <c r="A121" s="33"/>
      <c r="B121" s="34"/>
      <c r="C121" s="28" t="s">
        <v>27</v>
      </c>
      <c r="D121" s="35"/>
      <c r="E121" s="35"/>
      <c r="F121" s="26" t="str">
        <f>IF(E18="","",E18)</f>
        <v>Vyplň údaj</v>
      </c>
      <c r="G121" s="35"/>
      <c r="H121" s="35"/>
      <c r="I121" s="28" t="s">
        <v>31</v>
      </c>
      <c r="J121" s="31" t="str">
        <f>E24</f>
        <v xml:space="preserve"> 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" customFormat="1" ht="10.3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0" customFormat="1" ht="29.25" customHeight="1">
      <c r="A123" s="157"/>
      <c r="B123" s="158"/>
      <c r="C123" s="159" t="s">
        <v>168</v>
      </c>
      <c r="D123" s="160" t="s">
        <v>58</v>
      </c>
      <c r="E123" s="160" t="s">
        <v>54</v>
      </c>
      <c r="F123" s="160" t="s">
        <v>55</v>
      </c>
      <c r="G123" s="160" t="s">
        <v>169</v>
      </c>
      <c r="H123" s="160" t="s">
        <v>170</v>
      </c>
      <c r="I123" s="160" t="s">
        <v>171</v>
      </c>
      <c r="J123" s="160" t="s">
        <v>156</v>
      </c>
      <c r="K123" s="161" t="s">
        <v>172</v>
      </c>
      <c r="L123" s="162"/>
      <c r="M123" s="73" t="s">
        <v>1</v>
      </c>
      <c r="N123" s="74" t="s">
        <v>37</v>
      </c>
      <c r="O123" s="74" t="s">
        <v>173</v>
      </c>
      <c r="P123" s="74" t="s">
        <v>174</v>
      </c>
      <c r="Q123" s="74" t="s">
        <v>175</v>
      </c>
      <c r="R123" s="74" t="s">
        <v>176</v>
      </c>
      <c r="S123" s="74" t="s">
        <v>177</v>
      </c>
      <c r="T123" s="75" t="s">
        <v>178</v>
      </c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</row>
    <row r="124" spans="1:65" s="1" customFormat="1" ht="22.9" customHeight="1">
      <c r="A124" s="33"/>
      <c r="B124" s="34"/>
      <c r="C124" s="80" t="s">
        <v>179</v>
      </c>
      <c r="D124" s="35"/>
      <c r="E124" s="35"/>
      <c r="F124" s="35"/>
      <c r="G124" s="35"/>
      <c r="H124" s="35"/>
      <c r="I124" s="35"/>
      <c r="J124" s="163">
        <f>BK124</f>
        <v>0</v>
      </c>
      <c r="K124" s="35"/>
      <c r="L124" s="38"/>
      <c r="M124" s="76"/>
      <c r="N124" s="164"/>
      <c r="O124" s="77"/>
      <c r="P124" s="165">
        <f>P125</f>
        <v>0</v>
      </c>
      <c r="Q124" s="77"/>
      <c r="R124" s="165">
        <f>R125</f>
        <v>324.17134899999996</v>
      </c>
      <c r="S124" s="77"/>
      <c r="T124" s="166">
        <f>T125</f>
        <v>110.31605999999999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6" t="s">
        <v>72</v>
      </c>
      <c r="AU124" s="16" t="s">
        <v>158</v>
      </c>
      <c r="BK124" s="167">
        <f>BK125</f>
        <v>0</v>
      </c>
    </row>
    <row r="125" spans="1:65" s="11" customFormat="1" ht="25.9" customHeight="1">
      <c r="B125" s="168"/>
      <c r="C125" s="169"/>
      <c r="D125" s="170" t="s">
        <v>72</v>
      </c>
      <c r="E125" s="171" t="s">
        <v>180</v>
      </c>
      <c r="F125" s="171" t="s">
        <v>181</v>
      </c>
      <c r="G125" s="169"/>
      <c r="H125" s="169"/>
      <c r="I125" s="172"/>
      <c r="J125" s="173">
        <f>BK125</f>
        <v>0</v>
      </c>
      <c r="K125" s="169"/>
      <c r="L125" s="174"/>
      <c r="M125" s="175"/>
      <c r="N125" s="176"/>
      <c r="O125" s="176"/>
      <c r="P125" s="177">
        <f>P126+P211+P216+P233+P251+P260+P269</f>
        <v>0</v>
      </c>
      <c r="Q125" s="176"/>
      <c r="R125" s="177">
        <f>R126+R211+R216+R233+R251+R260+R269</f>
        <v>324.17134899999996</v>
      </c>
      <c r="S125" s="176"/>
      <c r="T125" s="178">
        <f>T126+T211+T216+T233+T251+T260+T269</f>
        <v>110.31605999999999</v>
      </c>
      <c r="AR125" s="179" t="s">
        <v>81</v>
      </c>
      <c r="AT125" s="180" t="s">
        <v>72</v>
      </c>
      <c r="AU125" s="180" t="s">
        <v>73</v>
      </c>
      <c r="AY125" s="179" t="s">
        <v>182</v>
      </c>
      <c r="BK125" s="181">
        <f>BK126+BK211+BK216+BK233+BK251+BK260+BK269</f>
        <v>0</v>
      </c>
    </row>
    <row r="126" spans="1:65" s="11" customFormat="1" ht="22.9" customHeight="1">
      <c r="B126" s="168"/>
      <c r="C126" s="169"/>
      <c r="D126" s="170" t="s">
        <v>72</v>
      </c>
      <c r="E126" s="182" t="s">
        <v>81</v>
      </c>
      <c r="F126" s="182" t="s">
        <v>183</v>
      </c>
      <c r="G126" s="169"/>
      <c r="H126" s="169"/>
      <c r="I126" s="172"/>
      <c r="J126" s="183">
        <f>BK126</f>
        <v>0</v>
      </c>
      <c r="K126" s="169"/>
      <c r="L126" s="174"/>
      <c r="M126" s="175"/>
      <c r="N126" s="176"/>
      <c r="O126" s="176"/>
      <c r="P126" s="177">
        <f>SUM(P127:P210)</f>
        <v>0</v>
      </c>
      <c r="Q126" s="176"/>
      <c r="R126" s="177">
        <f>SUM(R127:R210)</f>
        <v>252.374776</v>
      </c>
      <c r="S126" s="176"/>
      <c r="T126" s="178">
        <f>SUM(T127:T210)</f>
        <v>110.31605999999999</v>
      </c>
      <c r="AR126" s="179" t="s">
        <v>81</v>
      </c>
      <c r="AT126" s="180" t="s">
        <v>72</v>
      </c>
      <c r="AU126" s="180" t="s">
        <v>81</v>
      </c>
      <c r="AY126" s="179" t="s">
        <v>182</v>
      </c>
      <c r="BK126" s="181">
        <f>SUM(BK127:BK210)</f>
        <v>0</v>
      </c>
    </row>
    <row r="127" spans="1:65" s="1" customFormat="1" ht="24">
      <c r="A127" s="33"/>
      <c r="B127" s="34"/>
      <c r="C127" s="184" t="s">
        <v>81</v>
      </c>
      <c r="D127" s="184" t="s">
        <v>184</v>
      </c>
      <c r="E127" s="185" t="s">
        <v>185</v>
      </c>
      <c r="F127" s="186" t="s">
        <v>186</v>
      </c>
      <c r="G127" s="187" t="s">
        <v>187</v>
      </c>
      <c r="H127" s="188">
        <v>131.196</v>
      </c>
      <c r="I127" s="189"/>
      <c r="J127" s="190">
        <f>ROUND(I127*H127,2)</f>
        <v>0</v>
      </c>
      <c r="K127" s="186" t="s">
        <v>188</v>
      </c>
      <c r="L127" s="38"/>
      <c r="M127" s="191" t="s">
        <v>1</v>
      </c>
      <c r="N127" s="192" t="s">
        <v>38</v>
      </c>
      <c r="O127" s="70"/>
      <c r="P127" s="193">
        <f>O127*H127</f>
        <v>0</v>
      </c>
      <c r="Q127" s="193">
        <v>0</v>
      </c>
      <c r="R127" s="193">
        <f>Q127*H127</f>
        <v>0</v>
      </c>
      <c r="S127" s="193">
        <v>0.29499999999999998</v>
      </c>
      <c r="T127" s="194">
        <f>S127*H127</f>
        <v>38.702819999999996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5" t="s">
        <v>189</v>
      </c>
      <c r="AT127" s="195" t="s">
        <v>184</v>
      </c>
      <c r="AU127" s="195" t="s">
        <v>83</v>
      </c>
      <c r="AY127" s="16" t="s">
        <v>182</v>
      </c>
      <c r="BE127" s="196">
        <f>IF(N127="základní",J127,0)</f>
        <v>0</v>
      </c>
      <c r="BF127" s="196">
        <f>IF(N127="snížená",J127,0)</f>
        <v>0</v>
      </c>
      <c r="BG127" s="196">
        <f>IF(N127="zákl. přenesená",J127,0)</f>
        <v>0</v>
      </c>
      <c r="BH127" s="196">
        <f>IF(N127="sníž. přenesená",J127,0)</f>
        <v>0</v>
      </c>
      <c r="BI127" s="196">
        <f>IF(N127="nulová",J127,0)</f>
        <v>0</v>
      </c>
      <c r="BJ127" s="16" t="s">
        <v>81</v>
      </c>
      <c r="BK127" s="196">
        <f>ROUND(I127*H127,2)</f>
        <v>0</v>
      </c>
      <c r="BL127" s="16" t="s">
        <v>189</v>
      </c>
      <c r="BM127" s="195" t="s">
        <v>190</v>
      </c>
    </row>
    <row r="128" spans="1:65" s="12" customFormat="1">
      <c r="B128" s="197"/>
      <c r="C128" s="198"/>
      <c r="D128" s="199" t="s">
        <v>191</v>
      </c>
      <c r="E128" s="200" t="s">
        <v>1</v>
      </c>
      <c r="F128" s="201" t="s">
        <v>192</v>
      </c>
      <c r="G128" s="198"/>
      <c r="H128" s="202">
        <v>131.196</v>
      </c>
      <c r="I128" s="203"/>
      <c r="J128" s="198"/>
      <c r="K128" s="198"/>
      <c r="L128" s="204"/>
      <c r="M128" s="205"/>
      <c r="N128" s="206"/>
      <c r="O128" s="206"/>
      <c r="P128" s="206"/>
      <c r="Q128" s="206"/>
      <c r="R128" s="206"/>
      <c r="S128" s="206"/>
      <c r="T128" s="207"/>
      <c r="AT128" s="208" t="s">
        <v>191</v>
      </c>
      <c r="AU128" s="208" t="s">
        <v>83</v>
      </c>
      <c r="AV128" s="12" t="s">
        <v>83</v>
      </c>
      <c r="AW128" s="12" t="s">
        <v>30</v>
      </c>
      <c r="AX128" s="12" t="s">
        <v>81</v>
      </c>
      <c r="AY128" s="208" t="s">
        <v>182</v>
      </c>
    </row>
    <row r="129" spans="1:65" s="1" customFormat="1" ht="24">
      <c r="A129" s="33"/>
      <c r="B129" s="34"/>
      <c r="C129" s="184" t="s">
        <v>83</v>
      </c>
      <c r="D129" s="184" t="s">
        <v>184</v>
      </c>
      <c r="E129" s="185" t="s">
        <v>193</v>
      </c>
      <c r="F129" s="186" t="s">
        <v>194</v>
      </c>
      <c r="G129" s="187" t="s">
        <v>187</v>
      </c>
      <c r="H129" s="188">
        <v>185.98</v>
      </c>
      <c r="I129" s="189"/>
      <c r="J129" s="190">
        <f>ROUND(I129*H129,2)</f>
        <v>0</v>
      </c>
      <c r="K129" s="186" t="s">
        <v>188</v>
      </c>
      <c r="L129" s="38"/>
      <c r="M129" s="191" t="s">
        <v>1</v>
      </c>
      <c r="N129" s="192" t="s">
        <v>38</v>
      </c>
      <c r="O129" s="70"/>
      <c r="P129" s="193">
        <f>O129*H129</f>
        <v>0</v>
      </c>
      <c r="Q129" s="193">
        <v>0</v>
      </c>
      <c r="R129" s="193">
        <f>Q129*H129</f>
        <v>0</v>
      </c>
      <c r="S129" s="193">
        <v>9.8000000000000004E-2</v>
      </c>
      <c r="T129" s="194">
        <f>S129*H129</f>
        <v>18.226040000000001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95" t="s">
        <v>189</v>
      </c>
      <c r="AT129" s="195" t="s">
        <v>184</v>
      </c>
      <c r="AU129" s="195" t="s">
        <v>83</v>
      </c>
      <c r="AY129" s="16" t="s">
        <v>182</v>
      </c>
      <c r="BE129" s="196">
        <f>IF(N129="základní",J129,0)</f>
        <v>0</v>
      </c>
      <c r="BF129" s="196">
        <f>IF(N129="snížená",J129,0)</f>
        <v>0</v>
      </c>
      <c r="BG129" s="196">
        <f>IF(N129="zákl. přenesená",J129,0)</f>
        <v>0</v>
      </c>
      <c r="BH129" s="196">
        <f>IF(N129="sníž. přenesená",J129,0)</f>
        <v>0</v>
      </c>
      <c r="BI129" s="196">
        <f>IF(N129="nulová",J129,0)</f>
        <v>0</v>
      </c>
      <c r="BJ129" s="16" t="s">
        <v>81</v>
      </c>
      <c r="BK129" s="196">
        <f>ROUND(I129*H129,2)</f>
        <v>0</v>
      </c>
      <c r="BL129" s="16" t="s">
        <v>189</v>
      </c>
      <c r="BM129" s="195" t="s">
        <v>195</v>
      </c>
    </row>
    <row r="130" spans="1:65" s="12" customFormat="1">
      <c r="B130" s="197"/>
      <c r="C130" s="198"/>
      <c r="D130" s="199" t="s">
        <v>191</v>
      </c>
      <c r="E130" s="200" t="s">
        <v>1</v>
      </c>
      <c r="F130" s="201" t="s">
        <v>196</v>
      </c>
      <c r="G130" s="198"/>
      <c r="H130" s="202">
        <v>71.11</v>
      </c>
      <c r="I130" s="203"/>
      <c r="J130" s="198"/>
      <c r="K130" s="198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191</v>
      </c>
      <c r="AU130" s="208" t="s">
        <v>83</v>
      </c>
      <c r="AV130" s="12" t="s">
        <v>83</v>
      </c>
      <c r="AW130" s="12" t="s">
        <v>30</v>
      </c>
      <c r="AX130" s="12" t="s">
        <v>73</v>
      </c>
      <c r="AY130" s="208" t="s">
        <v>182</v>
      </c>
    </row>
    <row r="131" spans="1:65" s="12" customFormat="1">
      <c r="B131" s="197"/>
      <c r="C131" s="198"/>
      <c r="D131" s="199" t="s">
        <v>191</v>
      </c>
      <c r="E131" s="200" t="s">
        <v>1</v>
      </c>
      <c r="F131" s="201" t="s">
        <v>197</v>
      </c>
      <c r="G131" s="198"/>
      <c r="H131" s="202">
        <v>71.11</v>
      </c>
      <c r="I131" s="203"/>
      <c r="J131" s="198"/>
      <c r="K131" s="198"/>
      <c r="L131" s="204"/>
      <c r="M131" s="205"/>
      <c r="N131" s="206"/>
      <c r="O131" s="206"/>
      <c r="P131" s="206"/>
      <c r="Q131" s="206"/>
      <c r="R131" s="206"/>
      <c r="S131" s="206"/>
      <c r="T131" s="207"/>
      <c r="AT131" s="208" t="s">
        <v>191</v>
      </c>
      <c r="AU131" s="208" t="s">
        <v>83</v>
      </c>
      <c r="AV131" s="12" t="s">
        <v>83</v>
      </c>
      <c r="AW131" s="12" t="s">
        <v>30</v>
      </c>
      <c r="AX131" s="12" t="s">
        <v>73</v>
      </c>
      <c r="AY131" s="208" t="s">
        <v>182</v>
      </c>
    </row>
    <row r="132" spans="1:65" s="12" customFormat="1">
      <c r="B132" s="197"/>
      <c r="C132" s="198"/>
      <c r="D132" s="199" t="s">
        <v>191</v>
      </c>
      <c r="E132" s="200" t="s">
        <v>1</v>
      </c>
      <c r="F132" s="201" t="s">
        <v>198</v>
      </c>
      <c r="G132" s="198"/>
      <c r="H132" s="202">
        <v>43.76</v>
      </c>
      <c r="I132" s="203"/>
      <c r="J132" s="198"/>
      <c r="K132" s="198"/>
      <c r="L132" s="204"/>
      <c r="M132" s="205"/>
      <c r="N132" s="206"/>
      <c r="O132" s="206"/>
      <c r="P132" s="206"/>
      <c r="Q132" s="206"/>
      <c r="R132" s="206"/>
      <c r="S132" s="206"/>
      <c r="T132" s="207"/>
      <c r="AT132" s="208" t="s">
        <v>191</v>
      </c>
      <c r="AU132" s="208" t="s">
        <v>83</v>
      </c>
      <c r="AV132" s="12" t="s">
        <v>83</v>
      </c>
      <c r="AW132" s="12" t="s">
        <v>30</v>
      </c>
      <c r="AX132" s="12" t="s">
        <v>73</v>
      </c>
      <c r="AY132" s="208" t="s">
        <v>182</v>
      </c>
    </row>
    <row r="133" spans="1:65" s="13" customFormat="1">
      <c r="B133" s="209"/>
      <c r="C133" s="210"/>
      <c r="D133" s="199" t="s">
        <v>191</v>
      </c>
      <c r="E133" s="211" t="s">
        <v>1</v>
      </c>
      <c r="F133" s="212" t="s">
        <v>199</v>
      </c>
      <c r="G133" s="210"/>
      <c r="H133" s="213">
        <v>185.98</v>
      </c>
      <c r="I133" s="214"/>
      <c r="J133" s="210"/>
      <c r="K133" s="210"/>
      <c r="L133" s="215"/>
      <c r="M133" s="216"/>
      <c r="N133" s="217"/>
      <c r="O133" s="217"/>
      <c r="P133" s="217"/>
      <c r="Q133" s="217"/>
      <c r="R133" s="217"/>
      <c r="S133" s="217"/>
      <c r="T133" s="218"/>
      <c r="AT133" s="219" t="s">
        <v>191</v>
      </c>
      <c r="AU133" s="219" t="s">
        <v>83</v>
      </c>
      <c r="AV133" s="13" t="s">
        <v>189</v>
      </c>
      <c r="AW133" s="13" t="s">
        <v>30</v>
      </c>
      <c r="AX133" s="13" t="s">
        <v>81</v>
      </c>
      <c r="AY133" s="219" t="s">
        <v>182</v>
      </c>
    </row>
    <row r="134" spans="1:65" s="1" customFormat="1" ht="24">
      <c r="A134" s="33"/>
      <c r="B134" s="34"/>
      <c r="C134" s="184" t="s">
        <v>200</v>
      </c>
      <c r="D134" s="184" t="s">
        <v>184</v>
      </c>
      <c r="E134" s="185" t="s">
        <v>201</v>
      </c>
      <c r="F134" s="186" t="s">
        <v>202</v>
      </c>
      <c r="G134" s="187" t="s">
        <v>187</v>
      </c>
      <c r="H134" s="188">
        <v>43.76</v>
      </c>
      <c r="I134" s="189"/>
      <c r="J134" s="190">
        <f>ROUND(I134*H134,2)</f>
        <v>0</v>
      </c>
      <c r="K134" s="186" t="s">
        <v>188</v>
      </c>
      <c r="L134" s="38"/>
      <c r="M134" s="191" t="s">
        <v>1</v>
      </c>
      <c r="N134" s="192" t="s">
        <v>38</v>
      </c>
      <c r="O134" s="70"/>
      <c r="P134" s="193">
        <f>O134*H134</f>
        <v>0</v>
      </c>
      <c r="Q134" s="193">
        <v>0</v>
      </c>
      <c r="R134" s="193">
        <f>Q134*H134</f>
        <v>0</v>
      </c>
      <c r="S134" s="193">
        <v>0.22</v>
      </c>
      <c r="T134" s="194">
        <f>S134*H134</f>
        <v>9.6272000000000002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5" t="s">
        <v>189</v>
      </c>
      <c r="AT134" s="195" t="s">
        <v>184</v>
      </c>
      <c r="AU134" s="195" t="s">
        <v>83</v>
      </c>
      <c r="AY134" s="16" t="s">
        <v>182</v>
      </c>
      <c r="BE134" s="196">
        <f>IF(N134="základní",J134,0)</f>
        <v>0</v>
      </c>
      <c r="BF134" s="196">
        <f>IF(N134="snížená",J134,0)</f>
        <v>0</v>
      </c>
      <c r="BG134" s="196">
        <f>IF(N134="zákl. přenesená",J134,0)</f>
        <v>0</v>
      </c>
      <c r="BH134" s="196">
        <f>IF(N134="sníž. přenesená",J134,0)</f>
        <v>0</v>
      </c>
      <c r="BI134" s="196">
        <f>IF(N134="nulová",J134,0)</f>
        <v>0</v>
      </c>
      <c r="BJ134" s="16" t="s">
        <v>81</v>
      </c>
      <c r="BK134" s="196">
        <f>ROUND(I134*H134,2)</f>
        <v>0</v>
      </c>
      <c r="BL134" s="16" t="s">
        <v>189</v>
      </c>
      <c r="BM134" s="195" t="s">
        <v>203</v>
      </c>
    </row>
    <row r="135" spans="1:65" s="12" customFormat="1">
      <c r="B135" s="197"/>
      <c r="C135" s="198"/>
      <c r="D135" s="199" t="s">
        <v>191</v>
      </c>
      <c r="E135" s="200" t="s">
        <v>1</v>
      </c>
      <c r="F135" s="201" t="s">
        <v>204</v>
      </c>
      <c r="G135" s="198"/>
      <c r="H135" s="202">
        <v>43.76</v>
      </c>
      <c r="I135" s="203"/>
      <c r="J135" s="198"/>
      <c r="K135" s="198"/>
      <c r="L135" s="204"/>
      <c r="M135" s="205"/>
      <c r="N135" s="206"/>
      <c r="O135" s="206"/>
      <c r="P135" s="206"/>
      <c r="Q135" s="206"/>
      <c r="R135" s="206"/>
      <c r="S135" s="206"/>
      <c r="T135" s="207"/>
      <c r="AT135" s="208" t="s">
        <v>191</v>
      </c>
      <c r="AU135" s="208" t="s">
        <v>83</v>
      </c>
      <c r="AV135" s="12" t="s">
        <v>83</v>
      </c>
      <c r="AW135" s="12" t="s">
        <v>30</v>
      </c>
      <c r="AX135" s="12" t="s">
        <v>73</v>
      </c>
      <c r="AY135" s="208" t="s">
        <v>182</v>
      </c>
    </row>
    <row r="136" spans="1:65" s="13" customFormat="1">
      <c r="B136" s="209"/>
      <c r="C136" s="210"/>
      <c r="D136" s="199" t="s">
        <v>191</v>
      </c>
      <c r="E136" s="211" t="s">
        <v>1</v>
      </c>
      <c r="F136" s="212" t="s">
        <v>199</v>
      </c>
      <c r="G136" s="210"/>
      <c r="H136" s="213">
        <v>43.76</v>
      </c>
      <c r="I136" s="214"/>
      <c r="J136" s="210"/>
      <c r="K136" s="210"/>
      <c r="L136" s="215"/>
      <c r="M136" s="216"/>
      <c r="N136" s="217"/>
      <c r="O136" s="217"/>
      <c r="P136" s="217"/>
      <c r="Q136" s="217"/>
      <c r="R136" s="217"/>
      <c r="S136" s="217"/>
      <c r="T136" s="218"/>
      <c r="AT136" s="219" t="s">
        <v>191</v>
      </c>
      <c r="AU136" s="219" t="s">
        <v>83</v>
      </c>
      <c r="AV136" s="13" t="s">
        <v>189</v>
      </c>
      <c r="AW136" s="13" t="s">
        <v>30</v>
      </c>
      <c r="AX136" s="13" t="s">
        <v>81</v>
      </c>
      <c r="AY136" s="219" t="s">
        <v>182</v>
      </c>
    </row>
    <row r="137" spans="1:65" s="1" customFormat="1" ht="24">
      <c r="A137" s="33"/>
      <c r="B137" s="34"/>
      <c r="C137" s="184" t="s">
        <v>189</v>
      </c>
      <c r="D137" s="184" t="s">
        <v>184</v>
      </c>
      <c r="E137" s="185" t="s">
        <v>205</v>
      </c>
      <c r="F137" s="186" t="s">
        <v>206</v>
      </c>
      <c r="G137" s="187" t="s">
        <v>187</v>
      </c>
      <c r="H137" s="188">
        <v>87.52</v>
      </c>
      <c r="I137" s="189"/>
      <c r="J137" s="190">
        <f>ROUND(I137*H137,2)</f>
        <v>0</v>
      </c>
      <c r="K137" s="186" t="s">
        <v>188</v>
      </c>
      <c r="L137" s="38"/>
      <c r="M137" s="191" t="s">
        <v>1</v>
      </c>
      <c r="N137" s="192" t="s">
        <v>38</v>
      </c>
      <c r="O137" s="70"/>
      <c r="P137" s="193">
        <f>O137*H137</f>
        <v>0</v>
      </c>
      <c r="Q137" s="193">
        <v>0</v>
      </c>
      <c r="R137" s="193">
        <f>Q137*H137</f>
        <v>0</v>
      </c>
      <c r="S137" s="193">
        <v>0.5</v>
      </c>
      <c r="T137" s="194">
        <f>S137*H137</f>
        <v>43.76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5" t="s">
        <v>189</v>
      </c>
      <c r="AT137" s="195" t="s">
        <v>184</v>
      </c>
      <c r="AU137" s="195" t="s">
        <v>83</v>
      </c>
      <c r="AY137" s="16" t="s">
        <v>182</v>
      </c>
      <c r="BE137" s="196">
        <f>IF(N137="základní",J137,0)</f>
        <v>0</v>
      </c>
      <c r="BF137" s="196">
        <f>IF(N137="snížená",J137,0)</f>
        <v>0</v>
      </c>
      <c r="BG137" s="196">
        <f>IF(N137="zákl. přenesená",J137,0)</f>
        <v>0</v>
      </c>
      <c r="BH137" s="196">
        <f>IF(N137="sníž. přenesená",J137,0)</f>
        <v>0</v>
      </c>
      <c r="BI137" s="196">
        <f>IF(N137="nulová",J137,0)</f>
        <v>0</v>
      </c>
      <c r="BJ137" s="16" t="s">
        <v>81</v>
      </c>
      <c r="BK137" s="196">
        <f>ROUND(I137*H137,2)</f>
        <v>0</v>
      </c>
      <c r="BL137" s="16" t="s">
        <v>189</v>
      </c>
      <c r="BM137" s="195" t="s">
        <v>207</v>
      </c>
    </row>
    <row r="138" spans="1:65" s="12" customFormat="1">
      <c r="B138" s="197"/>
      <c r="C138" s="198"/>
      <c r="D138" s="199" t="s">
        <v>191</v>
      </c>
      <c r="E138" s="200" t="s">
        <v>1</v>
      </c>
      <c r="F138" s="201" t="s">
        <v>208</v>
      </c>
      <c r="G138" s="198"/>
      <c r="H138" s="202">
        <v>87.52</v>
      </c>
      <c r="I138" s="203"/>
      <c r="J138" s="198"/>
      <c r="K138" s="198"/>
      <c r="L138" s="204"/>
      <c r="M138" s="205"/>
      <c r="N138" s="206"/>
      <c r="O138" s="206"/>
      <c r="P138" s="206"/>
      <c r="Q138" s="206"/>
      <c r="R138" s="206"/>
      <c r="S138" s="206"/>
      <c r="T138" s="207"/>
      <c r="AT138" s="208" t="s">
        <v>191</v>
      </c>
      <c r="AU138" s="208" t="s">
        <v>83</v>
      </c>
      <c r="AV138" s="12" t="s">
        <v>83</v>
      </c>
      <c r="AW138" s="12" t="s">
        <v>30</v>
      </c>
      <c r="AX138" s="12" t="s">
        <v>81</v>
      </c>
      <c r="AY138" s="208" t="s">
        <v>182</v>
      </c>
    </row>
    <row r="139" spans="1:65" s="1" customFormat="1" ht="24">
      <c r="A139" s="33"/>
      <c r="B139" s="34"/>
      <c r="C139" s="184" t="s">
        <v>209</v>
      </c>
      <c r="D139" s="184" t="s">
        <v>184</v>
      </c>
      <c r="E139" s="185" t="s">
        <v>210</v>
      </c>
      <c r="F139" s="186" t="s">
        <v>211</v>
      </c>
      <c r="G139" s="187" t="s">
        <v>212</v>
      </c>
      <c r="H139" s="188">
        <v>32.799999999999997</v>
      </c>
      <c r="I139" s="189"/>
      <c r="J139" s="190">
        <f>ROUND(I139*H139,2)</f>
        <v>0</v>
      </c>
      <c r="K139" s="186" t="s">
        <v>1</v>
      </c>
      <c r="L139" s="38"/>
      <c r="M139" s="191" t="s">
        <v>1</v>
      </c>
      <c r="N139" s="192" t="s">
        <v>38</v>
      </c>
      <c r="O139" s="70"/>
      <c r="P139" s="193">
        <f>O139*H139</f>
        <v>0</v>
      </c>
      <c r="Q139" s="193">
        <v>3.6900000000000002E-2</v>
      </c>
      <c r="R139" s="193">
        <f>Q139*H139</f>
        <v>1.2103200000000001</v>
      </c>
      <c r="S139" s="193">
        <v>0</v>
      </c>
      <c r="T139" s="194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5" t="s">
        <v>189</v>
      </c>
      <c r="AT139" s="195" t="s">
        <v>184</v>
      </c>
      <c r="AU139" s="195" t="s">
        <v>83</v>
      </c>
      <c r="AY139" s="16" t="s">
        <v>182</v>
      </c>
      <c r="BE139" s="196">
        <f>IF(N139="základní",J139,0)</f>
        <v>0</v>
      </c>
      <c r="BF139" s="196">
        <f>IF(N139="snížená",J139,0)</f>
        <v>0</v>
      </c>
      <c r="BG139" s="196">
        <f>IF(N139="zákl. přenesená",J139,0)</f>
        <v>0</v>
      </c>
      <c r="BH139" s="196">
        <f>IF(N139="sníž. přenesená",J139,0)</f>
        <v>0</v>
      </c>
      <c r="BI139" s="196">
        <f>IF(N139="nulová",J139,0)</f>
        <v>0</v>
      </c>
      <c r="BJ139" s="16" t="s">
        <v>81</v>
      </c>
      <c r="BK139" s="196">
        <f>ROUND(I139*H139,2)</f>
        <v>0</v>
      </c>
      <c r="BL139" s="16" t="s">
        <v>189</v>
      </c>
      <c r="BM139" s="195" t="s">
        <v>213</v>
      </c>
    </row>
    <row r="140" spans="1:65" s="12" customFormat="1">
      <c r="B140" s="197"/>
      <c r="C140" s="198"/>
      <c r="D140" s="199" t="s">
        <v>191</v>
      </c>
      <c r="E140" s="200" t="s">
        <v>1</v>
      </c>
      <c r="F140" s="201" t="s">
        <v>214</v>
      </c>
      <c r="G140" s="198"/>
      <c r="H140" s="202">
        <v>32.799999999999997</v>
      </c>
      <c r="I140" s="203"/>
      <c r="J140" s="198"/>
      <c r="K140" s="198"/>
      <c r="L140" s="204"/>
      <c r="M140" s="205"/>
      <c r="N140" s="206"/>
      <c r="O140" s="206"/>
      <c r="P140" s="206"/>
      <c r="Q140" s="206"/>
      <c r="R140" s="206"/>
      <c r="S140" s="206"/>
      <c r="T140" s="207"/>
      <c r="AT140" s="208" t="s">
        <v>191</v>
      </c>
      <c r="AU140" s="208" t="s">
        <v>83</v>
      </c>
      <c r="AV140" s="12" t="s">
        <v>83</v>
      </c>
      <c r="AW140" s="12" t="s">
        <v>30</v>
      </c>
      <c r="AX140" s="12" t="s">
        <v>81</v>
      </c>
      <c r="AY140" s="208" t="s">
        <v>182</v>
      </c>
    </row>
    <row r="141" spans="1:65" s="1" customFormat="1" ht="24">
      <c r="A141" s="33"/>
      <c r="B141" s="34"/>
      <c r="C141" s="184" t="s">
        <v>215</v>
      </c>
      <c r="D141" s="184" t="s">
        <v>184</v>
      </c>
      <c r="E141" s="185" t="s">
        <v>216</v>
      </c>
      <c r="F141" s="186" t="s">
        <v>217</v>
      </c>
      <c r="G141" s="187" t="s">
        <v>187</v>
      </c>
      <c r="H141" s="188">
        <v>142.12899999999999</v>
      </c>
      <c r="I141" s="189"/>
      <c r="J141" s="190">
        <f>ROUND(I141*H141,2)</f>
        <v>0</v>
      </c>
      <c r="K141" s="186" t="s">
        <v>188</v>
      </c>
      <c r="L141" s="38"/>
      <c r="M141" s="191" t="s">
        <v>1</v>
      </c>
      <c r="N141" s="192" t="s">
        <v>38</v>
      </c>
      <c r="O141" s="70"/>
      <c r="P141" s="193">
        <f>O141*H141</f>
        <v>0</v>
      </c>
      <c r="Q141" s="193">
        <v>0</v>
      </c>
      <c r="R141" s="193">
        <f>Q141*H141</f>
        <v>0</v>
      </c>
      <c r="S141" s="193">
        <v>0</v>
      </c>
      <c r="T141" s="194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5" t="s">
        <v>189</v>
      </c>
      <c r="AT141" s="195" t="s">
        <v>184</v>
      </c>
      <c r="AU141" s="195" t="s">
        <v>83</v>
      </c>
      <c r="AY141" s="16" t="s">
        <v>182</v>
      </c>
      <c r="BE141" s="196">
        <f>IF(N141="základní",J141,0)</f>
        <v>0</v>
      </c>
      <c r="BF141" s="196">
        <f>IF(N141="snížená",J141,0)</f>
        <v>0</v>
      </c>
      <c r="BG141" s="196">
        <f>IF(N141="zákl. přenesená",J141,0)</f>
        <v>0</v>
      </c>
      <c r="BH141" s="196">
        <f>IF(N141="sníž. přenesená",J141,0)</f>
        <v>0</v>
      </c>
      <c r="BI141" s="196">
        <f>IF(N141="nulová",J141,0)</f>
        <v>0</v>
      </c>
      <c r="BJ141" s="16" t="s">
        <v>81</v>
      </c>
      <c r="BK141" s="196">
        <f>ROUND(I141*H141,2)</f>
        <v>0</v>
      </c>
      <c r="BL141" s="16" t="s">
        <v>189</v>
      </c>
      <c r="BM141" s="195" t="s">
        <v>218</v>
      </c>
    </row>
    <row r="142" spans="1:65" s="12" customFormat="1">
      <c r="B142" s="197"/>
      <c r="C142" s="198"/>
      <c r="D142" s="199" t="s">
        <v>191</v>
      </c>
      <c r="E142" s="200" t="s">
        <v>1</v>
      </c>
      <c r="F142" s="201" t="s">
        <v>219</v>
      </c>
      <c r="G142" s="198"/>
      <c r="H142" s="202">
        <v>142.12899999999999</v>
      </c>
      <c r="I142" s="203"/>
      <c r="J142" s="198"/>
      <c r="K142" s="198"/>
      <c r="L142" s="204"/>
      <c r="M142" s="205"/>
      <c r="N142" s="206"/>
      <c r="O142" s="206"/>
      <c r="P142" s="206"/>
      <c r="Q142" s="206"/>
      <c r="R142" s="206"/>
      <c r="S142" s="206"/>
      <c r="T142" s="207"/>
      <c r="AT142" s="208" t="s">
        <v>191</v>
      </c>
      <c r="AU142" s="208" t="s">
        <v>83</v>
      </c>
      <c r="AV142" s="12" t="s">
        <v>83</v>
      </c>
      <c r="AW142" s="12" t="s">
        <v>30</v>
      </c>
      <c r="AX142" s="12" t="s">
        <v>73</v>
      </c>
      <c r="AY142" s="208" t="s">
        <v>182</v>
      </c>
    </row>
    <row r="143" spans="1:65" s="13" customFormat="1">
      <c r="B143" s="209"/>
      <c r="C143" s="210"/>
      <c r="D143" s="199" t="s">
        <v>191</v>
      </c>
      <c r="E143" s="211" t="s">
        <v>1</v>
      </c>
      <c r="F143" s="212" t="s">
        <v>199</v>
      </c>
      <c r="G143" s="210"/>
      <c r="H143" s="213">
        <v>142.12899999999999</v>
      </c>
      <c r="I143" s="214"/>
      <c r="J143" s="210"/>
      <c r="K143" s="210"/>
      <c r="L143" s="215"/>
      <c r="M143" s="216"/>
      <c r="N143" s="217"/>
      <c r="O143" s="217"/>
      <c r="P143" s="217"/>
      <c r="Q143" s="217"/>
      <c r="R143" s="217"/>
      <c r="S143" s="217"/>
      <c r="T143" s="218"/>
      <c r="AT143" s="219" t="s">
        <v>191</v>
      </c>
      <c r="AU143" s="219" t="s">
        <v>83</v>
      </c>
      <c r="AV143" s="13" t="s">
        <v>189</v>
      </c>
      <c r="AW143" s="13" t="s">
        <v>30</v>
      </c>
      <c r="AX143" s="13" t="s">
        <v>81</v>
      </c>
      <c r="AY143" s="219" t="s">
        <v>182</v>
      </c>
    </row>
    <row r="144" spans="1:65" s="1" customFormat="1" ht="24">
      <c r="A144" s="33"/>
      <c r="B144" s="34"/>
      <c r="C144" s="184" t="s">
        <v>220</v>
      </c>
      <c r="D144" s="184" t="s">
        <v>184</v>
      </c>
      <c r="E144" s="185" t="s">
        <v>221</v>
      </c>
      <c r="F144" s="186" t="s">
        <v>222</v>
      </c>
      <c r="G144" s="187" t="s">
        <v>223</v>
      </c>
      <c r="H144" s="188">
        <v>93.5</v>
      </c>
      <c r="I144" s="189"/>
      <c r="J144" s="190">
        <f>ROUND(I144*H144,2)</f>
        <v>0</v>
      </c>
      <c r="K144" s="186" t="s">
        <v>188</v>
      </c>
      <c r="L144" s="38"/>
      <c r="M144" s="191" t="s">
        <v>1</v>
      </c>
      <c r="N144" s="192" t="s">
        <v>38</v>
      </c>
      <c r="O144" s="70"/>
      <c r="P144" s="193">
        <f>O144*H144</f>
        <v>0</v>
      </c>
      <c r="Q144" s="193">
        <v>0</v>
      </c>
      <c r="R144" s="193">
        <f>Q144*H144</f>
        <v>0</v>
      </c>
      <c r="S144" s="193">
        <v>0</v>
      </c>
      <c r="T144" s="194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5" t="s">
        <v>189</v>
      </c>
      <c r="AT144" s="195" t="s">
        <v>184</v>
      </c>
      <c r="AU144" s="195" t="s">
        <v>83</v>
      </c>
      <c r="AY144" s="16" t="s">
        <v>182</v>
      </c>
      <c r="BE144" s="196">
        <f>IF(N144="základní",J144,0)</f>
        <v>0</v>
      </c>
      <c r="BF144" s="196">
        <f>IF(N144="snížená",J144,0)</f>
        <v>0</v>
      </c>
      <c r="BG144" s="196">
        <f>IF(N144="zákl. přenesená",J144,0)</f>
        <v>0</v>
      </c>
      <c r="BH144" s="196">
        <f>IF(N144="sníž. přenesená",J144,0)</f>
        <v>0</v>
      </c>
      <c r="BI144" s="196">
        <f>IF(N144="nulová",J144,0)</f>
        <v>0</v>
      </c>
      <c r="BJ144" s="16" t="s">
        <v>81</v>
      </c>
      <c r="BK144" s="196">
        <f>ROUND(I144*H144,2)</f>
        <v>0</v>
      </c>
      <c r="BL144" s="16" t="s">
        <v>189</v>
      </c>
      <c r="BM144" s="195" t="s">
        <v>224</v>
      </c>
    </row>
    <row r="145" spans="1:65" s="12" customFormat="1">
      <c r="B145" s="197"/>
      <c r="C145" s="198"/>
      <c r="D145" s="199" t="s">
        <v>191</v>
      </c>
      <c r="E145" s="200" t="s">
        <v>1</v>
      </c>
      <c r="F145" s="201" t="s">
        <v>225</v>
      </c>
      <c r="G145" s="198"/>
      <c r="H145" s="202">
        <v>93.5</v>
      </c>
      <c r="I145" s="203"/>
      <c r="J145" s="198"/>
      <c r="K145" s="198"/>
      <c r="L145" s="204"/>
      <c r="M145" s="205"/>
      <c r="N145" s="206"/>
      <c r="O145" s="206"/>
      <c r="P145" s="206"/>
      <c r="Q145" s="206"/>
      <c r="R145" s="206"/>
      <c r="S145" s="206"/>
      <c r="T145" s="207"/>
      <c r="AT145" s="208" t="s">
        <v>191</v>
      </c>
      <c r="AU145" s="208" t="s">
        <v>83</v>
      </c>
      <c r="AV145" s="12" t="s">
        <v>83</v>
      </c>
      <c r="AW145" s="12" t="s">
        <v>30</v>
      </c>
      <c r="AX145" s="12" t="s">
        <v>81</v>
      </c>
      <c r="AY145" s="208" t="s">
        <v>182</v>
      </c>
    </row>
    <row r="146" spans="1:65" s="1" customFormat="1" ht="33" customHeight="1">
      <c r="A146" s="33"/>
      <c r="B146" s="34"/>
      <c r="C146" s="184" t="s">
        <v>226</v>
      </c>
      <c r="D146" s="184" t="s">
        <v>184</v>
      </c>
      <c r="E146" s="185" t="s">
        <v>237</v>
      </c>
      <c r="F146" s="186" t="s">
        <v>238</v>
      </c>
      <c r="G146" s="187" t="s">
        <v>223</v>
      </c>
      <c r="H146" s="188">
        <v>155.833</v>
      </c>
      <c r="I146" s="189"/>
      <c r="J146" s="190">
        <f>ROUND(I146*H146,2)</f>
        <v>0</v>
      </c>
      <c r="K146" s="186" t="s">
        <v>1</v>
      </c>
      <c r="L146" s="38"/>
      <c r="M146" s="191" t="s">
        <v>1</v>
      </c>
      <c r="N146" s="192" t="s">
        <v>38</v>
      </c>
      <c r="O146" s="70"/>
      <c r="P146" s="193">
        <f>O146*H146</f>
        <v>0</v>
      </c>
      <c r="Q146" s="193">
        <v>0</v>
      </c>
      <c r="R146" s="193">
        <f>Q146*H146</f>
        <v>0</v>
      </c>
      <c r="S146" s="193">
        <v>0</v>
      </c>
      <c r="T146" s="194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5" t="s">
        <v>189</v>
      </c>
      <c r="AT146" s="195" t="s">
        <v>184</v>
      </c>
      <c r="AU146" s="195" t="s">
        <v>83</v>
      </c>
      <c r="AY146" s="16" t="s">
        <v>182</v>
      </c>
      <c r="BE146" s="196">
        <f>IF(N146="základní",J146,0)</f>
        <v>0</v>
      </c>
      <c r="BF146" s="196">
        <f>IF(N146="snížená",J146,0)</f>
        <v>0</v>
      </c>
      <c r="BG146" s="196">
        <f>IF(N146="zákl. přenesená",J146,0)</f>
        <v>0</v>
      </c>
      <c r="BH146" s="196">
        <f>IF(N146="sníž. přenesená",J146,0)</f>
        <v>0</v>
      </c>
      <c r="BI146" s="196">
        <f>IF(N146="nulová",J146,0)</f>
        <v>0</v>
      </c>
      <c r="BJ146" s="16" t="s">
        <v>81</v>
      </c>
      <c r="BK146" s="196">
        <f>ROUND(I146*H146,2)</f>
        <v>0</v>
      </c>
      <c r="BL146" s="16" t="s">
        <v>189</v>
      </c>
      <c r="BM146" s="195" t="s">
        <v>239</v>
      </c>
    </row>
    <row r="147" spans="1:65" s="12" customFormat="1">
      <c r="B147" s="197"/>
      <c r="C147" s="198"/>
      <c r="D147" s="199" t="s">
        <v>191</v>
      </c>
      <c r="E147" s="200" t="s">
        <v>1</v>
      </c>
      <c r="F147" s="201" t="s">
        <v>240</v>
      </c>
      <c r="G147" s="198"/>
      <c r="H147" s="202">
        <v>367.36</v>
      </c>
      <c r="I147" s="203"/>
      <c r="J147" s="198"/>
      <c r="K147" s="198"/>
      <c r="L147" s="204"/>
      <c r="M147" s="205"/>
      <c r="N147" s="206"/>
      <c r="O147" s="206"/>
      <c r="P147" s="206"/>
      <c r="Q147" s="206"/>
      <c r="R147" s="206"/>
      <c r="S147" s="206"/>
      <c r="T147" s="207"/>
      <c r="AT147" s="208" t="s">
        <v>191</v>
      </c>
      <c r="AU147" s="208" t="s">
        <v>83</v>
      </c>
      <c r="AV147" s="12" t="s">
        <v>83</v>
      </c>
      <c r="AW147" s="12" t="s">
        <v>30</v>
      </c>
      <c r="AX147" s="12" t="s">
        <v>73</v>
      </c>
      <c r="AY147" s="208" t="s">
        <v>182</v>
      </c>
    </row>
    <row r="148" spans="1:65" s="12" customFormat="1">
      <c r="B148" s="197"/>
      <c r="C148" s="198"/>
      <c r="D148" s="199" t="s">
        <v>191</v>
      </c>
      <c r="E148" s="200" t="s">
        <v>1</v>
      </c>
      <c r="F148" s="201" t="s">
        <v>241</v>
      </c>
      <c r="G148" s="198"/>
      <c r="H148" s="202">
        <v>17.36</v>
      </c>
      <c r="I148" s="203"/>
      <c r="J148" s="198"/>
      <c r="K148" s="198"/>
      <c r="L148" s="204"/>
      <c r="M148" s="205"/>
      <c r="N148" s="206"/>
      <c r="O148" s="206"/>
      <c r="P148" s="206"/>
      <c r="Q148" s="206"/>
      <c r="R148" s="206"/>
      <c r="S148" s="206"/>
      <c r="T148" s="207"/>
      <c r="AT148" s="208" t="s">
        <v>191</v>
      </c>
      <c r="AU148" s="208" t="s">
        <v>83</v>
      </c>
      <c r="AV148" s="12" t="s">
        <v>83</v>
      </c>
      <c r="AW148" s="12" t="s">
        <v>30</v>
      </c>
      <c r="AX148" s="12" t="s">
        <v>73</v>
      </c>
      <c r="AY148" s="208" t="s">
        <v>182</v>
      </c>
    </row>
    <row r="149" spans="1:65" s="14" customFormat="1">
      <c r="B149" s="220"/>
      <c r="C149" s="221"/>
      <c r="D149" s="199" t="s">
        <v>191</v>
      </c>
      <c r="E149" s="222" t="s">
        <v>1</v>
      </c>
      <c r="F149" s="223" t="s">
        <v>242</v>
      </c>
      <c r="G149" s="221"/>
      <c r="H149" s="222" t="s">
        <v>1</v>
      </c>
      <c r="I149" s="224"/>
      <c r="J149" s="221"/>
      <c r="K149" s="221"/>
      <c r="L149" s="225"/>
      <c r="M149" s="226"/>
      <c r="N149" s="227"/>
      <c r="O149" s="227"/>
      <c r="P149" s="227"/>
      <c r="Q149" s="227"/>
      <c r="R149" s="227"/>
      <c r="S149" s="227"/>
      <c r="T149" s="228"/>
      <c r="AT149" s="229" t="s">
        <v>191</v>
      </c>
      <c r="AU149" s="229" t="s">
        <v>83</v>
      </c>
      <c r="AV149" s="14" t="s">
        <v>81</v>
      </c>
      <c r="AW149" s="14" t="s">
        <v>30</v>
      </c>
      <c r="AX149" s="14" t="s">
        <v>73</v>
      </c>
      <c r="AY149" s="229" t="s">
        <v>182</v>
      </c>
    </row>
    <row r="150" spans="1:65" s="12" customFormat="1">
      <c r="B150" s="197"/>
      <c r="C150" s="198"/>
      <c r="D150" s="199" t="s">
        <v>191</v>
      </c>
      <c r="E150" s="200" t="s">
        <v>1</v>
      </c>
      <c r="F150" s="201" t="s">
        <v>243</v>
      </c>
      <c r="G150" s="198"/>
      <c r="H150" s="202">
        <v>-15.316000000000001</v>
      </c>
      <c r="I150" s="203"/>
      <c r="J150" s="198"/>
      <c r="K150" s="198"/>
      <c r="L150" s="204"/>
      <c r="M150" s="205"/>
      <c r="N150" s="206"/>
      <c r="O150" s="206"/>
      <c r="P150" s="206"/>
      <c r="Q150" s="206"/>
      <c r="R150" s="206"/>
      <c r="S150" s="206"/>
      <c r="T150" s="207"/>
      <c r="AT150" s="208" t="s">
        <v>191</v>
      </c>
      <c r="AU150" s="208" t="s">
        <v>83</v>
      </c>
      <c r="AV150" s="12" t="s">
        <v>83</v>
      </c>
      <c r="AW150" s="12" t="s">
        <v>30</v>
      </c>
      <c r="AX150" s="12" t="s">
        <v>73</v>
      </c>
      <c r="AY150" s="208" t="s">
        <v>182</v>
      </c>
    </row>
    <row r="151" spans="1:65" s="12" customFormat="1">
      <c r="B151" s="197"/>
      <c r="C151" s="198"/>
      <c r="D151" s="199" t="s">
        <v>191</v>
      </c>
      <c r="E151" s="200" t="s">
        <v>1</v>
      </c>
      <c r="F151" s="201" t="s">
        <v>244</v>
      </c>
      <c r="G151" s="198"/>
      <c r="H151" s="202">
        <v>-19.692</v>
      </c>
      <c r="I151" s="203"/>
      <c r="J151" s="198"/>
      <c r="K151" s="198"/>
      <c r="L151" s="204"/>
      <c r="M151" s="205"/>
      <c r="N151" s="206"/>
      <c r="O151" s="206"/>
      <c r="P151" s="206"/>
      <c r="Q151" s="206"/>
      <c r="R151" s="206"/>
      <c r="S151" s="206"/>
      <c r="T151" s="207"/>
      <c r="AT151" s="208" t="s">
        <v>191</v>
      </c>
      <c r="AU151" s="208" t="s">
        <v>83</v>
      </c>
      <c r="AV151" s="12" t="s">
        <v>83</v>
      </c>
      <c r="AW151" s="12" t="s">
        <v>30</v>
      </c>
      <c r="AX151" s="12" t="s">
        <v>73</v>
      </c>
      <c r="AY151" s="208" t="s">
        <v>182</v>
      </c>
    </row>
    <row r="152" spans="1:65" s="12" customFormat="1">
      <c r="B152" s="197"/>
      <c r="C152" s="198"/>
      <c r="D152" s="199" t="s">
        <v>191</v>
      </c>
      <c r="E152" s="200" t="s">
        <v>1</v>
      </c>
      <c r="F152" s="201" t="s">
        <v>245</v>
      </c>
      <c r="G152" s="198"/>
      <c r="H152" s="202">
        <v>-19.678999999999998</v>
      </c>
      <c r="I152" s="203"/>
      <c r="J152" s="198"/>
      <c r="K152" s="198"/>
      <c r="L152" s="204"/>
      <c r="M152" s="205"/>
      <c r="N152" s="206"/>
      <c r="O152" s="206"/>
      <c r="P152" s="206"/>
      <c r="Q152" s="206"/>
      <c r="R152" s="206"/>
      <c r="S152" s="206"/>
      <c r="T152" s="207"/>
      <c r="AT152" s="208" t="s">
        <v>191</v>
      </c>
      <c r="AU152" s="208" t="s">
        <v>83</v>
      </c>
      <c r="AV152" s="12" t="s">
        <v>83</v>
      </c>
      <c r="AW152" s="12" t="s">
        <v>30</v>
      </c>
      <c r="AX152" s="12" t="s">
        <v>73</v>
      </c>
      <c r="AY152" s="208" t="s">
        <v>182</v>
      </c>
    </row>
    <row r="153" spans="1:65" s="12" customFormat="1">
      <c r="B153" s="197"/>
      <c r="C153" s="198"/>
      <c r="D153" s="199" t="s">
        <v>191</v>
      </c>
      <c r="E153" s="200" t="s">
        <v>1</v>
      </c>
      <c r="F153" s="201" t="s">
        <v>246</v>
      </c>
      <c r="G153" s="198"/>
      <c r="H153" s="202">
        <v>-18.367000000000001</v>
      </c>
      <c r="I153" s="203"/>
      <c r="J153" s="198"/>
      <c r="K153" s="198"/>
      <c r="L153" s="204"/>
      <c r="M153" s="205"/>
      <c r="N153" s="206"/>
      <c r="O153" s="206"/>
      <c r="P153" s="206"/>
      <c r="Q153" s="206"/>
      <c r="R153" s="206"/>
      <c r="S153" s="206"/>
      <c r="T153" s="207"/>
      <c r="AT153" s="208" t="s">
        <v>191</v>
      </c>
      <c r="AU153" s="208" t="s">
        <v>83</v>
      </c>
      <c r="AV153" s="12" t="s">
        <v>83</v>
      </c>
      <c r="AW153" s="12" t="s">
        <v>30</v>
      </c>
      <c r="AX153" s="12" t="s">
        <v>73</v>
      </c>
      <c r="AY153" s="208" t="s">
        <v>182</v>
      </c>
    </row>
    <row r="154" spans="1:65" s="13" customFormat="1">
      <c r="B154" s="209"/>
      <c r="C154" s="210"/>
      <c r="D154" s="199" t="s">
        <v>191</v>
      </c>
      <c r="E154" s="211" t="s">
        <v>129</v>
      </c>
      <c r="F154" s="212" t="s">
        <v>199</v>
      </c>
      <c r="G154" s="210"/>
      <c r="H154" s="213">
        <v>311.666</v>
      </c>
      <c r="I154" s="214"/>
      <c r="J154" s="210"/>
      <c r="K154" s="210"/>
      <c r="L154" s="215"/>
      <c r="M154" s="216"/>
      <c r="N154" s="217"/>
      <c r="O154" s="217"/>
      <c r="P154" s="217"/>
      <c r="Q154" s="217"/>
      <c r="R154" s="217"/>
      <c r="S154" s="217"/>
      <c r="T154" s="218"/>
      <c r="AT154" s="219" t="s">
        <v>191</v>
      </c>
      <c r="AU154" s="219" t="s">
        <v>83</v>
      </c>
      <c r="AV154" s="13" t="s">
        <v>189</v>
      </c>
      <c r="AW154" s="13" t="s">
        <v>30</v>
      </c>
      <c r="AX154" s="13" t="s">
        <v>73</v>
      </c>
      <c r="AY154" s="219" t="s">
        <v>182</v>
      </c>
    </row>
    <row r="155" spans="1:65" s="12" customFormat="1">
      <c r="B155" s="197"/>
      <c r="C155" s="198"/>
      <c r="D155" s="199" t="s">
        <v>191</v>
      </c>
      <c r="E155" s="200" t="s">
        <v>1</v>
      </c>
      <c r="F155" s="201" t="s">
        <v>247</v>
      </c>
      <c r="G155" s="198"/>
      <c r="H155" s="202">
        <v>155.833</v>
      </c>
      <c r="I155" s="203"/>
      <c r="J155" s="198"/>
      <c r="K155" s="198"/>
      <c r="L155" s="204"/>
      <c r="M155" s="205"/>
      <c r="N155" s="206"/>
      <c r="O155" s="206"/>
      <c r="P155" s="206"/>
      <c r="Q155" s="206"/>
      <c r="R155" s="206"/>
      <c r="S155" s="206"/>
      <c r="T155" s="207"/>
      <c r="AT155" s="208" t="s">
        <v>191</v>
      </c>
      <c r="AU155" s="208" t="s">
        <v>83</v>
      </c>
      <c r="AV155" s="12" t="s">
        <v>83</v>
      </c>
      <c r="AW155" s="12" t="s">
        <v>30</v>
      </c>
      <c r="AX155" s="12" t="s">
        <v>81</v>
      </c>
      <c r="AY155" s="208" t="s">
        <v>182</v>
      </c>
    </row>
    <row r="156" spans="1:65" s="1" customFormat="1" ht="33" customHeight="1">
      <c r="A156" s="33"/>
      <c r="B156" s="34"/>
      <c r="C156" s="184" t="s">
        <v>232</v>
      </c>
      <c r="D156" s="184" t="s">
        <v>184</v>
      </c>
      <c r="E156" s="185" t="s">
        <v>249</v>
      </c>
      <c r="F156" s="186" t="s">
        <v>250</v>
      </c>
      <c r="G156" s="187" t="s">
        <v>223</v>
      </c>
      <c r="H156" s="188">
        <v>155.833</v>
      </c>
      <c r="I156" s="189"/>
      <c r="J156" s="190">
        <f>ROUND(I156*H156,2)</f>
        <v>0</v>
      </c>
      <c r="K156" s="186" t="s">
        <v>1</v>
      </c>
      <c r="L156" s="38"/>
      <c r="M156" s="191" t="s">
        <v>1</v>
      </c>
      <c r="N156" s="192" t="s">
        <v>38</v>
      </c>
      <c r="O156" s="70"/>
      <c r="P156" s="193">
        <f>O156*H156</f>
        <v>0</v>
      </c>
      <c r="Q156" s="193">
        <v>0</v>
      </c>
      <c r="R156" s="193">
        <f>Q156*H156</f>
        <v>0</v>
      </c>
      <c r="S156" s="193">
        <v>0</v>
      </c>
      <c r="T156" s="194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5" t="s">
        <v>189</v>
      </c>
      <c r="AT156" s="195" t="s">
        <v>184</v>
      </c>
      <c r="AU156" s="195" t="s">
        <v>83</v>
      </c>
      <c r="AY156" s="16" t="s">
        <v>182</v>
      </c>
      <c r="BE156" s="196">
        <f>IF(N156="základní",J156,0)</f>
        <v>0</v>
      </c>
      <c r="BF156" s="196">
        <f>IF(N156="snížená",J156,0)</f>
        <v>0</v>
      </c>
      <c r="BG156" s="196">
        <f>IF(N156="zákl. přenesená",J156,0)</f>
        <v>0</v>
      </c>
      <c r="BH156" s="196">
        <f>IF(N156="sníž. přenesená",J156,0)</f>
        <v>0</v>
      </c>
      <c r="BI156" s="196">
        <f>IF(N156="nulová",J156,0)</f>
        <v>0</v>
      </c>
      <c r="BJ156" s="16" t="s">
        <v>81</v>
      </c>
      <c r="BK156" s="196">
        <f>ROUND(I156*H156,2)</f>
        <v>0</v>
      </c>
      <c r="BL156" s="16" t="s">
        <v>189</v>
      </c>
      <c r="BM156" s="195" t="s">
        <v>251</v>
      </c>
    </row>
    <row r="157" spans="1:65" s="12" customFormat="1">
      <c r="B157" s="197"/>
      <c r="C157" s="198"/>
      <c r="D157" s="199" t="s">
        <v>191</v>
      </c>
      <c r="E157" s="200" t="s">
        <v>1</v>
      </c>
      <c r="F157" s="201" t="s">
        <v>247</v>
      </c>
      <c r="G157" s="198"/>
      <c r="H157" s="202">
        <v>155.833</v>
      </c>
      <c r="I157" s="203"/>
      <c r="J157" s="198"/>
      <c r="K157" s="198"/>
      <c r="L157" s="204"/>
      <c r="M157" s="205"/>
      <c r="N157" s="206"/>
      <c r="O157" s="206"/>
      <c r="P157" s="206"/>
      <c r="Q157" s="206"/>
      <c r="R157" s="206"/>
      <c r="S157" s="206"/>
      <c r="T157" s="207"/>
      <c r="AT157" s="208" t="s">
        <v>191</v>
      </c>
      <c r="AU157" s="208" t="s">
        <v>83</v>
      </c>
      <c r="AV157" s="12" t="s">
        <v>83</v>
      </c>
      <c r="AW157" s="12" t="s">
        <v>30</v>
      </c>
      <c r="AX157" s="12" t="s">
        <v>81</v>
      </c>
      <c r="AY157" s="208" t="s">
        <v>182</v>
      </c>
    </row>
    <row r="158" spans="1:65" s="1" customFormat="1" ht="21.75" customHeight="1">
      <c r="A158" s="33"/>
      <c r="B158" s="34"/>
      <c r="C158" s="184" t="s">
        <v>236</v>
      </c>
      <c r="D158" s="184" t="s">
        <v>184</v>
      </c>
      <c r="E158" s="185" t="s">
        <v>253</v>
      </c>
      <c r="F158" s="186" t="s">
        <v>254</v>
      </c>
      <c r="G158" s="187" t="s">
        <v>187</v>
      </c>
      <c r="H158" s="188">
        <v>918.4</v>
      </c>
      <c r="I158" s="189"/>
      <c r="J158" s="190">
        <f>ROUND(I158*H158,2)</f>
        <v>0</v>
      </c>
      <c r="K158" s="186" t="s">
        <v>188</v>
      </c>
      <c r="L158" s="38"/>
      <c r="M158" s="191" t="s">
        <v>1</v>
      </c>
      <c r="N158" s="192" t="s">
        <v>38</v>
      </c>
      <c r="O158" s="70"/>
      <c r="P158" s="193">
        <f>O158*H158</f>
        <v>0</v>
      </c>
      <c r="Q158" s="193">
        <v>8.4000000000000003E-4</v>
      </c>
      <c r="R158" s="193">
        <f>Q158*H158</f>
        <v>0.77145600000000003</v>
      </c>
      <c r="S158" s="193">
        <v>0</v>
      </c>
      <c r="T158" s="194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5" t="s">
        <v>189</v>
      </c>
      <c r="AT158" s="195" t="s">
        <v>184</v>
      </c>
      <c r="AU158" s="195" t="s">
        <v>83</v>
      </c>
      <c r="AY158" s="16" t="s">
        <v>182</v>
      </c>
      <c r="BE158" s="196">
        <f>IF(N158="základní",J158,0)</f>
        <v>0</v>
      </c>
      <c r="BF158" s="196">
        <f>IF(N158="snížená",J158,0)</f>
        <v>0</v>
      </c>
      <c r="BG158" s="196">
        <f>IF(N158="zákl. přenesená",J158,0)</f>
        <v>0</v>
      </c>
      <c r="BH158" s="196">
        <f>IF(N158="sníž. přenesená",J158,0)</f>
        <v>0</v>
      </c>
      <c r="BI158" s="196">
        <f>IF(N158="nulová",J158,0)</f>
        <v>0</v>
      </c>
      <c r="BJ158" s="16" t="s">
        <v>81</v>
      </c>
      <c r="BK158" s="196">
        <f>ROUND(I158*H158,2)</f>
        <v>0</v>
      </c>
      <c r="BL158" s="16" t="s">
        <v>189</v>
      </c>
      <c r="BM158" s="195" t="s">
        <v>255</v>
      </c>
    </row>
    <row r="159" spans="1:65" s="12" customFormat="1">
      <c r="B159" s="197"/>
      <c r="C159" s="198"/>
      <c r="D159" s="199" t="s">
        <v>191</v>
      </c>
      <c r="E159" s="200" t="s">
        <v>1</v>
      </c>
      <c r="F159" s="201" t="s">
        <v>256</v>
      </c>
      <c r="G159" s="198"/>
      <c r="H159" s="202">
        <v>918.4</v>
      </c>
      <c r="I159" s="203"/>
      <c r="J159" s="198"/>
      <c r="K159" s="198"/>
      <c r="L159" s="204"/>
      <c r="M159" s="205"/>
      <c r="N159" s="206"/>
      <c r="O159" s="206"/>
      <c r="P159" s="206"/>
      <c r="Q159" s="206"/>
      <c r="R159" s="206"/>
      <c r="S159" s="206"/>
      <c r="T159" s="207"/>
      <c r="AT159" s="208" t="s">
        <v>191</v>
      </c>
      <c r="AU159" s="208" t="s">
        <v>83</v>
      </c>
      <c r="AV159" s="12" t="s">
        <v>83</v>
      </c>
      <c r="AW159" s="12" t="s">
        <v>30</v>
      </c>
      <c r="AX159" s="12" t="s">
        <v>81</v>
      </c>
      <c r="AY159" s="208" t="s">
        <v>182</v>
      </c>
    </row>
    <row r="160" spans="1:65" s="1" customFormat="1" ht="24">
      <c r="A160" s="33"/>
      <c r="B160" s="34"/>
      <c r="C160" s="184" t="s">
        <v>248</v>
      </c>
      <c r="D160" s="184" t="s">
        <v>184</v>
      </c>
      <c r="E160" s="185" t="s">
        <v>258</v>
      </c>
      <c r="F160" s="186" t="s">
        <v>259</v>
      </c>
      <c r="G160" s="187" t="s">
        <v>187</v>
      </c>
      <c r="H160" s="188">
        <v>918.4</v>
      </c>
      <c r="I160" s="189"/>
      <c r="J160" s="190">
        <f>ROUND(I160*H160,2)</f>
        <v>0</v>
      </c>
      <c r="K160" s="186" t="s">
        <v>188</v>
      </c>
      <c r="L160" s="38"/>
      <c r="M160" s="191" t="s">
        <v>1</v>
      </c>
      <c r="N160" s="192" t="s">
        <v>38</v>
      </c>
      <c r="O160" s="70"/>
      <c r="P160" s="193">
        <f>O160*H160</f>
        <v>0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5" t="s">
        <v>189</v>
      </c>
      <c r="AT160" s="195" t="s">
        <v>184</v>
      </c>
      <c r="AU160" s="195" t="s">
        <v>83</v>
      </c>
      <c r="AY160" s="16" t="s">
        <v>182</v>
      </c>
      <c r="BE160" s="196">
        <f>IF(N160="základní",J160,0)</f>
        <v>0</v>
      </c>
      <c r="BF160" s="196">
        <f>IF(N160="snížená",J160,0)</f>
        <v>0</v>
      </c>
      <c r="BG160" s="196">
        <f>IF(N160="zákl. přenesená",J160,0)</f>
        <v>0</v>
      </c>
      <c r="BH160" s="196">
        <f>IF(N160="sníž. přenesená",J160,0)</f>
        <v>0</v>
      </c>
      <c r="BI160" s="196">
        <f>IF(N160="nulová",J160,0)</f>
        <v>0</v>
      </c>
      <c r="BJ160" s="16" t="s">
        <v>81</v>
      </c>
      <c r="BK160" s="196">
        <f>ROUND(I160*H160,2)</f>
        <v>0</v>
      </c>
      <c r="BL160" s="16" t="s">
        <v>189</v>
      </c>
      <c r="BM160" s="195" t="s">
        <v>260</v>
      </c>
    </row>
    <row r="161" spans="1:65" s="12" customFormat="1">
      <c r="B161" s="197"/>
      <c r="C161" s="198"/>
      <c r="D161" s="199" t="s">
        <v>191</v>
      </c>
      <c r="E161" s="200" t="s">
        <v>1</v>
      </c>
      <c r="F161" s="201" t="s">
        <v>256</v>
      </c>
      <c r="G161" s="198"/>
      <c r="H161" s="202">
        <v>918.4</v>
      </c>
      <c r="I161" s="203"/>
      <c r="J161" s="198"/>
      <c r="K161" s="198"/>
      <c r="L161" s="204"/>
      <c r="M161" s="205"/>
      <c r="N161" s="206"/>
      <c r="O161" s="206"/>
      <c r="P161" s="206"/>
      <c r="Q161" s="206"/>
      <c r="R161" s="206"/>
      <c r="S161" s="206"/>
      <c r="T161" s="207"/>
      <c r="AT161" s="208" t="s">
        <v>191</v>
      </c>
      <c r="AU161" s="208" t="s">
        <v>83</v>
      </c>
      <c r="AV161" s="12" t="s">
        <v>83</v>
      </c>
      <c r="AW161" s="12" t="s">
        <v>30</v>
      </c>
      <c r="AX161" s="12" t="s">
        <v>81</v>
      </c>
      <c r="AY161" s="208" t="s">
        <v>182</v>
      </c>
    </row>
    <row r="162" spans="1:65" s="1" customFormat="1" ht="33" customHeight="1">
      <c r="A162" s="33"/>
      <c r="B162" s="34"/>
      <c r="C162" s="184" t="s">
        <v>252</v>
      </c>
      <c r="D162" s="184" t="s">
        <v>184</v>
      </c>
      <c r="E162" s="185" t="s">
        <v>262</v>
      </c>
      <c r="F162" s="186" t="s">
        <v>263</v>
      </c>
      <c r="G162" s="187" t="s">
        <v>223</v>
      </c>
      <c r="H162" s="188">
        <v>226.98500000000001</v>
      </c>
      <c r="I162" s="189"/>
      <c r="J162" s="190">
        <f>ROUND(I162*H162,2)</f>
        <v>0</v>
      </c>
      <c r="K162" s="186" t="s">
        <v>1</v>
      </c>
      <c r="L162" s="38"/>
      <c r="M162" s="191" t="s">
        <v>1</v>
      </c>
      <c r="N162" s="192" t="s">
        <v>38</v>
      </c>
      <c r="O162" s="70"/>
      <c r="P162" s="193">
        <f>O162*H162</f>
        <v>0</v>
      </c>
      <c r="Q162" s="193">
        <v>0</v>
      </c>
      <c r="R162" s="193">
        <f>Q162*H162</f>
        <v>0</v>
      </c>
      <c r="S162" s="193">
        <v>0</v>
      </c>
      <c r="T162" s="194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5" t="s">
        <v>189</v>
      </c>
      <c r="AT162" s="195" t="s">
        <v>184</v>
      </c>
      <c r="AU162" s="195" t="s">
        <v>83</v>
      </c>
      <c r="AY162" s="16" t="s">
        <v>182</v>
      </c>
      <c r="BE162" s="196">
        <f>IF(N162="základní",J162,0)</f>
        <v>0</v>
      </c>
      <c r="BF162" s="196">
        <f>IF(N162="snížená",J162,0)</f>
        <v>0</v>
      </c>
      <c r="BG162" s="196">
        <f>IF(N162="zákl. přenesená",J162,0)</f>
        <v>0</v>
      </c>
      <c r="BH162" s="196">
        <f>IF(N162="sníž. přenesená",J162,0)</f>
        <v>0</v>
      </c>
      <c r="BI162" s="196">
        <f>IF(N162="nulová",J162,0)</f>
        <v>0</v>
      </c>
      <c r="BJ162" s="16" t="s">
        <v>81</v>
      </c>
      <c r="BK162" s="196">
        <f>ROUND(I162*H162,2)</f>
        <v>0</v>
      </c>
      <c r="BL162" s="16" t="s">
        <v>189</v>
      </c>
      <c r="BM162" s="195" t="s">
        <v>264</v>
      </c>
    </row>
    <row r="163" spans="1:65" s="12" customFormat="1">
      <c r="B163" s="197"/>
      <c r="C163" s="198"/>
      <c r="D163" s="199" t="s">
        <v>191</v>
      </c>
      <c r="E163" s="200" t="s">
        <v>1</v>
      </c>
      <c r="F163" s="201" t="s">
        <v>496</v>
      </c>
      <c r="G163" s="198"/>
      <c r="H163" s="202">
        <v>179.208</v>
      </c>
      <c r="I163" s="203"/>
      <c r="J163" s="198"/>
      <c r="K163" s="198"/>
      <c r="L163" s="204"/>
      <c r="M163" s="205"/>
      <c r="N163" s="206"/>
      <c r="O163" s="206"/>
      <c r="P163" s="206"/>
      <c r="Q163" s="206"/>
      <c r="R163" s="206"/>
      <c r="S163" s="206"/>
      <c r="T163" s="207"/>
      <c r="AT163" s="208" t="s">
        <v>191</v>
      </c>
      <c r="AU163" s="208" t="s">
        <v>83</v>
      </c>
      <c r="AV163" s="12" t="s">
        <v>83</v>
      </c>
      <c r="AW163" s="12" t="s">
        <v>30</v>
      </c>
      <c r="AX163" s="12" t="s">
        <v>73</v>
      </c>
      <c r="AY163" s="208" t="s">
        <v>182</v>
      </c>
    </row>
    <row r="164" spans="1:65" s="12" customFormat="1" ht="22.5">
      <c r="B164" s="197"/>
      <c r="C164" s="198"/>
      <c r="D164" s="199" t="s">
        <v>191</v>
      </c>
      <c r="E164" s="200" t="s">
        <v>1</v>
      </c>
      <c r="F164" s="201" t="s">
        <v>270</v>
      </c>
      <c r="G164" s="198"/>
      <c r="H164" s="202">
        <v>47.777000000000001</v>
      </c>
      <c r="I164" s="203"/>
      <c r="J164" s="198"/>
      <c r="K164" s="198"/>
      <c r="L164" s="204"/>
      <c r="M164" s="205"/>
      <c r="N164" s="206"/>
      <c r="O164" s="206"/>
      <c r="P164" s="206"/>
      <c r="Q164" s="206"/>
      <c r="R164" s="206"/>
      <c r="S164" s="206"/>
      <c r="T164" s="207"/>
      <c r="AT164" s="208" t="s">
        <v>191</v>
      </c>
      <c r="AU164" s="208" t="s">
        <v>83</v>
      </c>
      <c r="AV164" s="12" t="s">
        <v>83</v>
      </c>
      <c r="AW164" s="12" t="s">
        <v>30</v>
      </c>
      <c r="AX164" s="12" t="s">
        <v>73</v>
      </c>
      <c r="AY164" s="208" t="s">
        <v>182</v>
      </c>
    </row>
    <row r="165" spans="1:65" s="13" customFormat="1">
      <c r="B165" s="209"/>
      <c r="C165" s="210"/>
      <c r="D165" s="199" t="s">
        <v>191</v>
      </c>
      <c r="E165" s="211" t="s">
        <v>1</v>
      </c>
      <c r="F165" s="212" t="s">
        <v>199</v>
      </c>
      <c r="G165" s="210"/>
      <c r="H165" s="213">
        <v>226.98500000000001</v>
      </c>
      <c r="I165" s="214"/>
      <c r="J165" s="210"/>
      <c r="K165" s="210"/>
      <c r="L165" s="215"/>
      <c r="M165" s="216"/>
      <c r="N165" s="217"/>
      <c r="O165" s="217"/>
      <c r="P165" s="217"/>
      <c r="Q165" s="217"/>
      <c r="R165" s="217"/>
      <c r="S165" s="217"/>
      <c r="T165" s="218"/>
      <c r="AT165" s="219" t="s">
        <v>191</v>
      </c>
      <c r="AU165" s="219" t="s">
        <v>83</v>
      </c>
      <c r="AV165" s="13" t="s">
        <v>189</v>
      </c>
      <c r="AW165" s="13" t="s">
        <v>30</v>
      </c>
      <c r="AX165" s="13" t="s">
        <v>81</v>
      </c>
      <c r="AY165" s="219" t="s">
        <v>182</v>
      </c>
    </row>
    <row r="166" spans="1:65" s="1" customFormat="1" ht="33" customHeight="1">
      <c r="A166" s="33"/>
      <c r="B166" s="34"/>
      <c r="C166" s="184" t="s">
        <v>257</v>
      </c>
      <c r="D166" s="184" t="s">
        <v>184</v>
      </c>
      <c r="E166" s="185" t="s">
        <v>267</v>
      </c>
      <c r="F166" s="186" t="s">
        <v>268</v>
      </c>
      <c r="G166" s="187" t="s">
        <v>223</v>
      </c>
      <c r="H166" s="188">
        <v>226.98500000000001</v>
      </c>
      <c r="I166" s="189"/>
      <c r="J166" s="190">
        <f>ROUND(I166*H166,2)</f>
        <v>0</v>
      </c>
      <c r="K166" s="186" t="s">
        <v>1</v>
      </c>
      <c r="L166" s="38"/>
      <c r="M166" s="191" t="s">
        <v>1</v>
      </c>
      <c r="N166" s="192" t="s">
        <v>38</v>
      </c>
      <c r="O166" s="70"/>
      <c r="P166" s="193">
        <f>O166*H166</f>
        <v>0</v>
      </c>
      <c r="Q166" s="193">
        <v>0</v>
      </c>
      <c r="R166" s="193">
        <f>Q166*H166</f>
        <v>0</v>
      </c>
      <c r="S166" s="193">
        <v>0</v>
      </c>
      <c r="T166" s="194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5" t="s">
        <v>189</v>
      </c>
      <c r="AT166" s="195" t="s">
        <v>184</v>
      </c>
      <c r="AU166" s="195" t="s">
        <v>83</v>
      </c>
      <c r="AY166" s="16" t="s">
        <v>182</v>
      </c>
      <c r="BE166" s="196">
        <f>IF(N166="základní",J166,0)</f>
        <v>0</v>
      </c>
      <c r="BF166" s="196">
        <f>IF(N166="snížená",J166,0)</f>
        <v>0</v>
      </c>
      <c r="BG166" s="196">
        <f>IF(N166="zákl. přenesená",J166,0)</f>
        <v>0</v>
      </c>
      <c r="BH166" s="196">
        <f>IF(N166="sníž. přenesená",J166,0)</f>
        <v>0</v>
      </c>
      <c r="BI166" s="196">
        <f>IF(N166="nulová",J166,0)</f>
        <v>0</v>
      </c>
      <c r="BJ166" s="16" t="s">
        <v>81</v>
      </c>
      <c r="BK166" s="196">
        <f>ROUND(I166*H166,2)</f>
        <v>0</v>
      </c>
      <c r="BL166" s="16" t="s">
        <v>189</v>
      </c>
      <c r="BM166" s="195" t="s">
        <v>269</v>
      </c>
    </row>
    <row r="167" spans="1:65" s="12" customFormat="1" ht="22.5">
      <c r="B167" s="197"/>
      <c r="C167" s="198"/>
      <c r="D167" s="199" t="s">
        <v>191</v>
      </c>
      <c r="E167" s="200" t="s">
        <v>1</v>
      </c>
      <c r="F167" s="201" t="s">
        <v>270</v>
      </c>
      <c r="G167" s="198"/>
      <c r="H167" s="202">
        <v>47.777000000000001</v>
      </c>
      <c r="I167" s="203"/>
      <c r="J167" s="198"/>
      <c r="K167" s="198"/>
      <c r="L167" s="204"/>
      <c r="M167" s="205"/>
      <c r="N167" s="206"/>
      <c r="O167" s="206"/>
      <c r="P167" s="206"/>
      <c r="Q167" s="206"/>
      <c r="R167" s="206"/>
      <c r="S167" s="206"/>
      <c r="T167" s="207"/>
      <c r="AT167" s="208" t="s">
        <v>191</v>
      </c>
      <c r="AU167" s="208" t="s">
        <v>83</v>
      </c>
      <c r="AV167" s="12" t="s">
        <v>83</v>
      </c>
      <c r="AW167" s="12" t="s">
        <v>30</v>
      </c>
      <c r="AX167" s="12" t="s">
        <v>73</v>
      </c>
      <c r="AY167" s="208" t="s">
        <v>182</v>
      </c>
    </row>
    <row r="168" spans="1:65" s="12" customFormat="1">
      <c r="B168" s="197"/>
      <c r="C168" s="198"/>
      <c r="D168" s="199" t="s">
        <v>191</v>
      </c>
      <c r="E168" s="200" t="s">
        <v>1</v>
      </c>
      <c r="F168" s="201" t="s">
        <v>497</v>
      </c>
      <c r="G168" s="198"/>
      <c r="H168" s="202">
        <v>179.208</v>
      </c>
      <c r="I168" s="203"/>
      <c r="J168" s="198"/>
      <c r="K168" s="198"/>
      <c r="L168" s="204"/>
      <c r="M168" s="205"/>
      <c r="N168" s="206"/>
      <c r="O168" s="206"/>
      <c r="P168" s="206"/>
      <c r="Q168" s="206"/>
      <c r="R168" s="206"/>
      <c r="S168" s="206"/>
      <c r="T168" s="207"/>
      <c r="AT168" s="208" t="s">
        <v>191</v>
      </c>
      <c r="AU168" s="208" t="s">
        <v>83</v>
      </c>
      <c r="AV168" s="12" t="s">
        <v>83</v>
      </c>
      <c r="AW168" s="12" t="s">
        <v>30</v>
      </c>
      <c r="AX168" s="12" t="s">
        <v>73</v>
      </c>
      <c r="AY168" s="208" t="s">
        <v>182</v>
      </c>
    </row>
    <row r="169" spans="1:65" s="13" customFormat="1">
      <c r="B169" s="209"/>
      <c r="C169" s="210"/>
      <c r="D169" s="199" t="s">
        <v>191</v>
      </c>
      <c r="E169" s="211" t="s">
        <v>1</v>
      </c>
      <c r="F169" s="212" t="s">
        <v>199</v>
      </c>
      <c r="G169" s="210"/>
      <c r="H169" s="213">
        <v>226.98500000000001</v>
      </c>
      <c r="I169" s="214"/>
      <c r="J169" s="210"/>
      <c r="K169" s="210"/>
      <c r="L169" s="215"/>
      <c r="M169" s="216"/>
      <c r="N169" s="217"/>
      <c r="O169" s="217"/>
      <c r="P169" s="217"/>
      <c r="Q169" s="217"/>
      <c r="R169" s="217"/>
      <c r="S169" s="217"/>
      <c r="T169" s="218"/>
      <c r="AT169" s="219" t="s">
        <v>191</v>
      </c>
      <c r="AU169" s="219" t="s">
        <v>83</v>
      </c>
      <c r="AV169" s="13" t="s">
        <v>189</v>
      </c>
      <c r="AW169" s="13" t="s">
        <v>30</v>
      </c>
      <c r="AX169" s="13" t="s">
        <v>81</v>
      </c>
      <c r="AY169" s="219" t="s">
        <v>182</v>
      </c>
    </row>
    <row r="170" spans="1:65" s="1" customFormat="1" ht="33" customHeight="1">
      <c r="A170" s="33"/>
      <c r="B170" s="34"/>
      <c r="C170" s="184" t="s">
        <v>261</v>
      </c>
      <c r="D170" s="184" t="s">
        <v>184</v>
      </c>
      <c r="E170" s="185" t="s">
        <v>272</v>
      </c>
      <c r="F170" s="186" t="s">
        <v>273</v>
      </c>
      <c r="G170" s="187" t="s">
        <v>223</v>
      </c>
      <c r="H170" s="188">
        <v>126.39100000000001</v>
      </c>
      <c r="I170" s="189"/>
      <c r="J170" s="190">
        <f>ROUND(I170*H170,2)</f>
        <v>0</v>
      </c>
      <c r="K170" s="186" t="s">
        <v>188</v>
      </c>
      <c r="L170" s="38"/>
      <c r="M170" s="191" t="s">
        <v>1</v>
      </c>
      <c r="N170" s="192" t="s">
        <v>38</v>
      </c>
      <c r="O170" s="70"/>
      <c r="P170" s="193">
        <f>O170*H170</f>
        <v>0</v>
      </c>
      <c r="Q170" s="193">
        <v>0</v>
      </c>
      <c r="R170" s="193">
        <f>Q170*H170</f>
        <v>0</v>
      </c>
      <c r="S170" s="193">
        <v>0</v>
      </c>
      <c r="T170" s="194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95" t="s">
        <v>189</v>
      </c>
      <c r="AT170" s="195" t="s">
        <v>184</v>
      </c>
      <c r="AU170" s="195" t="s">
        <v>83</v>
      </c>
      <c r="AY170" s="16" t="s">
        <v>182</v>
      </c>
      <c r="BE170" s="196">
        <f>IF(N170="základní",J170,0)</f>
        <v>0</v>
      </c>
      <c r="BF170" s="196">
        <f>IF(N170="snížená",J170,0)</f>
        <v>0</v>
      </c>
      <c r="BG170" s="196">
        <f>IF(N170="zákl. přenesená",J170,0)</f>
        <v>0</v>
      </c>
      <c r="BH170" s="196">
        <f>IF(N170="sníž. přenesená",J170,0)</f>
        <v>0</v>
      </c>
      <c r="BI170" s="196">
        <f>IF(N170="nulová",J170,0)</f>
        <v>0</v>
      </c>
      <c r="BJ170" s="16" t="s">
        <v>81</v>
      </c>
      <c r="BK170" s="196">
        <f>ROUND(I170*H170,2)</f>
        <v>0</v>
      </c>
      <c r="BL170" s="16" t="s">
        <v>189</v>
      </c>
      <c r="BM170" s="195" t="s">
        <v>274</v>
      </c>
    </row>
    <row r="171" spans="1:65" s="12" customFormat="1">
      <c r="B171" s="197"/>
      <c r="C171" s="198"/>
      <c r="D171" s="199" t="s">
        <v>191</v>
      </c>
      <c r="E171" s="200" t="s">
        <v>1</v>
      </c>
      <c r="F171" s="201" t="s">
        <v>498</v>
      </c>
      <c r="G171" s="198"/>
      <c r="H171" s="202">
        <v>126.39100000000001</v>
      </c>
      <c r="I171" s="203"/>
      <c r="J171" s="198"/>
      <c r="K171" s="198"/>
      <c r="L171" s="204"/>
      <c r="M171" s="205"/>
      <c r="N171" s="206"/>
      <c r="O171" s="206"/>
      <c r="P171" s="206"/>
      <c r="Q171" s="206"/>
      <c r="R171" s="206"/>
      <c r="S171" s="206"/>
      <c r="T171" s="207"/>
      <c r="AT171" s="208" t="s">
        <v>191</v>
      </c>
      <c r="AU171" s="208" t="s">
        <v>83</v>
      </c>
      <c r="AV171" s="12" t="s">
        <v>83</v>
      </c>
      <c r="AW171" s="12" t="s">
        <v>30</v>
      </c>
      <c r="AX171" s="12" t="s">
        <v>81</v>
      </c>
      <c r="AY171" s="208" t="s">
        <v>182</v>
      </c>
    </row>
    <row r="172" spans="1:65" s="1" customFormat="1" ht="36">
      <c r="A172" s="33"/>
      <c r="B172" s="34"/>
      <c r="C172" s="184" t="s">
        <v>8</v>
      </c>
      <c r="D172" s="184" t="s">
        <v>184</v>
      </c>
      <c r="E172" s="185" t="s">
        <v>277</v>
      </c>
      <c r="F172" s="186" t="s">
        <v>278</v>
      </c>
      <c r="G172" s="187" t="s">
        <v>223</v>
      </c>
      <c r="H172" s="188">
        <v>1263.913</v>
      </c>
      <c r="I172" s="189"/>
      <c r="J172" s="190">
        <f>ROUND(I172*H172,2)</f>
        <v>0</v>
      </c>
      <c r="K172" s="186" t="s">
        <v>188</v>
      </c>
      <c r="L172" s="38"/>
      <c r="M172" s="191" t="s">
        <v>1</v>
      </c>
      <c r="N172" s="192" t="s">
        <v>38</v>
      </c>
      <c r="O172" s="70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5" t="s">
        <v>189</v>
      </c>
      <c r="AT172" s="195" t="s">
        <v>184</v>
      </c>
      <c r="AU172" s="195" t="s">
        <v>83</v>
      </c>
      <c r="AY172" s="16" t="s">
        <v>182</v>
      </c>
      <c r="BE172" s="196">
        <f>IF(N172="základní",J172,0)</f>
        <v>0</v>
      </c>
      <c r="BF172" s="196">
        <f>IF(N172="snížená",J172,0)</f>
        <v>0</v>
      </c>
      <c r="BG172" s="196">
        <f>IF(N172="zákl. přenesená",J172,0)</f>
        <v>0</v>
      </c>
      <c r="BH172" s="196">
        <f>IF(N172="sníž. přenesená",J172,0)</f>
        <v>0</v>
      </c>
      <c r="BI172" s="196">
        <f>IF(N172="nulová",J172,0)</f>
        <v>0</v>
      </c>
      <c r="BJ172" s="16" t="s">
        <v>81</v>
      </c>
      <c r="BK172" s="196">
        <f>ROUND(I172*H172,2)</f>
        <v>0</v>
      </c>
      <c r="BL172" s="16" t="s">
        <v>189</v>
      </c>
      <c r="BM172" s="195" t="s">
        <v>279</v>
      </c>
    </row>
    <row r="173" spans="1:65" s="12" customFormat="1">
      <c r="B173" s="197"/>
      <c r="C173" s="198"/>
      <c r="D173" s="199" t="s">
        <v>191</v>
      </c>
      <c r="E173" s="200" t="s">
        <v>1</v>
      </c>
      <c r="F173" s="201" t="s">
        <v>499</v>
      </c>
      <c r="G173" s="198"/>
      <c r="H173" s="202">
        <v>1263.913</v>
      </c>
      <c r="I173" s="203"/>
      <c r="J173" s="198"/>
      <c r="K173" s="198"/>
      <c r="L173" s="204"/>
      <c r="M173" s="205"/>
      <c r="N173" s="206"/>
      <c r="O173" s="206"/>
      <c r="P173" s="206"/>
      <c r="Q173" s="206"/>
      <c r="R173" s="206"/>
      <c r="S173" s="206"/>
      <c r="T173" s="207"/>
      <c r="AT173" s="208" t="s">
        <v>191</v>
      </c>
      <c r="AU173" s="208" t="s">
        <v>83</v>
      </c>
      <c r="AV173" s="12" t="s">
        <v>83</v>
      </c>
      <c r="AW173" s="12" t="s">
        <v>30</v>
      </c>
      <c r="AX173" s="12" t="s">
        <v>81</v>
      </c>
      <c r="AY173" s="208" t="s">
        <v>182</v>
      </c>
    </row>
    <row r="174" spans="1:65" s="1" customFormat="1" ht="33" customHeight="1">
      <c r="A174" s="33"/>
      <c r="B174" s="34"/>
      <c r="C174" s="184" t="s">
        <v>271</v>
      </c>
      <c r="D174" s="184" t="s">
        <v>184</v>
      </c>
      <c r="E174" s="185" t="s">
        <v>282</v>
      </c>
      <c r="F174" s="186" t="s">
        <v>283</v>
      </c>
      <c r="G174" s="187" t="s">
        <v>223</v>
      </c>
      <c r="H174" s="188">
        <v>126.39100000000001</v>
      </c>
      <c r="I174" s="189"/>
      <c r="J174" s="190">
        <f>ROUND(I174*H174,2)</f>
        <v>0</v>
      </c>
      <c r="K174" s="186" t="s">
        <v>188</v>
      </c>
      <c r="L174" s="38"/>
      <c r="M174" s="191" t="s">
        <v>1</v>
      </c>
      <c r="N174" s="192" t="s">
        <v>38</v>
      </c>
      <c r="O174" s="70"/>
      <c r="P174" s="193">
        <f>O174*H174</f>
        <v>0</v>
      </c>
      <c r="Q174" s="193">
        <v>0</v>
      </c>
      <c r="R174" s="193">
        <f>Q174*H174</f>
        <v>0</v>
      </c>
      <c r="S174" s="193">
        <v>0</v>
      </c>
      <c r="T174" s="194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5" t="s">
        <v>189</v>
      </c>
      <c r="AT174" s="195" t="s">
        <v>184</v>
      </c>
      <c r="AU174" s="195" t="s">
        <v>83</v>
      </c>
      <c r="AY174" s="16" t="s">
        <v>182</v>
      </c>
      <c r="BE174" s="196">
        <f>IF(N174="základní",J174,0)</f>
        <v>0</v>
      </c>
      <c r="BF174" s="196">
        <f>IF(N174="snížená",J174,0)</f>
        <v>0</v>
      </c>
      <c r="BG174" s="196">
        <f>IF(N174="zákl. přenesená",J174,0)</f>
        <v>0</v>
      </c>
      <c r="BH174" s="196">
        <f>IF(N174="sníž. přenesená",J174,0)</f>
        <v>0</v>
      </c>
      <c r="BI174" s="196">
        <f>IF(N174="nulová",J174,0)</f>
        <v>0</v>
      </c>
      <c r="BJ174" s="16" t="s">
        <v>81</v>
      </c>
      <c r="BK174" s="196">
        <f>ROUND(I174*H174,2)</f>
        <v>0</v>
      </c>
      <c r="BL174" s="16" t="s">
        <v>189</v>
      </c>
      <c r="BM174" s="195" t="s">
        <v>284</v>
      </c>
    </row>
    <row r="175" spans="1:65" s="12" customFormat="1" ht="22.5">
      <c r="B175" s="197"/>
      <c r="C175" s="198"/>
      <c r="D175" s="199" t="s">
        <v>191</v>
      </c>
      <c r="E175" s="200" t="s">
        <v>1</v>
      </c>
      <c r="F175" s="201" t="s">
        <v>500</v>
      </c>
      <c r="G175" s="198"/>
      <c r="H175" s="202">
        <v>126.39100000000001</v>
      </c>
      <c r="I175" s="203"/>
      <c r="J175" s="198"/>
      <c r="K175" s="198"/>
      <c r="L175" s="204"/>
      <c r="M175" s="205"/>
      <c r="N175" s="206"/>
      <c r="O175" s="206"/>
      <c r="P175" s="206"/>
      <c r="Q175" s="206"/>
      <c r="R175" s="206"/>
      <c r="S175" s="206"/>
      <c r="T175" s="207"/>
      <c r="AT175" s="208" t="s">
        <v>191</v>
      </c>
      <c r="AU175" s="208" t="s">
        <v>83</v>
      </c>
      <c r="AV175" s="12" t="s">
        <v>83</v>
      </c>
      <c r="AW175" s="12" t="s">
        <v>30</v>
      </c>
      <c r="AX175" s="12" t="s">
        <v>81</v>
      </c>
      <c r="AY175" s="208" t="s">
        <v>182</v>
      </c>
    </row>
    <row r="176" spans="1:65" s="1" customFormat="1" ht="36">
      <c r="A176" s="33"/>
      <c r="B176" s="34"/>
      <c r="C176" s="184" t="s">
        <v>276</v>
      </c>
      <c r="D176" s="184" t="s">
        <v>184</v>
      </c>
      <c r="E176" s="185" t="s">
        <v>286</v>
      </c>
      <c r="F176" s="186" t="s">
        <v>287</v>
      </c>
      <c r="G176" s="187" t="s">
        <v>223</v>
      </c>
      <c r="H176" s="188">
        <v>1263.913</v>
      </c>
      <c r="I176" s="189"/>
      <c r="J176" s="190">
        <f>ROUND(I176*H176,2)</f>
        <v>0</v>
      </c>
      <c r="K176" s="186" t="s">
        <v>188</v>
      </c>
      <c r="L176" s="38"/>
      <c r="M176" s="191" t="s">
        <v>1</v>
      </c>
      <c r="N176" s="192" t="s">
        <v>38</v>
      </c>
      <c r="O176" s="70"/>
      <c r="P176" s="193">
        <f>O176*H176</f>
        <v>0</v>
      </c>
      <c r="Q176" s="193">
        <v>0</v>
      </c>
      <c r="R176" s="193">
        <f>Q176*H176</f>
        <v>0</v>
      </c>
      <c r="S176" s="193">
        <v>0</v>
      </c>
      <c r="T176" s="194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5" t="s">
        <v>189</v>
      </c>
      <c r="AT176" s="195" t="s">
        <v>184</v>
      </c>
      <c r="AU176" s="195" t="s">
        <v>83</v>
      </c>
      <c r="AY176" s="16" t="s">
        <v>182</v>
      </c>
      <c r="BE176" s="196">
        <f>IF(N176="základní",J176,0)</f>
        <v>0</v>
      </c>
      <c r="BF176" s="196">
        <f>IF(N176="snížená",J176,0)</f>
        <v>0</v>
      </c>
      <c r="BG176" s="196">
        <f>IF(N176="zákl. přenesená",J176,0)</f>
        <v>0</v>
      </c>
      <c r="BH176" s="196">
        <f>IF(N176="sníž. přenesená",J176,0)</f>
        <v>0</v>
      </c>
      <c r="BI176" s="196">
        <f>IF(N176="nulová",J176,0)</f>
        <v>0</v>
      </c>
      <c r="BJ176" s="16" t="s">
        <v>81</v>
      </c>
      <c r="BK176" s="196">
        <f>ROUND(I176*H176,2)</f>
        <v>0</v>
      </c>
      <c r="BL176" s="16" t="s">
        <v>189</v>
      </c>
      <c r="BM176" s="195" t="s">
        <v>288</v>
      </c>
    </row>
    <row r="177" spans="1:65" s="12" customFormat="1">
      <c r="B177" s="197"/>
      <c r="C177" s="198"/>
      <c r="D177" s="199" t="s">
        <v>191</v>
      </c>
      <c r="E177" s="200" t="s">
        <v>1</v>
      </c>
      <c r="F177" s="201" t="s">
        <v>499</v>
      </c>
      <c r="G177" s="198"/>
      <c r="H177" s="202">
        <v>1263.913</v>
      </c>
      <c r="I177" s="203"/>
      <c r="J177" s="198"/>
      <c r="K177" s="198"/>
      <c r="L177" s="204"/>
      <c r="M177" s="205"/>
      <c r="N177" s="206"/>
      <c r="O177" s="206"/>
      <c r="P177" s="206"/>
      <c r="Q177" s="206"/>
      <c r="R177" s="206"/>
      <c r="S177" s="206"/>
      <c r="T177" s="207"/>
      <c r="AT177" s="208" t="s">
        <v>191</v>
      </c>
      <c r="AU177" s="208" t="s">
        <v>83</v>
      </c>
      <c r="AV177" s="12" t="s">
        <v>83</v>
      </c>
      <c r="AW177" s="12" t="s">
        <v>30</v>
      </c>
      <c r="AX177" s="12" t="s">
        <v>81</v>
      </c>
      <c r="AY177" s="208" t="s">
        <v>182</v>
      </c>
    </row>
    <row r="178" spans="1:65" s="1" customFormat="1" ht="24">
      <c r="A178" s="33"/>
      <c r="B178" s="34"/>
      <c r="C178" s="184" t="s">
        <v>281</v>
      </c>
      <c r="D178" s="184" t="s">
        <v>184</v>
      </c>
      <c r="E178" s="185" t="s">
        <v>290</v>
      </c>
      <c r="F178" s="186" t="s">
        <v>291</v>
      </c>
      <c r="G178" s="187" t="s">
        <v>223</v>
      </c>
      <c r="H178" s="188">
        <v>155.833</v>
      </c>
      <c r="I178" s="189"/>
      <c r="J178" s="190">
        <f>ROUND(I178*H178,2)</f>
        <v>0</v>
      </c>
      <c r="K178" s="186" t="s">
        <v>1</v>
      </c>
      <c r="L178" s="38"/>
      <c r="M178" s="191" t="s">
        <v>1</v>
      </c>
      <c r="N178" s="192" t="s">
        <v>38</v>
      </c>
      <c r="O178" s="70"/>
      <c r="P178" s="193">
        <f>O178*H178</f>
        <v>0</v>
      </c>
      <c r="Q178" s="193">
        <v>0</v>
      </c>
      <c r="R178" s="193">
        <f>Q178*H178</f>
        <v>0</v>
      </c>
      <c r="S178" s="193">
        <v>0</v>
      </c>
      <c r="T178" s="194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5" t="s">
        <v>189</v>
      </c>
      <c r="AT178" s="195" t="s">
        <v>184</v>
      </c>
      <c r="AU178" s="195" t="s">
        <v>83</v>
      </c>
      <c r="AY178" s="16" t="s">
        <v>182</v>
      </c>
      <c r="BE178" s="196">
        <f>IF(N178="základní",J178,0)</f>
        <v>0</v>
      </c>
      <c r="BF178" s="196">
        <f>IF(N178="snížená",J178,0)</f>
        <v>0</v>
      </c>
      <c r="BG178" s="196">
        <f>IF(N178="zákl. přenesená",J178,0)</f>
        <v>0</v>
      </c>
      <c r="BH178" s="196">
        <f>IF(N178="sníž. přenesená",J178,0)</f>
        <v>0</v>
      </c>
      <c r="BI178" s="196">
        <f>IF(N178="nulová",J178,0)</f>
        <v>0</v>
      </c>
      <c r="BJ178" s="16" t="s">
        <v>81</v>
      </c>
      <c r="BK178" s="196">
        <f>ROUND(I178*H178,2)</f>
        <v>0</v>
      </c>
      <c r="BL178" s="16" t="s">
        <v>189</v>
      </c>
      <c r="BM178" s="195" t="s">
        <v>292</v>
      </c>
    </row>
    <row r="179" spans="1:65" s="12" customFormat="1">
      <c r="B179" s="197"/>
      <c r="C179" s="198"/>
      <c r="D179" s="199" t="s">
        <v>191</v>
      </c>
      <c r="E179" s="200" t="s">
        <v>1</v>
      </c>
      <c r="F179" s="201" t="s">
        <v>247</v>
      </c>
      <c r="G179" s="198"/>
      <c r="H179" s="202">
        <v>155.833</v>
      </c>
      <c r="I179" s="203"/>
      <c r="J179" s="198"/>
      <c r="K179" s="198"/>
      <c r="L179" s="204"/>
      <c r="M179" s="205"/>
      <c r="N179" s="206"/>
      <c r="O179" s="206"/>
      <c r="P179" s="206"/>
      <c r="Q179" s="206"/>
      <c r="R179" s="206"/>
      <c r="S179" s="206"/>
      <c r="T179" s="207"/>
      <c r="AT179" s="208" t="s">
        <v>191</v>
      </c>
      <c r="AU179" s="208" t="s">
        <v>83</v>
      </c>
      <c r="AV179" s="12" t="s">
        <v>83</v>
      </c>
      <c r="AW179" s="12" t="s">
        <v>30</v>
      </c>
      <c r="AX179" s="12" t="s">
        <v>81</v>
      </c>
      <c r="AY179" s="208" t="s">
        <v>182</v>
      </c>
    </row>
    <row r="180" spans="1:65" s="1" customFormat="1" ht="24">
      <c r="A180" s="33"/>
      <c r="B180" s="34"/>
      <c r="C180" s="184" t="s">
        <v>285</v>
      </c>
      <c r="D180" s="184" t="s">
        <v>184</v>
      </c>
      <c r="E180" s="185" t="s">
        <v>294</v>
      </c>
      <c r="F180" s="186" t="s">
        <v>295</v>
      </c>
      <c r="G180" s="187" t="s">
        <v>223</v>
      </c>
      <c r="H180" s="188">
        <v>155.833</v>
      </c>
      <c r="I180" s="189"/>
      <c r="J180" s="190">
        <f>ROUND(I180*H180,2)</f>
        <v>0</v>
      </c>
      <c r="K180" s="186" t="s">
        <v>1</v>
      </c>
      <c r="L180" s="38"/>
      <c r="M180" s="191" t="s">
        <v>1</v>
      </c>
      <c r="N180" s="192" t="s">
        <v>38</v>
      </c>
      <c r="O180" s="70"/>
      <c r="P180" s="193">
        <f>O180*H180</f>
        <v>0</v>
      </c>
      <c r="Q180" s="193">
        <v>0</v>
      </c>
      <c r="R180" s="193">
        <f>Q180*H180</f>
        <v>0</v>
      </c>
      <c r="S180" s="193">
        <v>0</v>
      </c>
      <c r="T180" s="194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5" t="s">
        <v>189</v>
      </c>
      <c r="AT180" s="195" t="s">
        <v>184</v>
      </c>
      <c r="AU180" s="195" t="s">
        <v>83</v>
      </c>
      <c r="AY180" s="16" t="s">
        <v>182</v>
      </c>
      <c r="BE180" s="196">
        <f>IF(N180="základní",J180,0)</f>
        <v>0</v>
      </c>
      <c r="BF180" s="196">
        <f>IF(N180="snížená",J180,0)</f>
        <v>0</v>
      </c>
      <c r="BG180" s="196">
        <f>IF(N180="zákl. přenesená",J180,0)</f>
        <v>0</v>
      </c>
      <c r="BH180" s="196">
        <f>IF(N180="sníž. přenesená",J180,0)</f>
        <v>0</v>
      </c>
      <c r="BI180" s="196">
        <f>IF(N180="nulová",J180,0)</f>
        <v>0</v>
      </c>
      <c r="BJ180" s="16" t="s">
        <v>81</v>
      </c>
      <c r="BK180" s="196">
        <f>ROUND(I180*H180,2)</f>
        <v>0</v>
      </c>
      <c r="BL180" s="16" t="s">
        <v>189</v>
      </c>
      <c r="BM180" s="195" t="s">
        <v>296</v>
      </c>
    </row>
    <row r="181" spans="1:65" s="12" customFormat="1">
      <c r="B181" s="197"/>
      <c r="C181" s="198"/>
      <c r="D181" s="199" t="s">
        <v>191</v>
      </c>
      <c r="E181" s="200" t="s">
        <v>1</v>
      </c>
      <c r="F181" s="201" t="s">
        <v>247</v>
      </c>
      <c r="G181" s="198"/>
      <c r="H181" s="202">
        <v>155.833</v>
      </c>
      <c r="I181" s="203"/>
      <c r="J181" s="198"/>
      <c r="K181" s="198"/>
      <c r="L181" s="204"/>
      <c r="M181" s="205"/>
      <c r="N181" s="206"/>
      <c r="O181" s="206"/>
      <c r="P181" s="206"/>
      <c r="Q181" s="206"/>
      <c r="R181" s="206"/>
      <c r="S181" s="206"/>
      <c r="T181" s="207"/>
      <c r="AT181" s="208" t="s">
        <v>191</v>
      </c>
      <c r="AU181" s="208" t="s">
        <v>83</v>
      </c>
      <c r="AV181" s="12" t="s">
        <v>83</v>
      </c>
      <c r="AW181" s="12" t="s">
        <v>30</v>
      </c>
      <c r="AX181" s="12" t="s">
        <v>81</v>
      </c>
      <c r="AY181" s="208" t="s">
        <v>182</v>
      </c>
    </row>
    <row r="182" spans="1:65" s="1" customFormat="1" ht="16.5" customHeight="1">
      <c r="A182" s="33"/>
      <c r="B182" s="34"/>
      <c r="C182" s="184" t="s">
        <v>289</v>
      </c>
      <c r="D182" s="184" t="s">
        <v>184</v>
      </c>
      <c r="E182" s="185" t="s">
        <v>298</v>
      </c>
      <c r="F182" s="186" t="s">
        <v>299</v>
      </c>
      <c r="G182" s="187" t="s">
        <v>223</v>
      </c>
      <c r="H182" s="188">
        <v>531.47699999999998</v>
      </c>
      <c r="I182" s="189"/>
      <c r="J182" s="190">
        <f>ROUND(I182*H182,2)</f>
        <v>0</v>
      </c>
      <c r="K182" s="186" t="s">
        <v>1</v>
      </c>
      <c r="L182" s="38"/>
      <c r="M182" s="191" t="s">
        <v>1</v>
      </c>
      <c r="N182" s="192" t="s">
        <v>38</v>
      </c>
      <c r="O182" s="70"/>
      <c r="P182" s="193">
        <f>O182*H182</f>
        <v>0</v>
      </c>
      <c r="Q182" s="193">
        <v>0</v>
      </c>
      <c r="R182" s="193">
        <f>Q182*H182</f>
        <v>0</v>
      </c>
      <c r="S182" s="193">
        <v>0</v>
      </c>
      <c r="T182" s="194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5" t="s">
        <v>189</v>
      </c>
      <c r="AT182" s="195" t="s">
        <v>184</v>
      </c>
      <c r="AU182" s="195" t="s">
        <v>83</v>
      </c>
      <c r="AY182" s="16" t="s">
        <v>182</v>
      </c>
      <c r="BE182" s="196">
        <f>IF(N182="základní",J182,0)</f>
        <v>0</v>
      </c>
      <c r="BF182" s="196">
        <f>IF(N182="snížená",J182,0)</f>
        <v>0</v>
      </c>
      <c r="BG182" s="196">
        <f>IF(N182="zákl. přenesená",J182,0)</f>
        <v>0</v>
      </c>
      <c r="BH182" s="196">
        <f>IF(N182="sníž. přenesená",J182,0)</f>
        <v>0</v>
      </c>
      <c r="BI182" s="196">
        <f>IF(N182="nulová",J182,0)</f>
        <v>0</v>
      </c>
      <c r="BJ182" s="16" t="s">
        <v>81</v>
      </c>
      <c r="BK182" s="196">
        <f>ROUND(I182*H182,2)</f>
        <v>0</v>
      </c>
      <c r="BL182" s="16" t="s">
        <v>189</v>
      </c>
      <c r="BM182" s="195" t="s">
        <v>300</v>
      </c>
    </row>
    <row r="183" spans="1:65" s="12" customFormat="1">
      <c r="B183" s="197"/>
      <c r="C183" s="198"/>
      <c r="D183" s="199" t="s">
        <v>191</v>
      </c>
      <c r="E183" s="200" t="s">
        <v>1</v>
      </c>
      <c r="F183" s="201" t="s">
        <v>301</v>
      </c>
      <c r="G183" s="198"/>
      <c r="H183" s="202">
        <v>531.47699999999998</v>
      </c>
      <c r="I183" s="203"/>
      <c r="J183" s="198"/>
      <c r="K183" s="198"/>
      <c r="L183" s="204"/>
      <c r="M183" s="205"/>
      <c r="N183" s="206"/>
      <c r="O183" s="206"/>
      <c r="P183" s="206"/>
      <c r="Q183" s="206"/>
      <c r="R183" s="206"/>
      <c r="S183" s="206"/>
      <c r="T183" s="207"/>
      <c r="AT183" s="208" t="s">
        <v>191</v>
      </c>
      <c r="AU183" s="208" t="s">
        <v>83</v>
      </c>
      <c r="AV183" s="12" t="s">
        <v>83</v>
      </c>
      <c r="AW183" s="12" t="s">
        <v>30</v>
      </c>
      <c r="AX183" s="12" t="s">
        <v>81</v>
      </c>
      <c r="AY183" s="208" t="s">
        <v>182</v>
      </c>
    </row>
    <row r="184" spans="1:65" s="1" customFormat="1" ht="24">
      <c r="A184" s="33"/>
      <c r="B184" s="34"/>
      <c r="C184" s="184" t="s">
        <v>7</v>
      </c>
      <c r="D184" s="184" t="s">
        <v>184</v>
      </c>
      <c r="E184" s="185" t="s">
        <v>303</v>
      </c>
      <c r="F184" s="186" t="s">
        <v>304</v>
      </c>
      <c r="G184" s="187" t="s">
        <v>305</v>
      </c>
      <c r="H184" s="188">
        <v>395.66</v>
      </c>
      <c r="I184" s="189"/>
      <c r="J184" s="190">
        <f>ROUND(I184*H184,2)</f>
        <v>0</v>
      </c>
      <c r="K184" s="186" t="s">
        <v>1</v>
      </c>
      <c r="L184" s="38"/>
      <c r="M184" s="191" t="s">
        <v>1</v>
      </c>
      <c r="N184" s="192" t="s">
        <v>38</v>
      </c>
      <c r="O184" s="70"/>
      <c r="P184" s="193">
        <f>O184*H184</f>
        <v>0</v>
      </c>
      <c r="Q184" s="193">
        <v>0</v>
      </c>
      <c r="R184" s="193">
        <f>Q184*H184</f>
        <v>0</v>
      </c>
      <c r="S184" s="193">
        <v>0</v>
      </c>
      <c r="T184" s="194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5" t="s">
        <v>189</v>
      </c>
      <c r="AT184" s="195" t="s">
        <v>184</v>
      </c>
      <c r="AU184" s="195" t="s">
        <v>83</v>
      </c>
      <c r="AY184" s="16" t="s">
        <v>182</v>
      </c>
      <c r="BE184" s="196">
        <f>IF(N184="základní",J184,0)</f>
        <v>0</v>
      </c>
      <c r="BF184" s="196">
        <f>IF(N184="snížená",J184,0)</f>
        <v>0</v>
      </c>
      <c r="BG184" s="196">
        <f>IF(N184="zákl. přenesená",J184,0)</f>
        <v>0</v>
      </c>
      <c r="BH184" s="196">
        <f>IF(N184="sníž. přenesená",J184,0)</f>
        <v>0</v>
      </c>
      <c r="BI184" s="196">
        <f>IF(N184="nulová",J184,0)</f>
        <v>0</v>
      </c>
      <c r="BJ184" s="16" t="s">
        <v>81</v>
      </c>
      <c r="BK184" s="196">
        <f>ROUND(I184*H184,2)</f>
        <v>0</v>
      </c>
      <c r="BL184" s="16" t="s">
        <v>189</v>
      </c>
      <c r="BM184" s="195" t="s">
        <v>306</v>
      </c>
    </row>
    <row r="185" spans="1:65" s="12" customFormat="1">
      <c r="B185" s="197"/>
      <c r="C185" s="198"/>
      <c r="D185" s="199" t="s">
        <v>191</v>
      </c>
      <c r="E185" s="200" t="s">
        <v>1</v>
      </c>
      <c r="F185" s="201" t="s">
        <v>307</v>
      </c>
      <c r="G185" s="198"/>
      <c r="H185" s="202">
        <v>395.66</v>
      </c>
      <c r="I185" s="203"/>
      <c r="J185" s="198"/>
      <c r="K185" s="198"/>
      <c r="L185" s="204"/>
      <c r="M185" s="205"/>
      <c r="N185" s="206"/>
      <c r="O185" s="206"/>
      <c r="P185" s="206"/>
      <c r="Q185" s="206"/>
      <c r="R185" s="206"/>
      <c r="S185" s="206"/>
      <c r="T185" s="207"/>
      <c r="AT185" s="208" t="s">
        <v>191</v>
      </c>
      <c r="AU185" s="208" t="s">
        <v>83</v>
      </c>
      <c r="AV185" s="12" t="s">
        <v>83</v>
      </c>
      <c r="AW185" s="12" t="s">
        <v>30</v>
      </c>
      <c r="AX185" s="12" t="s">
        <v>81</v>
      </c>
      <c r="AY185" s="208" t="s">
        <v>182</v>
      </c>
    </row>
    <row r="186" spans="1:65" s="1" customFormat="1" ht="24">
      <c r="A186" s="33"/>
      <c r="B186" s="34"/>
      <c r="C186" s="184" t="s">
        <v>297</v>
      </c>
      <c r="D186" s="184" t="s">
        <v>184</v>
      </c>
      <c r="E186" s="185" t="s">
        <v>309</v>
      </c>
      <c r="F186" s="186" t="s">
        <v>310</v>
      </c>
      <c r="G186" s="187" t="s">
        <v>223</v>
      </c>
      <c r="H186" s="188">
        <v>230.96199999999999</v>
      </c>
      <c r="I186" s="189"/>
      <c r="J186" s="190">
        <f>ROUND(I186*H186,2)</f>
        <v>0</v>
      </c>
      <c r="K186" s="186" t="s">
        <v>1</v>
      </c>
      <c r="L186" s="38"/>
      <c r="M186" s="191" t="s">
        <v>1</v>
      </c>
      <c r="N186" s="192" t="s">
        <v>38</v>
      </c>
      <c r="O186" s="70"/>
      <c r="P186" s="193">
        <f>O186*H186</f>
        <v>0</v>
      </c>
      <c r="Q186" s="193">
        <v>0</v>
      </c>
      <c r="R186" s="193">
        <f>Q186*H186</f>
        <v>0</v>
      </c>
      <c r="S186" s="193">
        <v>0</v>
      </c>
      <c r="T186" s="194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5" t="s">
        <v>189</v>
      </c>
      <c r="AT186" s="195" t="s">
        <v>184</v>
      </c>
      <c r="AU186" s="195" t="s">
        <v>83</v>
      </c>
      <c r="AY186" s="16" t="s">
        <v>182</v>
      </c>
      <c r="BE186" s="196">
        <f>IF(N186="základní",J186,0)</f>
        <v>0</v>
      </c>
      <c r="BF186" s="196">
        <f>IF(N186="snížená",J186,0)</f>
        <v>0</v>
      </c>
      <c r="BG186" s="196">
        <f>IF(N186="zákl. přenesená",J186,0)</f>
        <v>0</v>
      </c>
      <c r="BH186" s="196">
        <f>IF(N186="sníž. přenesená",J186,0)</f>
        <v>0</v>
      </c>
      <c r="BI186" s="196">
        <f>IF(N186="nulová",J186,0)</f>
        <v>0</v>
      </c>
      <c r="BJ186" s="16" t="s">
        <v>81</v>
      </c>
      <c r="BK186" s="196">
        <f>ROUND(I186*H186,2)</f>
        <v>0</v>
      </c>
      <c r="BL186" s="16" t="s">
        <v>189</v>
      </c>
      <c r="BM186" s="195" t="s">
        <v>311</v>
      </c>
    </row>
    <row r="187" spans="1:65" s="12" customFormat="1">
      <c r="B187" s="197"/>
      <c r="C187" s="198"/>
      <c r="D187" s="199" t="s">
        <v>191</v>
      </c>
      <c r="E187" s="200" t="s">
        <v>1</v>
      </c>
      <c r="F187" s="201" t="s">
        <v>312</v>
      </c>
      <c r="G187" s="198"/>
      <c r="H187" s="202">
        <v>230.96199999999999</v>
      </c>
      <c r="I187" s="203"/>
      <c r="J187" s="198"/>
      <c r="K187" s="198"/>
      <c r="L187" s="204"/>
      <c r="M187" s="205"/>
      <c r="N187" s="206"/>
      <c r="O187" s="206"/>
      <c r="P187" s="206"/>
      <c r="Q187" s="206"/>
      <c r="R187" s="206"/>
      <c r="S187" s="206"/>
      <c r="T187" s="207"/>
      <c r="AT187" s="208" t="s">
        <v>191</v>
      </c>
      <c r="AU187" s="208" t="s">
        <v>83</v>
      </c>
      <c r="AV187" s="12" t="s">
        <v>83</v>
      </c>
      <c r="AW187" s="12" t="s">
        <v>30</v>
      </c>
      <c r="AX187" s="12" t="s">
        <v>81</v>
      </c>
      <c r="AY187" s="208" t="s">
        <v>182</v>
      </c>
    </row>
    <row r="188" spans="1:65" s="1" customFormat="1" ht="16.5" customHeight="1">
      <c r="A188" s="33"/>
      <c r="B188" s="34"/>
      <c r="C188" s="230" t="s">
        <v>302</v>
      </c>
      <c r="D188" s="230" t="s">
        <v>315</v>
      </c>
      <c r="E188" s="231" t="s">
        <v>316</v>
      </c>
      <c r="F188" s="232" t="s">
        <v>317</v>
      </c>
      <c r="G188" s="233" t="s">
        <v>305</v>
      </c>
      <c r="H188" s="234">
        <v>250.393</v>
      </c>
      <c r="I188" s="235"/>
      <c r="J188" s="236">
        <f>ROUND(I188*H188,2)</f>
        <v>0</v>
      </c>
      <c r="K188" s="232" t="s">
        <v>188</v>
      </c>
      <c r="L188" s="237"/>
      <c r="M188" s="238" t="s">
        <v>1</v>
      </c>
      <c r="N188" s="239" t="s">
        <v>38</v>
      </c>
      <c r="O188" s="70"/>
      <c r="P188" s="193">
        <f>O188*H188</f>
        <v>0</v>
      </c>
      <c r="Q188" s="193">
        <v>1</v>
      </c>
      <c r="R188" s="193">
        <f>Q188*H188</f>
        <v>250.393</v>
      </c>
      <c r="S188" s="193">
        <v>0</v>
      </c>
      <c r="T188" s="194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5" t="s">
        <v>226</v>
      </c>
      <c r="AT188" s="195" t="s">
        <v>315</v>
      </c>
      <c r="AU188" s="195" t="s">
        <v>83</v>
      </c>
      <c r="AY188" s="16" t="s">
        <v>182</v>
      </c>
      <c r="BE188" s="196">
        <f>IF(N188="základní",J188,0)</f>
        <v>0</v>
      </c>
      <c r="BF188" s="196">
        <f>IF(N188="snížená",J188,0)</f>
        <v>0</v>
      </c>
      <c r="BG188" s="196">
        <f>IF(N188="zákl. přenesená",J188,0)</f>
        <v>0</v>
      </c>
      <c r="BH188" s="196">
        <f>IF(N188="sníž. přenesená",J188,0)</f>
        <v>0</v>
      </c>
      <c r="BI188" s="196">
        <f>IF(N188="nulová",J188,0)</f>
        <v>0</v>
      </c>
      <c r="BJ188" s="16" t="s">
        <v>81</v>
      </c>
      <c r="BK188" s="196">
        <f>ROUND(I188*H188,2)</f>
        <v>0</v>
      </c>
      <c r="BL188" s="16" t="s">
        <v>189</v>
      </c>
      <c r="BM188" s="195" t="s">
        <v>318</v>
      </c>
    </row>
    <row r="189" spans="1:65" s="14" customFormat="1">
      <c r="B189" s="220"/>
      <c r="C189" s="221"/>
      <c r="D189" s="199" t="s">
        <v>191</v>
      </c>
      <c r="E189" s="222" t="s">
        <v>1</v>
      </c>
      <c r="F189" s="223" t="s">
        <v>319</v>
      </c>
      <c r="G189" s="221"/>
      <c r="H189" s="222" t="s">
        <v>1</v>
      </c>
      <c r="I189" s="224"/>
      <c r="J189" s="221"/>
      <c r="K189" s="221"/>
      <c r="L189" s="225"/>
      <c r="M189" s="226"/>
      <c r="N189" s="227"/>
      <c r="O189" s="227"/>
      <c r="P189" s="227"/>
      <c r="Q189" s="227"/>
      <c r="R189" s="227"/>
      <c r="S189" s="227"/>
      <c r="T189" s="228"/>
      <c r="AT189" s="229" t="s">
        <v>191</v>
      </c>
      <c r="AU189" s="229" t="s">
        <v>83</v>
      </c>
      <c r="AV189" s="14" t="s">
        <v>81</v>
      </c>
      <c r="AW189" s="14" t="s">
        <v>30</v>
      </c>
      <c r="AX189" s="14" t="s">
        <v>73</v>
      </c>
      <c r="AY189" s="229" t="s">
        <v>182</v>
      </c>
    </row>
    <row r="190" spans="1:65" s="12" customFormat="1">
      <c r="B190" s="197"/>
      <c r="C190" s="198"/>
      <c r="D190" s="199" t="s">
        <v>191</v>
      </c>
      <c r="E190" s="200" t="s">
        <v>1</v>
      </c>
      <c r="F190" s="201" t="s">
        <v>320</v>
      </c>
      <c r="G190" s="198"/>
      <c r="H190" s="202">
        <v>32.82</v>
      </c>
      <c r="I190" s="203"/>
      <c r="J190" s="198"/>
      <c r="K190" s="198"/>
      <c r="L190" s="204"/>
      <c r="M190" s="205"/>
      <c r="N190" s="206"/>
      <c r="O190" s="206"/>
      <c r="P190" s="206"/>
      <c r="Q190" s="206"/>
      <c r="R190" s="206"/>
      <c r="S190" s="206"/>
      <c r="T190" s="207"/>
      <c r="AT190" s="208" t="s">
        <v>191</v>
      </c>
      <c r="AU190" s="208" t="s">
        <v>83</v>
      </c>
      <c r="AV190" s="12" t="s">
        <v>83</v>
      </c>
      <c r="AW190" s="12" t="s">
        <v>30</v>
      </c>
      <c r="AX190" s="12" t="s">
        <v>73</v>
      </c>
      <c r="AY190" s="208" t="s">
        <v>182</v>
      </c>
    </row>
    <row r="191" spans="1:65" s="12" customFormat="1">
      <c r="B191" s="197"/>
      <c r="C191" s="198"/>
      <c r="D191" s="199" t="s">
        <v>191</v>
      </c>
      <c r="E191" s="200" t="s">
        <v>1</v>
      </c>
      <c r="F191" s="201" t="s">
        <v>321</v>
      </c>
      <c r="G191" s="198"/>
      <c r="H191" s="202">
        <v>28.443999999999999</v>
      </c>
      <c r="I191" s="203"/>
      <c r="J191" s="198"/>
      <c r="K191" s="198"/>
      <c r="L191" s="204"/>
      <c r="M191" s="205"/>
      <c r="N191" s="206"/>
      <c r="O191" s="206"/>
      <c r="P191" s="206"/>
      <c r="Q191" s="206"/>
      <c r="R191" s="206"/>
      <c r="S191" s="206"/>
      <c r="T191" s="207"/>
      <c r="AT191" s="208" t="s">
        <v>191</v>
      </c>
      <c r="AU191" s="208" t="s">
        <v>83</v>
      </c>
      <c r="AV191" s="12" t="s">
        <v>83</v>
      </c>
      <c r="AW191" s="12" t="s">
        <v>30</v>
      </c>
      <c r="AX191" s="12" t="s">
        <v>73</v>
      </c>
      <c r="AY191" s="208" t="s">
        <v>182</v>
      </c>
    </row>
    <row r="192" spans="1:65" s="12" customFormat="1">
      <c r="B192" s="197"/>
      <c r="C192" s="198"/>
      <c r="D192" s="199" t="s">
        <v>191</v>
      </c>
      <c r="E192" s="200" t="s">
        <v>1</v>
      </c>
      <c r="F192" s="201" t="s">
        <v>322</v>
      </c>
      <c r="G192" s="198"/>
      <c r="H192" s="202">
        <v>77.843000000000004</v>
      </c>
      <c r="I192" s="203"/>
      <c r="J192" s="198"/>
      <c r="K192" s="198"/>
      <c r="L192" s="204"/>
      <c r="M192" s="205"/>
      <c r="N192" s="206"/>
      <c r="O192" s="206"/>
      <c r="P192" s="206"/>
      <c r="Q192" s="206"/>
      <c r="R192" s="206"/>
      <c r="S192" s="206"/>
      <c r="T192" s="207"/>
      <c r="AT192" s="208" t="s">
        <v>191</v>
      </c>
      <c r="AU192" s="208" t="s">
        <v>83</v>
      </c>
      <c r="AV192" s="12" t="s">
        <v>83</v>
      </c>
      <c r="AW192" s="12" t="s">
        <v>30</v>
      </c>
      <c r="AX192" s="12" t="s">
        <v>73</v>
      </c>
      <c r="AY192" s="208" t="s">
        <v>182</v>
      </c>
    </row>
    <row r="193" spans="1:65" s="13" customFormat="1">
      <c r="B193" s="209"/>
      <c r="C193" s="210"/>
      <c r="D193" s="199" t="s">
        <v>191</v>
      </c>
      <c r="E193" s="211" t="s">
        <v>145</v>
      </c>
      <c r="F193" s="212" t="s">
        <v>199</v>
      </c>
      <c r="G193" s="210"/>
      <c r="H193" s="213">
        <v>139.107</v>
      </c>
      <c r="I193" s="214"/>
      <c r="J193" s="210"/>
      <c r="K193" s="210"/>
      <c r="L193" s="215"/>
      <c r="M193" s="216"/>
      <c r="N193" s="217"/>
      <c r="O193" s="217"/>
      <c r="P193" s="217"/>
      <c r="Q193" s="217"/>
      <c r="R193" s="217"/>
      <c r="S193" s="217"/>
      <c r="T193" s="218"/>
      <c r="AT193" s="219" t="s">
        <v>191</v>
      </c>
      <c r="AU193" s="219" t="s">
        <v>83</v>
      </c>
      <c r="AV193" s="13" t="s">
        <v>189</v>
      </c>
      <c r="AW193" s="13" t="s">
        <v>30</v>
      </c>
      <c r="AX193" s="13" t="s">
        <v>73</v>
      </c>
      <c r="AY193" s="219" t="s">
        <v>182</v>
      </c>
    </row>
    <row r="194" spans="1:65" s="12" customFormat="1">
      <c r="B194" s="197"/>
      <c r="C194" s="198"/>
      <c r="D194" s="199" t="s">
        <v>191</v>
      </c>
      <c r="E194" s="200" t="s">
        <v>1</v>
      </c>
      <c r="F194" s="201" t="s">
        <v>323</v>
      </c>
      <c r="G194" s="198"/>
      <c r="H194" s="202">
        <v>250.393</v>
      </c>
      <c r="I194" s="203"/>
      <c r="J194" s="198"/>
      <c r="K194" s="198"/>
      <c r="L194" s="204"/>
      <c r="M194" s="205"/>
      <c r="N194" s="206"/>
      <c r="O194" s="206"/>
      <c r="P194" s="206"/>
      <c r="Q194" s="206"/>
      <c r="R194" s="206"/>
      <c r="S194" s="206"/>
      <c r="T194" s="207"/>
      <c r="AT194" s="208" t="s">
        <v>191</v>
      </c>
      <c r="AU194" s="208" t="s">
        <v>83</v>
      </c>
      <c r="AV194" s="12" t="s">
        <v>83</v>
      </c>
      <c r="AW194" s="12" t="s">
        <v>30</v>
      </c>
      <c r="AX194" s="12" t="s">
        <v>81</v>
      </c>
      <c r="AY194" s="208" t="s">
        <v>182</v>
      </c>
    </row>
    <row r="195" spans="1:65" s="1" customFormat="1" ht="24">
      <c r="A195" s="33"/>
      <c r="B195" s="34"/>
      <c r="C195" s="184" t="s">
        <v>308</v>
      </c>
      <c r="D195" s="184" t="s">
        <v>184</v>
      </c>
      <c r="E195" s="185" t="s">
        <v>325</v>
      </c>
      <c r="F195" s="186" t="s">
        <v>326</v>
      </c>
      <c r="G195" s="187" t="s">
        <v>223</v>
      </c>
      <c r="H195" s="188">
        <v>52.48</v>
      </c>
      <c r="I195" s="189"/>
      <c r="J195" s="190">
        <f>ROUND(I195*H195,2)</f>
        <v>0</v>
      </c>
      <c r="K195" s="186" t="s">
        <v>1</v>
      </c>
      <c r="L195" s="38"/>
      <c r="M195" s="191" t="s">
        <v>1</v>
      </c>
      <c r="N195" s="192" t="s">
        <v>38</v>
      </c>
      <c r="O195" s="70"/>
      <c r="P195" s="193">
        <f>O195*H195</f>
        <v>0</v>
      </c>
      <c r="Q195" s="193">
        <v>0</v>
      </c>
      <c r="R195" s="193">
        <f>Q195*H195</f>
        <v>0</v>
      </c>
      <c r="S195" s="193">
        <v>0</v>
      </c>
      <c r="T195" s="194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5" t="s">
        <v>189</v>
      </c>
      <c r="AT195" s="195" t="s">
        <v>184</v>
      </c>
      <c r="AU195" s="195" t="s">
        <v>83</v>
      </c>
      <c r="AY195" s="16" t="s">
        <v>182</v>
      </c>
      <c r="BE195" s="196">
        <f>IF(N195="základní",J195,0)</f>
        <v>0</v>
      </c>
      <c r="BF195" s="196">
        <f>IF(N195="snížená",J195,0)</f>
        <v>0</v>
      </c>
      <c r="BG195" s="196">
        <f>IF(N195="zákl. přenesená",J195,0)</f>
        <v>0</v>
      </c>
      <c r="BH195" s="196">
        <f>IF(N195="sníž. přenesená",J195,0)</f>
        <v>0</v>
      </c>
      <c r="BI195" s="196">
        <f>IF(N195="nulová",J195,0)</f>
        <v>0</v>
      </c>
      <c r="BJ195" s="16" t="s">
        <v>81</v>
      </c>
      <c r="BK195" s="196">
        <f>ROUND(I195*H195,2)</f>
        <v>0</v>
      </c>
      <c r="BL195" s="16" t="s">
        <v>189</v>
      </c>
      <c r="BM195" s="195" t="s">
        <v>327</v>
      </c>
    </row>
    <row r="196" spans="1:65" s="12" customFormat="1">
      <c r="B196" s="197"/>
      <c r="C196" s="198"/>
      <c r="D196" s="199" t="s">
        <v>191</v>
      </c>
      <c r="E196" s="200" t="s">
        <v>136</v>
      </c>
      <c r="F196" s="201" t="s">
        <v>328</v>
      </c>
      <c r="G196" s="198"/>
      <c r="H196" s="202">
        <v>52.48</v>
      </c>
      <c r="I196" s="203"/>
      <c r="J196" s="198"/>
      <c r="K196" s="198"/>
      <c r="L196" s="204"/>
      <c r="M196" s="205"/>
      <c r="N196" s="206"/>
      <c r="O196" s="206"/>
      <c r="P196" s="206"/>
      <c r="Q196" s="206"/>
      <c r="R196" s="206"/>
      <c r="S196" s="206"/>
      <c r="T196" s="207"/>
      <c r="AT196" s="208" t="s">
        <v>191</v>
      </c>
      <c r="AU196" s="208" t="s">
        <v>83</v>
      </c>
      <c r="AV196" s="12" t="s">
        <v>83</v>
      </c>
      <c r="AW196" s="12" t="s">
        <v>30</v>
      </c>
      <c r="AX196" s="12" t="s">
        <v>81</v>
      </c>
      <c r="AY196" s="208" t="s">
        <v>182</v>
      </c>
    </row>
    <row r="197" spans="1:65" s="1" customFormat="1" ht="16.5" customHeight="1">
      <c r="A197" s="33"/>
      <c r="B197" s="34"/>
      <c r="C197" s="230" t="s">
        <v>314</v>
      </c>
      <c r="D197" s="230" t="s">
        <v>315</v>
      </c>
      <c r="E197" s="231" t="s">
        <v>330</v>
      </c>
      <c r="F197" s="232" t="s">
        <v>331</v>
      </c>
      <c r="G197" s="233" t="s">
        <v>305</v>
      </c>
      <c r="H197" s="234">
        <v>94.463999999999999</v>
      </c>
      <c r="I197" s="235"/>
      <c r="J197" s="236">
        <f>ROUND(I197*H197,2)</f>
        <v>0</v>
      </c>
      <c r="K197" s="232" t="s">
        <v>1</v>
      </c>
      <c r="L197" s="237"/>
      <c r="M197" s="238" t="s">
        <v>1</v>
      </c>
      <c r="N197" s="239" t="s">
        <v>38</v>
      </c>
      <c r="O197" s="70"/>
      <c r="P197" s="193">
        <f>O197*H197</f>
        <v>0</v>
      </c>
      <c r="Q197" s="193">
        <v>0</v>
      </c>
      <c r="R197" s="193">
        <f>Q197*H197</f>
        <v>0</v>
      </c>
      <c r="S197" s="193">
        <v>0</v>
      </c>
      <c r="T197" s="194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5" t="s">
        <v>226</v>
      </c>
      <c r="AT197" s="195" t="s">
        <v>315</v>
      </c>
      <c r="AU197" s="195" t="s">
        <v>83</v>
      </c>
      <c r="AY197" s="16" t="s">
        <v>182</v>
      </c>
      <c r="BE197" s="196">
        <f>IF(N197="základní",J197,0)</f>
        <v>0</v>
      </c>
      <c r="BF197" s="196">
        <f>IF(N197="snížená",J197,0)</f>
        <v>0</v>
      </c>
      <c r="BG197" s="196">
        <f>IF(N197="zákl. přenesená",J197,0)</f>
        <v>0</v>
      </c>
      <c r="BH197" s="196">
        <f>IF(N197="sníž. přenesená",J197,0)</f>
        <v>0</v>
      </c>
      <c r="BI197" s="196">
        <f>IF(N197="nulová",J197,0)</f>
        <v>0</v>
      </c>
      <c r="BJ197" s="16" t="s">
        <v>81</v>
      </c>
      <c r="BK197" s="196">
        <f>ROUND(I197*H197,2)</f>
        <v>0</v>
      </c>
      <c r="BL197" s="16" t="s">
        <v>189</v>
      </c>
      <c r="BM197" s="195" t="s">
        <v>332</v>
      </c>
    </row>
    <row r="198" spans="1:65" s="12" customFormat="1">
      <c r="B198" s="197"/>
      <c r="C198" s="198"/>
      <c r="D198" s="199" t="s">
        <v>191</v>
      </c>
      <c r="E198" s="200" t="s">
        <v>1</v>
      </c>
      <c r="F198" s="201" t="s">
        <v>333</v>
      </c>
      <c r="G198" s="198"/>
      <c r="H198" s="202">
        <v>94.463999999999999</v>
      </c>
      <c r="I198" s="203"/>
      <c r="J198" s="198"/>
      <c r="K198" s="198"/>
      <c r="L198" s="204"/>
      <c r="M198" s="205"/>
      <c r="N198" s="206"/>
      <c r="O198" s="206"/>
      <c r="P198" s="206"/>
      <c r="Q198" s="206"/>
      <c r="R198" s="206"/>
      <c r="S198" s="206"/>
      <c r="T198" s="207"/>
      <c r="AT198" s="208" t="s">
        <v>191</v>
      </c>
      <c r="AU198" s="208" t="s">
        <v>83</v>
      </c>
      <c r="AV198" s="12" t="s">
        <v>83</v>
      </c>
      <c r="AW198" s="12" t="s">
        <v>30</v>
      </c>
      <c r="AX198" s="12" t="s">
        <v>81</v>
      </c>
      <c r="AY198" s="208" t="s">
        <v>182</v>
      </c>
    </row>
    <row r="199" spans="1:65" s="1" customFormat="1" ht="24">
      <c r="A199" s="33"/>
      <c r="B199" s="34"/>
      <c r="C199" s="184" t="s">
        <v>324</v>
      </c>
      <c r="D199" s="184" t="s">
        <v>184</v>
      </c>
      <c r="E199" s="185" t="s">
        <v>335</v>
      </c>
      <c r="F199" s="186" t="s">
        <v>336</v>
      </c>
      <c r="G199" s="187" t="s">
        <v>187</v>
      </c>
      <c r="H199" s="188">
        <v>142.12899999999999</v>
      </c>
      <c r="I199" s="189"/>
      <c r="J199" s="190">
        <f>ROUND(I199*H199,2)</f>
        <v>0</v>
      </c>
      <c r="K199" s="186" t="s">
        <v>188</v>
      </c>
      <c r="L199" s="38"/>
      <c r="M199" s="191" t="s">
        <v>1</v>
      </c>
      <c r="N199" s="192" t="s">
        <v>38</v>
      </c>
      <c r="O199" s="70"/>
      <c r="P199" s="193">
        <f>O199*H199</f>
        <v>0</v>
      </c>
      <c r="Q199" s="193">
        <v>0</v>
      </c>
      <c r="R199" s="193">
        <f>Q199*H199</f>
        <v>0</v>
      </c>
      <c r="S199" s="193">
        <v>0</v>
      </c>
      <c r="T199" s="194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5" t="s">
        <v>189</v>
      </c>
      <c r="AT199" s="195" t="s">
        <v>184</v>
      </c>
      <c r="AU199" s="195" t="s">
        <v>83</v>
      </c>
      <c r="AY199" s="16" t="s">
        <v>182</v>
      </c>
      <c r="BE199" s="196">
        <f>IF(N199="základní",J199,0)</f>
        <v>0</v>
      </c>
      <c r="BF199" s="196">
        <f>IF(N199="snížená",J199,0)</f>
        <v>0</v>
      </c>
      <c r="BG199" s="196">
        <f>IF(N199="zákl. přenesená",J199,0)</f>
        <v>0</v>
      </c>
      <c r="BH199" s="196">
        <f>IF(N199="sníž. přenesená",J199,0)</f>
        <v>0</v>
      </c>
      <c r="BI199" s="196">
        <f>IF(N199="nulová",J199,0)</f>
        <v>0</v>
      </c>
      <c r="BJ199" s="16" t="s">
        <v>81</v>
      </c>
      <c r="BK199" s="196">
        <f>ROUND(I199*H199,2)</f>
        <v>0</v>
      </c>
      <c r="BL199" s="16" t="s">
        <v>189</v>
      </c>
      <c r="BM199" s="195" t="s">
        <v>337</v>
      </c>
    </row>
    <row r="200" spans="1:65" s="12" customFormat="1">
      <c r="B200" s="197"/>
      <c r="C200" s="198"/>
      <c r="D200" s="199" t="s">
        <v>191</v>
      </c>
      <c r="E200" s="200" t="s">
        <v>1</v>
      </c>
      <c r="F200" s="201" t="s">
        <v>219</v>
      </c>
      <c r="G200" s="198"/>
      <c r="H200" s="202">
        <v>142.12899999999999</v>
      </c>
      <c r="I200" s="203"/>
      <c r="J200" s="198"/>
      <c r="K200" s="198"/>
      <c r="L200" s="204"/>
      <c r="M200" s="205"/>
      <c r="N200" s="206"/>
      <c r="O200" s="206"/>
      <c r="P200" s="206"/>
      <c r="Q200" s="206"/>
      <c r="R200" s="206"/>
      <c r="S200" s="206"/>
      <c r="T200" s="207"/>
      <c r="AT200" s="208" t="s">
        <v>191</v>
      </c>
      <c r="AU200" s="208" t="s">
        <v>83</v>
      </c>
      <c r="AV200" s="12" t="s">
        <v>83</v>
      </c>
      <c r="AW200" s="12" t="s">
        <v>30</v>
      </c>
      <c r="AX200" s="12" t="s">
        <v>73</v>
      </c>
      <c r="AY200" s="208" t="s">
        <v>182</v>
      </c>
    </row>
    <row r="201" spans="1:65" s="13" customFormat="1">
      <c r="B201" s="209"/>
      <c r="C201" s="210"/>
      <c r="D201" s="199" t="s">
        <v>191</v>
      </c>
      <c r="E201" s="211" t="s">
        <v>1</v>
      </c>
      <c r="F201" s="212" t="s">
        <v>199</v>
      </c>
      <c r="G201" s="210"/>
      <c r="H201" s="213">
        <v>142.12899999999999</v>
      </c>
      <c r="I201" s="214"/>
      <c r="J201" s="210"/>
      <c r="K201" s="210"/>
      <c r="L201" s="215"/>
      <c r="M201" s="216"/>
      <c r="N201" s="217"/>
      <c r="O201" s="217"/>
      <c r="P201" s="217"/>
      <c r="Q201" s="217"/>
      <c r="R201" s="217"/>
      <c r="S201" s="217"/>
      <c r="T201" s="218"/>
      <c r="AT201" s="219" t="s">
        <v>191</v>
      </c>
      <c r="AU201" s="219" t="s">
        <v>83</v>
      </c>
      <c r="AV201" s="13" t="s">
        <v>189</v>
      </c>
      <c r="AW201" s="13" t="s">
        <v>30</v>
      </c>
      <c r="AX201" s="13" t="s">
        <v>81</v>
      </c>
      <c r="AY201" s="219" t="s">
        <v>182</v>
      </c>
    </row>
    <row r="202" spans="1:65" s="1" customFormat="1" ht="16.5" customHeight="1">
      <c r="A202" s="33"/>
      <c r="B202" s="34"/>
      <c r="C202" s="184" t="s">
        <v>329</v>
      </c>
      <c r="D202" s="184" t="s">
        <v>184</v>
      </c>
      <c r="E202" s="185" t="s">
        <v>339</v>
      </c>
      <c r="F202" s="186" t="s">
        <v>340</v>
      </c>
      <c r="G202" s="187" t="s">
        <v>341</v>
      </c>
      <c r="H202" s="188">
        <v>328</v>
      </c>
      <c r="I202" s="189"/>
      <c r="J202" s="190">
        <f>ROUND(I202*H202,2)</f>
        <v>0</v>
      </c>
      <c r="K202" s="186" t="s">
        <v>1</v>
      </c>
      <c r="L202" s="38"/>
      <c r="M202" s="191" t="s">
        <v>1</v>
      </c>
      <c r="N202" s="192" t="s">
        <v>38</v>
      </c>
      <c r="O202" s="70"/>
      <c r="P202" s="193">
        <f>O202*H202</f>
        <v>0</v>
      </c>
      <c r="Q202" s="193">
        <v>0</v>
      </c>
      <c r="R202" s="193">
        <f>Q202*H202</f>
        <v>0</v>
      </c>
      <c r="S202" s="193">
        <v>0</v>
      </c>
      <c r="T202" s="194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5" t="s">
        <v>189</v>
      </c>
      <c r="AT202" s="195" t="s">
        <v>184</v>
      </c>
      <c r="AU202" s="195" t="s">
        <v>83</v>
      </c>
      <c r="AY202" s="16" t="s">
        <v>182</v>
      </c>
      <c r="BE202" s="196">
        <f>IF(N202="základní",J202,0)</f>
        <v>0</v>
      </c>
      <c r="BF202" s="196">
        <f>IF(N202="snížená",J202,0)</f>
        <v>0</v>
      </c>
      <c r="BG202" s="196">
        <f>IF(N202="zákl. přenesená",J202,0)</f>
        <v>0</v>
      </c>
      <c r="BH202" s="196">
        <f>IF(N202="sníž. přenesená",J202,0)</f>
        <v>0</v>
      </c>
      <c r="BI202" s="196">
        <f>IF(N202="nulová",J202,0)</f>
        <v>0</v>
      </c>
      <c r="BJ202" s="16" t="s">
        <v>81</v>
      </c>
      <c r="BK202" s="196">
        <f>ROUND(I202*H202,2)</f>
        <v>0</v>
      </c>
      <c r="BL202" s="16" t="s">
        <v>189</v>
      </c>
      <c r="BM202" s="195" t="s">
        <v>342</v>
      </c>
    </row>
    <row r="203" spans="1:65" s="12" customFormat="1">
      <c r="B203" s="197"/>
      <c r="C203" s="198"/>
      <c r="D203" s="199" t="s">
        <v>191</v>
      </c>
      <c r="E203" s="200" t="s">
        <v>123</v>
      </c>
      <c r="F203" s="201" t="s">
        <v>657</v>
      </c>
      <c r="G203" s="198"/>
      <c r="H203" s="202">
        <v>328</v>
      </c>
      <c r="I203" s="203"/>
      <c r="J203" s="198"/>
      <c r="K203" s="198"/>
      <c r="L203" s="204"/>
      <c r="M203" s="205"/>
      <c r="N203" s="206"/>
      <c r="O203" s="206"/>
      <c r="P203" s="206"/>
      <c r="Q203" s="206"/>
      <c r="R203" s="206"/>
      <c r="S203" s="206"/>
      <c r="T203" s="207"/>
      <c r="AT203" s="208" t="s">
        <v>191</v>
      </c>
      <c r="AU203" s="208" t="s">
        <v>83</v>
      </c>
      <c r="AV203" s="12" t="s">
        <v>83</v>
      </c>
      <c r="AW203" s="12" t="s">
        <v>30</v>
      </c>
      <c r="AX203" s="12" t="s">
        <v>81</v>
      </c>
      <c r="AY203" s="208" t="s">
        <v>182</v>
      </c>
    </row>
    <row r="204" spans="1:65" s="12" customFormat="1">
      <c r="B204" s="197"/>
      <c r="C204" s="198"/>
      <c r="D204" s="199" t="s">
        <v>191</v>
      </c>
      <c r="E204" s="200" t="s">
        <v>118</v>
      </c>
      <c r="F204" s="201" t="s">
        <v>344</v>
      </c>
      <c r="G204" s="198"/>
      <c r="H204" s="202">
        <v>0.8</v>
      </c>
      <c r="I204" s="203"/>
      <c r="J204" s="198"/>
      <c r="K204" s="198"/>
      <c r="L204" s="204"/>
      <c r="M204" s="205"/>
      <c r="N204" s="206"/>
      <c r="O204" s="206"/>
      <c r="P204" s="206"/>
      <c r="Q204" s="206"/>
      <c r="R204" s="206"/>
      <c r="S204" s="206"/>
      <c r="T204" s="207"/>
      <c r="AT204" s="208" t="s">
        <v>191</v>
      </c>
      <c r="AU204" s="208" t="s">
        <v>83</v>
      </c>
      <c r="AV204" s="12" t="s">
        <v>83</v>
      </c>
      <c r="AW204" s="12" t="s">
        <v>30</v>
      </c>
      <c r="AX204" s="12" t="s">
        <v>73</v>
      </c>
      <c r="AY204" s="208" t="s">
        <v>182</v>
      </c>
    </row>
    <row r="205" spans="1:65" s="12" customFormat="1">
      <c r="B205" s="197"/>
      <c r="C205" s="198"/>
      <c r="D205" s="199" t="s">
        <v>191</v>
      </c>
      <c r="E205" s="200" t="s">
        <v>133</v>
      </c>
      <c r="F205" s="201" t="s">
        <v>345</v>
      </c>
      <c r="G205" s="198"/>
      <c r="H205" s="202">
        <v>1.4</v>
      </c>
      <c r="I205" s="203"/>
      <c r="J205" s="198"/>
      <c r="K205" s="198"/>
      <c r="L205" s="204"/>
      <c r="M205" s="205"/>
      <c r="N205" s="206"/>
      <c r="O205" s="206"/>
      <c r="P205" s="206"/>
      <c r="Q205" s="206"/>
      <c r="R205" s="206"/>
      <c r="S205" s="206"/>
      <c r="T205" s="207"/>
      <c r="AT205" s="208" t="s">
        <v>191</v>
      </c>
      <c r="AU205" s="208" t="s">
        <v>83</v>
      </c>
      <c r="AV205" s="12" t="s">
        <v>83</v>
      </c>
      <c r="AW205" s="12" t="s">
        <v>30</v>
      </c>
      <c r="AX205" s="12" t="s">
        <v>73</v>
      </c>
      <c r="AY205" s="208" t="s">
        <v>182</v>
      </c>
    </row>
    <row r="206" spans="1:65" s="12" customFormat="1">
      <c r="B206" s="197"/>
      <c r="C206" s="198"/>
      <c r="D206" s="199" t="s">
        <v>191</v>
      </c>
      <c r="E206" s="200" t="s">
        <v>148</v>
      </c>
      <c r="F206" s="201" t="s">
        <v>658</v>
      </c>
      <c r="G206" s="198"/>
      <c r="H206" s="202">
        <v>31</v>
      </c>
      <c r="I206" s="203"/>
      <c r="J206" s="198"/>
      <c r="K206" s="198"/>
      <c r="L206" s="204"/>
      <c r="M206" s="205"/>
      <c r="N206" s="206"/>
      <c r="O206" s="206"/>
      <c r="P206" s="206"/>
      <c r="Q206" s="206"/>
      <c r="R206" s="206"/>
      <c r="S206" s="206"/>
      <c r="T206" s="207"/>
      <c r="AT206" s="208" t="s">
        <v>191</v>
      </c>
      <c r="AU206" s="208" t="s">
        <v>83</v>
      </c>
      <c r="AV206" s="12" t="s">
        <v>83</v>
      </c>
      <c r="AW206" s="12" t="s">
        <v>30</v>
      </c>
      <c r="AX206" s="12" t="s">
        <v>73</v>
      </c>
      <c r="AY206" s="208" t="s">
        <v>182</v>
      </c>
    </row>
    <row r="207" spans="1:65" s="12" customFormat="1">
      <c r="B207" s="197"/>
      <c r="C207" s="198"/>
      <c r="D207" s="199" t="s">
        <v>191</v>
      </c>
      <c r="E207" s="200" t="s">
        <v>121</v>
      </c>
      <c r="F207" s="201" t="s">
        <v>659</v>
      </c>
      <c r="G207" s="198"/>
      <c r="H207" s="202">
        <v>54.7</v>
      </c>
      <c r="I207" s="203"/>
      <c r="J207" s="198"/>
      <c r="K207" s="198"/>
      <c r="L207" s="204"/>
      <c r="M207" s="205"/>
      <c r="N207" s="206"/>
      <c r="O207" s="206"/>
      <c r="P207" s="206"/>
      <c r="Q207" s="206"/>
      <c r="R207" s="206"/>
      <c r="S207" s="206"/>
      <c r="T207" s="207"/>
      <c r="AT207" s="208" t="s">
        <v>191</v>
      </c>
      <c r="AU207" s="208" t="s">
        <v>83</v>
      </c>
      <c r="AV207" s="12" t="s">
        <v>83</v>
      </c>
      <c r="AW207" s="12" t="s">
        <v>30</v>
      </c>
      <c r="AX207" s="12" t="s">
        <v>73</v>
      </c>
      <c r="AY207" s="208" t="s">
        <v>182</v>
      </c>
    </row>
    <row r="208" spans="1:65" s="12" customFormat="1">
      <c r="B208" s="197"/>
      <c r="C208" s="198"/>
      <c r="D208" s="199" t="s">
        <v>191</v>
      </c>
      <c r="E208" s="200" t="s">
        <v>114</v>
      </c>
      <c r="F208" s="201" t="s">
        <v>660</v>
      </c>
      <c r="G208" s="198"/>
      <c r="H208" s="202">
        <v>54.7</v>
      </c>
      <c r="I208" s="203"/>
      <c r="J208" s="198"/>
      <c r="K208" s="198"/>
      <c r="L208" s="204"/>
      <c r="M208" s="205"/>
      <c r="N208" s="206"/>
      <c r="O208" s="206"/>
      <c r="P208" s="206"/>
      <c r="Q208" s="206"/>
      <c r="R208" s="206"/>
      <c r="S208" s="206"/>
      <c r="T208" s="207"/>
      <c r="AT208" s="208" t="s">
        <v>191</v>
      </c>
      <c r="AU208" s="208" t="s">
        <v>83</v>
      </c>
      <c r="AV208" s="12" t="s">
        <v>83</v>
      </c>
      <c r="AW208" s="12" t="s">
        <v>30</v>
      </c>
      <c r="AX208" s="12" t="s">
        <v>73</v>
      </c>
      <c r="AY208" s="208" t="s">
        <v>182</v>
      </c>
    </row>
    <row r="209" spans="1:65" s="12" customFormat="1">
      <c r="B209" s="197"/>
      <c r="C209" s="198"/>
      <c r="D209" s="199" t="s">
        <v>191</v>
      </c>
      <c r="E209" s="200" t="s">
        <v>126</v>
      </c>
      <c r="F209" s="201" t="s">
        <v>661</v>
      </c>
      <c r="G209" s="198"/>
      <c r="H209" s="202">
        <v>109.33</v>
      </c>
      <c r="I209" s="203"/>
      <c r="J209" s="198"/>
      <c r="K209" s="198"/>
      <c r="L209" s="204"/>
      <c r="M209" s="205"/>
      <c r="N209" s="206"/>
      <c r="O209" s="206"/>
      <c r="P209" s="206"/>
      <c r="Q209" s="206"/>
      <c r="R209" s="206"/>
      <c r="S209" s="206"/>
      <c r="T209" s="207"/>
      <c r="AT209" s="208" t="s">
        <v>191</v>
      </c>
      <c r="AU209" s="208" t="s">
        <v>83</v>
      </c>
      <c r="AV209" s="12" t="s">
        <v>83</v>
      </c>
      <c r="AW209" s="12" t="s">
        <v>30</v>
      </c>
      <c r="AX209" s="12" t="s">
        <v>73</v>
      </c>
      <c r="AY209" s="208" t="s">
        <v>182</v>
      </c>
    </row>
    <row r="210" spans="1:65" s="12" customFormat="1">
      <c r="B210" s="197"/>
      <c r="C210" s="198"/>
      <c r="D210" s="199" t="s">
        <v>191</v>
      </c>
      <c r="E210" s="200" t="s">
        <v>111</v>
      </c>
      <c r="F210" s="201" t="s">
        <v>662</v>
      </c>
      <c r="G210" s="198"/>
      <c r="H210" s="202">
        <v>109.33</v>
      </c>
      <c r="I210" s="203"/>
      <c r="J210" s="198"/>
      <c r="K210" s="198"/>
      <c r="L210" s="204"/>
      <c r="M210" s="205"/>
      <c r="N210" s="206"/>
      <c r="O210" s="206"/>
      <c r="P210" s="206"/>
      <c r="Q210" s="206"/>
      <c r="R210" s="206"/>
      <c r="S210" s="206"/>
      <c r="T210" s="207"/>
      <c r="AT210" s="208" t="s">
        <v>191</v>
      </c>
      <c r="AU210" s="208" t="s">
        <v>83</v>
      </c>
      <c r="AV210" s="12" t="s">
        <v>83</v>
      </c>
      <c r="AW210" s="12" t="s">
        <v>30</v>
      </c>
      <c r="AX210" s="12" t="s">
        <v>73</v>
      </c>
      <c r="AY210" s="208" t="s">
        <v>182</v>
      </c>
    </row>
    <row r="211" spans="1:65" s="11" customFormat="1" ht="22.9" customHeight="1">
      <c r="B211" s="168"/>
      <c r="C211" s="169"/>
      <c r="D211" s="170" t="s">
        <v>72</v>
      </c>
      <c r="E211" s="182" t="s">
        <v>189</v>
      </c>
      <c r="F211" s="182" t="s">
        <v>354</v>
      </c>
      <c r="G211" s="169"/>
      <c r="H211" s="169"/>
      <c r="I211" s="172"/>
      <c r="J211" s="183">
        <f>BK211</f>
        <v>0</v>
      </c>
      <c r="K211" s="169"/>
      <c r="L211" s="174"/>
      <c r="M211" s="175"/>
      <c r="N211" s="176"/>
      <c r="O211" s="176"/>
      <c r="P211" s="177">
        <f>SUM(P212:P215)</f>
        <v>0</v>
      </c>
      <c r="Q211" s="176"/>
      <c r="R211" s="177">
        <f>SUM(R212:R215)</f>
        <v>0</v>
      </c>
      <c r="S211" s="176"/>
      <c r="T211" s="178">
        <f>SUM(T212:T215)</f>
        <v>0</v>
      </c>
      <c r="AR211" s="179" t="s">
        <v>81</v>
      </c>
      <c r="AT211" s="180" t="s">
        <v>72</v>
      </c>
      <c r="AU211" s="180" t="s">
        <v>81</v>
      </c>
      <c r="AY211" s="179" t="s">
        <v>182</v>
      </c>
      <c r="BK211" s="181">
        <f>SUM(BK212:BK215)</f>
        <v>0</v>
      </c>
    </row>
    <row r="212" spans="1:65" s="1" customFormat="1" ht="16.5" customHeight="1">
      <c r="A212" s="33"/>
      <c r="B212" s="34"/>
      <c r="C212" s="184" t="s">
        <v>334</v>
      </c>
      <c r="D212" s="184" t="s">
        <v>184</v>
      </c>
      <c r="E212" s="185" t="s">
        <v>356</v>
      </c>
      <c r="F212" s="186" t="s">
        <v>357</v>
      </c>
      <c r="G212" s="187" t="s">
        <v>223</v>
      </c>
      <c r="H212" s="188">
        <v>1.984</v>
      </c>
      <c r="I212" s="189"/>
      <c r="J212" s="190">
        <f>ROUND(I212*H212,2)</f>
        <v>0</v>
      </c>
      <c r="K212" s="186" t="s">
        <v>1</v>
      </c>
      <c r="L212" s="38"/>
      <c r="M212" s="191" t="s">
        <v>1</v>
      </c>
      <c r="N212" s="192" t="s">
        <v>38</v>
      </c>
      <c r="O212" s="70"/>
      <c r="P212" s="193">
        <f>O212*H212</f>
        <v>0</v>
      </c>
      <c r="Q212" s="193">
        <v>0</v>
      </c>
      <c r="R212" s="193">
        <f>Q212*H212</f>
        <v>0</v>
      </c>
      <c r="S212" s="193">
        <v>0</v>
      </c>
      <c r="T212" s="194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5" t="s">
        <v>189</v>
      </c>
      <c r="AT212" s="195" t="s">
        <v>184</v>
      </c>
      <c r="AU212" s="195" t="s">
        <v>83</v>
      </c>
      <c r="AY212" s="16" t="s">
        <v>182</v>
      </c>
      <c r="BE212" s="196">
        <f>IF(N212="základní",J212,0)</f>
        <v>0</v>
      </c>
      <c r="BF212" s="196">
        <f>IF(N212="snížená",J212,0)</f>
        <v>0</v>
      </c>
      <c r="BG212" s="196">
        <f>IF(N212="zákl. přenesená",J212,0)</f>
        <v>0</v>
      </c>
      <c r="BH212" s="196">
        <f>IF(N212="sníž. přenesená",J212,0)</f>
        <v>0</v>
      </c>
      <c r="BI212" s="196">
        <f>IF(N212="nulová",J212,0)</f>
        <v>0</v>
      </c>
      <c r="BJ212" s="16" t="s">
        <v>81</v>
      </c>
      <c r="BK212" s="196">
        <f>ROUND(I212*H212,2)</f>
        <v>0</v>
      </c>
      <c r="BL212" s="16" t="s">
        <v>189</v>
      </c>
      <c r="BM212" s="195" t="s">
        <v>358</v>
      </c>
    </row>
    <row r="213" spans="1:65" s="12" customFormat="1">
      <c r="B213" s="197"/>
      <c r="C213" s="198"/>
      <c r="D213" s="199" t="s">
        <v>191</v>
      </c>
      <c r="E213" s="200" t="s">
        <v>142</v>
      </c>
      <c r="F213" s="201" t="s">
        <v>359</v>
      </c>
      <c r="G213" s="198"/>
      <c r="H213" s="202">
        <v>1.984</v>
      </c>
      <c r="I213" s="203"/>
      <c r="J213" s="198"/>
      <c r="K213" s="198"/>
      <c r="L213" s="204"/>
      <c r="M213" s="205"/>
      <c r="N213" s="206"/>
      <c r="O213" s="206"/>
      <c r="P213" s="206"/>
      <c r="Q213" s="206"/>
      <c r="R213" s="206"/>
      <c r="S213" s="206"/>
      <c r="T213" s="207"/>
      <c r="AT213" s="208" t="s">
        <v>191</v>
      </c>
      <c r="AU213" s="208" t="s">
        <v>83</v>
      </c>
      <c r="AV213" s="12" t="s">
        <v>83</v>
      </c>
      <c r="AW213" s="12" t="s">
        <v>30</v>
      </c>
      <c r="AX213" s="12" t="s">
        <v>81</v>
      </c>
      <c r="AY213" s="208" t="s">
        <v>182</v>
      </c>
    </row>
    <row r="214" spans="1:65" s="1" customFormat="1" ht="24">
      <c r="A214" s="33"/>
      <c r="B214" s="34"/>
      <c r="C214" s="184" t="s">
        <v>338</v>
      </c>
      <c r="D214" s="184" t="s">
        <v>184</v>
      </c>
      <c r="E214" s="185" t="s">
        <v>361</v>
      </c>
      <c r="F214" s="186" t="s">
        <v>362</v>
      </c>
      <c r="G214" s="187" t="s">
        <v>223</v>
      </c>
      <c r="H214" s="188">
        <v>26.24</v>
      </c>
      <c r="I214" s="189"/>
      <c r="J214" s="190">
        <f>ROUND(I214*H214,2)</f>
        <v>0</v>
      </c>
      <c r="K214" s="186" t="s">
        <v>188</v>
      </c>
      <c r="L214" s="38"/>
      <c r="M214" s="191" t="s">
        <v>1</v>
      </c>
      <c r="N214" s="192" t="s">
        <v>38</v>
      </c>
      <c r="O214" s="70"/>
      <c r="P214" s="193">
        <f>O214*H214</f>
        <v>0</v>
      </c>
      <c r="Q214" s="193">
        <v>0</v>
      </c>
      <c r="R214" s="193">
        <f>Q214*H214</f>
        <v>0</v>
      </c>
      <c r="S214" s="193">
        <v>0</v>
      </c>
      <c r="T214" s="194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5" t="s">
        <v>189</v>
      </c>
      <c r="AT214" s="195" t="s">
        <v>184</v>
      </c>
      <c r="AU214" s="195" t="s">
        <v>83</v>
      </c>
      <c r="AY214" s="16" t="s">
        <v>182</v>
      </c>
      <c r="BE214" s="196">
        <f>IF(N214="základní",J214,0)</f>
        <v>0</v>
      </c>
      <c r="BF214" s="196">
        <f>IF(N214="snížená",J214,0)</f>
        <v>0</v>
      </c>
      <c r="BG214" s="196">
        <f>IF(N214="zákl. přenesená",J214,0)</f>
        <v>0</v>
      </c>
      <c r="BH214" s="196">
        <f>IF(N214="sníž. přenesená",J214,0)</f>
        <v>0</v>
      </c>
      <c r="BI214" s="196">
        <f>IF(N214="nulová",J214,0)</f>
        <v>0</v>
      </c>
      <c r="BJ214" s="16" t="s">
        <v>81</v>
      </c>
      <c r="BK214" s="196">
        <f>ROUND(I214*H214,2)</f>
        <v>0</v>
      </c>
      <c r="BL214" s="16" t="s">
        <v>189</v>
      </c>
      <c r="BM214" s="195" t="s">
        <v>363</v>
      </c>
    </row>
    <row r="215" spans="1:65" s="12" customFormat="1">
      <c r="B215" s="197"/>
      <c r="C215" s="198"/>
      <c r="D215" s="199" t="s">
        <v>191</v>
      </c>
      <c r="E215" s="200" t="s">
        <v>139</v>
      </c>
      <c r="F215" s="201" t="s">
        <v>364</v>
      </c>
      <c r="G215" s="198"/>
      <c r="H215" s="202">
        <v>26.24</v>
      </c>
      <c r="I215" s="203"/>
      <c r="J215" s="198"/>
      <c r="K215" s="198"/>
      <c r="L215" s="204"/>
      <c r="M215" s="205"/>
      <c r="N215" s="206"/>
      <c r="O215" s="206"/>
      <c r="P215" s="206"/>
      <c r="Q215" s="206"/>
      <c r="R215" s="206"/>
      <c r="S215" s="206"/>
      <c r="T215" s="207"/>
      <c r="AT215" s="208" t="s">
        <v>191</v>
      </c>
      <c r="AU215" s="208" t="s">
        <v>83</v>
      </c>
      <c r="AV215" s="12" t="s">
        <v>83</v>
      </c>
      <c r="AW215" s="12" t="s">
        <v>30</v>
      </c>
      <c r="AX215" s="12" t="s">
        <v>81</v>
      </c>
      <c r="AY215" s="208" t="s">
        <v>182</v>
      </c>
    </row>
    <row r="216" spans="1:65" s="11" customFormat="1" ht="22.9" customHeight="1">
      <c r="B216" s="168"/>
      <c r="C216" s="169"/>
      <c r="D216" s="170" t="s">
        <v>72</v>
      </c>
      <c r="E216" s="182" t="s">
        <v>209</v>
      </c>
      <c r="F216" s="182" t="s">
        <v>365</v>
      </c>
      <c r="G216" s="169"/>
      <c r="H216" s="169"/>
      <c r="I216" s="172"/>
      <c r="J216" s="183">
        <f>BK216</f>
        <v>0</v>
      </c>
      <c r="K216" s="169"/>
      <c r="L216" s="174"/>
      <c r="M216" s="175"/>
      <c r="N216" s="176"/>
      <c r="O216" s="176"/>
      <c r="P216" s="177">
        <f>SUM(P217:P232)</f>
        <v>0</v>
      </c>
      <c r="Q216" s="176"/>
      <c r="R216" s="177">
        <f>SUM(R217:R232)</f>
        <v>56.315882999999999</v>
      </c>
      <c r="S216" s="176"/>
      <c r="T216" s="178">
        <f>SUM(T217:T232)</f>
        <v>0</v>
      </c>
      <c r="AR216" s="179" t="s">
        <v>81</v>
      </c>
      <c r="AT216" s="180" t="s">
        <v>72</v>
      </c>
      <c r="AU216" s="180" t="s">
        <v>81</v>
      </c>
      <c r="AY216" s="179" t="s">
        <v>182</v>
      </c>
      <c r="BK216" s="181">
        <f>SUM(BK217:BK232)</f>
        <v>0</v>
      </c>
    </row>
    <row r="217" spans="1:65" s="1" customFormat="1" ht="16.5" customHeight="1">
      <c r="A217" s="33"/>
      <c r="B217" s="34"/>
      <c r="C217" s="184" t="s">
        <v>355</v>
      </c>
      <c r="D217" s="184" t="s">
        <v>184</v>
      </c>
      <c r="E217" s="185" t="s">
        <v>367</v>
      </c>
      <c r="F217" s="186" t="s">
        <v>368</v>
      </c>
      <c r="G217" s="187" t="s">
        <v>187</v>
      </c>
      <c r="H217" s="188">
        <v>131.196</v>
      </c>
      <c r="I217" s="189"/>
      <c r="J217" s="190">
        <f>ROUND(I217*H217,2)</f>
        <v>0</v>
      </c>
      <c r="K217" s="186" t="s">
        <v>188</v>
      </c>
      <c r="L217" s="38"/>
      <c r="M217" s="191" t="s">
        <v>1</v>
      </c>
      <c r="N217" s="192" t="s">
        <v>38</v>
      </c>
      <c r="O217" s="70"/>
      <c r="P217" s="193">
        <f>O217*H217</f>
        <v>0</v>
      </c>
      <c r="Q217" s="193">
        <v>0.34499999999999997</v>
      </c>
      <c r="R217" s="193">
        <f>Q217*H217</f>
        <v>45.262619999999998</v>
      </c>
      <c r="S217" s="193">
        <v>0</v>
      </c>
      <c r="T217" s="194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5" t="s">
        <v>189</v>
      </c>
      <c r="AT217" s="195" t="s">
        <v>184</v>
      </c>
      <c r="AU217" s="195" t="s">
        <v>83</v>
      </c>
      <c r="AY217" s="16" t="s">
        <v>182</v>
      </c>
      <c r="BE217" s="196">
        <f>IF(N217="základní",J217,0)</f>
        <v>0</v>
      </c>
      <c r="BF217" s="196">
        <f>IF(N217="snížená",J217,0)</f>
        <v>0</v>
      </c>
      <c r="BG217" s="196">
        <f>IF(N217="zákl. přenesená",J217,0)</f>
        <v>0</v>
      </c>
      <c r="BH217" s="196">
        <f>IF(N217="sníž. přenesená",J217,0)</f>
        <v>0</v>
      </c>
      <c r="BI217" s="196">
        <f>IF(N217="nulová",J217,0)</f>
        <v>0</v>
      </c>
      <c r="BJ217" s="16" t="s">
        <v>81</v>
      </c>
      <c r="BK217" s="196">
        <f>ROUND(I217*H217,2)</f>
        <v>0</v>
      </c>
      <c r="BL217" s="16" t="s">
        <v>189</v>
      </c>
      <c r="BM217" s="195" t="s">
        <v>369</v>
      </c>
    </row>
    <row r="218" spans="1:65" s="12" customFormat="1">
      <c r="B218" s="197"/>
      <c r="C218" s="198"/>
      <c r="D218" s="199" t="s">
        <v>191</v>
      </c>
      <c r="E218" s="200" t="s">
        <v>1</v>
      </c>
      <c r="F218" s="201" t="s">
        <v>192</v>
      </c>
      <c r="G218" s="198"/>
      <c r="H218" s="202">
        <v>131.196</v>
      </c>
      <c r="I218" s="203"/>
      <c r="J218" s="198"/>
      <c r="K218" s="198"/>
      <c r="L218" s="204"/>
      <c r="M218" s="205"/>
      <c r="N218" s="206"/>
      <c r="O218" s="206"/>
      <c r="P218" s="206"/>
      <c r="Q218" s="206"/>
      <c r="R218" s="206"/>
      <c r="S218" s="206"/>
      <c r="T218" s="207"/>
      <c r="AT218" s="208" t="s">
        <v>191</v>
      </c>
      <c r="AU218" s="208" t="s">
        <v>83</v>
      </c>
      <c r="AV218" s="12" t="s">
        <v>83</v>
      </c>
      <c r="AW218" s="12" t="s">
        <v>30</v>
      </c>
      <c r="AX218" s="12" t="s">
        <v>81</v>
      </c>
      <c r="AY218" s="208" t="s">
        <v>182</v>
      </c>
    </row>
    <row r="219" spans="1:65" s="1" customFormat="1" ht="16.5" customHeight="1">
      <c r="A219" s="33"/>
      <c r="B219" s="34"/>
      <c r="C219" s="184" t="s">
        <v>360</v>
      </c>
      <c r="D219" s="184" t="s">
        <v>184</v>
      </c>
      <c r="E219" s="185" t="s">
        <v>371</v>
      </c>
      <c r="F219" s="186" t="s">
        <v>372</v>
      </c>
      <c r="G219" s="187" t="s">
        <v>187</v>
      </c>
      <c r="H219" s="188">
        <v>43.76</v>
      </c>
      <c r="I219" s="189"/>
      <c r="J219" s="190">
        <f>ROUND(I219*H219,2)</f>
        <v>0</v>
      </c>
      <c r="K219" s="186" t="s">
        <v>188</v>
      </c>
      <c r="L219" s="38"/>
      <c r="M219" s="191" t="s">
        <v>1</v>
      </c>
      <c r="N219" s="192" t="s">
        <v>38</v>
      </c>
      <c r="O219" s="70"/>
      <c r="P219" s="193">
        <f>O219*H219</f>
        <v>0</v>
      </c>
      <c r="Q219" s="193">
        <v>0</v>
      </c>
      <c r="R219" s="193">
        <f>Q219*H219</f>
        <v>0</v>
      </c>
      <c r="S219" s="193">
        <v>0</v>
      </c>
      <c r="T219" s="194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5" t="s">
        <v>189</v>
      </c>
      <c r="AT219" s="195" t="s">
        <v>184</v>
      </c>
      <c r="AU219" s="195" t="s">
        <v>83</v>
      </c>
      <c r="AY219" s="16" t="s">
        <v>182</v>
      </c>
      <c r="BE219" s="196">
        <f>IF(N219="základní",J219,0)</f>
        <v>0</v>
      </c>
      <c r="BF219" s="196">
        <f>IF(N219="snížená",J219,0)</f>
        <v>0</v>
      </c>
      <c r="BG219" s="196">
        <f>IF(N219="zákl. přenesená",J219,0)</f>
        <v>0</v>
      </c>
      <c r="BH219" s="196">
        <f>IF(N219="sníž. přenesená",J219,0)</f>
        <v>0</v>
      </c>
      <c r="BI219" s="196">
        <f>IF(N219="nulová",J219,0)</f>
        <v>0</v>
      </c>
      <c r="BJ219" s="16" t="s">
        <v>81</v>
      </c>
      <c r="BK219" s="196">
        <f>ROUND(I219*H219,2)</f>
        <v>0</v>
      </c>
      <c r="BL219" s="16" t="s">
        <v>189</v>
      </c>
      <c r="BM219" s="195" t="s">
        <v>373</v>
      </c>
    </row>
    <row r="220" spans="1:65" s="12" customFormat="1">
      <c r="B220" s="197"/>
      <c r="C220" s="198"/>
      <c r="D220" s="199" t="s">
        <v>191</v>
      </c>
      <c r="E220" s="200" t="s">
        <v>1</v>
      </c>
      <c r="F220" s="201" t="s">
        <v>374</v>
      </c>
      <c r="G220" s="198"/>
      <c r="H220" s="202">
        <v>43.76</v>
      </c>
      <c r="I220" s="203"/>
      <c r="J220" s="198"/>
      <c r="K220" s="198"/>
      <c r="L220" s="204"/>
      <c r="M220" s="205"/>
      <c r="N220" s="206"/>
      <c r="O220" s="206"/>
      <c r="P220" s="206"/>
      <c r="Q220" s="206"/>
      <c r="R220" s="206"/>
      <c r="S220" s="206"/>
      <c r="T220" s="207"/>
      <c r="AT220" s="208" t="s">
        <v>191</v>
      </c>
      <c r="AU220" s="208" t="s">
        <v>83</v>
      </c>
      <c r="AV220" s="12" t="s">
        <v>83</v>
      </c>
      <c r="AW220" s="12" t="s">
        <v>30</v>
      </c>
      <c r="AX220" s="12" t="s">
        <v>81</v>
      </c>
      <c r="AY220" s="208" t="s">
        <v>182</v>
      </c>
    </row>
    <row r="221" spans="1:65" s="1" customFormat="1" ht="16.5" customHeight="1">
      <c r="A221" s="33"/>
      <c r="B221" s="34"/>
      <c r="C221" s="184" t="s">
        <v>366</v>
      </c>
      <c r="D221" s="184" t="s">
        <v>184</v>
      </c>
      <c r="E221" s="185" t="s">
        <v>376</v>
      </c>
      <c r="F221" s="186" t="s">
        <v>377</v>
      </c>
      <c r="G221" s="187" t="s">
        <v>187</v>
      </c>
      <c r="H221" s="188">
        <v>43.76</v>
      </c>
      <c r="I221" s="189"/>
      <c r="J221" s="190">
        <f>ROUND(I221*H221,2)</f>
        <v>0</v>
      </c>
      <c r="K221" s="186" t="s">
        <v>188</v>
      </c>
      <c r="L221" s="38"/>
      <c r="M221" s="191" t="s">
        <v>1</v>
      </c>
      <c r="N221" s="192" t="s">
        <v>38</v>
      </c>
      <c r="O221" s="70"/>
      <c r="P221" s="193">
        <f>O221*H221</f>
        <v>0</v>
      </c>
      <c r="Q221" s="193">
        <v>0</v>
      </c>
      <c r="R221" s="193">
        <f>Q221*H221</f>
        <v>0</v>
      </c>
      <c r="S221" s="193">
        <v>0</v>
      </c>
      <c r="T221" s="194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5" t="s">
        <v>189</v>
      </c>
      <c r="AT221" s="195" t="s">
        <v>184</v>
      </c>
      <c r="AU221" s="195" t="s">
        <v>83</v>
      </c>
      <c r="AY221" s="16" t="s">
        <v>182</v>
      </c>
      <c r="BE221" s="196">
        <f>IF(N221="základní",J221,0)</f>
        <v>0</v>
      </c>
      <c r="BF221" s="196">
        <f>IF(N221="snížená",J221,0)</f>
        <v>0</v>
      </c>
      <c r="BG221" s="196">
        <f>IF(N221="zákl. přenesená",J221,0)</f>
        <v>0</v>
      </c>
      <c r="BH221" s="196">
        <f>IF(N221="sníž. přenesená",J221,0)</f>
        <v>0</v>
      </c>
      <c r="BI221" s="196">
        <f>IF(N221="nulová",J221,0)</f>
        <v>0</v>
      </c>
      <c r="BJ221" s="16" t="s">
        <v>81</v>
      </c>
      <c r="BK221" s="196">
        <f>ROUND(I221*H221,2)</f>
        <v>0</v>
      </c>
      <c r="BL221" s="16" t="s">
        <v>189</v>
      </c>
      <c r="BM221" s="195" t="s">
        <v>378</v>
      </c>
    </row>
    <row r="222" spans="1:65" s="12" customFormat="1">
      <c r="B222" s="197"/>
      <c r="C222" s="198"/>
      <c r="D222" s="199" t="s">
        <v>191</v>
      </c>
      <c r="E222" s="200" t="s">
        <v>1</v>
      </c>
      <c r="F222" s="201" t="s">
        <v>198</v>
      </c>
      <c r="G222" s="198"/>
      <c r="H222" s="202">
        <v>43.76</v>
      </c>
      <c r="I222" s="203"/>
      <c r="J222" s="198"/>
      <c r="K222" s="198"/>
      <c r="L222" s="204"/>
      <c r="M222" s="205"/>
      <c r="N222" s="206"/>
      <c r="O222" s="206"/>
      <c r="P222" s="206"/>
      <c r="Q222" s="206"/>
      <c r="R222" s="206"/>
      <c r="S222" s="206"/>
      <c r="T222" s="207"/>
      <c r="AT222" s="208" t="s">
        <v>191</v>
      </c>
      <c r="AU222" s="208" t="s">
        <v>83</v>
      </c>
      <c r="AV222" s="12" t="s">
        <v>83</v>
      </c>
      <c r="AW222" s="12" t="s">
        <v>30</v>
      </c>
      <c r="AX222" s="12" t="s">
        <v>81</v>
      </c>
      <c r="AY222" s="208" t="s">
        <v>182</v>
      </c>
    </row>
    <row r="223" spans="1:65" s="1" customFormat="1" ht="33" customHeight="1">
      <c r="A223" s="33"/>
      <c r="B223" s="34"/>
      <c r="C223" s="184" t="s">
        <v>370</v>
      </c>
      <c r="D223" s="184" t="s">
        <v>184</v>
      </c>
      <c r="E223" s="185" t="s">
        <v>380</v>
      </c>
      <c r="F223" s="186" t="s">
        <v>381</v>
      </c>
      <c r="G223" s="187" t="s">
        <v>187</v>
      </c>
      <c r="H223" s="188">
        <v>142.22</v>
      </c>
      <c r="I223" s="189"/>
      <c r="J223" s="190">
        <f>ROUND(I223*H223,2)</f>
        <v>0</v>
      </c>
      <c r="K223" s="186" t="s">
        <v>188</v>
      </c>
      <c r="L223" s="38"/>
      <c r="M223" s="191" t="s">
        <v>1</v>
      </c>
      <c r="N223" s="192" t="s">
        <v>38</v>
      </c>
      <c r="O223" s="70"/>
      <c r="P223" s="193">
        <f>O223*H223</f>
        <v>0</v>
      </c>
      <c r="Q223" s="193">
        <v>0</v>
      </c>
      <c r="R223" s="193">
        <f>Q223*H223</f>
        <v>0</v>
      </c>
      <c r="S223" s="193">
        <v>0</v>
      </c>
      <c r="T223" s="194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5" t="s">
        <v>189</v>
      </c>
      <c r="AT223" s="195" t="s">
        <v>184</v>
      </c>
      <c r="AU223" s="195" t="s">
        <v>83</v>
      </c>
      <c r="AY223" s="16" t="s">
        <v>182</v>
      </c>
      <c r="BE223" s="196">
        <f>IF(N223="základní",J223,0)</f>
        <v>0</v>
      </c>
      <c r="BF223" s="196">
        <f>IF(N223="snížená",J223,0)</f>
        <v>0</v>
      </c>
      <c r="BG223" s="196">
        <f>IF(N223="zákl. přenesená",J223,0)</f>
        <v>0</v>
      </c>
      <c r="BH223" s="196">
        <f>IF(N223="sníž. přenesená",J223,0)</f>
        <v>0</v>
      </c>
      <c r="BI223" s="196">
        <f>IF(N223="nulová",J223,0)</f>
        <v>0</v>
      </c>
      <c r="BJ223" s="16" t="s">
        <v>81</v>
      </c>
      <c r="BK223" s="196">
        <f>ROUND(I223*H223,2)</f>
        <v>0</v>
      </c>
      <c r="BL223" s="16" t="s">
        <v>189</v>
      </c>
      <c r="BM223" s="195" t="s">
        <v>382</v>
      </c>
    </row>
    <row r="224" spans="1:65" s="12" customFormat="1">
      <c r="B224" s="197"/>
      <c r="C224" s="198"/>
      <c r="D224" s="199" t="s">
        <v>191</v>
      </c>
      <c r="E224" s="200" t="s">
        <v>1</v>
      </c>
      <c r="F224" s="201" t="s">
        <v>196</v>
      </c>
      <c r="G224" s="198"/>
      <c r="H224" s="202">
        <v>71.11</v>
      </c>
      <c r="I224" s="203"/>
      <c r="J224" s="198"/>
      <c r="K224" s="198"/>
      <c r="L224" s="204"/>
      <c r="M224" s="205"/>
      <c r="N224" s="206"/>
      <c r="O224" s="206"/>
      <c r="P224" s="206"/>
      <c r="Q224" s="206"/>
      <c r="R224" s="206"/>
      <c r="S224" s="206"/>
      <c r="T224" s="207"/>
      <c r="AT224" s="208" t="s">
        <v>191</v>
      </c>
      <c r="AU224" s="208" t="s">
        <v>83</v>
      </c>
      <c r="AV224" s="12" t="s">
        <v>83</v>
      </c>
      <c r="AW224" s="12" t="s">
        <v>30</v>
      </c>
      <c r="AX224" s="12" t="s">
        <v>73</v>
      </c>
      <c r="AY224" s="208" t="s">
        <v>182</v>
      </c>
    </row>
    <row r="225" spans="1:65" s="12" customFormat="1">
      <c r="B225" s="197"/>
      <c r="C225" s="198"/>
      <c r="D225" s="199" t="s">
        <v>191</v>
      </c>
      <c r="E225" s="200" t="s">
        <v>1</v>
      </c>
      <c r="F225" s="201" t="s">
        <v>197</v>
      </c>
      <c r="G225" s="198"/>
      <c r="H225" s="202">
        <v>71.11</v>
      </c>
      <c r="I225" s="203"/>
      <c r="J225" s="198"/>
      <c r="K225" s="198"/>
      <c r="L225" s="204"/>
      <c r="M225" s="205"/>
      <c r="N225" s="206"/>
      <c r="O225" s="206"/>
      <c r="P225" s="206"/>
      <c r="Q225" s="206"/>
      <c r="R225" s="206"/>
      <c r="S225" s="206"/>
      <c r="T225" s="207"/>
      <c r="AT225" s="208" t="s">
        <v>191</v>
      </c>
      <c r="AU225" s="208" t="s">
        <v>83</v>
      </c>
      <c r="AV225" s="12" t="s">
        <v>83</v>
      </c>
      <c r="AW225" s="12" t="s">
        <v>30</v>
      </c>
      <c r="AX225" s="12" t="s">
        <v>73</v>
      </c>
      <c r="AY225" s="208" t="s">
        <v>182</v>
      </c>
    </row>
    <row r="226" spans="1:65" s="13" customFormat="1">
      <c r="B226" s="209"/>
      <c r="C226" s="210"/>
      <c r="D226" s="199" t="s">
        <v>191</v>
      </c>
      <c r="E226" s="211" t="s">
        <v>1</v>
      </c>
      <c r="F226" s="212" t="s">
        <v>199</v>
      </c>
      <c r="G226" s="210"/>
      <c r="H226" s="213">
        <v>142.22</v>
      </c>
      <c r="I226" s="214"/>
      <c r="J226" s="210"/>
      <c r="K226" s="210"/>
      <c r="L226" s="215"/>
      <c r="M226" s="216"/>
      <c r="N226" s="217"/>
      <c r="O226" s="217"/>
      <c r="P226" s="217"/>
      <c r="Q226" s="217"/>
      <c r="R226" s="217"/>
      <c r="S226" s="217"/>
      <c r="T226" s="218"/>
      <c r="AT226" s="219" t="s">
        <v>191</v>
      </c>
      <c r="AU226" s="219" t="s">
        <v>83</v>
      </c>
      <c r="AV226" s="13" t="s">
        <v>189</v>
      </c>
      <c r="AW226" s="13" t="s">
        <v>30</v>
      </c>
      <c r="AX226" s="13" t="s">
        <v>81</v>
      </c>
      <c r="AY226" s="219" t="s">
        <v>182</v>
      </c>
    </row>
    <row r="227" spans="1:65" s="1" customFormat="1" ht="24">
      <c r="A227" s="33"/>
      <c r="B227" s="34"/>
      <c r="C227" s="184" t="s">
        <v>375</v>
      </c>
      <c r="D227" s="184" t="s">
        <v>184</v>
      </c>
      <c r="E227" s="185" t="s">
        <v>384</v>
      </c>
      <c r="F227" s="186" t="s">
        <v>385</v>
      </c>
      <c r="G227" s="187" t="s">
        <v>187</v>
      </c>
      <c r="H227" s="188">
        <v>131.28</v>
      </c>
      <c r="I227" s="189"/>
      <c r="J227" s="190">
        <f>ROUND(I227*H227,2)</f>
        <v>0</v>
      </c>
      <c r="K227" s="186" t="s">
        <v>188</v>
      </c>
      <c r="L227" s="38"/>
      <c r="M227" s="191" t="s">
        <v>1</v>
      </c>
      <c r="N227" s="192" t="s">
        <v>38</v>
      </c>
      <c r="O227" s="70"/>
      <c r="P227" s="193">
        <f>O227*H227</f>
        <v>0</v>
      </c>
      <c r="Q227" s="193">
        <v>0</v>
      </c>
      <c r="R227" s="193">
        <f>Q227*H227</f>
        <v>0</v>
      </c>
      <c r="S227" s="193">
        <v>0</v>
      </c>
      <c r="T227" s="194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5" t="s">
        <v>189</v>
      </c>
      <c r="AT227" s="195" t="s">
        <v>184</v>
      </c>
      <c r="AU227" s="195" t="s">
        <v>83</v>
      </c>
      <c r="AY227" s="16" t="s">
        <v>182</v>
      </c>
      <c r="BE227" s="196">
        <f>IF(N227="základní",J227,0)</f>
        <v>0</v>
      </c>
      <c r="BF227" s="196">
        <f>IF(N227="snížená",J227,0)</f>
        <v>0</v>
      </c>
      <c r="BG227" s="196">
        <f>IF(N227="zákl. přenesená",J227,0)</f>
        <v>0</v>
      </c>
      <c r="BH227" s="196">
        <f>IF(N227="sníž. přenesená",J227,0)</f>
        <v>0</v>
      </c>
      <c r="BI227" s="196">
        <f>IF(N227="nulová",J227,0)</f>
        <v>0</v>
      </c>
      <c r="BJ227" s="16" t="s">
        <v>81</v>
      </c>
      <c r="BK227" s="196">
        <f>ROUND(I227*H227,2)</f>
        <v>0</v>
      </c>
      <c r="BL227" s="16" t="s">
        <v>189</v>
      </c>
      <c r="BM227" s="195" t="s">
        <v>386</v>
      </c>
    </row>
    <row r="228" spans="1:65" s="12" customFormat="1">
      <c r="B228" s="197"/>
      <c r="C228" s="198"/>
      <c r="D228" s="199" t="s">
        <v>191</v>
      </c>
      <c r="E228" s="200" t="s">
        <v>1</v>
      </c>
      <c r="F228" s="201" t="s">
        <v>387</v>
      </c>
      <c r="G228" s="198"/>
      <c r="H228" s="202">
        <v>87.52</v>
      </c>
      <c r="I228" s="203"/>
      <c r="J228" s="198"/>
      <c r="K228" s="198"/>
      <c r="L228" s="204"/>
      <c r="M228" s="205"/>
      <c r="N228" s="206"/>
      <c r="O228" s="206"/>
      <c r="P228" s="206"/>
      <c r="Q228" s="206"/>
      <c r="R228" s="206"/>
      <c r="S228" s="206"/>
      <c r="T228" s="207"/>
      <c r="AT228" s="208" t="s">
        <v>191</v>
      </c>
      <c r="AU228" s="208" t="s">
        <v>83</v>
      </c>
      <c r="AV228" s="12" t="s">
        <v>83</v>
      </c>
      <c r="AW228" s="12" t="s">
        <v>30</v>
      </c>
      <c r="AX228" s="12" t="s">
        <v>73</v>
      </c>
      <c r="AY228" s="208" t="s">
        <v>182</v>
      </c>
    </row>
    <row r="229" spans="1:65" s="12" customFormat="1">
      <c r="B229" s="197"/>
      <c r="C229" s="198"/>
      <c r="D229" s="199" t="s">
        <v>191</v>
      </c>
      <c r="E229" s="200" t="s">
        <v>1</v>
      </c>
      <c r="F229" s="201" t="s">
        <v>198</v>
      </c>
      <c r="G229" s="198"/>
      <c r="H229" s="202">
        <v>43.76</v>
      </c>
      <c r="I229" s="203"/>
      <c r="J229" s="198"/>
      <c r="K229" s="198"/>
      <c r="L229" s="204"/>
      <c r="M229" s="205"/>
      <c r="N229" s="206"/>
      <c r="O229" s="206"/>
      <c r="P229" s="206"/>
      <c r="Q229" s="206"/>
      <c r="R229" s="206"/>
      <c r="S229" s="206"/>
      <c r="T229" s="207"/>
      <c r="AT229" s="208" t="s">
        <v>191</v>
      </c>
      <c r="AU229" s="208" t="s">
        <v>83</v>
      </c>
      <c r="AV229" s="12" t="s">
        <v>83</v>
      </c>
      <c r="AW229" s="12" t="s">
        <v>30</v>
      </c>
      <c r="AX229" s="12" t="s">
        <v>73</v>
      </c>
      <c r="AY229" s="208" t="s">
        <v>182</v>
      </c>
    </row>
    <row r="230" spans="1:65" s="13" customFormat="1">
      <c r="B230" s="209"/>
      <c r="C230" s="210"/>
      <c r="D230" s="199" t="s">
        <v>191</v>
      </c>
      <c r="E230" s="211" t="s">
        <v>1</v>
      </c>
      <c r="F230" s="212" t="s">
        <v>199</v>
      </c>
      <c r="G230" s="210"/>
      <c r="H230" s="213">
        <v>131.28</v>
      </c>
      <c r="I230" s="214"/>
      <c r="J230" s="210"/>
      <c r="K230" s="210"/>
      <c r="L230" s="215"/>
      <c r="M230" s="216"/>
      <c r="N230" s="217"/>
      <c r="O230" s="217"/>
      <c r="P230" s="217"/>
      <c r="Q230" s="217"/>
      <c r="R230" s="217"/>
      <c r="S230" s="217"/>
      <c r="T230" s="218"/>
      <c r="AT230" s="219" t="s">
        <v>191</v>
      </c>
      <c r="AU230" s="219" t="s">
        <v>83</v>
      </c>
      <c r="AV230" s="13" t="s">
        <v>189</v>
      </c>
      <c r="AW230" s="13" t="s">
        <v>30</v>
      </c>
      <c r="AX230" s="13" t="s">
        <v>81</v>
      </c>
      <c r="AY230" s="219" t="s">
        <v>182</v>
      </c>
    </row>
    <row r="231" spans="1:65" s="1" customFormat="1" ht="24">
      <c r="A231" s="33"/>
      <c r="B231" s="34"/>
      <c r="C231" s="184" t="s">
        <v>379</v>
      </c>
      <c r="D231" s="184" t="s">
        <v>184</v>
      </c>
      <c r="E231" s="185" t="s">
        <v>389</v>
      </c>
      <c r="F231" s="186" t="s">
        <v>390</v>
      </c>
      <c r="G231" s="187" t="s">
        <v>187</v>
      </c>
      <c r="H231" s="188">
        <v>131.196</v>
      </c>
      <c r="I231" s="189"/>
      <c r="J231" s="190">
        <f>ROUND(I231*H231,2)</f>
        <v>0</v>
      </c>
      <c r="K231" s="186" t="s">
        <v>188</v>
      </c>
      <c r="L231" s="38"/>
      <c r="M231" s="191" t="s">
        <v>1</v>
      </c>
      <c r="N231" s="192" t="s">
        <v>38</v>
      </c>
      <c r="O231" s="70"/>
      <c r="P231" s="193">
        <f>O231*H231</f>
        <v>0</v>
      </c>
      <c r="Q231" s="193">
        <v>8.4250000000000005E-2</v>
      </c>
      <c r="R231" s="193">
        <f>Q231*H231</f>
        <v>11.053263000000001</v>
      </c>
      <c r="S231" s="193">
        <v>0</v>
      </c>
      <c r="T231" s="194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95" t="s">
        <v>189</v>
      </c>
      <c r="AT231" s="195" t="s">
        <v>184</v>
      </c>
      <c r="AU231" s="195" t="s">
        <v>83</v>
      </c>
      <c r="AY231" s="16" t="s">
        <v>182</v>
      </c>
      <c r="BE231" s="196">
        <f>IF(N231="základní",J231,0)</f>
        <v>0</v>
      </c>
      <c r="BF231" s="196">
        <f>IF(N231="snížená",J231,0)</f>
        <v>0</v>
      </c>
      <c r="BG231" s="196">
        <f>IF(N231="zákl. přenesená",J231,0)</f>
        <v>0</v>
      </c>
      <c r="BH231" s="196">
        <f>IF(N231="sníž. přenesená",J231,0)</f>
        <v>0</v>
      </c>
      <c r="BI231" s="196">
        <f>IF(N231="nulová",J231,0)</f>
        <v>0</v>
      </c>
      <c r="BJ231" s="16" t="s">
        <v>81</v>
      </c>
      <c r="BK231" s="196">
        <f>ROUND(I231*H231,2)</f>
        <v>0</v>
      </c>
      <c r="BL231" s="16" t="s">
        <v>189</v>
      </c>
      <c r="BM231" s="195" t="s">
        <v>391</v>
      </c>
    </row>
    <row r="232" spans="1:65" s="12" customFormat="1">
      <c r="B232" s="197"/>
      <c r="C232" s="198"/>
      <c r="D232" s="199" t="s">
        <v>191</v>
      </c>
      <c r="E232" s="200" t="s">
        <v>1</v>
      </c>
      <c r="F232" s="201" t="s">
        <v>192</v>
      </c>
      <c r="G232" s="198"/>
      <c r="H232" s="202">
        <v>131.196</v>
      </c>
      <c r="I232" s="203"/>
      <c r="J232" s="198"/>
      <c r="K232" s="198"/>
      <c r="L232" s="204"/>
      <c r="M232" s="205"/>
      <c r="N232" s="206"/>
      <c r="O232" s="206"/>
      <c r="P232" s="206"/>
      <c r="Q232" s="206"/>
      <c r="R232" s="206"/>
      <c r="S232" s="206"/>
      <c r="T232" s="207"/>
      <c r="AT232" s="208" t="s">
        <v>191</v>
      </c>
      <c r="AU232" s="208" t="s">
        <v>83</v>
      </c>
      <c r="AV232" s="12" t="s">
        <v>83</v>
      </c>
      <c r="AW232" s="12" t="s">
        <v>30</v>
      </c>
      <c r="AX232" s="12" t="s">
        <v>81</v>
      </c>
      <c r="AY232" s="208" t="s">
        <v>182</v>
      </c>
    </row>
    <row r="233" spans="1:65" s="11" customFormat="1" ht="22.9" customHeight="1">
      <c r="B233" s="168"/>
      <c r="C233" s="169"/>
      <c r="D233" s="170" t="s">
        <v>72</v>
      </c>
      <c r="E233" s="182" t="s">
        <v>226</v>
      </c>
      <c r="F233" s="182" t="s">
        <v>392</v>
      </c>
      <c r="G233" s="169"/>
      <c r="H233" s="169"/>
      <c r="I233" s="172"/>
      <c r="J233" s="183">
        <f>BK233</f>
        <v>0</v>
      </c>
      <c r="K233" s="169"/>
      <c r="L233" s="174"/>
      <c r="M233" s="175"/>
      <c r="N233" s="176"/>
      <c r="O233" s="176"/>
      <c r="P233" s="177">
        <f>SUM(P234:P250)</f>
        <v>0</v>
      </c>
      <c r="Q233" s="176"/>
      <c r="R233" s="177">
        <f>SUM(R234:R250)</f>
        <v>15.456622000000001</v>
      </c>
      <c r="S233" s="176"/>
      <c r="T233" s="178">
        <f>SUM(T234:T250)</f>
        <v>0</v>
      </c>
      <c r="AR233" s="179" t="s">
        <v>81</v>
      </c>
      <c r="AT233" s="180" t="s">
        <v>72</v>
      </c>
      <c r="AU233" s="180" t="s">
        <v>81</v>
      </c>
      <c r="AY233" s="179" t="s">
        <v>182</v>
      </c>
      <c r="BK233" s="181">
        <f>SUM(BK234:BK250)</f>
        <v>0</v>
      </c>
    </row>
    <row r="234" spans="1:65" s="1" customFormat="1" ht="33" customHeight="1">
      <c r="A234" s="33"/>
      <c r="B234" s="34"/>
      <c r="C234" s="184" t="s">
        <v>383</v>
      </c>
      <c r="D234" s="184" t="s">
        <v>184</v>
      </c>
      <c r="E234" s="185" t="s">
        <v>394</v>
      </c>
      <c r="F234" s="186" t="s">
        <v>395</v>
      </c>
      <c r="G234" s="187" t="s">
        <v>212</v>
      </c>
      <c r="H234" s="188">
        <v>328</v>
      </c>
      <c r="I234" s="189"/>
      <c r="J234" s="190">
        <f>ROUND(I234*H234,2)</f>
        <v>0</v>
      </c>
      <c r="K234" s="186" t="s">
        <v>188</v>
      </c>
      <c r="L234" s="38"/>
      <c r="M234" s="191" t="s">
        <v>1</v>
      </c>
      <c r="N234" s="192" t="s">
        <v>38</v>
      </c>
      <c r="O234" s="70"/>
      <c r="P234" s="193">
        <f>O234*H234</f>
        <v>0</v>
      </c>
      <c r="Q234" s="193">
        <v>0</v>
      </c>
      <c r="R234" s="193">
        <f>Q234*H234</f>
        <v>0</v>
      </c>
      <c r="S234" s="193">
        <v>0</v>
      </c>
      <c r="T234" s="194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95" t="s">
        <v>189</v>
      </c>
      <c r="AT234" s="195" t="s">
        <v>184</v>
      </c>
      <c r="AU234" s="195" t="s">
        <v>83</v>
      </c>
      <c r="AY234" s="16" t="s">
        <v>182</v>
      </c>
      <c r="BE234" s="196">
        <f>IF(N234="základní",J234,0)</f>
        <v>0</v>
      </c>
      <c r="BF234" s="196">
        <f>IF(N234="snížená",J234,0)</f>
        <v>0</v>
      </c>
      <c r="BG234" s="196">
        <f>IF(N234="zákl. přenesená",J234,0)</f>
        <v>0</v>
      </c>
      <c r="BH234" s="196">
        <f>IF(N234="sníž. přenesená",J234,0)</f>
        <v>0</v>
      </c>
      <c r="BI234" s="196">
        <f>IF(N234="nulová",J234,0)</f>
        <v>0</v>
      </c>
      <c r="BJ234" s="16" t="s">
        <v>81</v>
      </c>
      <c r="BK234" s="196">
        <f>ROUND(I234*H234,2)</f>
        <v>0</v>
      </c>
      <c r="BL234" s="16" t="s">
        <v>189</v>
      </c>
      <c r="BM234" s="195" t="s">
        <v>396</v>
      </c>
    </row>
    <row r="235" spans="1:65" s="12" customFormat="1">
      <c r="B235" s="197"/>
      <c r="C235" s="198"/>
      <c r="D235" s="199" t="s">
        <v>191</v>
      </c>
      <c r="E235" s="200" t="s">
        <v>1</v>
      </c>
      <c r="F235" s="201" t="s">
        <v>123</v>
      </c>
      <c r="G235" s="198"/>
      <c r="H235" s="202">
        <v>328</v>
      </c>
      <c r="I235" s="203"/>
      <c r="J235" s="198"/>
      <c r="K235" s="198"/>
      <c r="L235" s="204"/>
      <c r="M235" s="205"/>
      <c r="N235" s="206"/>
      <c r="O235" s="206"/>
      <c r="P235" s="206"/>
      <c r="Q235" s="206"/>
      <c r="R235" s="206"/>
      <c r="S235" s="206"/>
      <c r="T235" s="207"/>
      <c r="AT235" s="208" t="s">
        <v>191</v>
      </c>
      <c r="AU235" s="208" t="s">
        <v>83</v>
      </c>
      <c r="AV235" s="12" t="s">
        <v>83</v>
      </c>
      <c r="AW235" s="12" t="s">
        <v>30</v>
      </c>
      <c r="AX235" s="12" t="s">
        <v>81</v>
      </c>
      <c r="AY235" s="208" t="s">
        <v>182</v>
      </c>
    </row>
    <row r="236" spans="1:65" s="1" customFormat="1" ht="16.5" customHeight="1">
      <c r="A236" s="33"/>
      <c r="B236" s="34"/>
      <c r="C236" s="230" t="s">
        <v>388</v>
      </c>
      <c r="D236" s="230" t="s">
        <v>315</v>
      </c>
      <c r="E236" s="231" t="s">
        <v>398</v>
      </c>
      <c r="F236" s="232" t="s">
        <v>399</v>
      </c>
      <c r="G236" s="233" t="s">
        <v>212</v>
      </c>
      <c r="H236" s="234">
        <v>344.4</v>
      </c>
      <c r="I236" s="235"/>
      <c r="J236" s="236">
        <f>ROUND(I236*H236,2)</f>
        <v>0</v>
      </c>
      <c r="K236" s="232" t="s">
        <v>1</v>
      </c>
      <c r="L236" s="237"/>
      <c r="M236" s="238" t="s">
        <v>1</v>
      </c>
      <c r="N236" s="239" t="s">
        <v>38</v>
      </c>
      <c r="O236" s="70"/>
      <c r="P236" s="193">
        <f>O236*H236</f>
        <v>0</v>
      </c>
      <c r="Q236" s="193">
        <v>2.14E-3</v>
      </c>
      <c r="R236" s="193">
        <f>Q236*H236</f>
        <v>0.73701599999999989</v>
      </c>
      <c r="S236" s="193">
        <v>0</v>
      </c>
      <c r="T236" s="194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95" t="s">
        <v>226</v>
      </c>
      <c r="AT236" s="195" t="s">
        <v>315</v>
      </c>
      <c r="AU236" s="195" t="s">
        <v>83</v>
      </c>
      <c r="AY236" s="16" t="s">
        <v>182</v>
      </c>
      <c r="BE236" s="196">
        <f>IF(N236="základní",J236,0)</f>
        <v>0</v>
      </c>
      <c r="BF236" s="196">
        <f>IF(N236="snížená",J236,0)</f>
        <v>0</v>
      </c>
      <c r="BG236" s="196">
        <f>IF(N236="zákl. přenesená",J236,0)</f>
        <v>0</v>
      </c>
      <c r="BH236" s="196">
        <f>IF(N236="sníž. přenesená",J236,0)</f>
        <v>0</v>
      </c>
      <c r="BI236" s="196">
        <f>IF(N236="nulová",J236,0)</f>
        <v>0</v>
      </c>
      <c r="BJ236" s="16" t="s">
        <v>81</v>
      </c>
      <c r="BK236" s="196">
        <f>ROUND(I236*H236,2)</f>
        <v>0</v>
      </c>
      <c r="BL236" s="16" t="s">
        <v>189</v>
      </c>
      <c r="BM236" s="195" t="s">
        <v>400</v>
      </c>
    </row>
    <row r="237" spans="1:65" s="12" customFormat="1">
      <c r="B237" s="197"/>
      <c r="C237" s="198"/>
      <c r="D237" s="199" t="s">
        <v>191</v>
      </c>
      <c r="E237" s="200" t="s">
        <v>1</v>
      </c>
      <c r="F237" s="201" t="s">
        <v>436</v>
      </c>
      <c r="G237" s="198"/>
      <c r="H237" s="202">
        <v>344.4</v>
      </c>
      <c r="I237" s="203"/>
      <c r="J237" s="198"/>
      <c r="K237" s="198"/>
      <c r="L237" s="204"/>
      <c r="M237" s="205"/>
      <c r="N237" s="206"/>
      <c r="O237" s="206"/>
      <c r="P237" s="206"/>
      <c r="Q237" s="206"/>
      <c r="R237" s="206"/>
      <c r="S237" s="206"/>
      <c r="T237" s="207"/>
      <c r="AT237" s="208" t="s">
        <v>191</v>
      </c>
      <c r="AU237" s="208" t="s">
        <v>83</v>
      </c>
      <c r="AV237" s="12" t="s">
        <v>83</v>
      </c>
      <c r="AW237" s="12" t="s">
        <v>30</v>
      </c>
      <c r="AX237" s="12" t="s">
        <v>81</v>
      </c>
      <c r="AY237" s="208" t="s">
        <v>182</v>
      </c>
    </row>
    <row r="238" spans="1:65" s="1" customFormat="1" ht="21.75" customHeight="1">
      <c r="A238" s="33"/>
      <c r="B238" s="34"/>
      <c r="C238" s="184" t="s">
        <v>393</v>
      </c>
      <c r="D238" s="184" t="s">
        <v>184</v>
      </c>
      <c r="E238" s="185" t="s">
        <v>408</v>
      </c>
      <c r="F238" s="186" t="s">
        <v>409</v>
      </c>
      <c r="G238" s="187" t="s">
        <v>212</v>
      </c>
      <c r="H238" s="188">
        <v>328</v>
      </c>
      <c r="I238" s="189"/>
      <c r="J238" s="190">
        <f>ROUND(I238*H238,2)</f>
        <v>0</v>
      </c>
      <c r="K238" s="186" t="s">
        <v>188</v>
      </c>
      <c r="L238" s="38"/>
      <c r="M238" s="191" t="s">
        <v>1</v>
      </c>
      <c r="N238" s="192" t="s">
        <v>38</v>
      </c>
      <c r="O238" s="70"/>
      <c r="P238" s="193">
        <f>O238*H238</f>
        <v>0</v>
      </c>
      <c r="Q238" s="193">
        <v>1.0000000000000001E-5</v>
      </c>
      <c r="R238" s="193">
        <f>Q238*H238</f>
        <v>3.2800000000000004E-3</v>
      </c>
      <c r="S238" s="193">
        <v>0</v>
      </c>
      <c r="T238" s="194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95" t="s">
        <v>271</v>
      </c>
      <c r="AT238" s="195" t="s">
        <v>184</v>
      </c>
      <c r="AU238" s="195" t="s">
        <v>83</v>
      </c>
      <c r="AY238" s="16" t="s">
        <v>182</v>
      </c>
      <c r="BE238" s="196">
        <f>IF(N238="základní",J238,0)</f>
        <v>0</v>
      </c>
      <c r="BF238" s="196">
        <f>IF(N238="snížená",J238,0)</f>
        <v>0</v>
      </c>
      <c r="BG238" s="196">
        <f>IF(N238="zákl. přenesená",J238,0)</f>
        <v>0</v>
      </c>
      <c r="BH238" s="196">
        <f>IF(N238="sníž. přenesená",J238,0)</f>
        <v>0</v>
      </c>
      <c r="BI238" s="196">
        <f>IF(N238="nulová",J238,0)</f>
        <v>0</v>
      </c>
      <c r="BJ238" s="16" t="s">
        <v>81</v>
      </c>
      <c r="BK238" s="196">
        <f>ROUND(I238*H238,2)</f>
        <v>0</v>
      </c>
      <c r="BL238" s="16" t="s">
        <v>271</v>
      </c>
      <c r="BM238" s="195" t="s">
        <v>410</v>
      </c>
    </row>
    <row r="239" spans="1:65" s="12" customFormat="1">
      <c r="B239" s="197"/>
      <c r="C239" s="198"/>
      <c r="D239" s="199" t="s">
        <v>191</v>
      </c>
      <c r="E239" s="200" t="s">
        <v>1</v>
      </c>
      <c r="F239" s="201" t="s">
        <v>123</v>
      </c>
      <c r="G239" s="198"/>
      <c r="H239" s="202">
        <v>328</v>
      </c>
      <c r="I239" s="203"/>
      <c r="J239" s="198"/>
      <c r="K239" s="198"/>
      <c r="L239" s="204"/>
      <c r="M239" s="205"/>
      <c r="N239" s="206"/>
      <c r="O239" s="206"/>
      <c r="P239" s="206"/>
      <c r="Q239" s="206"/>
      <c r="R239" s="206"/>
      <c r="S239" s="206"/>
      <c r="T239" s="207"/>
      <c r="AT239" s="208" t="s">
        <v>191</v>
      </c>
      <c r="AU239" s="208" t="s">
        <v>83</v>
      </c>
      <c r="AV239" s="12" t="s">
        <v>83</v>
      </c>
      <c r="AW239" s="12" t="s">
        <v>30</v>
      </c>
      <c r="AX239" s="12" t="s">
        <v>81</v>
      </c>
      <c r="AY239" s="208" t="s">
        <v>182</v>
      </c>
    </row>
    <row r="240" spans="1:65" s="1" customFormat="1" ht="16.5" customHeight="1">
      <c r="A240" s="33"/>
      <c r="B240" s="34"/>
      <c r="C240" s="184" t="s">
        <v>397</v>
      </c>
      <c r="D240" s="184" t="s">
        <v>184</v>
      </c>
      <c r="E240" s="185" t="s">
        <v>412</v>
      </c>
      <c r="F240" s="186" t="s">
        <v>413</v>
      </c>
      <c r="G240" s="187" t="s">
        <v>212</v>
      </c>
      <c r="H240" s="188">
        <v>328</v>
      </c>
      <c r="I240" s="189"/>
      <c r="J240" s="190">
        <f>ROUND(I240*H240,2)</f>
        <v>0</v>
      </c>
      <c r="K240" s="186" t="s">
        <v>1</v>
      </c>
      <c r="L240" s="38"/>
      <c r="M240" s="191" t="s">
        <v>1</v>
      </c>
      <c r="N240" s="192" t="s">
        <v>38</v>
      </c>
      <c r="O240" s="70"/>
      <c r="P240" s="193">
        <f>O240*H240</f>
        <v>0</v>
      </c>
      <c r="Q240" s="193">
        <v>0</v>
      </c>
      <c r="R240" s="193">
        <f>Q240*H240</f>
        <v>0</v>
      </c>
      <c r="S240" s="193">
        <v>0</v>
      </c>
      <c r="T240" s="194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95" t="s">
        <v>189</v>
      </c>
      <c r="AT240" s="195" t="s">
        <v>184</v>
      </c>
      <c r="AU240" s="195" t="s">
        <v>83</v>
      </c>
      <c r="AY240" s="16" t="s">
        <v>182</v>
      </c>
      <c r="BE240" s="196">
        <f>IF(N240="základní",J240,0)</f>
        <v>0</v>
      </c>
      <c r="BF240" s="196">
        <f>IF(N240="snížená",J240,0)</f>
        <v>0</v>
      </c>
      <c r="BG240" s="196">
        <f>IF(N240="zákl. přenesená",J240,0)</f>
        <v>0</v>
      </c>
      <c r="BH240" s="196">
        <f>IF(N240="sníž. přenesená",J240,0)</f>
        <v>0</v>
      </c>
      <c r="BI240" s="196">
        <f>IF(N240="nulová",J240,0)</f>
        <v>0</v>
      </c>
      <c r="BJ240" s="16" t="s">
        <v>81</v>
      </c>
      <c r="BK240" s="196">
        <f>ROUND(I240*H240,2)</f>
        <v>0</v>
      </c>
      <c r="BL240" s="16" t="s">
        <v>189</v>
      </c>
      <c r="BM240" s="195" t="s">
        <v>414</v>
      </c>
    </row>
    <row r="241" spans="1:65" s="12" customFormat="1">
      <c r="B241" s="197"/>
      <c r="C241" s="198"/>
      <c r="D241" s="199" t="s">
        <v>191</v>
      </c>
      <c r="E241" s="200" t="s">
        <v>1</v>
      </c>
      <c r="F241" s="201" t="s">
        <v>123</v>
      </c>
      <c r="G241" s="198"/>
      <c r="H241" s="202">
        <v>328</v>
      </c>
      <c r="I241" s="203"/>
      <c r="J241" s="198"/>
      <c r="K241" s="198"/>
      <c r="L241" s="204"/>
      <c r="M241" s="205"/>
      <c r="N241" s="206"/>
      <c r="O241" s="206"/>
      <c r="P241" s="206"/>
      <c r="Q241" s="206"/>
      <c r="R241" s="206"/>
      <c r="S241" s="206"/>
      <c r="T241" s="207"/>
      <c r="AT241" s="208" t="s">
        <v>191</v>
      </c>
      <c r="AU241" s="208" t="s">
        <v>83</v>
      </c>
      <c r="AV241" s="12" t="s">
        <v>83</v>
      </c>
      <c r="AW241" s="12" t="s">
        <v>30</v>
      </c>
      <c r="AX241" s="12" t="s">
        <v>81</v>
      </c>
      <c r="AY241" s="208" t="s">
        <v>182</v>
      </c>
    </row>
    <row r="242" spans="1:65" s="1" customFormat="1" ht="33" customHeight="1">
      <c r="A242" s="33"/>
      <c r="B242" s="34"/>
      <c r="C242" s="184" t="s">
        <v>402</v>
      </c>
      <c r="D242" s="184" t="s">
        <v>184</v>
      </c>
      <c r="E242" s="185" t="s">
        <v>416</v>
      </c>
      <c r="F242" s="186" t="s">
        <v>417</v>
      </c>
      <c r="G242" s="187" t="s">
        <v>418</v>
      </c>
      <c r="H242" s="188">
        <v>31</v>
      </c>
      <c r="I242" s="189"/>
      <c r="J242" s="190">
        <f>ROUND(I242*H242,2)</f>
        <v>0</v>
      </c>
      <c r="K242" s="186" t="s">
        <v>188</v>
      </c>
      <c r="L242" s="38"/>
      <c r="M242" s="191" t="s">
        <v>1</v>
      </c>
      <c r="N242" s="192" t="s">
        <v>38</v>
      </c>
      <c r="O242" s="70"/>
      <c r="P242" s="193">
        <f>O242*H242</f>
        <v>0</v>
      </c>
      <c r="Q242" s="193">
        <v>0.36191000000000001</v>
      </c>
      <c r="R242" s="193">
        <f>Q242*H242</f>
        <v>11.21921</v>
      </c>
      <c r="S242" s="193">
        <v>0</v>
      </c>
      <c r="T242" s="194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95" t="s">
        <v>189</v>
      </c>
      <c r="AT242" s="195" t="s">
        <v>184</v>
      </c>
      <c r="AU242" s="195" t="s">
        <v>83</v>
      </c>
      <c r="AY242" s="16" t="s">
        <v>182</v>
      </c>
      <c r="BE242" s="196">
        <f>IF(N242="základní",J242,0)</f>
        <v>0</v>
      </c>
      <c r="BF242" s="196">
        <f>IF(N242="snížená",J242,0)</f>
        <v>0</v>
      </c>
      <c r="BG242" s="196">
        <f>IF(N242="zákl. přenesená",J242,0)</f>
        <v>0</v>
      </c>
      <c r="BH242" s="196">
        <f>IF(N242="sníž. přenesená",J242,0)</f>
        <v>0</v>
      </c>
      <c r="BI242" s="196">
        <f>IF(N242="nulová",J242,0)</f>
        <v>0</v>
      </c>
      <c r="BJ242" s="16" t="s">
        <v>81</v>
      </c>
      <c r="BK242" s="196">
        <f>ROUND(I242*H242,2)</f>
        <v>0</v>
      </c>
      <c r="BL242" s="16" t="s">
        <v>189</v>
      </c>
      <c r="BM242" s="195" t="s">
        <v>419</v>
      </c>
    </row>
    <row r="243" spans="1:65" s="12" customFormat="1">
      <c r="B243" s="197"/>
      <c r="C243" s="198"/>
      <c r="D243" s="199" t="s">
        <v>191</v>
      </c>
      <c r="E243" s="200" t="s">
        <v>1</v>
      </c>
      <c r="F243" s="201" t="s">
        <v>148</v>
      </c>
      <c r="G243" s="198"/>
      <c r="H243" s="202">
        <v>31</v>
      </c>
      <c r="I243" s="203"/>
      <c r="J243" s="198"/>
      <c r="K243" s="198"/>
      <c r="L243" s="204"/>
      <c r="M243" s="205"/>
      <c r="N243" s="206"/>
      <c r="O243" s="206"/>
      <c r="P243" s="206"/>
      <c r="Q243" s="206"/>
      <c r="R243" s="206"/>
      <c r="S243" s="206"/>
      <c r="T243" s="207"/>
      <c r="AT243" s="208" t="s">
        <v>191</v>
      </c>
      <c r="AU243" s="208" t="s">
        <v>83</v>
      </c>
      <c r="AV243" s="12" t="s">
        <v>83</v>
      </c>
      <c r="AW243" s="12" t="s">
        <v>30</v>
      </c>
      <c r="AX243" s="12" t="s">
        <v>81</v>
      </c>
      <c r="AY243" s="208" t="s">
        <v>182</v>
      </c>
    </row>
    <row r="244" spans="1:65" s="1" customFormat="1" ht="24">
      <c r="A244" s="33"/>
      <c r="B244" s="34"/>
      <c r="C244" s="230" t="s">
        <v>407</v>
      </c>
      <c r="D244" s="230" t="s">
        <v>315</v>
      </c>
      <c r="E244" s="231" t="s">
        <v>421</v>
      </c>
      <c r="F244" s="232" t="s">
        <v>422</v>
      </c>
      <c r="G244" s="233" t="s">
        <v>418</v>
      </c>
      <c r="H244" s="234">
        <v>31</v>
      </c>
      <c r="I244" s="235"/>
      <c r="J244" s="236">
        <f>ROUND(I244*H244,2)</f>
        <v>0</v>
      </c>
      <c r="K244" s="232" t="s">
        <v>1</v>
      </c>
      <c r="L244" s="237"/>
      <c r="M244" s="238" t="s">
        <v>1</v>
      </c>
      <c r="N244" s="239" t="s">
        <v>38</v>
      </c>
      <c r="O244" s="70"/>
      <c r="P244" s="193">
        <f>O244*H244</f>
        <v>0</v>
      </c>
      <c r="Q244" s="193">
        <v>0.11</v>
      </c>
      <c r="R244" s="193">
        <f>Q244*H244</f>
        <v>3.41</v>
      </c>
      <c r="S244" s="193">
        <v>0</v>
      </c>
      <c r="T244" s="194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95" t="s">
        <v>226</v>
      </c>
      <c r="AT244" s="195" t="s">
        <v>315</v>
      </c>
      <c r="AU244" s="195" t="s">
        <v>83</v>
      </c>
      <c r="AY244" s="16" t="s">
        <v>182</v>
      </c>
      <c r="BE244" s="196">
        <f>IF(N244="základní",J244,0)</f>
        <v>0</v>
      </c>
      <c r="BF244" s="196">
        <f>IF(N244="snížená",J244,0)</f>
        <v>0</v>
      </c>
      <c r="BG244" s="196">
        <f>IF(N244="zákl. přenesená",J244,0)</f>
        <v>0</v>
      </c>
      <c r="BH244" s="196">
        <f>IF(N244="sníž. přenesená",J244,0)</f>
        <v>0</v>
      </c>
      <c r="BI244" s="196">
        <f>IF(N244="nulová",J244,0)</f>
        <v>0</v>
      </c>
      <c r="BJ244" s="16" t="s">
        <v>81</v>
      </c>
      <c r="BK244" s="196">
        <f>ROUND(I244*H244,2)</f>
        <v>0</v>
      </c>
      <c r="BL244" s="16" t="s">
        <v>189</v>
      </c>
      <c r="BM244" s="195" t="s">
        <v>423</v>
      </c>
    </row>
    <row r="245" spans="1:65" s="12" customFormat="1">
      <c r="B245" s="197"/>
      <c r="C245" s="198"/>
      <c r="D245" s="199" t="s">
        <v>191</v>
      </c>
      <c r="E245" s="200" t="s">
        <v>1</v>
      </c>
      <c r="F245" s="201" t="s">
        <v>148</v>
      </c>
      <c r="G245" s="198"/>
      <c r="H245" s="202">
        <v>31</v>
      </c>
      <c r="I245" s="203"/>
      <c r="J245" s="198"/>
      <c r="K245" s="198"/>
      <c r="L245" s="204"/>
      <c r="M245" s="205"/>
      <c r="N245" s="206"/>
      <c r="O245" s="206"/>
      <c r="P245" s="206"/>
      <c r="Q245" s="206"/>
      <c r="R245" s="206"/>
      <c r="S245" s="206"/>
      <c r="T245" s="207"/>
      <c r="AT245" s="208" t="s">
        <v>191</v>
      </c>
      <c r="AU245" s="208" t="s">
        <v>83</v>
      </c>
      <c r="AV245" s="12" t="s">
        <v>83</v>
      </c>
      <c r="AW245" s="12" t="s">
        <v>30</v>
      </c>
      <c r="AX245" s="12" t="s">
        <v>81</v>
      </c>
      <c r="AY245" s="208" t="s">
        <v>182</v>
      </c>
    </row>
    <row r="246" spans="1:65" s="1" customFormat="1" ht="24">
      <c r="A246" s="33"/>
      <c r="B246" s="34"/>
      <c r="C246" s="184" t="s">
        <v>411</v>
      </c>
      <c r="D246" s="184" t="s">
        <v>184</v>
      </c>
      <c r="E246" s="185" t="s">
        <v>529</v>
      </c>
      <c r="F246" s="186" t="s">
        <v>530</v>
      </c>
      <c r="G246" s="187" t="s">
        <v>418</v>
      </c>
      <c r="H246" s="188">
        <v>1</v>
      </c>
      <c r="I246" s="189"/>
      <c r="J246" s="190">
        <f>ROUND(I246*H246,2)</f>
        <v>0</v>
      </c>
      <c r="K246" s="186" t="s">
        <v>1</v>
      </c>
      <c r="L246" s="38"/>
      <c r="M246" s="191" t="s">
        <v>1</v>
      </c>
      <c r="N246" s="192" t="s">
        <v>38</v>
      </c>
      <c r="O246" s="70"/>
      <c r="P246" s="193">
        <f>O246*H246</f>
        <v>0</v>
      </c>
      <c r="Q246" s="193">
        <v>2E-3</v>
      </c>
      <c r="R246" s="193">
        <f>Q246*H246</f>
        <v>2E-3</v>
      </c>
      <c r="S246" s="193">
        <v>0</v>
      </c>
      <c r="T246" s="194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95" t="s">
        <v>189</v>
      </c>
      <c r="AT246" s="195" t="s">
        <v>184</v>
      </c>
      <c r="AU246" s="195" t="s">
        <v>83</v>
      </c>
      <c r="AY246" s="16" t="s">
        <v>182</v>
      </c>
      <c r="BE246" s="196">
        <f>IF(N246="základní",J246,0)</f>
        <v>0</v>
      </c>
      <c r="BF246" s="196">
        <f>IF(N246="snížená",J246,0)</f>
        <v>0</v>
      </c>
      <c r="BG246" s="196">
        <f>IF(N246="zákl. přenesená",J246,0)</f>
        <v>0</v>
      </c>
      <c r="BH246" s="196">
        <f>IF(N246="sníž. přenesená",J246,0)</f>
        <v>0</v>
      </c>
      <c r="BI246" s="196">
        <f>IF(N246="nulová",J246,0)</f>
        <v>0</v>
      </c>
      <c r="BJ246" s="16" t="s">
        <v>81</v>
      </c>
      <c r="BK246" s="196">
        <f>ROUND(I246*H246,2)</f>
        <v>0</v>
      </c>
      <c r="BL246" s="16" t="s">
        <v>189</v>
      </c>
      <c r="BM246" s="195" t="s">
        <v>663</v>
      </c>
    </row>
    <row r="247" spans="1:65" s="1" customFormat="1" ht="16.5" customHeight="1">
      <c r="A247" s="33"/>
      <c r="B247" s="34"/>
      <c r="C247" s="184" t="s">
        <v>415</v>
      </c>
      <c r="D247" s="184" t="s">
        <v>184</v>
      </c>
      <c r="E247" s="185" t="s">
        <v>433</v>
      </c>
      <c r="F247" s="186" t="s">
        <v>434</v>
      </c>
      <c r="G247" s="187" t="s">
        <v>212</v>
      </c>
      <c r="H247" s="188">
        <v>344.4</v>
      </c>
      <c r="I247" s="189"/>
      <c r="J247" s="190">
        <f>ROUND(I247*H247,2)</f>
        <v>0</v>
      </c>
      <c r="K247" s="186" t="s">
        <v>1</v>
      </c>
      <c r="L247" s="38"/>
      <c r="M247" s="191" t="s">
        <v>1</v>
      </c>
      <c r="N247" s="192" t="s">
        <v>38</v>
      </c>
      <c r="O247" s="70"/>
      <c r="P247" s="193">
        <f>O247*H247</f>
        <v>0</v>
      </c>
      <c r="Q247" s="193">
        <v>1.9000000000000001E-4</v>
      </c>
      <c r="R247" s="193">
        <f>Q247*H247</f>
        <v>6.5435999999999994E-2</v>
      </c>
      <c r="S247" s="193">
        <v>0</v>
      </c>
      <c r="T247" s="194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95" t="s">
        <v>189</v>
      </c>
      <c r="AT247" s="195" t="s">
        <v>184</v>
      </c>
      <c r="AU247" s="195" t="s">
        <v>83</v>
      </c>
      <c r="AY247" s="16" t="s">
        <v>182</v>
      </c>
      <c r="BE247" s="196">
        <f>IF(N247="základní",J247,0)</f>
        <v>0</v>
      </c>
      <c r="BF247" s="196">
        <f>IF(N247="snížená",J247,0)</f>
        <v>0</v>
      </c>
      <c r="BG247" s="196">
        <f>IF(N247="zákl. přenesená",J247,0)</f>
        <v>0</v>
      </c>
      <c r="BH247" s="196">
        <f>IF(N247="sníž. přenesená",J247,0)</f>
        <v>0</v>
      </c>
      <c r="BI247" s="196">
        <f>IF(N247="nulová",J247,0)</f>
        <v>0</v>
      </c>
      <c r="BJ247" s="16" t="s">
        <v>81</v>
      </c>
      <c r="BK247" s="196">
        <f>ROUND(I247*H247,2)</f>
        <v>0</v>
      </c>
      <c r="BL247" s="16" t="s">
        <v>189</v>
      </c>
      <c r="BM247" s="195" t="s">
        <v>435</v>
      </c>
    </row>
    <row r="248" spans="1:65" s="12" customFormat="1">
      <c r="B248" s="197"/>
      <c r="C248" s="198"/>
      <c r="D248" s="199" t="s">
        <v>191</v>
      </c>
      <c r="E248" s="200" t="s">
        <v>1</v>
      </c>
      <c r="F248" s="201" t="s">
        <v>436</v>
      </c>
      <c r="G248" s="198"/>
      <c r="H248" s="202">
        <v>344.4</v>
      </c>
      <c r="I248" s="203"/>
      <c r="J248" s="198"/>
      <c r="K248" s="198"/>
      <c r="L248" s="204"/>
      <c r="M248" s="205"/>
      <c r="N248" s="206"/>
      <c r="O248" s="206"/>
      <c r="P248" s="206"/>
      <c r="Q248" s="206"/>
      <c r="R248" s="206"/>
      <c r="S248" s="206"/>
      <c r="T248" s="207"/>
      <c r="AT248" s="208" t="s">
        <v>191</v>
      </c>
      <c r="AU248" s="208" t="s">
        <v>83</v>
      </c>
      <c r="AV248" s="12" t="s">
        <v>83</v>
      </c>
      <c r="AW248" s="12" t="s">
        <v>30</v>
      </c>
      <c r="AX248" s="12" t="s">
        <v>81</v>
      </c>
      <c r="AY248" s="208" t="s">
        <v>182</v>
      </c>
    </row>
    <row r="249" spans="1:65" s="1" customFormat="1" ht="21.75" customHeight="1">
      <c r="A249" s="33"/>
      <c r="B249" s="34"/>
      <c r="C249" s="184" t="s">
        <v>420</v>
      </c>
      <c r="D249" s="184" t="s">
        <v>184</v>
      </c>
      <c r="E249" s="185" t="s">
        <v>438</v>
      </c>
      <c r="F249" s="186" t="s">
        <v>439</v>
      </c>
      <c r="G249" s="187" t="s">
        <v>212</v>
      </c>
      <c r="H249" s="188">
        <v>328</v>
      </c>
      <c r="I249" s="189"/>
      <c r="J249" s="190">
        <f>ROUND(I249*H249,2)</f>
        <v>0</v>
      </c>
      <c r="K249" s="186" t="s">
        <v>1</v>
      </c>
      <c r="L249" s="38"/>
      <c r="M249" s="191" t="s">
        <v>1</v>
      </c>
      <c r="N249" s="192" t="s">
        <v>38</v>
      </c>
      <c r="O249" s="70"/>
      <c r="P249" s="193">
        <f>O249*H249</f>
        <v>0</v>
      </c>
      <c r="Q249" s="193">
        <v>6.0000000000000002E-5</v>
      </c>
      <c r="R249" s="193">
        <f>Q249*H249</f>
        <v>1.968E-2</v>
      </c>
      <c r="S249" s="193">
        <v>0</v>
      </c>
      <c r="T249" s="194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95" t="s">
        <v>189</v>
      </c>
      <c r="AT249" s="195" t="s">
        <v>184</v>
      </c>
      <c r="AU249" s="195" t="s">
        <v>83</v>
      </c>
      <c r="AY249" s="16" t="s">
        <v>182</v>
      </c>
      <c r="BE249" s="196">
        <f>IF(N249="základní",J249,0)</f>
        <v>0</v>
      </c>
      <c r="BF249" s="196">
        <f>IF(N249="snížená",J249,0)</f>
        <v>0</v>
      </c>
      <c r="BG249" s="196">
        <f>IF(N249="zákl. přenesená",J249,0)</f>
        <v>0</v>
      </c>
      <c r="BH249" s="196">
        <f>IF(N249="sníž. přenesená",J249,0)</f>
        <v>0</v>
      </c>
      <c r="BI249" s="196">
        <f>IF(N249="nulová",J249,0)</f>
        <v>0</v>
      </c>
      <c r="BJ249" s="16" t="s">
        <v>81</v>
      </c>
      <c r="BK249" s="196">
        <f>ROUND(I249*H249,2)</f>
        <v>0</v>
      </c>
      <c r="BL249" s="16" t="s">
        <v>189</v>
      </c>
      <c r="BM249" s="195" t="s">
        <v>440</v>
      </c>
    </row>
    <row r="250" spans="1:65" s="12" customFormat="1">
      <c r="B250" s="197"/>
      <c r="C250" s="198"/>
      <c r="D250" s="199" t="s">
        <v>191</v>
      </c>
      <c r="E250" s="200" t="s">
        <v>1</v>
      </c>
      <c r="F250" s="201" t="s">
        <v>123</v>
      </c>
      <c r="G250" s="198"/>
      <c r="H250" s="202">
        <v>328</v>
      </c>
      <c r="I250" s="203"/>
      <c r="J250" s="198"/>
      <c r="K250" s="198"/>
      <c r="L250" s="204"/>
      <c r="M250" s="205"/>
      <c r="N250" s="206"/>
      <c r="O250" s="206"/>
      <c r="P250" s="206"/>
      <c r="Q250" s="206"/>
      <c r="R250" s="206"/>
      <c r="S250" s="206"/>
      <c r="T250" s="207"/>
      <c r="AT250" s="208" t="s">
        <v>191</v>
      </c>
      <c r="AU250" s="208" t="s">
        <v>83</v>
      </c>
      <c r="AV250" s="12" t="s">
        <v>83</v>
      </c>
      <c r="AW250" s="12" t="s">
        <v>30</v>
      </c>
      <c r="AX250" s="12" t="s">
        <v>81</v>
      </c>
      <c r="AY250" s="208" t="s">
        <v>182</v>
      </c>
    </row>
    <row r="251" spans="1:65" s="11" customFormat="1" ht="22.9" customHeight="1">
      <c r="B251" s="168"/>
      <c r="C251" s="169"/>
      <c r="D251" s="170" t="s">
        <v>72</v>
      </c>
      <c r="E251" s="182" t="s">
        <v>232</v>
      </c>
      <c r="F251" s="182" t="s">
        <v>441</v>
      </c>
      <c r="G251" s="169"/>
      <c r="H251" s="169"/>
      <c r="I251" s="172"/>
      <c r="J251" s="183">
        <f>BK251</f>
        <v>0</v>
      </c>
      <c r="K251" s="169"/>
      <c r="L251" s="174"/>
      <c r="M251" s="175"/>
      <c r="N251" s="176"/>
      <c r="O251" s="176"/>
      <c r="P251" s="177">
        <f>SUM(P252:P259)</f>
        <v>0</v>
      </c>
      <c r="Q251" s="176"/>
      <c r="R251" s="177">
        <f>SUM(R252:R259)</f>
        <v>2.4068000000000003E-2</v>
      </c>
      <c r="S251" s="176"/>
      <c r="T251" s="178">
        <f>SUM(T252:T259)</f>
        <v>0</v>
      </c>
      <c r="AR251" s="179" t="s">
        <v>81</v>
      </c>
      <c r="AT251" s="180" t="s">
        <v>72</v>
      </c>
      <c r="AU251" s="180" t="s">
        <v>81</v>
      </c>
      <c r="AY251" s="179" t="s">
        <v>182</v>
      </c>
      <c r="BK251" s="181">
        <f>SUM(BK252:BK259)</f>
        <v>0</v>
      </c>
    </row>
    <row r="252" spans="1:65" s="1" customFormat="1" ht="24">
      <c r="A252" s="33"/>
      <c r="B252" s="34"/>
      <c r="C252" s="184" t="s">
        <v>424</v>
      </c>
      <c r="D252" s="184" t="s">
        <v>184</v>
      </c>
      <c r="E252" s="185" t="s">
        <v>443</v>
      </c>
      <c r="F252" s="186" t="s">
        <v>444</v>
      </c>
      <c r="G252" s="187" t="s">
        <v>212</v>
      </c>
      <c r="H252" s="188">
        <v>109.4</v>
      </c>
      <c r="I252" s="189"/>
      <c r="J252" s="190">
        <f>ROUND(I252*H252,2)</f>
        <v>0</v>
      </c>
      <c r="K252" s="186" t="s">
        <v>445</v>
      </c>
      <c r="L252" s="38"/>
      <c r="M252" s="191" t="s">
        <v>1</v>
      </c>
      <c r="N252" s="192" t="s">
        <v>38</v>
      </c>
      <c r="O252" s="70"/>
      <c r="P252" s="193">
        <f>O252*H252</f>
        <v>0</v>
      </c>
      <c r="Q252" s="193">
        <v>2.2000000000000001E-4</v>
      </c>
      <c r="R252" s="193">
        <f>Q252*H252</f>
        <v>2.4068000000000003E-2</v>
      </c>
      <c r="S252" s="193">
        <v>0</v>
      </c>
      <c r="T252" s="194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95" t="s">
        <v>189</v>
      </c>
      <c r="AT252" s="195" t="s">
        <v>184</v>
      </c>
      <c r="AU252" s="195" t="s">
        <v>83</v>
      </c>
      <c r="AY252" s="16" t="s">
        <v>182</v>
      </c>
      <c r="BE252" s="196">
        <f>IF(N252="základní",J252,0)</f>
        <v>0</v>
      </c>
      <c r="BF252" s="196">
        <f>IF(N252="snížená",J252,0)</f>
        <v>0</v>
      </c>
      <c r="BG252" s="196">
        <f>IF(N252="zákl. přenesená",J252,0)</f>
        <v>0</v>
      </c>
      <c r="BH252" s="196">
        <f>IF(N252="sníž. přenesená",J252,0)</f>
        <v>0</v>
      </c>
      <c r="BI252" s="196">
        <f>IF(N252="nulová",J252,0)</f>
        <v>0</v>
      </c>
      <c r="BJ252" s="16" t="s">
        <v>81</v>
      </c>
      <c r="BK252" s="196">
        <f>ROUND(I252*H252,2)</f>
        <v>0</v>
      </c>
      <c r="BL252" s="16" t="s">
        <v>189</v>
      </c>
      <c r="BM252" s="195" t="s">
        <v>446</v>
      </c>
    </row>
    <row r="253" spans="1:65" s="12" customFormat="1">
      <c r="B253" s="197"/>
      <c r="C253" s="198"/>
      <c r="D253" s="199" t="s">
        <v>191</v>
      </c>
      <c r="E253" s="200" t="s">
        <v>1</v>
      </c>
      <c r="F253" s="201" t="s">
        <v>447</v>
      </c>
      <c r="G253" s="198"/>
      <c r="H253" s="202">
        <v>109.4</v>
      </c>
      <c r="I253" s="203"/>
      <c r="J253" s="198"/>
      <c r="K253" s="198"/>
      <c r="L253" s="204"/>
      <c r="M253" s="205"/>
      <c r="N253" s="206"/>
      <c r="O253" s="206"/>
      <c r="P253" s="206"/>
      <c r="Q253" s="206"/>
      <c r="R253" s="206"/>
      <c r="S253" s="206"/>
      <c r="T253" s="207"/>
      <c r="AT253" s="208" t="s">
        <v>191</v>
      </c>
      <c r="AU253" s="208" t="s">
        <v>83</v>
      </c>
      <c r="AV253" s="12" t="s">
        <v>83</v>
      </c>
      <c r="AW253" s="12" t="s">
        <v>30</v>
      </c>
      <c r="AX253" s="12" t="s">
        <v>81</v>
      </c>
      <c r="AY253" s="208" t="s">
        <v>182</v>
      </c>
    </row>
    <row r="254" spans="1:65" s="1" customFormat="1" ht="16.5" customHeight="1">
      <c r="A254" s="33"/>
      <c r="B254" s="34"/>
      <c r="C254" s="184" t="s">
        <v>428</v>
      </c>
      <c r="D254" s="184" t="s">
        <v>184</v>
      </c>
      <c r="E254" s="185" t="s">
        <v>449</v>
      </c>
      <c r="F254" s="186" t="s">
        <v>450</v>
      </c>
      <c r="G254" s="187" t="s">
        <v>212</v>
      </c>
      <c r="H254" s="188">
        <v>328.2</v>
      </c>
      <c r="I254" s="189"/>
      <c r="J254" s="190">
        <f>ROUND(I254*H254,2)</f>
        <v>0</v>
      </c>
      <c r="K254" s="186" t="s">
        <v>188</v>
      </c>
      <c r="L254" s="38"/>
      <c r="M254" s="191" t="s">
        <v>1</v>
      </c>
      <c r="N254" s="192" t="s">
        <v>38</v>
      </c>
      <c r="O254" s="70"/>
      <c r="P254" s="193">
        <f>O254*H254</f>
        <v>0</v>
      </c>
      <c r="Q254" s="193">
        <v>0</v>
      </c>
      <c r="R254" s="193">
        <f>Q254*H254</f>
        <v>0</v>
      </c>
      <c r="S254" s="193">
        <v>0</v>
      </c>
      <c r="T254" s="194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95" t="s">
        <v>189</v>
      </c>
      <c r="AT254" s="195" t="s">
        <v>184</v>
      </c>
      <c r="AU254" s="195" t="s">
        <v>83</v>
      </c>
      <c r="AY254" s="16" t="s">
        <v>182</v>
      </c>
      <c r="BE254" s="196">
        <f>IF(N254="základní",J254,0)</f>
        <v>0</v>
      </c>
      <c r="BF254" s="196">
        <f>IF(N254="snížená",J254,0)</f>
        <v>0</v>
      </c>
      <c r="BG254" s="196">
        <f>IF(N254="zákl. přenesená",J254,0)</f>
        <v>0</v>
      </c>
      <c r="BH254" s="196">
        <f>IF(N254="sníž. přenesená",J254,0)</f>
        <v>0</v>
      </c>
      <c r="BI254" s="196">
        <f>IF(N254="nulová",J254,0)</f>
        <v>0</v>
      </c>
      <c r="BJ254" s="16" t="s">
        <v>81</v>
      </c>
      <c r="BK254" s="196">
        <f>ROUND(I254*H254,2)</f>
        <v>0</v>
      </c>
      <c r="BL254" s="16" t="s">
        <v>189</v>
      </c>
      <c r="BM254" s="195" t="s">
        <v>451</v>
      </c>
    </row>
    <row r="255" spans="1:65" s="12" customFormat="1">
      <c r="B255" s="197"/>
      <c r="C255" s="198"/>
      <c r="D255" s="199" t="s">
        <v>191</v>
      </c>
      <c r="E255" s="200" t="s">
        <v>1</v>
      </c>
      <c r="F255" s="201" t="s">
        <v>447</v>
      </c>
      <c r="G255" s="198"/>
      <c r="H255" s="202">
        <v>109.4</v>
      </c>
      <c r="I255" s="203"/>
      <c r="J255" s="198"/>
      <c r="K255" s="198"/>
      <c r="L255" s="204"/>
      <c r="M255" s="205"/>
      <c r="N255" s="206"/>
      <c r="O255" s="206"/>
      <c r="P255" s="206"/>
      <c r="Q255" s="206"/>
      <c r="R255" s="206"/>
      <c r="S255" s="206"/>
      <c r="T255" s="207"/>
      <c r="AT255" s="208" t="s">
        <v>191</v>
      </c>
      <c r="AU255" s="208" t="s">
        <v>83</v>
      </c>
      <c r="AV255" s="12" t="s">
        <v>83</v>
      </c>
      <c r="AW255" s="12" t="s">
        <v>30</v>
      </c>
      <c r="AX255" s="12" t="s">
        <v>73</v>
      </c>
      <c r="AY255" s="208" t="s">
        <v>182</v>
      </c>
    </row>
    <row r="256" spans="1:65" s="12" customFormat="1">
      <c r="B256" s="197"/>
      <c r="C256" s="198"/>
      <c r="D256" s="199" t="s">
        <v>191</v>
      </c>
      <c r="E256" s="200" t="s">
        <v>1</v>
      </c>
      <c r="F256" s="201" t="s">
        <v>452</v>
      </c>
      <c r="G256" s="198"/>
      <c r="H256" s="202">
        <v>218.8</v>
      </c>
      <c r="I256" s="203"/>
      <c r="J256" s="198"/>
      <c r="K256" s="198"/>
      <c r="L256" s="204"/>
      <c r="M256" s="205"/>
      <c r="N256" s="206"/>
      <c r="O256" s="206"/>
      <c r="P256" s="206"/>
      <c r="Q256" s="206"/>
      <c r="R256" s="206"/>
      <c r="S256" s="206"/>
      <c r="T256" s="207"/>
      <c r="AT256" s="208" t="s">
        <v>191</v>
      </c>
      <c r="AU256" s="208" t="s">
        <v>83</v>
      </c>
      <c r="AV256" s="12" t="s">
        <v>83</v>
      </c>
      <c r="AW256" s="12" t="s">
        <v>30</v>
      </c>
      <c r="AX256" s="12" t="s">
        <v>73</v>
      </c>
      <c r="AY256" s="208" t="s">
        <v>182</v>
      </c>
    </row>
    <row r="257" spans="1:65" s="13" customFormat="1">
      <c r="B257" s="209"/>
      <c r="C257" s="210"/>
      <c r="D257" s="199" t="s">
        <v>191</v>
      </c>
      <c r="E257" s="211" t="s">
        <v>1</v>
      </c>
      <c r="F257" s="212" t="s">
        <v>199</v>
      </c>
      <c r="G257" s="210"/>
      <c r="H257" s="213">
        <v>328.2</v>
      </c>
      <c r="I257" s="214"/>
      <c r="J257" s="210"/>
      <c r="K257" s="210"/>
      <c r="L257" s="215"/>
      <c r="M257" s="216"/>
      <c r="N257" s="217"/>
      <c r="O257" s="217"/>
      <c r="P257" s="217"/>
      <c r="Q257" s="217"/>
      <c r="R257" s="217"/>
      <c r="S257" s="217"/>
      <c r="T257" s="218"/>
      <c r="AT257" s="219" t="s">
        <v>191</v>
      </c>
      <c r="AU257" s="219" t="s">
        <v>83</v>
      </c>
      <c r="AV257" s="13" t="s">
        <v>189</v>
      </c>
      <c r="AW257" s="13" t="s">
        <v>30</v>
      </c>
      <c r="AX257" s="13" t="s">
        <v>81</v>
      </c>
      <c r="AY257" s="219" t="s">
        <v>182</v>
      </c>
    </row>
    <row r="258" spans="1:65" s="1" customFormat="1" ht="21.75" customHeight="1">
      <c r="A258" s="33"/>
      <c r="B258" s="34"/>
      <c r="C258" s="184" t="s">
        <v>432</v>
      </c>
      <c r="D258" s="184" t="s">
        <v>184</v>
      </c>
      <c r="E258" s="185" t="s">
        <v>454</v>
      </c>
      <c r="F258" s="186" t="s">
        <v>455</v>
      </c>
      <c r="G258" s="187" t="s">
        <v>212</v>
      </c>
      <c r="H258" s="188">
        <v>109.4</v>
      </c>
      <c r="I258" s="189"/>
      <c r="J258" s="190">
        <f>ROUND(I258*H258,2)</f>
        <v>0</v>
      </c>
      <c r="K258" s="186" t="s">
        <v>188</v>
      </c>
      <c r="L258" s="38"/>
      <c r="M258" s="191" t="s">
        <v>1</v>
      </c>
      <c r="N258" s="192" t="s">
        <v>38</v>
      </c>
      <c r="O258" s="70"/>
      <c r="P258" s="193">
        <f>O258*H258</f>
        <v>0</v>
      </c>
      <c r="Q258" s="193">
        <v>0</v>
      </c>
      <c r="R258" s="193">
        <f>Q258*H258</f>
        <v>0</v>
      </c>
      <c r="S258" s="193">
        <v>0</v>
      </c>
      <c r="T258" s="194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95" t="s">
        <v>189</v>
      </c>
      <c r="AT258" s="195" t="s">
        <v>184</v>
      </c>
      <c r="AU258" s="195" t="s">
        <v>83</v>
      </c>
      <c r="AY258" s="16" t="s">
        <v>182</v>
      </c>
      <c r="BE258" s="196">
        <f>IF(N258="základní",J258,0)</f>
        <v>0</v>
      </c>
      <c r="BF258" s="196">
        <f>IF(N258="snížená",J258,0)</f>
        <v>0</v>
      </c>
      <c r="BG258" s="196">
        <f>IF(N258="zákl. přenesená",J258,0)</f>
        <v>0</v>
      </c>
      <c r="BH258" s="196">
        <f>IF(N258="sníž. přenesená",J258,0)</f>
        <v>0</v>
      </c>
      <c r="BI258" s="196">
        <f>IF(N258="nulová",J258,0)</f>
        <v>0</v>
      </c>
      <c r="BJ258" s="16" t="s">
        <v>81</v>
      </c>
      <c r="BK258" s="196">
        <f>ROUND(I258*H258,2)</f>
        <v>0</v>
      </c>
      <c r="BL258" s="16" t="s">
        <v>189</v>
      </c>
      <c r="BM258" s="195" t="s">
        <v>456</v>
      </c>
    </row>
    <row r="259" spans="1:65" s="12" customFormat="1">
      <c r="B259" s="197"/>
      <c r="C259" s="198"/>
      <c r="D259" s="199" t="s">
        <v>191</v>
      </c>
      <c r="E259" s="200" t="s">
        <v>1</v>
      </c>
      <c r="F259" s="201" t="s">
        <v>447</v>
      </c>
      <c r="G259" s="198"/>
      <c r="H259" s="202">
        <v>109.4</v>
      </c>
      <c r="I259" s="203"/>
      <c r="J259" s="198"/>
      <c r="K259" s="198"/>
      <c r="L259" s="204"/>
      <c r="M259" s="205"/>
      <c r="N259" s="206"/>
      <c r="O259" s="206"/>
      <c r="P259" s="206"/>
      <c r="Q259" s="206"/>
      <c r="R259" s="206"/>
      <c r="S259" s="206"/>
      <c r="T259" s="207"/>
      <c r="AT259" s="208" t="s">
        <v>191</v>
      </c>
      <c r="AU259" s="208" t="s">
        <v>83</v>
      </c>
      <c r="AV259" s="12" t="s">
        <v>83</v>
      </c>
      <c r="AW259" s="12" t="s">
        <v>30</v>
      </c>
      <c r="AX259" s="12" t="s">
        <v>81</v>
      </c>
      <c r="AY259" s="208" t="s">
        <v>182</v>
      </c>
    </row>
    <row r="260" spans="1:65" s="11" customFormat="1" ht="22.9" customHeight="1">
      <c r="B260" s="168"/>
      <c r="C260" s="169"/>
      <c r="D260" s="170" t="s">
        <v>72</v>
      </c>
      <c r="E260" s="182" t="s">
        <v>457</v>
      </c>
      <c r="F260" s="182" t="s">
        <v>458</v>
      </c>
      <c r="G260" s="169"/>
      <c r="H260" s="169"/>
      <c r="I260" s="172"/>
      <c r="J260" s="183">
        <f>BK260</f>
        <v>0</v>
      </c>
      <c r="K260" s="169"/>
      <c r="L260" s="174"/>
      <c r="M260" s="175"/>
      <c r="N260" s="176"/>
      <c r="O260" s="176"/>
      <c r="P260" s="177">
        <f>SUM(P261:P268)</f>
        <v>0</v>
      </c>
      <c r="Q260" s="176"/>
      <c r="R260" s="177">
        <f>SUM(R261:R268)</f>
        <v>0</v>
      </c>
      <c r="S260" s="176"/>
      <c r="T260" s="178">
        <f>SUM(T261:T268)</f>
        <v>0</v>
      </c>
      <c r="AR260" s="179" t="s">
        <v>81</v>
      </c>
      <c r="AT260" s="180" t="s">
        <v>72</v>
      </c>
      <c r="AU260" s="180" t="s">
        <v>81</v>
      </c>
      <c r="AY260" s="179" t="s">
        <v>182</v>
      </c>
      <c r="BK260" s="181">
        <f>SUM(BK261:BK268)</f>
        <v>0</v>
      </c>
    </row>
    <row r="261" spans="1:65" s="1" customFormat="1" ht="24">
      <c r="A261" s="33"/>
      <c r="B261" s="34"/>
      <c r="C261" s="184" t="s">
        <v>437</v>
      </c>
      <c r="D261" s="184" t="s">
        <v>184</v>
      </c>
      <c r="E261" s="185" t="s">
        <v>460</v>
      </c>
      <c r="F261" s="186" t="s">
        <v>461</v>
      </c>
      <c r="G261" s="187" t="s">
        <v>305</v>
      </c>
      <c r="H261" s="188">
        <v>71.613</v>
      </c>
      <c r="I261" s="189"/>
      <c r="J261" s="190">
        <f>ROUND(I261*H261,2)</f>
        <v>0</v>
      </c>
      <c r="K261" s="186" t="s">
        <v>1</v>
      </c>
      <c r="L261" s="38"/>
      <c r="M261" s="191" t="s">
        <v>1</v>
      </c>
      <c r="N261" s="192" t="s">
        <v>38</v>
      </c>
      <c r="O261" s="70"/>
      <c r="P261" s="193">
        <f>O261*H261</f>
        <v>0</v>
      </c>
      <c r="Q261" s="193">
        <v>0</v>
      </c>
      <c r="R261" s="193">
        <f>Q261*H261</f>
        <v>0</v>
      </c>
      <c r="S261" s="193">
        <v>0</v>
      </c>
      <c r="T261" s="194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95" t="s">
        <v>189</v>
      </c>
      <c r="AT261" s="195" t="s">
        <v>184</v>
      </c>
      <c r="AU261" s="195" t="s">
        <v>83</v>
      </c>
      <c r="AY261" s="16" t="s">
        <v>182</v>
      </c>
      <c r="BE261" s="196">
        <f>IF(N261="základní",J261,0)</f>
        <v>0</v>
      </c>
      <c r="BF261" s="196">
        <f>IF(N261="snížená",J261,0)</f>
        <v>0</v>
      </c>
      <c r="BG261" s="196">
        <f>IF(N261="zákl. přenesená",J261,0)</f>
        <v>0</v>
      </c>
      <c r="BH261" s="196">
        <f>IF(N261="sníž. přenesená",J261,0)</f>
        <v>0</v>
      </c>
      <c r="BI261" s="196">
        <f>IF(N261="nulová",J261,0)</f>
        <v>0</v>
      </c>
      <c r="BJ261" s="16" t="s">
        <v>81</v>
      </c>
      <c r="BK261" s="196">
        <f>ROUND(I261*H261,2)</f>
        <v>0</v>
      </c>
      <c r="BL261" s="16" t="s">
        <v>189</v>
      </c>
      <c r="BM261" s="195" t="s">
        <v>462</v>
      </c>
    </row>
    <row r="262" spans="1:65" s="12" customFormat="1">
      <c r="B262" s="197"/>
      <c r="C262" s="198"/>
      <c r="D262" s="199" t="s">
        <v>191</v>
      </c>
      <c r="E262" s="200" t="s">
        <v>1</v>
      </c>
      <c r="F262" s="201" t="s">
        <v>664</v>
      </c>
      <c r="G262" s="198"/>
      <c r="H262" s="202">
        <v>71.613</v>
      </c>
      <c r="I262" s="203"/>
      <c r="J262" s="198"/>
      <c r="K262" s="198"/>
      <c r="L262" s="204"/>
      <c r="M262" s="205"/>
      <c r="N262" s="206"/>
      <c r="O262" s="206"/>
      <c r="P262" s="206"/>
      <c r="Q262" s="206"/>
      <c r="R262" s="206"/>
      <c r="S262" s="206"/>
      <c r="T262" s="207"/>
      <c r="AT262" s="208" t="s">
        <v>191</v>
      </c>
      <c r="AU262" s="208" t="s">
        <v>83</v>
      </c>
      <c r="AV262" s="12" t="s">
        <v>83</v>
      </c>
      <c r="AW262" s="12" t="s">
        <v>30</v>
      </c>
      <c r="AX262" s="12" t="s">
        <v>81</v>
      </c>
      <c r="AY262" s="208" t="s">
        <v>182</v>
      </c>
    </row>
    <row r="263" spans="1:65" s="1" customFormat="1" ht="24">
      <c r="A263" s="33"/>
      <c r="B263" s="34"/>
      <c r="C263" s="184" t="s">
        <v>442</v>
      </c>
      <c r="D263" s="184" t="s">
        <v>184</v>
      </c>
      <c r="E263" s="185" t="s">
        <v>464</v>
      </c>
      <c r="F263" s="186" t="s">
        <v>465</v>
      </c>
      <c r="G263" s="187" t="s">
        <v>305</v>
      </c>
      <c r="H263" s="188">
        <v>716.13</v>
      </c>
      <c r="I263" s="189"/>
      <c r="J263" s="190">
        <f>ROUND(I263*H263,2)</f>
        <v>0</v>
      </c>
      <c r="K263" s="186" t="s">
        <v>1</v>
      </c>
      <c r="L263" s="38"/>
      <c r="M263" s="191" t="s">
        <v>1</v>
      </c>
      <c r="N263" s="192" t="s">
        <v>38</v>
      </c>
      <c r="O263" s="70"/>
      <c r="P263" s="193">
        <f>O263*H263</f>
        <v>0</v>
      </c>
      <c r="Q263" s="193">
        <v>0</v>
      </c>
      <c r="R263" s="193">
        <f>Q263*H263</f>
        <v>0</v>
      </c>
      <c r="S263" s="193">
        <v>0</v>
      </c>
      <c r="T263" s="194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95" t="s">
        <v>189</v>
      </c>
      <c r="AT263" s="195" t="s">
        <v>184</v>
      </c>
      <c r="AU263" s="195" t="s">
        <v>83</v>
      </c>
      <c r="AY263" s="16" t="s">
        <v>182</v>
      </c>
      <c r="BE263" s="196">
        <f>IF(N263="základní",J263,0)</f>
        <v>0</v>
      </c>
      <c r="BF263" s="196">
        <f>IF(N263="snížená",J263,0)</f>
        <v>0</v>
      </c>
      <c r="BG263" s="196">
        <f>IF(N263="zákl. přenesená",J263,0)</f>
        <v>0</v>
      </c>
      <c r="BH263" s="196">
        <f>IF(N263="sníž. přenesená",J263,0)</f>
        <v>0</v>
      </c>
      <c r="BI263" s="196">
        <f>IF(N263="nulová",J263,0)</f>
        <v>0</v>
      </c>
      <c r="BJ263" s="16" t="s">
        <v>81</v>
      </c>
      <c r="BK263" s="196">
        <f>ROUND(I263*H263,2)</f>
        <v>0</v>
      </c>
      <c r="BL263" s="16" t="s">
        <v>189</v>
      </c>
      <c r="BM263" s="195" t="s">
        <v>466</v>
      </c>
    </row>
    <row r="264" spans="1:65" s="12" customFormat="1">
      <c r="B264" s="197"/>
      <c r="C264" s="198"/>
      <c r="D264" s="199" t="s">
        <v>191</v>
      </c>
      <c r="E264" s="200" t="s">
        <v>1</v>
      </c>
      <c r="F264" s="201" t="s">
        <v>665</v>
      </c>
      <c r="G264" s="198"/>
      <c r="H264" s="202">
        <v>716.13</v>
      </c>
      <c r="I264" s="203"/>
      <c r="J264" s="198"/>
      <c r="K264" s="198"/>
      <c r="L264" s="204"/>
      <c r="M264" s="205"/>
      <c r="N264" s="206"/>
      <c r="O264" s="206"/>
      <c r="P264" s="206"/>
      <c r="Q264" s="206"/>
      <c r="R264" s="206"/>
      <c r="S264" s="206"/>
      <c r="T264" s="207"/>
      <c r="AT264" s="208" t="s">
        <v>191</v>
      </c>
      <c r="AU264" s="208" t="s">
        <v>83</v>
      </c>
      <c r="AV264" s="12" t="s">
        <v>83</v>
      </c>
      <c r="AW264" s="12" t="s">
        <v>30</v>
      </c>
      <c r="AX264" s="12" t="s">
        <v>81</v>
      </c>
      <c r="AY264" s="208" t="s">
        <v>182</v>
      </c>
    </row>
    <row r="265" spans="1:65" s="1" customFormat="1" ht="33" customHeight="1">
      <c r="A265" s="33"/>
      <c r="B265" s="34"/>
      <c r="C265" s="184" t="s">
        <v>448</v>
      </c>
      <c r="D265" s="184" t="s">
        <v>184</v>
      </c>
      <c r="E265" s="185" t="s">
        <v>469</v>
      </c>
      <c r="F265" s="186" t="s">
        <v>470</v>
      </c>
      <c r="G265" s="187" t="s">
        <v>305</v>
      </c>
      <c r="H265" s="188">
        <v>27.853000000000002</v>
      </c>
      <c r="I265" s="189"/>
      <c r="J265" s="190">
        <f>ROUND(I265*H265,2)</f>
        <v>0</v>
      </c>
      <c r="K265" s="186" t="s">
        <v>188</v>
      </c>
      <c r="L265" s="38"/>
      <c r="M265" s="191" t="s">
        <v>1</v>
      </c>
      <c r="N265" s="192" t="s">
        <v>38</v>
      </c>
      <c r="O265" s="70"/>
      <c r="P265" s="193">
        <f>O265*H265</f>
        <v>0</v>
      </c>
      <c r="Q265" s="193">
        <v>0</v>
      </c>
      <c r="R265" s="193">
        <f>Q265*H265</f>
        <v>0</v>
      </c>
      <c r="S265" s="193">
        <v>0</v>
      </c>
      <c r="T265" s="194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95" t="s">
        <v>189</v>
      </c>
      <c r="AT265" s="195" t="s">
        <v>184</v>
      </c>
      <c r="AU265" s="195" t="s">
        <v>83</v>
      </c>
      <c r="AY265" s="16" t="s">
        <v>182</v>
      </c>
      <c r="BE265" s="196">
        <f>IF(N265="základní",J265,0)</f>
        <v>0</v>
      </c>
      <c r="BF265" s="196">
        <f>IF(N265="snížená",J265,0)</f>
        <v>0</v>
      </c>
      <c r="BG265" s="196">
        <f>IF(N265="zákl. přenesená",J265,0)</f>
        <v>0</v>
      </c>
      <c r="BH265" s="196">
        <f>IF(N265="sníž. přenesená",J265,0)</f>
        <v>0</v>
      </c>
      <c r="BI265" s="196">
        <f>IF(N265="nulová",J265,0)</f>
        <v>0</v>
      </c>
      <c r="BJ265" s="16" t="s">
        <v>81</v>
      </c>
      <c r="BK265" s="196">
        <f>ROUND(I265*H265,2)</f>
        <v>0</v>
      </c>
      <c r="BL265" s="16" t="s">
        <v>189</v>
      </c>
      <c r="BM265" s="195" t="s">
        <v>471</v>
      </c>
    </row>
    <row r="266" spans="1:65" s="12" customFormat="1">
      <c r="B266" s="197"/>
      <c r="C266" s="198"/>
      <c r="D266" s="199" t="s">
        <v>191</v>
      </c>
      <c r="E266" s="200" t="s">
        <v>1</v>
      </c>
      <c r="F266" s="201" t="s">
        <v>666</v>
      </c>
      <c r="G266" s="198"/>
      <c r="H266" s="202">
        <v>27.853000000000002</v>
      </c>
      <c r="I266" s="203"/>
      <c r="J266" s="198"/>
      <c r="K266" s="198"/>
      <c r="L266" s="204"/>
      <c r="M266" s="205"/>
      <c r="N266" s="206"/>
      <c r="O266" s="206"/>
      <c r="P266" s="206"/>
      <c r="Q266" s="206"/>
      <c r="R266" s="206"/>
      <c r="S266" s="206"/>
      <c r="T266" s="207"/>
      <c r="AT266" s="208" t="s">
        <v>191</v>
      </c>
      <c r="AU266" s="208" t="s">
        <v>83</v>
      </c>
      <c r="AV266" s="12" t="s">
        <v>83</v>
      </c>
      <c r="AW266" s="12" t="s">
        <v>30</v>
      </c>
      <c r="AX266" s="12" t="s">
        <v>81</v>
      </c>
      <c r="AY266" s="208" t="s">
        <v>182</v>
      </c>
    </row>
    <row r="267" spans="1:65" s="1" customFormat="1" ht="24">
      <c r="A267" s="33"/>
      <c r="B267" s="34"/>
      <c r="C267" s="184" t="s">
        <v>453</v>
      </c>
      <c r="D267" s="184" t="s">
        <v>184</v>
      </c>
      <c r="E267" s="185" t="s">
        <v>474</v>
      </c>
      <c r="F267" s="186" t="s">
        <v>304</v>
      </c>
      <c r="G267" s="187" t="s">
        <v>305</v>
      </c>
      <c r="H267" s="188">
        <v>43.76</v>
      </c>
      <c r="I267" s="189"/>
      <c r="J267" s="190">
        <f>ROUND(I267*H267,2)</f>
        <v>0</v>
      </c>
      <c r="K267" s="186" t="s">
        <v>188</v>
      </c>
      <c r="L267" s="38"/>
      <c r="M267" s="191" t="s">
        <v>1</v>
      </c>
      <c r="N267" s="192" t="s">
        <v>38</v>
      </c>
      <c r="O267" s="70"/>
      <c r="P267" s="193">
        <f>O267*H267</f>
        <v>0</v>
      </c>
      <c r="Q267" s="193">
        <v>0</v>
      </c>
      <c r="R267" s="193">
        <f>Q267*H267</f>
        <v>0</v>
      </c>
      <c r="S267" s="193">
        <v>0</v>
      </c>
      <c r="T267" s="194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95" t="s">
        <v>189</v>
      </c>
      <c r="AT267" s="195" t="s">
        <v>184</v>
      </c>
      <c r="AU267" s="195" t="s">
        <v>83</v>
      </c>
      <c r="AY267" s="16" t="s">
        <v>182</v>
      </c>
      <c r="BE267" s="196">
        <f>IF(N267="základní",J267,0)</f>
        <v>0</v>
      </c>
      <c r="BF267" s="196">
        <f>IF(N267="snížená",J267,0)</f>
        <v>0</v>
      </c>
      <c r="BG267" s="196">
        <f>IF(N267="zákl. přenesená",J267,0)</f>
        <v>0</v>
      </c>
      <c r="BH267" s="196">
        <f>IF(N267="sníž. přenesená",J267,0)</f>
        <v>0</v>
      </c>
      <c r="BI267" s="196">
        <f>IF(N267="nulová",J267,0)</f>
        <v>0</v>
      </c>
      <c r="BJ267" s="16" t="s">
        <v>81</v>
      </c>
      <c r="BK267" s="196">
        <f>ROUND(I267*H267,2)</f>
        <v>0</v>
      </c>
      <c r="BL267" s="16" t="s">
        <v>189</v>
      </c>
      <c r="BM267" s="195" t="s">
        <v>475</v>
      </c>
    </row>
    <row r="268" spans="1:65" s="12" customFormat="1">
      <c r="B268" s="197"/>
      <c r="C268" s="198"/>
      <c r="D268" s="199" t="s">
        <v>191</v>
      </c>
      <c r="E268" s="200" t="s">
        <v>1</v>
      </c>
      <c r="F268" s="201" t="s">
        <v>667</v>
      </c>
      <c r="G268" s="198"/>
      <c r="H268" s="202">
        <v>43.76</v>
      </c>
      <c r="I268" s="203"/>
      <c r="J268" s="198"/>
      <c r="K268" s="198"/>
      <c r="L268" s="204"/>
      <c r="M268" s="205"/>
      <c r="N268" s="206"/>
      <c r="O268" s="206"/>
      <c r="P268" s="206"/>
      <c r="Q268" s="206"/>
      <c r="R268" s="206"/>
      <c r="S268" s="206"/>
      <c r="T268" s="207"/>
      <c r="AT268" s="208" t="s">
        <v>191</v>
      </c>
      <c r="AU268" s="208" t="s">
        <v>83</v>
      </c>
      <c r="AV268" s="12" t="s">
        <v>83</v>
      </c>
      <c r="AW268" s="12" t="s">
        <v>30</v>
      </c>
      <c r="AX268" s="12" t="s">
        <v>81</v>
      </c>
      <c r="AY268" s="208" t="s">
        <v>182</v>
      </c>
    </row>
    <row r="269" spans="1:65" s="11" customFormat="1" ht="22.9" customHeight="1">
      <c r="B269" s="168"/>
      <c r="C269" s="169"/>
      <c r="D269" s="170" t="s">
        <v>72</v>
      </c>
      <c r="E269" s="182" t="s">
        <v>477</v>
      </c>
      <c r="F269" s="182" t="s">
        <v>478</v>
      </c>
      <c r="G269" s="169"/>
      <c r="H269" s="169"/>
      <c r="I269" s="172"/>
      <c r="J269" s="183">
        <f>BK269</f>
        <v>0</v>
      </c>
      <c r="K269" s="169"/>
      <c r="L269" s="174"/>
      <c r="M269" s="175"/>
      <c r="N269" s="176"/>
      <c r="O269" s="176"/>
      <c r="P269" s="177">
        <f>SUM(P270:P273)</f>
        <v>0</v>
      </c>
      <c r="Q269" s="176"/>
      <c r="R269" s="177">
        <f>SUM(R270:R273)</f>
        <v>0</v>
      </c>
      <c r="S269" s="176"/>
      <c r="T269" s="178">
        <f>SUM(T270:T273)</f>
        <v>0</v>
      </c>
      <c r="AR269" s="179" t="s">
        <v>81</v>
      </c>
      <c r="AT269" s="180" t="s">
        <v>72</v>
      </c>
      <c r="AU269" s="180" t="s">
        <v>81</v>
      </c>
      <c r="AY269" s="179" t="s">
        <v>182</v>
      </c>
      <c r="BK269" s="181">
        <f>SUM(BK270:BK273)</f>
        <v>0</v>
      </c>
    </row>
    <row r="270" spans="1:65" s="1" customFormat="1" ht="33" customHeight="1">
      <c r="A270" s="33"/>
      <c r="B270" s="34"/>
      <c r="C270" s="184" t="s">
        <v>459</v>
      </c>
      <c r="D270" s="184" t="s">
        <v>184</v>
      </c>
      <c r="E270" s="185" t="s">
        <v>480</v>
      </c>
      <c r="F270" s="186" t="s">
        <v>481</v>
      </c>
      <c r="G270" s="187" t="s">
        <v>305</v>
      </c>
      <c r="H270" s="188">
        <v>56.316000000000003</v>
      </c>
      <c r="I270" s="189"/>
      <c r="J270" s="190">
        <f>ROUND(I270*H270,2)</f>
        <v>0</v>
      </c>
      <c r="K270" s="186" t="s">
        <v>188</v>
      </c>
      <c r="L270" s="38"/>
      <c r="M270" s="191" t="s">
        <v>1</v>
      </c>
      <c r="N270" s="192" t="s">
        <v>38</v>
      </c>
      <c r="O270" s="70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95" t="s">
        <v>189</v>
      </c>
      <c r="AT270" s="195" t="s">
        <v>184</v>
      </c>
      <c r="AU270" s="195" t="s">
        <v>83</v>
      </c>
      <c r="AY270" s="16" t="s">
        <v>182</v>
      </c>
      <c r="BE270" s="196">
        <f>IF(N270="základní",J270,0)</f>
        <v>0</v>
      </c>
      <c r="BF270" s="196">
        <f>IF(N270="snížená",J270,0)</f>
        <v>0</v>
      </c>
      <c r="BG270" s="196">
        <f>IF(N270="zákl. přenesená",J270,0)</f>
        <v>0</v>
      </c>
      <c r="BH270" s="196">
        <f>IF(N270="sníž. přenesená",J270,0)</f>
        <v>0</v>
      </c>
      <c r="BI270" s="196">
        <f>IF(N270="nulová",J270,0)</f>
        <v>0</v>
      </c>
      <c r="BJ270" s="16" t="s">
        <v>81</v>
      </c>
      <c r="BK270" s="196">
        <f>ROUND(I270*H270,2)</f>
        <v>0</v>
      </c>
      <c r="BL270" s="16" t="s">
        <v>189</v>
      </c>
      <c r="BM270" s="195" t="s">
        <v>482</v>
      </c>
    </row>
    <row r="271" spans="1:65" s="12" customFormat="1">
      <c r="B271" s="197"/>
      <c r="C271" s="198"/>
      <c r="D271" s="199" t="s">
        <v>191</v>
      </c>
      <c r="E271" s="200" t="s">
        <v>1</v>
      </c>
      <c r="F271" s="201" t="s">
        <v>668</v>
      </c>
      <c r="G271" s="198"/>
      <c r="H271" s="202">
        <v>56.316000000000003</v>
      </c>
      <c r="I271" s="203"/>
      <c r="J271" s="198"/>
      <c r="K271" s="198"/>
      <c r="L271" s="204"/>
      <c r="M271" s="205"/>
      <c r="N271" s="206"/>
      <c r="O271" s="206"/>
      <c r="P271" s="206"/>
      <c r="Q271" s="206"/>
      <c r="R271" s="206"/>
      <c r="S271" s="206"/>
      <c r="T271" s="207"/>
      <c r="AT271" s="208" t="s">
        <v>191</v>
      </c>
      <c r="AU271" s="208" t="s">
        <v>83</v>
      </c>
      <c r="AV271" s="12" t="s">
        <v>83</v>
      </c>
      <c r="AW271" s="12" t="s">
        <v>30</v>
      </c>
      <c r="AX271" s="12" t="s">
        <v>81</v>
      </c>
      <c r="AY271" s="208" t="s">
        <v>182</v>
      </c>
    </row>
    <row r="272" spans="1:65" s="1" customFormat="1" ht="24">
      <c r="A272" s="33"/>
      <c r="B272" s="34"/>
      <c r="C272" s="184" t="s">
        <v>150</v>
      </c>
      <c r="D272" s="184" t="s">
        <v>184</v>
      </c>
      <c r="E272" s="185" t="s">
        <v>485</v>
      </c>
      <c r="F272" s="186" t="s">
        <v>486</v>
      </c>
      <c r="G272" s="187" t="s">
        <v>305</v>
      </c>
      <c r="H272" s="188">
        <v>15.455</v>
      </c>
      <c r="I272" s="189"/>
      <c r="J272" s="190">
        <f>ROUND(I272*H272,2)</f>
        <v>0</v>
      </c>
      <c r="K272" s="186" t="s">
        <v>188</v>
      </c>
      <c r="L272" s="38"/>
      <c r="M272" s="191" t="s">
        <v>1</v>
      </c>
      <c r="N272" s="192" t="s">
        <v>38</v>
      </c>
      <c r="O272" s="70"/>
      <c r="P272" s="193">
        <f>O272*H272</f>
        <v>0</v>
      </c>
      <c r="Q272" s="193">
        <v>0</v>
      </c>
      <c r="R272" s="193">
        <f>Q272*H272</f>
        <v>0</v>
      </c>
      <c r="S272" s="193">
        <v>0</v>
      </c>
      <c r="T272" s="194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95" t="s">
        <v>189</v>
      </c>
      <c r="AT272" s="195" t="s">
        <v>184</v>
      </c>
      <c r="AU272" s="195" t="s">
        <v>83</v>
      </c>
      <c r="AY272" s="16" t="s">
        <v>182</v>
      </c>
      <c r="BE272" s="196">
        <f>IF(N272="základní",J272,0)</f>
        <v>0</v>
      </c>
      <c r="BF272" s="196">
        <f>IF(N272="snížená",J272,0)</f>
        <v>0</v>
      </c>
      <c r="BG272" s="196">
        <f>IF(N272="zákl. přenesená",J272,0)</f>
        <v>0</v>
      </c>
      <c r="BH272" s="196">
        <f>IF(N272="sníž. přenesená",J272,0)</f>
        <v>0</v>
      </c>
      <c r="BI272" s="196">
        <f>IF(N272="nulová",J272,0)</f>
        <v>0</v>
      </c>
      <c r="BJ272" s="16" t="s">
        <v>81</v>
      </c>
      <c r="BK272" s="196">
        <f>ROUND(I272*H272,2)</f>
        <v>0</v>
      </c>
      <c r="BL272" s="16" t="s">
        <v>189</v>
      </c>
      <c r="BM272" s="195" t="s">
        <v>487</v>
      </c>
    </row>
    <row r="273" spans="1:51" s="12" customFormat="1">
      <c r="B273" s="197"/>
      <c r="C273" s="198"/>
      <c r="D273" s="199" t="s">
        <v>191</v>
      </c>
      <c r="E273" s="200" t="s">
        <v>1</v>
      </c>
      <c r="F273" s="201" t="s">
        <v>669</v>
      </c>
      <c r="G273" s="198"/>
      <c r="H273" s="202">
        <v>15.455</v>
      </c>
      <c r="I273" s="203"/>
      <c r="J273" s="198"/>
      <c r="K273" s="198"/>
      <c r="L273" s="204"/>
      <c r="M273" s="240"/>
      <c r="N273" s="241"/>
      <c r="O273" s="241"/>
      <c r="P273" s="241"/>
      <c r="Q273" s="241"/>
      <c r="R273" s="241"/>
      <c r="S273" s="241"/>
      <c r="T273" s="242"/>
      <c r="AT273" s="208" t="s">
        <v>191</v>
      </c>
      <c r="AU273" s="208" t="s">
        <v>83</v>
      </c>
      <c r="AV273" s="12" t="s">
        <v>83</v>
      </c>
      <c r="AW273" s="12" t="s">
        <v>30</v>
      </c>
      <c r="AX273" s="12" t="s">
        <v>81</v>
      </c>
      <c r="AY273" s="208" t="s">
        <v>182</v>
      </c>
    </row>
    <row r="274" spans="1:51" s="1" customFormat="1" ht="6.95" customHeight="1">
      <c r="A274" s="33"/>
      <c r="B274" s="53"/>
      <c r="C274" s="54"/>
      <c r="D274" s="54"/>
      <c r="E274" s="54"/>
      <c r="F274" s="54"/>
      <c r="G274" s="54"/>
      <c r="H274" s="54"/>
      <c r="I274" s="54"/>
      <c r="J274" s="54"/>
      <c r="K274" s="54"/>
      <c r="L274" s="38"/>
      <c r="M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</row>
  </sheetData>
  <sheetProtection sheet="1" objects="1" scenarios="1" formatColumns="0" formatRows="0" autoFilter="0"/>
  <autoFilter ref="C123:K273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honeticPr fontId="39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1:46" ht="36.950000000000003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6" t="s">
        <v>110</v>
      </c>
    </row>
    <row r="3" spans="1:46" ht="6.95" hidden="1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83</v>
      </c>
    </row>
    <row r="4" spans="1:46" ht="24.95" hidden="1" customHeight="1">
      <c r="B4" s="19"/>
      <c r="D4" s="109" t="s">
        <v>117</v>
      </c>
      <c r="L4" s="19"/>
      <c r="M4" s="110" t="s">
        <v>10</v>
      </c>
      <c r="AT4" s="16" t="s">
        <v>4</v>
      </c>
    </row>
    <row r="5" spans="1:46" ht="6.95" hidden="1" customHeight="1">
      <c r="B5" s="19"/>
      <c r="L5" s="19"/>
    </row>
    <row r="6" spans="1:46" ht="12" hidden="1" customHeight="1">
      <c r="B6" s="19"/>
      <c r="D6" s="111" t="s">
        <v>16</v>
      </c>
      <c r="L6" s="19"/>
    </row>
    <row r="7" spans="1:46" ht="16.5" hidden="1" customHeight="1">
      <c r="B7" s="19"/>
      <c r="E7" s="306" t="str">
        <f ca="1">'Rekapitulace stavby'!K6</f>
        <v>Vodovodní přípojky Chlístovice - Žandov</v>
      </c>
      <c r="F7" s="307"/>
      <c r="G7" s="307"/>
      <c r="H7" s="307"/>
      <c r="L7" s="19"/>
    </row>
    <row r="8" spans="1:46" s="1" customFormat="1" ht="12" hidden="1" customHeight="1">
      <c r="A8" s="33"/>
      <c r="B8" s="38"/>
      <c r="C8" s="33"/>
      <c r="D8" s="111" t="s">
        <v>128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1" customFormat="1" ht="16.5" hidden="1" customHeight="1">
      <c r="A9" s="33"/>
      <c r="B9" s="38"/>
      <c r="C9" s="33"/>
      <c r="D9" s="33"/>
      <c r="E9" s="308" t="s">
        <v>670</v>
      </c>
      <c r="F9" s="309"/>
      <c r="G9" s="309"/>
      <c r="H9" s="309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1" customFormat="1" hidden="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1" customFormat="1" ht="12" hidden="1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1" customFormat="1" ht="12" hidden="1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 ca="1">'Rekapitulace stavby'!AN8</f>
        <v>19. 4. 2021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1" customFormat="1" ht="10.9" hidden="1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1" customFormat="1" ht="12" hidden="1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 ca="1">IF('Rekapitulace stavby'!AN10="","",'Rekapitulace stavby'!AN10)</f>
        <v/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1" customFormat="1" ht="18" hidden="1" customHeight="1">
      <c r="A15" s="33"/>
      <c r="B15" s="38"/>
      <c r="C15" s="33"/>
      <c r="D15" s="33"/>
      <c r="E15" s="112" t="str">
        <f ca="1">IF('Rekapitulace stavby'!E11="","",'Rekapitulace stavby'!E11)</f>
        <v xml:space="preserve"> </v>
      </c>
      <c r="F15" s="33"/>
      <c r="G15" s="33"/>
      <c r="H15" s="33"/>
      <c r="I15" s="111" t="s">
        <v>26</v>
      </c>
      <c r="J15" s="112" t="str">
        <f ca="1"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1" customFormat="1" ht="6.95" hidden="1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1" customFormat="1" ht="12" hidden="1" customHeight="1">
      <c r="A17" s="33"/>
      <c r="B17" s="38"/>
      <c r="C17" s="33"/>
      <c r="D17" s="111" t="s">
        <v>27</v>
      </c>
      <c r="E17" s="33"/>
      <c r="F17" s="33"/>
      <c r="G17" s="33"/>
      <c r="H17" s="33"/>
      <c r="I17" s="111" t="s">
        <v>25</v>
      </c>
      <c r="J17" s="29" t="str">
        <f ca="1"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1" customFormat="1" ht="18" hidden="1" customHeight="1">
      <c r="A18" s="33"/>
      <c r="B18" s="38"/>
      <c r="C18" s="33"/>
      <c r="D18" s="33"/>
      <c r="E18" s="310" t="str">
        <f ca="1">'Rekapitulace stavby'!E14</f>
        <v>Vyplň údaj</v>
      </c>
      <c r="F18" s="311"/>
      <c r="G18" s="311"/>
      <c r="H18" s="311"/>
      <c r="I18" s="111" t="s">
        <v>26</v>
      </c>
      <c r="J18" s="29" t="str">
        <f ca="1"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1" customFormat="1" ht="6.95" hidden="1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1" customFormat="1" ht="12" hidden="1" customHeight="1">
      <c r="A20" s="33"/>
      <c r="B20" s="38"/>
      <c r="C20" s="33"/>
      <c r="D20" s="111" t="s">
        <v>29</v>
      </c>
      <c r="E20" s="33"/>
      <c r="F20" s="33"/>
      <c r="G20" s="33"/>
      <c r="H20" s="33"/>
      <c r="I20" s="111" t="s">
        <v>25</v>
      </c>
      <c r="J20" s="112" t="str">
        <f ca="1"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1" customFormat="1" ht="18" hidden="1" customHeight="1">
      <c r="A21" s="33"/>
      <c r="B21" s="38"/>
      <c r="C21" s="33"/>
      <c r="D21" s="33"/>
      <c r="E21" s="112" t="str">
        <f ca="1">IF('Rekapitulace stavby'!E17="","",'Rekapitulace stavby'!E17)</f>
        <v xml:space="preserve"> </v>
      </c>
      <c r="F21" s="33"/>
      <c r="G21" s="33"/>
      <c r="H21" s="33"/>
      <c r="I21" s="111" t="s">
        <v>26</v>
      </c>
      <c r="J21" s="112" t="str">
        <f ca="1"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1" customFormat="1" ht="6.95" hidden="1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1" customFormat="1" ht="12" hidden="1" customHeight="1">
      <c r="A23" s="33"/>
      <c r="B23" s="38"/>
      <c r="C23" s="33"/>
      <c r="D23" s="111" t="s">
        <v>31</v>
      </c>
      <c r="E23" s="33"/>
      <c r="F23" s="33"/>
      <c r="G23" s="33"/>
      <c r="H23" s="33"/>
      <c r="I23" s="111" t="s">
        <v>25</v>
      </c>
      <c r="J23" s="112" t="str">
        <f ca="1">IF('Rekapitulace stavby'!AN19="","",'Rekapitulace stavby'!AN19)</f>
        <v/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1" customFormat="1" ht="18" hidden="1" customHeight="1">
      <c r="A24" s="33"/>
      <c r="B24" s="38"/>
      <c r="C24" s="33"/>
      <c r="D24" s="33"/>
      <c r="E24" s="112" t="str">
        <f ca="1">IF('Rekapitulace stavby'!E20="","",'Rekapitulace stavby'!E20)</f>
        <v xml:space="preserve"> </v>
      </c>
      <c r="F24" s="33"/>
      <c r="G24" s="33"/>
      <c r="H24" s="33"/>
      <c r="I24" s="111" t="s">
        <v>26</v>
      </c>
      <c r="J24" s="112" t="str">
        <f ca="1">IF('Rekapitulace stavby'!AN20="","",'Rekapitulace stavby'!AN20)</f>
        <v/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1" customFormat="1" ht="6.95" hidden="1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1" customFormat="1" ht="12" hidden="1" customHeight="1">
      <c r="A26" s="33"/>
      <c r="B26" s="38"/>
      <c r="C26" s="33"/>
      <c r="D26" s="111" t="s">
        <v>32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7" customFormat="1" ht="16.5" hidden="1" customHeight="1">
      <c r="A27" s="114"/>
      <c r="B27" s="115"/>
      <c r="C27" s="114"/>
      <c r="D27" s="114"/>
      <c r="E27" s="312" t="s">
        <v>1</v>
      </c>
      <c r="F27" s="312"/>
      <c r="G27" s="312"/>
      <c r="H27" s="312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1" customFormat="1" ht="6.95" hidden="1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1" customFormat="1" ht="6.95" hidden="1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1" customFormat="1" ht="25.35" hidden="1" customHeight="1">
      <c r="A30" s="33"/>
      <c r="B30" s="38"/>
      <c r="C30" s="33"/>
      <c r="D30" s="118" t="s">
        <v>33</v>
      </c>
      <c r="E30" s="33"/>
      <c r="F30" s="33"/>
      <c r="G30" s="33"/>
      <c r="H30" s="33"/>
      <c r="I30" s="33"/>
      <c r="J30" s="119">
        <f>ROUND(J120,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1" customFormat="1" ht="6.95" hidden="1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1" customFormat="1" ht="14.45" hidden="1" customHeight="1">
      <c r="A32" s="33"/>
      <c r="B32" s="38"/>
      <c r="C32" s="33"/>
      <c r="D32" s="33"/>
      <c r="E32" s="33"/>
      <c r="F32" s="120" t="s">
        <v>35</v>
      </c>
      <c r="G32" s="33"/>
      <c r="H32" s="33"/>
      <c r="I32" s="120" t="s">
        <v>34</v>
      </c>
      <c r="J32" s="120" t="s">
        <v>36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1" customFormat="1" ht="14.45" hidden="1" customHeight="1">
      <c r="A33" s="33"/>
      <c r="B33" s="38"/>
      <c r="C33" s="33"/>
      <c r="D33" s="121" t="s">
        <v>37</v>
      </c>
      <c r="E33" s="111" t="s">
        <v>38</v>
      </c>
      <c r="F33" s="122">
        <f>ROUND((SUM(BE120:BE138)),  2)</f>
        <v>0</v>
      </c>
      <c r="G33" s="33"/>
      <c r="H33" s="33"/>
      <c r="I33" s="123">
        <v>0.21</v>
      </c>
      <c r="J33" s="122">
        <f>ROUND(((SUM(BE120:BE138))*I33),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1" customFormat="1" ht="14.45" hidden="1" customHeight="1">
      <c r="A34" s="33"/>
      <c r="B34" s="38"/>
      <c r="C34" s="33"/>
      <c r="D34" s="33"/>
      <c r="E34" s="111" t="s">
        <v>39</v>
      </c>
      <c r="F34" s="122">
        <f>ROUND((SUM(BF120:BF138)),  2)</f>
        <v>0</v>
      </c>
      <c r="G34" s="33"/>
      <c r="H34" s="33"/>
      <c r="I34" s="123">
        <v>0.15</v>
      </c>
      <c r="J34" s="122">
        <f>ROUND(((SUM(BF120:BF138))*I34),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1" customFormat="1" ht="14.45" hidden="1" customHeight="1">
      <c r="A35" s="33"/>
      <c r="B35" s="38"/>
      <c r="C35" s="33"/>
      <c r="D35" s="33"/>
      <c r="E35" s="111" t="s">
        <v>40</v>
      </c>
      <c r="F35" s="122">
        <f>ROUND((SUM(BG120:BG138)),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1" customFormat="1" ht="14.45" hidden="1" customHeight="1">
      <c r="A36" s="33"/>
      <c r="B36" s="38"/>
      <c r="C36" s="33"/>
      <c r="D36" s="33"/>
      <c r="E36" s="111" t="s">
        <v>41</v>
      </c>
      <c r="F36" s="122">
        <f>ROUND((SUM(BH120:BH138)),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1" customFormat="1" ht="14.45" hidden="1" customHeight="1">
      <c r="A37" s="33"/>
      <c r="B37" s="38"/>
      <c r="C37" s="33"/>
      <c r="D37" s="33"/>
      <c r="E37" s="111" t="s">
        <v>42</v>
      </c>
      <c r="F37" s="122">
        <f>ROUND((SUM(BI120:BI138)),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1" customFormat="1" ht="6.95" hidden="1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25.35" hidden="1" customHeight="1">
      <c r="A39" s="33"/>
      <c r="B39" s="38"/>
      <c r="C39" s="124"/>
      <c r="D39" s="125" t="s">
        <v>43</v>
      </c>
      <c r="E39" s="126"/>
      <c r="F39" s="126"/>
      <c r="G39" s="127" t="s">
        <v>44</v>
      </c>
      <c r="H39" s="128" t="s">
        <v>45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1" customFormat="1" ht="14.45" hidden="1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ht="14.45" hidden="1" customHeight="1">
      <c r="B41" s="19"/>
      <c r="L41" s="19"/>
    </row>
    <row r="42" spans="1:31" ht="14.45" hidden="1" customHeight="1">
      <c r="B42" s="19"/>
      <c r="L42" s="19"/>
    </row>
    <row r="43" spans="1:31" ht="14.45" hidden="1" customHeight="1">
      <c r="B43" s="19"/>
      <c r="L43" s="19"/>
    </row>
    <row r="44" spans="1:31" ht="14.45" hidden="1" customHeight="1">
      <c r="B44" s="19"/>
      <c r="L44" s="19"/>
    </row>
    <row r="45" spans="1:31" ht="14.45" hidden="1" customHeight="1">
      <c r="B45" s="19"/>
      <c r="L45" s="19"/>
    </row>
    <row r="46" spans="1:31" ht="14.45" hidden="1" customHeight="1">
      <c r="B46" s="19"/>
      <c r="L46" s="19"/>
    </row>
    <row r="47" spans="1:31" ht="14.45" hidden="1" customHeight="1">
      <c r="B47" s="19"/>
      <c r="L47" s="19"/>
    </row>
    <row r="48" spans="1:31" ht="14.45" hidden="1" customHeight="1">
      <c r="B48" s="19"/>
      <c r="L48" s="19"/>
    </row>
    <row r="49" spans="1:31" ht="14.45" hidden="1" customHeight="1">
      <c r="B49" s="19"/>
      <c r="L49" s="19"/>
    </row>
    <row r="50" spans="1:31" s="1" customFormat="1" ht="14.45" hidden="1" customHeight="1">
      <c r="B50" s="50"/>
      <c r="D50" s="131" t="s">
        <v>46</v>
      </c>
      <c r="E50" s="132"/>
      <c r="F50" s="132"/>
      <c r="G50" s="131" t="s">
        <v>47</v>
      </c>
      <c r="H50" s="132"/>
      <c r="I50" s="132"/>
      <c r="J50" s="132"/>
      <c r="K50" s="132"/>
      <c r="L50" s="50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1" customFormat="1" ht="12.75" hidden="1">
      <c r="A61" s="33"/>
      <c r="B61" s="38"/>
      <c r="C61" s="33"/>
      <c r="D61" s="133" t="s">
        <v>48</v>
      </c>
      <c r="E61" s="134"/>
      <c r="F61" s="135" t="s">
        <v>49</v>
      </c>
      <c r="G61" s="133" t="s">
        <v>48</v>
      </c>
      <c r="H61" s="134"/>
      <c r="I61" s="134"/>
      <c r="J61" s="136" t="s">
        <v>49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1" customFormat="1" ht="12.75" hidden="1">
      <c r="A65" s="33"/>
      <c r="B65" s="38"/>
      <c r="C65" s="33"/>
      <c r="D65" s="131" t="s">
        <v>50</v>
      </c>
      <c r="E65" s="137"/>
      <c r="F65" s="137"/>
      <c r="G65" s="131" t="s">
        <v>51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1" customFormat="1" ht="12.75" hidden="1">
      <c r="A76" s="33"/>
      <c r="B76" s="38"/>
      <c r="C76" s="33"/>
      <c r="D76" s="133" t="s">
        <v>48</v>
      </c>
      <c r="E76" s="134"/>
      <c r="F76" s="135" t="s">
        <v>49</v>
      </c>
      <c r="G76" s="133" t="s">
        <v>48</v>
      </c>
      <c r="H76" s="134"/>
      <c r="I76" s="134"/>
      <c r="J76" s="136" t="s">
        <v>49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1" customFormat="1" ht="14.45" hidden="1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hidden="1"/>
    <row r="79" spans="1:31" hidden="1"/>
    <row r="80" spans="1:31" hidden="1"/>
    <row r="81" spans="1:47" s="1" customFormat="1" ht="6.95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1" customFormat="1" ht="24.95" customHeight="1">
      <c r="A82" s="33"/>
      <c r="B82" s="34"/>
      <c r="C82" s="22" t="s">
        <v>154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1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1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1" customFormat="1" ht="16.5" customHeight="1">
      <c r="A85" s="33"/>
      <c r="B85" s="34"/>
      <c r="C85" s="35"/>
      <c r="D85" s="35"/>
      <c r="E85" s="304" t="str">
        <f>E7</f>
        <v>Vodovodní přípojky Chlístovice - Žandov</v>
      </c>
      <c r="F85" s="305"/>
      <c r="G85" s="305"/>
      <c r="H85" s="30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1" customFormat="1" ht="12" customHeight="1">
      <c r="A86" s="33"/>
      <c r="B86" s="34"/>
      <c r="C86" s="28" t="s">
        <v>128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1" customFormat="1" ht="16.5" customHeight="1">
      <c r="A87" s="33"/>
      <c r="B87" s="34"/>
      <c r="C87" s="35"/>
      <c r="D87" s="35"/>
      <c r="E87" s="282" t="str">
        <f>E9</f>
        <v>VRN - Vedlejší rozpočtové náklady</v>
      </c>
      <c r="F87" s="303"/>
      <c r="G87" s="303"/>
      <c r="H87" s="30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1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1" customFormat="1" ht="12" customHeight="1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 t="str">
        <f>IF(J12="","",J12)</f>
        <v>19. 4. 2021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1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1" customFormat="1" ht="15.2" customHeight="1">
      <c r="A91" s="33"/>
      <c r="B91" s="34"/>
      <c r="C91" s="28" t="s">
        <v>24</v>
      </c>
      <c r="D91" s="35"/>
      <c r="E91" s="35"/>
      <c r="F91" s="26" t="str">
        <f>E15</f>
        <v xml:space="preserve"> </v>
      </c>
      <c r="G91" s="35"/>
      <c r="H91" s="35"/>
      <c r="I91" s="28" t="s">
        <v>29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1" customFormat="1" ht="15.2" customHeight="1">
      <c r="A92" s="33"/>
      <c r="B92" s="34"/>
      <c r="C92" s="28" t="s">
        <v>27</v>
      </c>
      <c r="D92" s="35"/>
      <c r="E92" s="35"/>
      <c r="F92" s="26" t="str">
        <f>IF(E18="","",E18)</f>
        <v>Vyplň údaj</v>
      </c>
      <c r="G92" s="35"/>
      <c r="H92" s="35"/>
      <c r="I92" s="28" t="s">
        <v>31</v>
      </c>
      <c r="J92" s="31" t="str">
        <f>E24</f>
        <v xml:space="preserve"> 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1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1" customFormat="1" ht="29.25" customHeight="1">
      <c r="A94" s="33"/>
      <c r="B94" s="34"/>
      <c r="C94" s="142" t="s">
        <v>155</v>
      </c>
      <c r="D94" s="42"/>
      <c r="E94" s="42"/>
      <c r="F94" s="42"/>
      <c r="G94" s="42"/>
      <c r="H94" s="42"/>
      <c r="I94" s="42"/>
      <c r="J94" s="143" t="s">
        <v>156</v>
      </c>
      <c r="K94" s="42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1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1" customFormat="1" ht="22.9" customHeight="1">
      <c r="A96" s="33"/>
      <c r="B96" s="34"/>
      <c r="C96" s="144" t="s">
        <v>157</v>
      </c>
      <c r="D96" s="35"/>
      <c r="E96" s="35"/>
      <c r="F96" s="35"/>
      <c r="G96" s="35"/>
      <c r="H96" s="35"/>
      <c r="I96" s="35"/>
      <c r="J96" s="82">
        <f>J120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158</v>
      </c>
    </row>
    <row r="97" spans="1:31" s="8" customFormat="1" ht="24.95" customHeight="1">
      <c r="B97" s="145"/>
      <c r="C97" s="146"/>
      <c r="D97" s="147" t="s">
        <v>670</v>
      </c>
      <c r="E97" s="148"/>
      <c r="F97" s="148"/>
      <c r="G97" s="148"/>
      <c r="H97" s="148"/>
      <c r="I97" s="148"/>
      <c r="J97" s="149">
        <f>J121</f>
        <v>0</v>
      </c>
      <c r="K97" s="146"/>
      <c r="L97" s="150"/>
    </row>
    <row r="98" spans="1:31" s="9" customFormat="1" ht="19.899999999999999" customHeight="1">
      <c r="B98" s="151"/>
      <c r="C98" s="152"/>
      <c r="D98" s="153" t="s">
        <v>671</v>
      </c>
      <c r="E98" s="154"/>
      <c r="F98" s="154"/>
      <c r="G98" s="154"/>
      <c r="H98" s="154"/>
      <c r="I98" s="154"/>
      <c r="J98" s="155">
        <f>J122</f>
        <v>0</v>
      </c>
      <c r="K98" s="152"/>
      <c r="L98" s="156"/>
    </row>
    <row r="99" spans="1:31" s="9" customFormat="1" ht="19.899999999999999" customHeight="1">
      <c r="B99" s="151"/>
      <c r="C99" s="152"/>
      <c r="D99" s="153" t="s">
        <v>672</v>
      </c>
      <c r="E99" s="154"/>
      <c r="F99" s="154"/>
      <c r="G99" s="154"/>
      <c r="H99" s="154"/>
      <c r="I99" s="154"/>
      <c r="J99" s="155">
        <f>J132</f>
        <v>0</v>
      </c>
      <c r="K99" s="152"/>
      <c r="L99" s="156"/>
    </row>
    <row r="100" spans="1:31" s="9" customFormat="1" ht="19.899999999999999" customHeight="1">
      <c r="B100" s="151"/>
      <c r="C100" s="152"/>
      <c r="D100" s="153" t="s">
        <v>673</v>
      </c>
      <c r="E100" s="154"/>
      <c r="F100" s="154"/>
      <c r="G100" s="154"/>
      <c r="H100" s="154"/>
      <c r="I100" s="154"/>
      <c r="J100" s="155">
        <f>J135</f>
        <v>0</v>
      </c>
      <c r="K100" s="152"/>
      <c r="L100" s="156"/>
    </row>
    <row r="101" spans="1:31" s="1" customFormat="1" ht="21.75" customHeight="1">
      <c r="A101" s="33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50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1" customFormat="1" ht="6.95" customHeight="1">
      <c r="A102" s="33"/>
      <c r="B102" s="53"/>
      <c r="C102" s="54"/>
      <c r="D102" s="54"/>
      <c r="E102" s="54"/>
      <c r="F102" s="54"/>
      <c r="G102" s="54"/>
      <c r="H102" s="54"/>
      <c r="I102" s="54"/>
      <c r="J102" s="54"/>
      <c r="K102" s="54"/>
      <c r="L102" s="50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31" s="1" customFormat="1" ht="6.95" customHeight="1">
      <c r="A106" s="33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1" customFormat="1" ht="24.95" customHeight="1">
      <c r="A107" s="33"/>
      <c r="B107" s="34"/>
      <c r="C107" s="22" t="s">
        <v>167</v>
      </c>
      <c r="D107" s="35"/>
      <c r="E107" s="35"/>
      <c r="F107" s="35"/>
      <c r="G107" s="35"/>
      <c r="H107" s="35"/>
      <c r="I107" s="35"/>
      <c r="J107" s="35"/>
      <c r="K107" s="35"/>
      <c r="L107" s="50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1" customFormat="1" ht="6.95" customHeight="1">
      <c r="A108" s="33"/>
      <c r="B108" s="34"/>
      <c r="C108" s="35"/>
      <c r="D108" s="35"/>
      <c r="E108" s="35"/>
      <c r="F108" s="35"/>
      <c r="G108" s="35"/>
      <c r="H108" s="35"/>
      <c r="I108" s="35"/>
      <c r="J108" s="35"/>
      <c r="K108" s="35"/>
      <c r="L108" s="50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1" customFormat="1" ht="12" customHeight="1">
      <c r="A109" s="33"/>
      <c r="B109" s="34"/>
      <c r="C109" s="28" t="s">
        <v>16</v>
      </c>
      <c r="D109" s="35"/>
      <c r="E109" s="35"/>
      <c r="F109" s="35"/>
      <c r="G109" s="35"/>
      <c r="H109" s="35"/>
      <c r="I109" s="35"/>
      <c r="J109" s="35"/>
      <c r="K109" s="35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1" customFormat="1" ht="16.5" customHeight="1">
      <c r="A110" s="33"/>
      <c r="B110" s="34"/>
      <c r="C110" s="35"/>
      <c r="D110" s="35"/>
      <c r="E110" s="304" t="str">
        <f>E7</f>
        <v>Vodovodní přípojky Chlístovice - Žandov</v>
      </c>
      <c r="F110" s="305"/>
      <c r="G110" s="305"/>
      <c r="H110" s="305"/>
      <c r="I110" s="35"/>
      <c r="J110" s="35"/>
      <c r="K110" s="35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1" customFormat="1" ht="12" customHeight="1">
      <c r="A111" s="33"/>
      <c r="B111" s="34"/>
      <c r="C111" s="28" t="s">
        <v>128</v>
      </c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1" customFormat="1" ht="16.5" customHeight="1">
      <c r="A112" s="33"/>
      <c r="B112" s="34"/>
      <c r="C112" s="35"/>
      <c r="D112" s="35"/>
      <c r="E112" s="282" t="str">
        <f>E9</f>
        <v>VRN - Vedlejší rozpočtové náklady</v>
      </c>
      <c r="F112" s="303"/>
      <c r="G112" s="303"/>
      <c r="H112" s="303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6.95" customHeight="1">
      <c r="A113" s="33"/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A114" s="33"/>
      <c r="B114" s="34"/>
      <c r="C114" s="28" t="s">
        <v>20</v>
      </c>
      <c r="D114" s="35"/>
      <c r="E114" s="35"/>
      <c r="F114" s="26" t="str">
        <f>F12</f>
        <v xml:space="preserve"> </v>
      </c>
      <c r="G114" s="35"/>
      <c r="H114" s="35"/>
      <c r="I114" s="28" t="s">
        <v>22</v>
      </c>
      <c r="J114" s="65" t="str">
        <f>IF(J12="","",J12)</f>
        <v>19. 4. 2021</v>
      </c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1" customFormat="1" ht="6.95" customHeight="1">
      <c r="A115" s="33"/>
      <c r="B115" s="34"/>
      <c r="C115" s="35"/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" customFormat="1" ht="15.2" customHeight="1">
      <c r="A116" s="33"/>
      <c r="B116" s="34"/>
      <c r="C116" s="28" t="s">
        <v>24</v>
      </c>
      <c r="D116" s="35"/>
      <c r="E116" s="35"/>
      <c r="F116" s="26" t="str">
        <f>E15</f>
        <v xml:space="preserve"> </v>
      </c>
      <c r="G116" s="35"/>
      <c r="H116" s="35"/>
      <c r="I116" s="28" t="s">
        <v>29</v>
      </c>
      <c r="J116" s="31" t="str">
        <f>E21</f>
        <v xml:space="preserve"> </v>
      </c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" customFormat="1" ht="15.2" customHeight="1">
      <c r="A117" s="33"/>
      <c r="B117" s="34"/>
      <c r="C117" s="28" t="s">
        <v>27</v>
      </c>
      <c r="D117" s="35"/>
      <c r="E117" s="35"/>
      <c r="F117" s="26" t="str">
        <f>IF(E18="","",E18)</f>
        <v>Vyplň údaj</v>
      </c>
      <c r="G117" s="35"/>
      <c r="H117" s="35"/>
      <c r="I117" s="28" t="s">
        <v>31</v>
      </c>
      <c r="J117" s="31" t="str">
        <f>E24</f>
        <v xml:space="preserve"> </v>
      </c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" customFormat="1" ht="10.35" customHeight="1">
      <c r="A118" s="33"/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0" customFormat="1" ht="29.25" customHeight="1">
      <c r="A119" s="157"/>
      <c r="B119" s="158"/>
      <c r="C119" s="159" t="s">
        <v>168</v>
      </c>
      <c r="D119" s="160" t="s">
        <v>58</v>
      </c>
      <c r="E119" s="160" t="s">
        <v>54</v>
      </c>
      <c r="F119" s="160" t="s">
        <v>55</v>
      </c>
      <c r="G119" s="160" t="s">
        <v>169</v>
      </c>
      <c r="H119" s="160" t="s">
        <v>170</v>
      </c>
      <c r="I119" s="160" t="s">
        <v>171</v>
      </c>
      <c r="J119" s="160" t="s">
        <v>156</v>
      </c>
      <c r="K119" s="161" t="s">
        <v>172</v>
      </c>
      <c r="L119" s="162"/>
      <c r="M119" s="73" t="s">
        <v>1</v>
      </c>
      <c r="N119" s="74" t="s">
        <v>37</v>
      </c>
      <c r="O119" s="74" t="s">
        <v>173</v>
      </c>
      <c r="P119" s="74" t="s">
        <v>174</v>
      </c>
      <c r="Q119" s="74" t="s">
        <v>175</v>
      </c>
      <c r="R119" s="74" t="s">
        <v>176</v>
      </c>
      <c r="S119" s="74" t="s">
        <v>177</v>
      </c>
      <c r="T119" s="75" t="s">
        <v>178</v>
      </c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</row>
    <row r="120" spans="1:65" s="1" customFormat="1" ht="22.9" customHeight="1">
      <c r="A120" s="33"/>
      <c r="B120" s="34"/>
      <c r="C120" s="80" t="s">
        <v>179</v>
      </c>
      <c r="D120" s="35"/>
      <c r="E120" s="35"/>
      <c r="F120" s="35"/>
      <c r="G120" s="35"/>
      <c r="H120" s="35"/>
      <c r="I120" s="35"/>
      <c r="J120" s="163">
        <f>BK120</f>
        <v>0</v>
      </c>
      <c r="K120" s="35"/>
      <c r="L120" s="38"/>
      <c r="M120" s="76"/>
      <c r="N120" s="164"/>
      <c r="O120" s="77"/>
      <c r="P120" s="165">
        <f>P121</f>
        <v>0</v>
      </c>
      <c r="Q120" s="77"/>
      <c r="R120" s="165">
        <f>R121</f>
        <v>0</v>
      </c>
      <c r="S120" s="77"/>
      <c r="T120" s="166">
        <f>T121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T120" s="16" t="s">
        <v>72</v>
      </c>
      <c r="AU120" s="16" t="s">
        <v>158</v>
      </c>
      <c r="BK120" s="167">
        <f>BK121</f>
        <v>0</v>
      </c>
    </row>
    <row r="121" spans="1:65" s="11" customFormat="1" ht="25.9" customHeight="1">
      <c r="B121" s="168"/>
      <c r="C121" s="169"/>
      <c r="D121" s="170" t="s">
        <v>72</v>
      </c>
      <c r="E121" s="171" t="s">
        <v>108</v>
      </c>
      <c r="F121" s="171" t="s">
        <v>109</v>
      </c>
      <c r="G121" s="169"/>
      <c r="H121" s="169"/>
      <c r="I121" s="172"/>
      <c r="J121" s="173">
        <f>BK121</f>
        <v>0</v>
      </c>
      <c r="K121" s="169"/>
      <c r="L121" s="174"/>
      <c r="M121" s="175"/>
      <c r="N121" s="176"/>
      <c r="O121" s="176"/>
      <c r="P121" s="177">
        <f>P122+P132+P135</f>
        <v>0</v>
      </c>
      <c r="Q121" s="176"/>
      <c r="R121" s="177">
        <f>R122+R132+R135</f>
        <v>0</v>
      </c>
      <c r="S121" s="176"/>
      <c r="T121" s="178">
        <f>T122+T132+T135</f>
        <v>0</v>
      </c>
      <c r="AR121" s="179" t="s">
        <v>209</v>
      </c>
      <c r="AT121" s="180" t="s">
        <v>72</v>
      </c>
      <c r="AU121" s="180" t="s">
        <v>73</v>
      </c>
      <c r="AY121" s="179" t="s">
        <v>182</v>
      </c>
      <c r="BK121" s="181">
        <f>BK122+BK132+BK135</f>
        <v>0</v>
      </c>
    </row>
    <row r="122" spans="1:65" s="11" customFormat="1" ht="22.9" customHeight="1">
      <c r="B122" s="168"/>
      <c r="C122" s="169"/>
      <c r="D122" s="170" t="s">
        <v>72</v>
      </c>
      <c r="E122" s="182" t="s">
        <v>674</v>
      </c>
      <c r="F122" s="182" t="s">
        <v>675</v>
      </c>
      <c r="G122" s="169"/>
      <c r="H122" s="169"/>
      <c r="I122" s="172"/>
      <c r="J122" s="183">
        <f>BK122</f>
        <v>0</v>
      </c>
      <c r="K122" s="169"/>
      <c r="L122" s="174"/>
      <c r="M122" s="175"/>
      <c r="N122" s="176"/>
      <c r="O122" s="176"/>
      <c r="P122" s="177">
        <f>SUM(P123:P131)</f>
        <v>0</v>
      </c>
      <c r="Q122" s="176"/>
      <c r="R122" s="177">
        <f>SUM(R123:R131)</f>
        <v>0</v>
      </c>
      <c r="S122" s="176"/>
      <c r="T122" s="178">
        <f>SUM(T123:T131)</f>
        <v>0</v>
      </c>
      <c r="AR122" s="179" t="s">
        <v>209</v>
      </c>
      <c r="AT122" s="180" t="s">
        <v>72</v>
      </c>
      <c r="AU122" s="180" t="s">
        <v>81</v>
      </c>
      <c r="AY122" s="179" t="s">
        <v>182</v>
      </c>
      <c r="BK122" s="181">
        <f>SUM(BK123:BK131)</f>
        <v>0</v>
      </c>
    </row>
    <row r="123" spans="1:65" s="1" customFormat="1" ht="16.5" customHeight="1">
      <c r="A123" s="33"/>
      <c r="B123" s="34"/>
      <c r="C123" s="184" t="s">
        <v>81</v>
      </c>
      <c r="D123" s="184" t="s">
        <v>184</v>
      </c>
      <c r="E123" s="185" t="s">
        <v>676</v>
      </c>
      <c r="F123" s="186" t="s">
        <v>677</v>
      </c>
      <c r="G123" s="187" t="s">
        <v>678</v>
      </c>
      <c r="H123" s="188">
        <v>1</v>
      </c>
      <c r="I123" s="189"/>
      <c r="J123" s="190">
        <f>ROUND(I123*H123,2)</f>
        <v>0</v>
      </c>
      <c r="K123" s="186" t="s">
        <v>1</v>
      </c>
      <c r="L123" s="38"/>
      <c r="M123" s="191" t="s">
        <v>1</v>
      </c>
      <c r="N123" s="192" t="s">
        <v>38</v>
      </c>
      <c r="O123" s="70"/>
      <c r="P123" s="193">
        <f>O123*H123</f>
        <v>0</v>
      </c>
      <c r="Q123" s="193">
        <v>0</v>
      </c>
      <c r="R123" s="193">
        <f>Q123*H123</f>
        <v>0</v>
      </c>
      <c r="S123" s="193">
        <v>0</v>
      </c>
      <c r="T123" s="194">
        <f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95" t="s">
        <v>679</v>
      </c>
      <c r="AT123" s="195" t="s">
        <v>184</v>
      </c>
      <c r="AU123" s="195" t="s">
        <v>83</v>
      </c>
      <c r="AY123" s="16" t="s">
        <v>182</v>
      </c>
      <c r="BE123" s="196">
        <f>IF(N123="základní",J123,0)</f>
        <v>0</v>
      </c>
      <c r="BF123" s="196">
        <f>IF(N123="snížená",J123,0)</f>
        <v>0</v>
      </c>
      <c r="BG123" s="196">
        <f>IF(N123="zákl. přenesená",J123,0)</f>
        <v>0</v>
      </c>
      <c r="BH123" s="196">
        <f>IF(N123="sníž. přenesená",J123,0)</f>
        <v>0</v>
      </c>
      <c r="BI123" s="196">
        <f>IF(N123="nulová",J123,0)</f>
        <v>0</v>
      </c>
      <c r="BJ123" s="16" t="s">
        <v>81</v>
      </c>
      <c r="BK123" s="196">
        <f>ROUND(I123*H123,2)</f>
        <v>0</v>
      </c>
      <c r="BL123" s="16" t="s">
        <v>679</v>
      </c>
      <c r="BM123" s="195" t="s">
        <v>680</v>
      </c>
    </row>
    <row r="124" spans="1:65" s="12" customFormat="1">
      <c r="B124" s="197"/>
      <c r="C124" s="198"/>
      <c r="D124" s="199" t="s">
        <v>191</v>
      </c>
      <c r="E124" s="200" t="s">
        <v>1</v>
      </c>
      <c r="F124" s="201" t="s">
        <v>681</v>
      </c>
      <c r="G124" s="198"/>
      <c r="H124" s="202">
        <v>1</v>
      </c>
      <c r="I124" s="203"/>
      <c r="J124" s="198"/>
      <c r="K124" s="198"/>
      <c r="L124" s="204"/>
      <c r="M124" s="205"/>
      <c r="N124" s="206"/>
      <c r="O124" s="206"/>
      <c r="P124" s="206"/>
      <c r="Q124" s="206"/>
      <c r="R124" s="206"/>
      <c r="S124" s="206"/>
      <c r="T124" s="207"/>
      <c r="AT124" s="208" t="s">
        <v>191</v>
      </c>
      <c r="AU124" s="208" t="s">
        <v>83</v>
      </c>
      <c r="AV124" s="12" t="s">
        <v>83</v>
      </c>
      <c r="AW124" s="12" t="s">
        <v>30</v>
      </c>
      <c r="AX124" s="12" t="s">
        <v>81</v>
      </c>
      <c r="AY124" s="208" t="s">
        <v>182</v>
      </c>
    </row>
    <row r="125" spans="1:65" s="1" customFormat="1" ht="16.5" customHeight="1">
      <c r="A125" s="33"/>
      <c r="B125" s="34"/>
      <c r="C125" s="184" t="s">
        <v>83</v>
      </c>
      <c r="D125" s="184" t="s">
        <v>184</v>
      </c>
      <c r="E125" s="185" t="s">
        <v>682</v>
      </c>
      <c r="F125" s="186" t="s">
        <v>683</v>
      </c>
      <c r="G125" s="187" t="s">
        <v>678</v>
      </c>
      <c r="H125" s="188">
        <v>1</v>
      </c>
      <c r="I125" s="189"/>
      <c r="J125" s="190">
        <f>ROUND(I125*H125,2)</f>
        <v>0</v>
      </c>
      <c r="K125" s="186" t="s">
        <v>1</v>
      </c>
      <c r="L125" s="38"/>
      <c r="M125" s="191" t="s">
        <v>1</v>
      </c>
      <c r="N125" s="192" t="s">
        <v>38</v>
      </c>
      <c r="O125" s="70"/>
      <c r="P125" s="193">
        <f>O125*H125</f>
        <v>0</v>
      </c>
      <c r="Q125" s="193">
        <v>0</v>
      </c>
      <c r="R125" s="193">
        <f>Q125*H125</f>
        <v>0</v>
      </c>
      <c r="S125" s="193">
        <v>0</v>
      </c>
      <c r="T125" s="194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95" t="s">
        <v>679</v>
      </c>
      <c r="AT125" s="195" t="s">
        <v>184</v>
      </c>
      <c r="AU125" s="195" t="s">
        <v>83</v>
      </c>
      <c r="AY125" s="16" t="s">
        <v>182</v>
      </c>
      <c r="BE125" s="196">
        <f>IF(N125="základní",J125,0)</f>
        <v>0</v>
      </c>
      <c r="BF125" s="196">
        <f>IF(N125="snížená",J125,0)</f>
        <v>0</v>
      </c>
      <c r="BG125" s="196">
        <f>IF(N125="zákl. přenesená",J125,0)</f>
        <v>0</v>
      </c>
      <c r="BH125" s="196">
        <f>IF(N125="sníž. přenesená",J125,0)</f>
        <v>0</v>
      </c>
      <c r="BI125" s="196">
        <f>IF(N125="nulová",J125,0)</f>
        <v>0</v>
      </c>
      <c r="BJ125" s="16" t="s">
        <v>81</v>
      </c>
      <c r="BK125" s="196">
        <f>ROUND(I125*H125,2)</f>
        <v>0</v>
      </c>
      <c r="BL125" s="16" t="s">
        <v>679</v>
      </c>
      <c r="BM125" s="195" t="s">
        <v>684</v>
      </c>
    </row>
    <row r="126" spans="1:65" s="12" customFormat="1">
      <c r="B126" s="197"/>
      <c r="C126" s="198"/>
      <c r="D126" s="199" t="s">
        <v>191</v>
      </c>
      <c r="E126" s="200" t="s">
        <v>1</v>
      </c>
      <c r="F126" s="201" t="s">
        <v>685</v>
      </c>
      <c r="G126" s="198"/>
      <c r="H126" s="202">
        <v>1</v>
      </c>
      <c r="I126" s="203"/>
      <c r="J126" s="198"/>
      <c r="K126" s="198"/>
      <c r="L126" s="204"/>
      <c r="M126" s="205"/>
      <c r="N126" s="206"/>
      <c r="O126" s="206"/>
      <c r="P126" s="206"/>
      <c r="Q126" s="206"/>
      <c r="R126" s="206"/>
      <c r="S126" s="206"/>
      <c r="T126" s="207"/>
      <c r="AT126" s="208" t="s">
        <v>191</v>
      </c>
      <c r="AU126" s="208" t="s">
        <v>83</v>
      </c>
      <c r="AV126" s="12" t="s">
        <v>83</v>
      </c>
      <c r="AW126" s="12" t="s">
        <v>30</v>
      </c>
      <c r="AX126" s="12" t="s">
        <v>81</v>
      </c>
      <c r="AY126" s="208" t="s">
        <v>182</v>
      </c>
    </row>
    <row r="127" spans="1:65" s="1" customFormat="1" ht="16.5" customHeight="1">
      <c r="A127" s="33"/>
      <c r="B127" s="34"/>
      <c r="C127" s="184" t="s">
        <v>200</v>
      </c>
      <c r="D127" s="184" t="s">
        <v>184</v>
      </c>
      <c r="E127" s="185" t="s">
        <v>686</v>
      </c>
      <c r="F127" s="186" t="s">
        <v>687</v>
      </c>
      <c r="G127" s="187" t="s">
        <v>678</v>
      </c>
      <c r="H127" s="188">
        <v>1</v>
      </c>
      <c r="I127" s="189"/>
      <c r="J127" s="190">
        <f>ROUND(I127*H127,2)</f>
        <v>0</v>
      </c>
      <c r="K127" s="186" t="s">
        <v>1</v>
      </c>
      <c r="L127" s="38"/>
      <c r="M127" s="191" t="s">
        <v>1</v>
      </c>
      <c r="N127" s="192" t="s">
        <v>38</v>
      </c>
      <c r="O127" s="70"/>
      <c r="P127" s="193">
        <f>O127*H127</f>
        <v>0</v>
      </c>
      <c r="Q127" s="193">
        <v>0</v>
      </c>
      <c r="R127" s="193">
        <f>Q127*H127</f>
        <v>0</v>
      </c>
      <c r="S127" s="193">
        <v>0</v>
      </c>
      <c r="T127" s="194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5" t="s">
        <v>679</v>
      </c>
      <c r="AT127" s="195" t="s">
        <v>184</v>
      </c>
      <c r="AU127" s="195" t="s">
        <v>83</v>
      </c>
      <c r="AY127" s="16" t="s">
        <v>182</v>
      </c>
      <c r="BE127" s="196">
        <f>IF(N127="základní",J127,0)</f>
        <v>0</v>
      </c>
      <c r="BF127" s="196">
        <f>IF(N127="snížená",J127,0)</f>
        <v>0</v>
      </c>
      <c r="BG127" s="196">
        <f>IF(N127="zákl. přenesená",J127,0)</f>
        <v>0</v>
      </c>
      <c r="BH127" s="196">
        <f>IF(N127="sníž. přenesená",J127,0)</f>
        <v>0</v>
      </c>
      <c r="BI127" s="196">
        <f>IF(N127="nulová",J127,0)</f>
        <v>0</v>
      </c>
      <c r="BJ127" s="16" t="s">
        <v>81</v>
      </c>
      <c r="BK127" s="196">
        <f>ROUND(I127*H127,2)</f>
        <v>0</v>
      </c>
      <c r="BL127" s="16" t="s">
        <v>679</v>
      </c>
      <c r="BM127" s="195" t="s">
        <v>688</v>
      </c>
    </row>
    <row r="128" spans="1:65" s="12" customFormat="1">
      <c r="B128" s="197"/>
      <c r="C128" s="198"/>
      <c r="D128" s="199" t="s">
        <v>191</v>
      </c>
      <c r="E128" s="200" t="s">
        <v>1</v>
      </c>
      <c r="F128" s="201" t="s">
        <v>689</v>
      </c>
      <c r="G128" s="198"/>
      <c r="H128" s="202">
        <v>1</v>
      </c>
      <c r="I128" s="203"/>
      <c r="J128" s="198"/>
      <c r="K128" s="198"/>
      <c r="L128" s="204"/>
      <c r="M128" s="205"/>
      <c r="N128" s="206"/>
      <c r="O128" s="206"/>
      <c r="P128" s="206"/>
      <c r="Q128" s="206"/>
      <c r="R128" s="206"/>
      <c r="S128" s="206"/>
      <c r="T128" s="207"/>
      <c r="AT128" s="208" t="s">
        <v>191</v>
      </c>
      <c r="AU128" s="208" t="s">
        <v>83</v>
      </c>
      <c r="AV128" s="12" t="s">
        <v>83</v>
      </c>
      <c r="AW128" s="12" t="s">
        <v>30</v>
      </c>
      <c r="AX128" s="12" t="s">
        <v>81</v>
      </c>
      <c r="AY128" s="208" t="s">
        <v>182</v>
      </c>
    </row>
    <row r="129" spans="1:65" s="1" customFormat="1" ht="16.5" customHeight="1">
      <c r="A129" s="33"/>
      <c r="B129" s="34"/>
      <c r="C129" s="184" t="s">
        <v>189</v>
      </c>
      <c r="D129" s="184" t="s">
        <v>184</v>
      </c>
      <c r="E129" s="185" t="s">
        <v>690</v>
      </c>
      <c r="F129" s="186" t="s">
        <v>691</v>
      </c>
      <c r="G129" s="187" t="s">
        <v>678</v>
      </c>
      <c r="H129" s="188">
        <v>1</v>
      </c>
      <c r="I129" s="189"/>
      <c r="J129" s="190">
        <f>ROUND(I129*H129,2)</f>
        <v>0</v>
      </c>
      <c r="K129" s="186" t="s">
        <v>1</v>
      </c>
      <c r="L129" s="38"/>
      <c r="M129" s="191" t="s">
        <v>1</v>
      </c>
      <c r="N129" s="192" t="s">
        <v>38</v>
      </c>
      <c r="O129" s="70"/>
      <c r="P129" s="193">
        <f>O129*H129</f>
        <v>0</v>
      </c>
      <c r="Q129" s="193">
        <v>0</v>
      </c>
      <c r="R129" s="193">
        <f>Q129*H129</f>
        <v>0</v>
      </c>
      <c r="S129" s="193">
        <v>0</v>
      </c>
      <c r="T129" s="194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95" t="s">
        <v>679</v>
      </c>
      <c r="AT129" s="195" t="s">
        <v>184</v>
      </c>
      <c r="AU129" s="195" t="s">
        <v>83</v>
      </c>
      <c r="AY129" s="16" t="s">
        <v>182</v>
      </c>
      <c r="BE129" s="196">
        <f>IF(N129="základní",J129,0)</f>
        <v>0</v>
      </c>
      <c r="BF129" s="196">
        <f>IF(N129="snížená",J129,0)</f>
        <v>0</v>
      </c>
      <c r="BG129" s="196">
        <f>IF(N129="zákl. přenesená",J129,0)</f>
        <v>0</v>
      </c>
      <c r="BH129" s="196">
        <f>IF(N129="sníž. přenesená",J129,0)</f>
        <v>0</v>
      </c>
      <c r="BI129" s="196">
        <f>IF(N129="nulová",J129,0)</f>
        <v>0</v>
      </c>
      <c r="BJ129" s="16" t="s">
        <v>81</v>
      </c>
      <c r="BK129" s="196">
        <f>ROUND(I129*H129,2)</f>
        <v>0</v>
      </c>
      <c r="BL129" s="16" t="s">
        <v>679</v>
      </c>
      <c r="BM129" s="195" t="s">
        <v>692</v>
      </c>
    </row>
    <row r="130" spans="1:65" s="12" customFormat="1">
      <c r="B130" s="197"/>
      <c r="C130" s="198"/>
      <c r="D130" s="199" t="s">
        <v>191</v>
      </c>
      <c r="E130" s="200" t="s">
        <v>1</v>
      </c>
      <c r="F130" s="201" t="s">
        <v>693</v>
      </c>
      <c r="G130" s="198"/>
      <c r="H130" s="202">
        <v>1</v>
      </c>
      <c r="I130" s="203"/>
      <c r="J130" s="198"/>
      <c r="K130" s="198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191</v>
      </c>
      <c r="AU130" s="208" t="s">
        <v>83</v>
      </c>
      <c r="AV130" s="12" t="s">
        <v>83</v>
      </c>
      <c r="AW130" s="12" t="s">
        <v>30</v>
      </c>
      <c r="AX130" s="12" t="s">
        <v>81</v>
      </c>
      <c r="AY130" s="208" t="s">
        <v>182</v>
      </c>
    </row>
    <row r="131" spans="1:65" s="1" customFormat="1" ht="16.5" customHeight="1">
      <c r="A131" s="33"/>
      <c r="B131" s="34"/>
      <c r="C131" s="184" t="s">
        <v>209</v>
      </c>
      <c r="D131" s="184" t="s">
        <v>184</v>
      </c>
      <c r="E131" s="185" t="s">
        <v>694</v>
      </c>
      <c r="F131" s="186" t="s">
        <v>695</v>
      </c>
      <c r="G131" s="187" t="s">
        <v>696</v>
      </c>
      <c r="H131" s="188">
        <v>1</v>
      </c>
      <c r="I131" s="189"/>
      <c r="J131" s="190">
        <f>ROUND(I131*H131,2)</f>
        <v>0</v>
      </c>
      <c r="K131" s="186" t="s">
        <v>1</v>
      </c>
      <c r="L131" s="38"/>
      <c r="M131" s="191" t="s">
        <v>1</v>
      </c>
      <c r="N131" s="192" t="s">
        <v>38</v>
      </c>
      <c r="O131" s="70"/>
      <c r="P131" s="193">
        <f>O131*H131</f>
        <v>0</v>
      </c>
      <c r="Q131" s="193">
        <v>0</v>
      </c>
      <c r="R131" s="193">
        <f>Q131*H131</f>
        <v>0</v>
      </c>
      <c r="S131" s="193">
        <v>0</v>
      </c>
      <c r="T131" s="194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95" t="s">
        <v>679</v>
      </c>
      <c r="AT131" s="195" t="s">
        <v>184</v>
      </c>
      <c r="AU131" s="195" t="s">
        <v>83</v>
      </c>
      <c r="AY131" s="16" t="s">
        <v>182</v>
      </c>
      <c r="BE131" s="196">
        <f>IF(N131="základní",J131,0)</f>
        <v>0</v>
      </c>
      <c r="BF131" s="196">
        <f>IF(N131="snížená",J131,0)</f>
        <v>0</v>
      </c>
      <c r="BG131" s="196">
        <f>IF(N131="zákl. přenesená",J131,0)</f>
        <v>0</v>
      </c>
      <c r="BH131" s="196">
        <f>IF(N131="sníž. přenesená",J131,0)</f>
        <v>0</v>
      </c>
      <c r="BI131" s="196">
        <f>IF(N131="nulová",J131,0)</f>
        <v>0</v>
      </c>
      <c r="BJ131" s="16" t="s">
        <v>81</v>
      </c>
      <c r="BK131" s="196">
        <f>ROUND(I131*H131,2)</f>
        <v>0</v>
      </c>
      <c r="BL131" s="16" t="s">
        <v>679</v>
      </c>
      <c r="BM131" s="195" t="s">
        <v>697</v>
      </c>
    </row>
    <row r="132" spans="1:65" s="11" customFormat="1" ht="22.9" customHeight="1">
      <c r="B132" s="168"/>
      <c r="C132" s="169"/>
      <c r="D132" s="170" t="s">
        <v>72</v>
      </c>
      <c r="E132" s="182" t="s">
        <v>698</v>
      </c>
      <c r="F132" s="182" t="s">
        <v>699</v>
      </c>
      <c r="G132" s="169"/>
      <c r="H132" s="169"/>
      <c r="I132" s="172"/>
      <c r="J132" s="183">
        <f>BK132</f>
        <v>0</v>
      </c>
      <c r="K132" s="169"/>
      <c r="L132" s="174"/>
      <c r="M132" s="175"/>
      <c r="N132" s="176"/>
      <c r="O132" s="176"/>
      <c r="P132" s="177">
        <f>SUM(P133:P134)</f>
        <v>0</v>
      </c>
      <c r="Q132" s="176"/>
      <c r="R132" s="177">
        <f>SUM(R133:R134)</f>
        <v>0</v>
      </c>
      <c r="S132" s="176"/>
      <c r="T132" s="178">
        <f>SUM(T133:T134)</f>
        <v>0</v>
      </c>
      <c r="AR132" s="179" t="s">
        <v>209</v>
      </c>
      <c r="AT132" s="180" t="s">
        <v>72</v>
      </c>
      <c r="AU132" s="180" t="s">
        <v>81</v>
      </c>
      <c r="AY132" s="179" t="s">
        <v>182</v>
      </c>
      <c r="BK132" s="181">
        <f>SUM(BK133:BK134)</f>
        <v>0</v>
      </c>
    </row>
    <row r="133" spans="1:65" s="1" customFormat="1" ht="16.5" customHeight="1">
      <c r="A133" s="33"/>
      <c r="B133" s="34"/>
      <c r="C133" s="184" t="s">
        <v>215</v>
      </c>
      <c r="D133" s="184" t="s">
        <v>184</v>
      </c>
      <c r="E133" s="185" t="s">
        <v>700</v>
      </c>
      <c r="F133" s="186" t="s">
        <v>699</v>
      </c>
      <c r="G133" s="187" t="s">
        <v>678</v>
      </c>
      <c r="H133" s="188">
        <v>1</v>
      </c>
      <c r="I133" s="189"/>
      <c r="J133" s="190">
        <f>ROUND(I133*H133,2)</f>
        <v>0</v>
      </c>
      <c r="K133" s="186" t="s">
        <v>1</v>
      </c>
      <c r="L133" s="38"/>
      <c r="M133" s="191" t="s">
        <v>1</v>
      </c>
      <c r="N133" s="192" t="s">
        <v>38</v>
      </c>
      <c r="O133" s="70"/>
      <c r="P133" s="193">
        <f>O133*H133</f>
        <v>0</v>
      </c>
      <c r="Q133" s="193">
        <v>0</v>
      </c>
      <c r="R133" s="193">
        <f>Q133*H133</f>
        <v>0</v>
      </c>
      <c r="S133" s="193">
        <v>0</v>
      </c>
      <c r="T133" s="194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95" t="s">
        <v>679</v>
      </c>
      <c r="AT133" s="195" t="s">
        <v>184</v>
      </c>
      <c r="AU133" s="195" t="s">
        <v>83</v>
      </c>
      <c r="AY133" s="16" t="s">
        <v>182</v>
      </c>
      <c r="BE133" s="196">
        <f>IF(N133="základní",J133,0)</f>
        <v>0</v>
      </c>
      <c r="BF133" s="196">
        <f>IF(N133="snížená",J133,0)</f>
        <v>0</v>
      </c>
      <c r="BG133" s="196">
        <f>IF(N133="zákl. přenesená",J133,0)</f>
        <v>0</v>
      </c>
      <c r="BH133" s="196">
        <f>IF(N133="sníž. přenesená",J133,0)</f>
        <v>0</v>
      </c>
      <c r="BI133" s="196">
        <f>IF(N133="nulová",J133,0)</f>
        <v>0</v>
      </c>
      <c r="BJ133" s="16" t="s">
        <v>81</v>
      </c>
      <c r="BK133" s="196">
        <f>ROUND(I133*H133,2)</f>
        <v>0</v>
      </c>
      <c r="BL133" s="16" t="s">
        <v>679</v>
      </c>
      <c r="BM133" s="195" t="s">
        <v>701</v>
      </c>
    </row>
    <row r="134" spans="1:65" s="1" customFormat="1" ht="16.5" customHeight="1">
      <c r="A134" s="33"/>
      <c r="B134" s="34"/>
      <c r="C134" s="184" t="s">
        <v>220</v>
      </c>
      <c r="D134" s="184" t="s">
        <v>184</v>
      </c>
      <c r="E134" s="185" t="s">
        <v>702</v>
      </c>
      <c r="F134" s="186" t="s">
        <v>703</v>
      </c>
      <c r="G134" s="187" t="s">
        <v>678</v>
      </c>
      <c r="H134" s="188">
        <v>1</v>
      </c>
      <c r="I134" s="189"/>
      <c r="J134" s="190">
        <f>ROUND(I134*H134,2)</f>
        <v>0</v>
      </c>
      <c r="K134" s="186" t="s">
        <v>1</v>
      </c>
      <c r="L134" s="38"/>
      <c r="M134" s="191" t="s">
        <v>1</v>
      </c>
      <c r="N134" s="192" t="s">
        <v>38</v>
      </c>
      <c r="O134" s="70"/>
      <c r="P134" s="193">
        <f>O134*H134</f>
        <v>0</v>
      </c>
      <c r="Q134" s="193">
        <v>0</v>
      </c>
      <c r="R134" s="193">
        <f>Q134*H134</f>
        <v>0</v>
      </c>
      <c r="S134" s="193">
        <v>0</v>
      </c>
      <c r="T134" s="194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5" t="s">
        <v>679</v>
      </c>
      <c r="AT134" s="195" t="s">
        <v>184</v>
      </c>
      <c r="AU134" s="195" t="s">
        <v>83</v>
      </c>
      <c r="AY134" s="16" t="s">
        <v>182</v>
      </c>
      <c r="BE134" s="196">
        <f>IF(N134="základní",J134,0)</f>
        <v>0</v>
      </c>
      <c r="BF134" s="196">
        <f>IF(N134="snížená",J134,0)</f>
        <v>0</v>
      </c>
      <c r="BG134" s="196">
        <f>IF(N134="zákl. přenesená",J134,0)</f>
        <v>0</v>
      </c>
      <c r="BH134" s="196">
        <f>IF(N134="sníž. přenesená",J134,0)</f>
        <v>0</v>
      </c>
      <c r="BI134" s="196">
        <f>IF(N134="nulová",J134,0)</f>
        <v>0</v>
      </c>
      <c r="BJ134" s="16" t="s">
        <v>81</v>
      </c>
      <c r="BK134" s="196">
        <f>ROUND(I134*H134,2)</f>
        <v>0</v>
      </c>
      <c r="BL134" s="16" t="s">
        <v>679</v>
      </c>
      <c r="BM134" s="195" t="s">
        <v>704</v>
      </c>
    </row>
    <row r="135" spans="1:65" s="11" customFormat="1" ht="22.9" customHeight="1">
      <c r="B135" s="168"/>
      <c r="C135" s="169"/>
      <c r="D135" s="170" t="s">
        <v>72</v>
      </c>
      <c r="E135" s="182" t="s">
        <v>705</v>
      </c>
      <c r="F135" s="182" t="s">
        <v>706</v>
      </c>
      <c r="G135" s="169"/>
      <c r="H135" s="169"/>
      <c r="I135" s="172"/>
      <c r="J135" s="183">
        <f>BK135</f>
        <v>0</v>
      </c>
      <c r="K135" s="169"/>
      <c r="L135" s="174"/>
      <c r="M135" s="175"/>
      <c r="N135" s="176"/>
      <c r="O135" s="176"/>
      <c r="P135" s="177">
        <f>SUM(P136:P138)</f>
        <v>0</v>
      </c>
      <c r="Q135" s="176"/>
      <c r="R135" s="177">
        <f>SUM(R136:R138)</f>
        <v>0</v>
      </c>
      <c r="S135" s="176"/>
      <c r="T135" s="178">
        <f>SUM(T136:T138)</f>
        <v>0</v>
      </c>
      <c r="AR135" s="179" t="s">
        <v>209</v>
      </c>
      <c r="AT135" s="180" t="s">
        <v>72</v>
      </c>
      <c r="AU135" s="180" t="s">
        <v>81</v>
      </c>
      <c r="AY135" s="179" t="s">
        <v>182</v>
      </c>
      <c r="BK135" s="181">
        <f>SUM(BK136:BK138)</f>
        <v>0</v>
      </c>
    </row>
    <row r="136" spans="1:65" s="1" customFormat="1" ht="16.5" customHeight="1">
      <c r="A136" s="33"/>
      <c r="B136" s="34"/>
      <c r="C136" s="184" t="s">
        <v>226</v>
      </c>
      <c r="D136" s="184" t="s">
        <v>184</v>
      </c>
      <c r="E136" s="185" t="s">
        <v>707</v>
      </c>
      <c r="F136" s="186" t="s">
        <v>708</v>
      </c>
      <c r="G136" s="187" t="s">
        <v>678</v>
      </c>
      <c r="H136" s="188">
        <v>8</v>
      </c>
      <c r="I136" s="189"/>
      <c r="J136" s="190">
        <f>ROUND(I136*H136,2)</f>
        <v>0</v>
      </c>
      <c r="K136" s="186" t="s">
        <v>1</v>
      </c>
      <c r="L136" s="38"/>
      <c r="M136" s="191" t="s">
        <v>1</v>
      </c>
      <c r="N136" s="192" t="s">
        <v>38</v>
      </c>
      <c r="O136" s="70"/>
      <c r="P136" s="193">
        <f>O136*H136</f>
        <v>0</v>
      </c>
      <c r="Q136" s="193">
        <v>0</v>
      </c>
      <c r="R136" s="193">
        <f>Q136*H136</f>
        <v>0</v>
      </c>
      <c r="S136" s="193">
        <v>0</v>
      </c>
      <c r="T136" s="194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5" t="s">
        <v>679</v>
      </c>
      <c r="AT136" s="195" t="s">
        <v>184</v>
      </c>
      <c r="AU136" s="195" t="s">
        <v>83</v>
      </c>
      <c r="AY136" s="16" t="s">
        <v>182</v>
      </c>
      <c r="BE136" s="196">
        <f>IF(N136="základní",J136,0)</f>
        <v>0</v>
      </c>
      <c r="BF136" s="196">
        <f>IF(N136="snížená",J136,0)</f>
        <v>0</v>
      </c>
      <c r="BG136" s="196">
        <f>IF(N136="zákl. přenesená",J136,0)</f>
        <v>0</v>
      </c>
      <c r="BH136" s="196">
        <f>IF(N136="sníž. přenesená",J136,0)</f>
        <v>0</v>
      </c>
      <c r="BI136" s="196">
        <f>IF(N136="nulová",J136,0)</f>
        <v>0</v>
      </c>
      <c r="BJ136" s="16" t="s">
        <v>81</v>
      </c>
      <c r="BK136" s="196">
        <f>ROUND(I136*H136,2)</f>
        <v>0</v>
      </c>
      <c r="BL136" s="16" t="s">
        <v>679</v>
      </c>
      <c r="BM136" s="195" t="s">
        <v>709</v>
      </c>
    </row>
    <row r="137" spans="1:65" s="12" customFormat="1">
      <c r="B137" s="197"/>
      <c r="C137" s="198"/>
      <c r="D137" s="199" t="s">
        <v>191</v>
      </c>
      <c r="E137" s="200" t="s">
        <v>1</v>
      </c>
      <c r="F137" s="201" t="s">
        <v>710</v>
      </c>
      <c r="G137" s="198"/>
      <c r="H137" s="202">
        <v>8</v>
      </c>
      <c r="I137" s="203"/>
      <c r="J137" s="198"/>
      <c r="K137" s="198"/>
      <c r="L137" s="204"/>
      <c r="M137" s="205"/>
      <c r="N137" s="206"/>
      <c r="O137" s="206"/>
      <c r="P137" s="206"/>
      <c r="Q137" s="206"/>
      <c r="R137" s="206"/>
      <c r="S137" s="206"/>
      <c r="T137" s="207"/>
      <c r="AT137" s="208" t="s">
        <v>191</v>
      </c>
      <c r="AU137" s="208" t="s">
        <v>83</v>
      </c>
      <c r="AV137" s="12" t="s">
        <v>83</v>
      </c>
      <c r="AW137" s="12" t="s">
        <v>30</v>
      </c>
      <c r="AX137" s="12" t="s">
        <v>81</v>
      </c>
      <c r="AY137" s="208" t="s">
        <v>182</v>
      </c>
    </row>
    <row r="138" spans="1:65" s="1" customFormat="1" ht="16.5" customHeight="1">
      <c r="A138" s="33"/>
      <c r="B138" s="34"/>
      <c r="C138" s="184" t="s">
        <v>232</v>
      </c>
      <c r="D138" s="184" t="s">
        <v>184</v>
      </c>
      <c r="E138" s="185" t="s">
        <v>711</v>
      </c>
      <c r="F138" s="186" t="s">
        <v>712</v>
      </c>
      <c r="G138" s="187" t="s">
        <v>678</v>
      </c>
      <c r="H138" s="188">
        <v>1</v>
      </c>
      <c r="I138" s="189"/>
      <c r="J138" s="190">
        <f>ROUND(I138*H138,2)</f>
        <v>0</v>
      </c>
      <c r="K138" s="186" t="s">
        <v>1</v>
      </c>
      <c r="L138" s="38"/>
      <c r="M138" s="243" t="s">
        <v>1</v>
      </c>
      <c r="N138" s="244" t="s">
        <v>38</v>
      </c>
      <c r="O138" s="245"/>
      <c r="P138" s="246">
        <f>O138*H138</f>
        <v>0</v>
      </c>
      <c r="Q138" s="246">
        <v>0</v>
      </c>
      <c r="R138" s="246">
        <f>Q138*H138</f>
        <v>0</v>
      </c>
      <c r="S138" s="246">
        <v>0</v>
      </c>
      <c r="T138" s="247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95" t="s">
        <v>679</v>
      </c>
      <c r="AT138" s="195" t="s">
        <v>184</v>
      </c>
      <c r="AU138" s="195" t="s">
        <v>83</v>
      </c>
      <c r="AY138" s="16" t="s">
        <v>182</v>
      </c>
      <c r="BE138" s="196">
        <f>IF(N138="základní",J138,0)</f>
        <v>0</v>
      </c>
      <c r="BF138" s="196">
        <f>IF(N138="snížená",J138,0)</f>
        <v>0</v>
      </c>
      <c r="BG138" s="196">
        <f>IF(N138="zákl. přenesená",J138,0)</f>
        <v>0</v>
      </c>
      <c r="BH138" s="196">
        <f>IF(N138="sníž. přenesená",J138,0)</f>
        <v>0</v>
      </c>
      <c r="BI138" s="196">
        <f>IF(N138="nulová",J138,0)</f>
        <v>0</v>
      </c>
      <c r="BJ138" s="16" t="s">
        <v>81</v>
      </c>
      <c r="BK138" s="196">
        <f>ROUND(I138*H138,2)</f>
        <v>0</v>
      </c>
      <c r="BL138" s="16" t="s">
        <v>679</v>
      </c>
      <c r="BM138" s="195" t="s">
        <v>713</v>
      </c>
    </row>
    <row r="139" spans="1:65" s="1" customFormat="1" ht="6.95" customHeight="1">
      <c r="A139" s="33"/>
      <c r="B139" s="53"/>
      <c r="C139" s="54"/>
      <c r="D139" s="54"/>
      <c r="E139" s="54"/>
      <c r="F139" s="54"/>
      <c r="G139" s="54"/>
      <c r="H139" s="54"/>
      <c r="I139" s="54"/>
      <c r="J139" s="54"/>
      <c r="K139" s="54"/>
      <c r="L139" s="38"/>
      <c r="M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</sheetData>
  <sheetProtection sheet="1" objects="1" scenarios="1" formatColumns="0" formatRows="0" autoFilter="0"/>
  <autoFilter ref="C119:K138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honeticPr fontId="39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00"/>
  <sheetViews>
    <sheetView showGridLines="0" topLeftCell="A406" workbookViewId="0"/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1:8" ht="11.25" customHeight="1"/>
    <row r="2" spans="1:8" ht="36.950000000000003" customHeight="1"/>
    <row r="3" spans="1:8" ht="6.95" customHeight="1">
      <c r="B3" s="107"/>
      <c r="C3" s="108"/>
      <c r="D3" s="108"/>
      <c r="E3" s="108"/>
      <c r="F3" s="108"/>
      <c r="G3" s="108"/>
      <c r="H3" s="19"/>
    </row>
    <row r="4" spans="1:8" ht="24.95" customHeight="1">
      <c r="B4" s="19"/>
      <c r="C4" s="109" t="s">
        <v>714</v>
      </c>
      <c r="H4" s="19"/>
    </row>
    <row r="5" spans="1:8" ht="12" customHeight="1">
      <c r="B5" s="19"/>
      <c r="C5" s="248" t="s">
        <v>13</v>
      </c>
      <c r="D5" s="312" t="s">
        <v>14</v>
      </c>
      <c r="E5" s="284"/>
      <c r="F5" s="284"/>
      <c r="H5" s="19"/>
    </row>
    <row r="6" spans="1:8" ht="36.950000000000003" customHeight="1">
      <c r="B6" s="19"/>
      <c r="C6" s="249" t="s">
        <v>16</v>
      </c>
      <c r="D6" s="313" t="s">
        <v>17</v>
      </c>
      <c r="E6" s="284"/>
      <c r="F6" s="284"/>
      <c r="H6" s="19"/>
    </row>
    <row r="7" spans="1:8" ht="16.5" customHeight="1">
      <c r="B7" s="19"/>
      <c r="C7" s="111" t="s">
        <v>22</v>
      </c>
      <c r="D7" s="113" t="str">
        <f ca="1">'Rekapitulace stavby'!AN8</f>
        <v>19. 4. 2021</v>
      </c>
      <c r="H7" s="19"/>
    </row>
    <row r="8" spans="1:8" s="1" customFormat="1" ht="10.9" customHeight="1">
      <c r="A8" s="33"/>
      <c r="B8" s="38"/>
      <c r="C8" s="33"/>
      <c r="D8" s="33"/>
      <c r="E8" s="33"/>
      <c r="F8" s="33"/>
      <c r="G8" s="33"/>
      <c r="H8" s="38"/>
    </row>
    <row r="9" spans="1:8" s="10" customFormat="1" ht="29.25" customHeight="1">
      <c r="A9" s="157"/>
      <c r="B9" s="250"/>
      <c r="C9" s="251" t="s">
        <v>54</v>
      </c>
      <c r="D9" s="252" t="s">
        <v>55</v>
      </c>
      <c r="E9" s="252" t="s">
        <v>169</v>
      </c>
      <c r="F9" s="253" t="s">
        <v>715</v>
      </c>
      <c r="G9" s="157"/>
      <c r="H9" s="250"/>
    </row>
    <row r="10" spans="1:8" s="1" customFormat="1" ht="26.45" customHeight="1">
      <c r="A10" s="33"/>
      <c r="B10" s="38"/>
      <c r="C10" s="254" t="s">
        <v>716</v>
      </c>
      <c r="D10" s="254" t="s">
        <v>79</v>
      </c>
      <c r="E10" s="33"/>
      <c r="F10" s="33"/>
      <c r="G10" s="33"/>
      <c r="H10" s="38"/>
    </row>
    <row r="11" spans="1:8" s="1" customFormat="1" ht="16.899999999999999" customHeight="1">
      <c r="A11" s="33"/>
      <c r="B11" s="38"/>
      <c r="C11" s="255" t="s">
        <v>123</v>
      </c>
      <c r="D11" s="256" t="s">
        <v>124</v>
      </c>
      <c r="E11" s="257" t="s">
        <v>1</v>
      </c>
      <c r="F11" s="258">
        <v>523.5</v>
      </c>
      <c r="G11" s="33"/>
      <c r="H11" s="38"/>
    </row>
    <row r="12" spans="1:8" s="1" customFormat="1" ht="16.899999999999999" customHeight="1">
      <c r="A12" s="33"/>
      <c r="B12" s="38"/>
      <c r="C12" s="259" t="s">
        <v>123</v>
      </c>
      <c r="D12" s="259" t="s">
        <v>343</v>
      </c>
      <c r="E12" s="16" t="s">
        <v>1</v>
      </c>
      <c r="F12" s="260">
        <v>523.5</v>
      </c>
      <c r="G12" s="33"/>
      <c r="H12" s="38"/>
    </row>
    <row r="13" spans="1:8" s="1" customFormat="1" ht="16.899999999999999" customHeight="1">
      <c r="A13" s="33"/>
      <c r="B13" s="38"/>
      <c r="C13" s="261" t="s">
        <v>717</v>
      </c>
      <c r="D13" s="33"/>
      <c r="E13" s="33"/>
      <c r="F13" s="33"/>
      <c r="G13" s="33"/>
      <c r="H13" s="38"/>
    </row>
    <row r="14" spans="1:8" s="1" customFormat="1" ht="16.899999999999999" customHeight="1">
      <c r="A14" s="33"/>
      <c r="B14" s="38"/>
      <c r="C14" s="259" t="s">
        <v>339</v>
      </c>
      <c r="D14" s="259" t="s">
        <v>340</v>
      </c>
      <c r="E14" s="16" t="s">
        <v>341</v>
      </c>
      <c r="F14" s="260">
        <v>174.5</v>
      </c>
      <c r="G14" s="33"/>
      <c r="H14" s="38"/>
    </row>
    <row r="15" spans="1:8" s="1" customFormat="1" ht="16.899999999999999" customHeight="1">
      <c r="A15" s="33"/>
      <c r="B15" s="38"/>
      <c r="C15" s="259" t="s">
        <v>210</v>
      </c>
      <c r="D15" s="259" t="s">
        <v>211</v>
      </c>
      <c r="E15" s="16" t="s">
        <v>212</v>
      </c>
      <c r="F15" s="260">
        <v>52.35</v>
      </c>
      <c r="G15" s="33"/>
      <c r="H15" s="38"/>
    </row>
    <row r="16" spans="1:8" s="1" customFormat="1" ht="22.5">
      <c r="A16" s="33"/>
      <c r="B16" s="38"/>
      <c r="C16" s="259" t="s">
        <v>237</v>
      </c>
      <c r="D16" s="259" t="s">
        <v>238</v>
      </c>
      <c r="E16" s="16" t="s">
        <v>223</v>
      </c>
      <c r="F16" s="260">
        <v>249.71700000000001</v>
      </c>
      <c r="G16" s="33"/>
      <c r="H16" s="38"/>
    </row>
    <row r="17" spans="1:8" s="1" customFormat="1" ht="16.899999999999999" customHeight="1">
      <c r="A17" s="33"/>
      <c r="B17" s="38"/>
      <c r="C17" s="259" t="s">
        <v>253</v>
      </c>
      <c r="D17" s="259" t="s">
        <v>254</v>
      </c>
      <c r="E17" s="16" t="s">
        <v>187</v>
      </c>
      <c r="F17" s="260">
        <v>1465.8</v>
      </c>
      <c r="G17" s="33"/>
      <c r="H17" s="38"/>
    </row>
    <row r="18" spans="1:8" s="1" customFormat="1" ht="16.899999999999999" customHeight="1">
      <c r="A18" s="33"/>
      <c r="B18" s="38"/>
      <c r="C18" s="259" t="s">
        <v>258</v>
      </c>
      <c r="D18" s="259" t="s">
        <v>259</v>
      </c>
      <c r="E18" s="16" t="s">
        <v>187</v>
      </c>
      <c r="F18" s="260">
        <v>1465.8</v>
      </c>
      <c r="G18" s="33"/>
      <c r="H18" s="38"/>
    </row>
    <row r="19" spans="1:8" s="1" customFormat="1" ht="16.899999999999999" customHeight="1">
      <c r="A19" s="33"/>
      <c r="B19" s="38"/>
      <c r="C19" s="259" t="s">
        <v>325</v>
      </c>
      <c r="D19" s="259" t="s">
        <v>326</v>
      </c>
      <c r="E19" s="16" t="s">
        <v>223</v>
      </c>
      <c r="F19" s="260">
        <v>83.76</v>
      </c>
      <c r="G19" s="33"/>
      <c r="H19" s="38"/>
    </row>
    <row r="20" spans="1:8" s="1" customFormat="1" ht="16.899999999999999" customHeight="1">
      <c r="A20" s="33"/>
      <c r="B20" s="38"/>
      <c r="C20" s="259" t="s">
        <v>361</v>
      </c>
      <c r="D20" s="259" t="s">
        <v>362</v>
      </c>
      <c r="E20" s="16" t="s">
        <v>223</v>
      </c>
      <c r="F20" s="260">
        <v>41.88</v>
      </c>
      <c r="G20" s="33"/>
      <c r="H20" s="38"/>
    </row>
    <row r="21" spans="1:8" s="1" customFormat="1" ht="16.899999999999999" customHeight="1">
      <c r="A21" s="33"/>
      <c r="B21" s="38"/>
      <c r="C21" s="259" t="s">
        <v>408</v>
      </c>
      <c r="D21" s="259" t="s">
        <v>409</v>
      </c>
      <c r="E21" s="16" t="s">
        <v>212</v>
      </c>
      <c r="F21" s="260">
        <v>523.5</v>
      </c>
      <c r="G21" s="33"/>
      <c r="H21" s="38"/>
    </row>
    <row r="22" spans="1:8" s="1" customFormat="1" ht="22.5">
      <c r="A22" s="33"/>
      <c r="B22" s="38"/>
      <c r="C22" s="259" t="s">
        <v>394</v>
      </c>
      <c r="D22" s="259" t="s">
        <v>395</v>
      </c>
      <c r="E22" s="16" t="s">
        <v>212</v>
      </c>
      <c r="F22" s="260">
        <v>523.5</v>
      </c>
      <c r="G22" s="33"/>
      <c r="H22" s="38"/>
    </row>
    <row r="23" spans="1:8" s="1" customFormat="1" ht="16.899999999999999" customHeight="1">
      <c r="A23" s="33"/>
      <c r="B23" s="38"/>
      <c r="C23" s="259" t="s">
        <v>412</v>
      </c>
      <c r="D23" s="259" t="s">
        <v>413</v>
      </c>
      <c r="E23" s="16" t="s">
        <v>212</v>
      </c>
      <c r="F23" s="260">
        <v>523.5</v>
      </c>
      <c r="G23" s="33"/>
      <c r="H23" s="38"/>
    </row>
    <row r="24" spans="1:8" s="1" customFormat="1" ht="16.899999999999999" customHeight="1">
      <c r="A24" s="33"/>
      <c r="B24" s="38"/>
      <c r="C24" s="259" t="s">
        <v>433</v>
      </c>
      <c r="D24" s="259" t="s">
        <v>434</v>
      </c>
      <c r="E24" s="16" t="s">
        <v>212</v>
      </c>
      <c r="F24" s="260">
        <v>549.67499999999995</v>
      </c>
      <c r="G24" s="33"/>
      <c r="H24" s="38"/>
    </row>
    <row r="25" spans="1:8" s="1" customFormat="1" ht="16.899999999999999" customHeight="1">
      <c r="A25" s="33"/>
      <c r="B25" s="38"/>
      <c r="C25" s="259" t="s">
        <v>438</v>
      </c>
      <c r="D25" s="259" t="s">
        <v>439</v>
      </c>
      <c r="E25" s="16" t="s">
        <v>212</v>
      </c>
      <c r="F25" s="260">
        <v>523.5</v>
      </c>
      <c r="G25" s="33"/>
      <c r="H25" s="38"/>
    </row>
    <row r="26" spans="1:8" s="1" customFormat="1" ht="16.899999999999999" customHeight="1">
      <c r="A26" s="33"/>
      <c r="B26" s="38"/>
      <c r="C26" s="259" t="s">
        <v>398</v>
      </c>
      <c r="D26" s="259" t="s">
        <v>399</v>
      </c>
      <c r="E26" s="16" t="s">
        <v>212</v>
      </c>
      <c r="F26" s="260">
        <v>546.52499999999998</v>
      </c>
      <c r="G26" s="33"/>
      <c r="H26" s="38"/>
    </row>
    <row r="27" spans="1:8" s="1" customFormat="1" ht="16.899999999999999" customHeight="1">
      <c r="A27" s="33"/>
      <c r="B27" s="38"/>
      <c r="C27" s="255" t="s">
        <v>114</v>
      </c>
      <c r="D27" s="256" t="s">
        <v>115</v>
      </c>
      <c r="E27" s="257" t="s">
        <v>1</v>
      </c>
      <c r="F27" s="258">
        <v>87.25</v>
      </c>
      <c r="G27" s="33"/>
      <c r="H27" s="38"/>
    </row>
    <row r="28" spans="1:8" s="1" customFormat="1" ht="16.899999999999999" customHeight="1">
      <c r="A28" s="33"/>
      <c r="B28" s="38"/>
      <c r="C28" s="259" t="s">
        <v>114</v>
      </c>
      <c r="D28" s="259" t="s">
        <v>351</v>
      </c>
      <c r="E28" s="16" t="s">
        <v>1</v>
      </c>
      <c r="F28" s="260">
        <v>87.25</v>
      </c>
      <c r="G28" s="33"/>
      <c r="H28" s="38"/>
    </row>
    <row r="29" spans="1:8" s="1" customFormat="1" ht="16.899999999999999" customHeight="1">
      <c r="A29" s="33"/>
      <c r="B29" s="38"/>
      <c r="C29" s="261" t="s">
        <v>717</v>
      </c>
      <c r="D29" s="33"/>
      <c r="E29" s="33"/>
      <c r="F29" s="33"/>
      <c r="G29" s="33"/>
      <c r="H29" s="38"/>
    </row>
    <row r="30" spans="1:8" s="1" customFormat="1" ht="16.899999999999999" customHeight="1">
      <c r="A30" s="33"/>
      <c r="B30" s="38"/>
      <c r="C30" s="259" t="s">
        <v>339</v>
      </c>
      <c r="D30" s="259" t="s">
        <v>340</v>
      </c>
      <c r="E30" s="16" t="s">
        <v>341</v>
      </c>
      <c r="F30" s="260">
        <v>174.5</v>
      </c>
      <c r="G30" s="33"/>
      <c r="H30" s="38"/>
    </row>
    <row r="31" spans="1:8" s="1" customFormat="1" ht="16.899999999999999" customHeight="1">
      <c r="A31" s="33"/>
      <c r="B31" s="38"/>
      <c r="C31" s="259" t="s">
        <v>193</v>
      </c>
      <c r="D31" s="259" t="s">
        <v>194</v>
      </c>
      <c r="E31" s="16" t="s">
        <v>187</v>
      </c>
      <c r="F31" s="260">
        <v>296.64999999999998</v>
      </c>
      <c r="G31" s="33"/>
      <c r="H31" s="38"/>
    </row>
    <row r="32" spans="1:8" s="1" customFormat="1" ht="16.899999999999999" customHeight="1">
      <c r="A32" s="33"/>
      <c r="B32" s="38"/>
      <c r="C32" s="259" t="s">
        <v>205</v>
      </c>
      <c r="D32" s="259" t="s">
        <v>206</v>
      </c>
      <c r="E32" s="16" t="s">
        <v>187</v>
      </c>
      <c r="F32" s="260">
        <v>139.6</v>
      </c>
      <c r="G32" s="33"/>
      <c r="H32" s="38"/>
    </row>
    <row r="33" spans="1:8" s="1" customFormat="1" ht="22.5">
      <c r="A33" s="33"/>
      <c r="B33" s="38"/>
      <c r="C33" s="259" t="s">
        <v>237</v>
      </c>
      <c r="D33" s="259" t="s">
        <v>238</v>
      </c>
      <c r="E33" s="16" t="s">
        <v>223</v>
      </c>
      <c r="F33" s="260">
        <v>249.71700000000001</v>
      </c>
      <c r="G33" s="33"/>
      <c r="H33" s="38"/>
    </row>
    <row r="34" spans="1:8" s="1" customFormat="1" ht="16.899999999999999" customHeight="1">
      <c r="A34" s="33"/>
      <c r="B34" s="38"/>
      <c r="C34" s="259" t="s">
        <v>376</v>
      </c>
      <c r="D34" s="259" t="s">
        <v>377</v>
      </c>
      <c r="E34" s="16" t="s">
        <v>187</v>
      </c>
      <c r="F34" s="260">
        <v>69.8</v>
      </c>
      <c r="G34" s="33"/>
      <c r="H34" s="38"/>
    </row>
    <row r="35" spans="1:8" s="1" customFormat="1" ht="22.5">
      <c r="A35" s="33"/>
      <c r="B35" s="38"/>
      <c r="C35" s="259" t="s">
        <v>380</v>
      </c>
      <c r="D35" s="259" t="s">
        <v>381</v>
      </c>
      <c r="E35" s="16" t="s">
        <v>187</v>
      </c>
      <c r="F35" s="260">
        <v>226.85</v>
      </c>
      <c r="G35" s="33"/>
      <c r="H35" s="38"/>
    </row>
    <row r="36" spans="1:8" s="1" customFormat="1" ht="16.899999999999999" customHeight="1">
      <c r="A36" s="33"/>
      <c r="B36" s="38"/>
      <c r="C36" s="259" t="s">
        <v>384</v>
      </c>
      <c r="D36" s="259" t="s">
        <v>385</v>
      </c>
      <c r="E36" s="16" t="s">
        <v>187</v>
      </c>
      <c r="F36" s="260">
        <v>209.4</v>
      </c>
      <c r="G36" s="33"/>
      <c r="H36" s="38"/>
    </row>
    <row r="37" spans="1:8" s="1" customFormat="1" ht="16.899999999999999" customHeight="1">
      <c r="A37" s="33"/>
      <c r="B37" s="38"/>
      <c r="C37" s="259" t="s">
        <v>449</v>
      </c>
      <c r="D37" s="259" t="s">
        <v>450</v>
      </c>
      <c r="E37" s="16" t="s">
        <v>212</v>
      </c>
      <c r="F37" s="260">
        <v>523.5</v>
      </c>
      <c r="G37" s="33"/>
      <c r="H37" s="38"/>
    </row>
    <row r="38" spans="1:8" s="1" customFormat="1" ht="16.899999999999999" customHeight="1">
      <c r="A38" s="33"/>
      <c r="B38" s="38"/>
      <c r="C38" s="259" t="s">
        <v>316</v>
      </c>
      <c r="D38" s="259" t="s">
        <v>317</v>
      </c>
      <c r="E38" s="16" t="s">
        <v>305</v>
      </c>
      <c r="F38" s="260">
        <v>399.53500000000003</v>
      </c>
      <c r="G38" s="33"/>
      <c r="H38" s="38"/>
    </row>
    <row r="39" spans="1:8" s="1" customFormat="1" ht="16.899999999999999" customHeight="1">
      <c r="A39" s="33"/>
      <c r="B39" s="38"/>
      <c r="C39" s="255" t="s">
        <v>121</v>
      </c>
      <c r="D39" s="256" t="s">
        <v>122</v>
      </c>
      <c r="E39" s="257" t="s">
        <v>1</v>
      </c>
      <c r="F39" s="258">
        <v>87.25</v>
      </c>
      <c r="G39" s="33"/>
      <c r="H39" s="38"/>
    </row>
    <row r="40" spans="1:8" s="1" customFormat="1" ht="16.899999999999999" customHeight="1">
      <c r="A40" s="33"/>
      <c r="B40" s="38"/>
      <c r="C40" s="259" t="s">
        <v>1</v>
      </c>
      <c r="D40" s="259" t="s">
        <v>349</v>
      </c>
      <c r="E40" s="16" t="s">
        <v>1</v>
      </c>
      <c r="F40" s="260">
        <v>0</v>
      </c>
      <c r="G40" s="33"/>
      <c r="H40" s="38"/>
    </row>
    <row r="41" spans="1:8" s="1" customFormat="1" ht="16.899999999999999" customHeight="1">
      <c r="A41" s="33"/>
      <c r="B41" s="38"/>
      <c r="C41" s="259" t="s">
        <v>121</v>
      </c>
      <c r="D41" s="259" t="s">
        <v>350</v>
      </c>
      <c r="E41" s="16" t="s">
        <v>1</v>
      </c>
      <c r="F41" s="260">
        <v>87.25</v>
      </c>
      <c r="G41" s="33"/>
      <c r="H41" s="38"/>
    </row>
    <row r="42" spans="1:8" s="1" customFormat="1" ht="16.899999999999999" customHeight="1">
      <c r="A42" s="33"/>
      <c r="B42" s="38"/>
      <c r="C42" s="261" t="s">
        <v>717</v>
      </c>
      <c r="D42" s="33"/>
      <c r="E42" s="33"/>
      <c r="F42" s="33"/>
      <c r="G42" s="33"/>
      <c r="H42" s="38"/>
    </row>
    <row r="43" spans="1:8" s="1" customFormat="1" ht="16.899999999999999" customHeight="1">
      <c r="A43" s="33"/>
      <c r="B43" s="38"/>
      <c r="C43" s="259" t="s">
        <v>339</v>
      </c>
      <c r="D43" s="259" t="s">
        <v>340</v>
      </c>
      <c r="E43" s="16" t="s">
        <v>341</v>
      </c>
      <c r="F43" s="260">
        <v>174.5</v>
      </c>
      <c r="G43" s="33"/>
      <c r="H43" s="38"/>
    </row>
    <row r="44" spans="1:8" s="1" customFormat="1" ht="16.899999999999999" customHeight="1">
      <c r="A44" s="33"/>
      <c r="B44" s="38"/>
      <c r="C44" s="259" t="s">
        <v>193</v>
      </c>
      <c r="D44" s="259" t="s">
        <v>194</v>
      </c>
      <c r="E44" s="16" t="s">
        <v>187</v>
      </c>
      <c r="F44" s="260">
        <v>296.64999999999998</v>
      </c>
      <c r="G44" s="33"/>
      <c r="H44" s="38"/>
    </row>
    <row r="45" spans="1:8" s="1" customFormat="1" ht="16.899999999999999" customHeight="1">
      <c r="A45" s="33"/>
      <c r="B45" s="38"/>
      <c r="C45" s="259" t="s">
        <v>201</v>
      </c>
      <c r="D45" s="259" t="s">
        <v>202</v>
      </c>
      <c r="E45" s="16" t="s">
        <v>187</v>
      </c>
      <c r="F45" s="260">
        <v>69.8</v>
      </c>
      <c r="G45" s="33"/>
      <c r="H45" s="38"/>
    </row>
    <row r="46" spans="1:8" s="1" customFormat="1" ht="16.899999999999999" customHeight="1">
      <c r="A46" s="33"/>
      <c r="B46" s="38"/>
      <c r="C46" s="259" t="s">
        <v>205</v>
      </c>
      <c r="D46" s="259" t="s">
        <v>206</v>
      </c>
      <c r="E46" s="16" t="s">
        <v>187</v>
      </c>
      <c r="F46" s="260">
        <v>139.6</v>
      </c>
      <c r="G46" s="33"/>
      <c r="H46" s="38"/>
    </row>
    <row r="47" spans="1:8" s="1" customFormat="1" ht="22.5">
      <c r="A47" s="33"/>
      <c r="B47" s="38"/>
      <c r="C47" s="259" t="s">
        <v>237</v>
      </c>
      <c r="D47" s="259" t="s">
        <v>238</v>
      </c>
      <c r="E47" s="16" t="s">
        <v>223</v>
      </c>
      <c r="F47" s="260">
        <v>249.71700000000001</v>
      </c>
      <c r="G47" s="33"/>
      <c r="H47" s="38"/>
    </row>
    <row r="48" spans="1:8" s="1" customFormat="1" ht="16.899999999999999" customHeight="1">
      <c r="A48" s="33"/>
      <c r="B48" s="38"/>
      <c r="C48" s="259" t="s">
        <v>371</v>
      </c>
      <c r="D48" s="259" t="s">
        <v>372</v>
      </c>
      <c r="E48" s="16" t="s">
        <v>187</v>
      </c>
      <c r="F48" s="260">
        <v>69.8</v>
      </c>
      <c r="G48" s="33"/>
      <c r="H48" s="38"/>
    </row>
    <row r="49" spans="1:8" s="1" customFormat="1" ht="22.5">
      <c r="A49" s="33"/>
      <c r="B49" s="38"/>
      <c r="C49" s="259" t="s">
        <v>380</v>
      </c>
      <c r="D49" s="259" t="s">
        <v>381</v>
      </c>
      <c r="E49" s="16" t="s">
        <v>187</v>
      </c>
      <c r="F49" s="260">
        <v>226.85</v>
      </c>
      <c r="G49" s="33"/>
      <c r="H49" s="38"/>
    </row>
    <row r="50" spans="1:8" s="1" customFormat="1" ht="16.899999999999999" customHeight="1">
      <c r="A50" s="33"/>
      <c r="B50" s="38"/>
      <c r="C50" s="259" t="s">
        <v>384</v>
      </c>
      <c r="D50" s="259" t="s">
        <v>385</v>
      </c>
      <c r="E50" s="16" t="s">
        <v>187</v>
      </c>
      <c r="F50" s="260">
        <v>209.4</v>
      </c>
      <c r="G50" s="33"/>
      <c r="H50" s="38"/>
    </row>
    <row r="51" spans="1:8" s="1" customFormat="1" ht="16.899999999999999" customHeight="1">
      <c r="A51" s="33"/>
      <c r="B51" s="38"/>
      <c r="C51" s="259" t="s">
        <v>443</v>
      </c>
      <c r="D51" s="259" t="s">
        <v>444</v>
      </c>
      <c r="E51" s="16" t="s">
        <v>212</v>
      </c>
      <c r="F51" s="260">
        <v>174.5</v>
      </c>
      <c r="G51" s="33"/>
      <c r="H51" s="38"/>
    </row>
    <row r="52" spans="1:8" s="1" customFormat="1" ht="16.899999999999999" customHeight="1">
      <c r="A52" s="33"/>
      <c r="B52" s="38"/>
      <c r="C52" s="259" t="s">
        <v>449</v>
      </c>
      <c r="D52" s="259" t="s">
        <v>450</v>
      </c>
      <c r="E52" s="16" t="s">
        <v>212</v>
      </c>
      <c r="F52" s="260">
        <v>523.5</v>
      </c>
      <c r="G52" s="33"/>
      <c r="H52" s="38"/>
    </row>
    <row r="53" spans="1:8" s="1" customFormat="1" ht="16.899999999999999" customHeight="1">
      <c r="A53" s="33"/>
      <c r="B53" s="38"/>
      <c r="C53" s="259" t="s">
        <v>454</v>
      </c>
      <c r="D53" s="259" t="s">
        <v>455</v>
      </c>
      <c r="E53" s="16" t="s">
        <v>212</v>
      </c>
      <c r="F53" s="260">
        <v>174.5</v>
      </c>
      <c r="G53" s="33"/>
      <c r="H53" s="38"/>
    </row>
    <row r="54" spans="1:8" s="1" customFormat="1" ht="16.899999999999999" customHeight="1">
      <c r="A54" s="33"/>
      <c r="B54" s="38"/>
      <c r="C54" s="259" t="s">
        <v>316</v>
      </c>
      <c r="D54" s="259" t="s">
        <v>317</v>
      </c>
      <c r="E54" s="16" t="s">
        <v>305</v>
      </c>
      <c r="F54" s="260">
        <v>399.53500000000003</v>
      </c>
      <c r="G54" s="33"/>
      <c r="H54" s="38"/>
    </row>
    <row r="55" spans="1:8" s="1" customFormat="1" ht="16.899999999999999" customHeight="1">
      <c r="A55" s="33"/>
      <c r="B55" s="38"/>
      <c r="C55" s="255" t="s">
        <v>126</v>
      </c>
      <c r="D55" s="256" t="s">
        <v>127</v>
      </c>
      <c r="E55" s="257" t="s">
        <v>1</v>
      </c>
      <c r="F55" s="258">
        <v>174.5</v>
      </c>
      <c r="G55" s="33"/>
      <c r="H55" s="38"/>
    </row>
    <row r="56" spans="1:8" s="1" customFormat="1" ht="16.899999999999999" customHeight="1">
      <c r="A56" s="33"/>
      <c r="B56" s="38"/>
      <c r="C56" s="259" t="s">
        <v>126</v>
      </c>
      <c r="D56" s="259" t="s">
        <v>352</v>
      </c>
      <c r="E56" s="16" t="s">
        <v>1</v>
      </c>
      <c r="F56" s="260">
        <v>174.5</v>
      </c>
      <c r="G56" s="33"/>
      <c r="H56" s="38"/>
    </row>
    <row r="57" spans="1:8" s="1" customFormat="1" ht="16.899999999999999" customHeight="1">
      <c r="A57" s="33"/>
      <c r="B57" s="38"/>
      <c r="C57" s="261" t="s">
        <v>717</v>
      </c>
      <c r="D57" s="33"/>
      <c r="E57" s="33"/>
      <c r="F57" s="33"/>
      <c r="G57" s="33"/>
      <c r="H57" s="38"/>
    </row>
    <row r="58" spans="1:8" s="1" customFormat="1" ht="16.899999999999999" customHeight="1">
      <c r="A58" s="33"/>
      <c r="B58" s="38"/>
      <c r="C58" s="259" t="s">
        <v>339</v>
      </c>
      <c r="D58" s="259" t="s">
        <v>340</v>
      </c>
      <c r="E58" s="16" t="s">
        <v>341</v>
      </c>
      <c r="F58" s="260">
        <v>174.5</v>
      </c>
      <c r="G58" s="33"/>
      <c r="H58" s="38"/>
    </row>
    <row r="59" spans="1:8" s="1" customFormat="1" ht="16.899999999999999" customHeight="1">
      <c r="A59" s="33"/>
      <c r="B59" s="38"/>
      <c r="C59" s="259" t="s">
        <v>216</v>
      </c>
      <c r="D59" s="259" t="s">
        <v>217</v>
      </c>
      <c r="E59" s="16" t="s">
        <v>187</v>
      </c>
      <c r="F59" s="260">
        <v>226.85</v>
      </c>
      <c r="G59" s="33"/>
      <c r="H59" s="38"/>
    </row>
    <row r="60" spans="1:8" s="1" customFormat="1" ht="22.5">
      <c r="A60" s="33"/>
      <c r="B60" s="38"/>
      <c r="C60" s="259" t="s">
        <v>237</v>
      </c>
      <c r="D60" s="259" t="s">
        <v>238</v>
      </c>
      <c r="E60" s="16" t="s">
        <v>223</v>
      </c>
      <c r="F60" s="260">
        <v>249.71700000000001</v>
      </c>
      <c r="G60" s="33"/>
      <c r="H60" s="38"/>
    </row>
    <row r="61" spans="1:8" s="1" customFormat="1" ht="22.5">
      <c r="A61" s="33"/>
      <c r="B61" s="38"/>
      <c r="C61" s="259" t="s">
        <v>262</v>
      </c>
      <c r="D61" s="259" t="s">
        <v>263</v>
      </c>
      <c r="E61" s="16" t="s">
        <v>223</v>
      </c>
      <c r="F61" s="260">
        <v>366.38200000000001</v>
      </c>
      <c r="G61" s="33"/>
      <c r="H61" s="38"/>
    </row>
    <row r="62" spans="1:8" s="1" customFormat="1" ht="16.899999999999999" customHeight="1">
      <c r="A62" s="33"/>
      <c r="B62" s="38"/>
      <c r="C62" s="259" t="s">
        <v>267</v>
      </c>
      <c r="D62" s="259" t="s">
        <v>268</v>
      </c>
      <c r="E62" s="16" t="s">
        <v>223</v>
      </c>
      <c r="F62" s="260">
        <v>154.13999999999999</v>
      </c>
      <c r="G62" s="33"/>
      <c r="H62" s="38"/>
    </row>
    <row r="63" spans="1:8" s="1" customFormat="1" ht="16.899999999999999" customHeight="1">
      <c r="A63" s="33"/>
      <c r="B63" s="38"/>
      <c r="C63" s="259" t="s">
        <v>335</v>
      </c>
      <c r="D63" s="259" t="s">
        <v>336</v>
      </c>
      <c r="E63" s="16" t="s">
        <v>187</v>
      </c>
      <c r="F63" s="260">
        <v>226.85</v>
      </c>
      <c r="G63" s="33"/>
      <c r="H63" s="38"/>
    </row>
    <row r="64" spans="1:8" s="1" customFormat="1" ht="16.899999999999999" customHeight="1">
      <c r="A64" s="33"/>
      <c r="B64" s="38"/>
      <c r="C64" s="255" t="s">
        <v>111</v>
      </c>
      <c r="D64" s="256" t="s">
        <v>112</v>
      </c>
      <c r="E64" s="257" t="s">
        <v>1</v>
      </c>
      <c r="F64" s="258">
        <v>174.5</v>
      </c>
      <c r="G64" s="33"/>
      <c r="H64" s="38"/>
    </row>
    <row r="65" spans="1:8" s="1" customFormat="1" ht="16.899999999999999" customHeight="1">
      <c r="A65" s="33"/>
      <c r="B65" s="38"/>
      <c r="C65" s="259" t="s">
        <v>111</v>
      </c>
      <c r="D65" s="259" t="s">
        <v>353</v>
      </c>
      <c r="E65" s="16" t="s">
        <v>1</v>
      </c>
      <c r="F65" s="260">
        <v>174.5</v>
      </c>
      <c r="G65" s="33"/>
      <c r="H65" s="38"/>
    </row>
    <row r="66" spans="1:8" s="1" customFormat="1" ht="16.899999999999999" customHeight="1">
      <c r="A66" s="33"/>
      <c r="B66" s="38"/>
      <c r="C66" s="261" t="s">
        <v>717</v>
      </c>
      <c r="D66" s="33"/>
      <c r="E66" s="33"/>
      <c r="F66" s="33"/>
      <c r="G66" s="33"/>
      <c r="H66" s="38"/>
    </row>
    <row r="67" spans="1:8" s="1" customFormat="1" ht="16.899999999999999" customHeight="1">
      <c r="A67" s="33"/>
      <c r="B67" s="38"/>
      <c r="C67" s="259" t="s">
        <v>339</v>
      </c>
      <c r="D67" s="259" t="s">
        <v>340</v>
      </c>
      <c r="E67" s="16" t="s">
        <v>341</v>
      </c>
      <c r="F67" s="260">
        <v>174.5</v>
      </c>
      <c r="G67" s="33"/>
      <c r="H67" s="38"/>
    </row>
    <row r="68" spans="1:8" s="1" customFormat="1" ht="16.899999999999999" customHeight="1">
      <c r="A68" s="33"/>
      <c r="B68" s="38"/>
      <c r="C68" s="259" t="s">
        <v>185</v>
      </c>
      <c r="D68" s="259" t="s">
        <v>186</v>
      </c>
      <c r="E68" s="16" t="s">
        <v>187</v>
      </c>
      <c r="F68" s="260">
        <v>209.4</v>
      </c>
      <c r="G68" s="33"/>
      <c r="H68" s="38"/>
    </row>
    <row r="69" spans="1:8" s="1" customFormat="1" ht="22.5">
      <c r="A69" s="33"/>
      <c r="B69" s="38"/>
      <c r="C69" s="259" t="s">
        <v>237</v>
      </c>
      <c r="D69" s="259" t="s">
        <v>238</v>
      </c>
      <c r="E69" s="16" t="s">
        <v>223</v>
      </c>
      <c r="F69" s="260">
        <v>249.71700000000001</v>
      </c>
      <c r="G69" s="33"/>
      <c r="H69" s="38"/>
    </row>
    <row r="70" spans="1:8" s="1" customFormat="1" ht="16.899999999999999" customHeight="1">
      <c r="A70" s="33"/>
      <c r="B70" s="38"/>
      <c r="C70" s="259" t="s">
        <v>367</v>
      </c>
      <c r="D70" s="259" t="s">
        <v>368</v>
      </c>
      <c r="E70" s="16" t="s">
        <v>187</v>
      </c>
      <c r="F70" s="260">
        <v>209.4</v>
      </c>
      <c r="G70" s="33"/>
      <c r="H70" s="38"/>
    </row>
    <row r="71" spans="1:8" s="1" customFormat="1" ht="16.899999999999999" customHeight="1">
      <c r="A71" s="33"/>
      <c r="B71" s="38"/>
      <c r="C71" s="259" t="s">
        <v>389</v>
      </c>
      <c r="D71" s="259" t="s">
        <v>390</v>
      </c>
      <c r="E71" s="16" t="s">
        <v>187</v>
      </c>
      <c r="F71" s="260">
        <v>209.4</v>
      </c>
      <c r="G71" s="33"/>
      <c r="H71" s="38"/>
    </row>
    <row r="72" spans="1:8" s="1" customFormat="1" ht="16.899999999999999" customHeight="1">
      <c r="A72" s="33"/>
      <c r="B72" s="38"/>
      <c r="C72" s="259" t="s">
        <v>316</v>
      </c>
      <c r="D72" s="259" t="s">
        <v>317</v>
      </c>
      <c r="E72" s="16" t="s">
        <v>305</v>
      </c>
      <c r="F72" s="260">
        <v>399.53500000000003</v>
      </c>
      <c r="G72" s="33"/>
      <c r="H72" s="38"/>
    </row>
    <row r="73" spans="1:8" s="1" customFormat="1" ht="16.899999999999999" customHeight="1">
      <c r="A73" s="33"/>
      <c r="B73" s="38"/>
      <c r="C73" s="255" t="s">
        <v>133</v>
      </c>
      <c r="D73" s="256" t="s">
        <v>134</v>
      </c>
      <c r="E73" s="257" t="s">
        <v>1</v>
      </c>
      <c r="F73" s="258">
        <v>1.4</v>
      </c>
      <c r="G73" s="33"/>
      <c r="H73" s="38"/>
    </row>
    <row r="74" spans="1:8" s="1" customFormat="1" ht="16.899999999999999" customHeight="1">
      <c r="A74" s="33"/>
      <c r="B74" s="38"/>
      <c r="C74" s="259" t="s">
        <v>133</v>
      </c>
      <c r="D74" s="259" t="s">
        <v>345</v>
      </c>
      <c r="E74" s="16" t="s">
        <v>1</v>
      </c>
      <c r="F74" s="260">
        <v>1.4</v>
      </c>
      <c r="G74" s="33"/>
      <c r="H74" s="38"/>
    </row>
    <row r="75" spans="1:8" s="1" customFormat="1" ht="16.899999999999999" customHeight="1">
      <c r="A75" s="33"/>
      <c r="B75" s="38"/>
      <c r="C75" s="261" t="s">
        <v>717</v>
      </c>
      <c r="D75" s="33"/>
      <c r="E75" s="33"/>
      <c r="F75" s="33"/>
      <c r="G75" s="33"/>
      <c r="H75" s="38"/>
    </row>
    <row r="76" spans="1:8" s="1" customFormat="1" ht="16.899999999999999" customHeight="1">
      <c r="A76" s="33"/>
      <c r="B76" s="38"/>
      <c r="C76" s="259" t="s">
        <v>339</v>
      </c>
      <c r="D76" s="259" t="s">
        <v>340</v>
      </c>
      <c r="E76" s="16" t="s">
        <v>341</v>
      </c>
      <c r="F76" s="260">
        <v>174.5</v>
      </c>
      <c r="G76" s="33"/>
      <c r="H76" s="38"/>
    </row>
    <row r="77" spans="1:8" s="1" customFormat="1" ht="22.5">
      <c r="A77" s="33"/>
      <c r="B77" s="38"/>
      <c r="C77" s="259" t="s">
        <v>237</v>
      </c>
      <c r="D77" s="259" t="s">
        <v>238</v>
      </c>
      <c r="E77" s="16" t="s">
        <v>223</v>
      </c>
      <c r="F77" s="260">
        <v>249.71700000000001</v>
      </c>
      <c r="G77" s="33"/>
      <c r="H77" s="38"/>
    </row>
    <row r="78" spans="1:8" s="1" customFormat="1" ht="16.899999999999999" customHeight="1">
      <c r="A78" s="33"/>
      <c r="B78" s="38"/>
      <c r="C78" s="259" t="s">
        <v>253</v>
      </c>
      <c r="D78" s="259" t="s">
        <v>254</v>
      </c>
      <c r="E78" s="16" t="s">
        <v>187</v>
      </c>
      <c r="F78" s="260">
        <v>1465.8</v>
      </c>
      <c r="G78" s="33"/>
      <c r="H78" s="38"/>
    </row>
    <row r="79" spans="1:8" s="1" customFormat="1" ht="16.899999999999999" customHeight="1">
      <c r="A79" s="33"/>
      <c r="B79" s="38"/>
      <c r="C79" s="259" t="s">
        <v>258</v>
      </c>
      <c r="D79" s="259" t="s">
        <v>259</v>
      </c>
      <c r="E79" s="16" t="s">
        <v>187</v>
      </c>
      <c r="F79" s="260">
        <v>1465.8</v>
      </c>
      <c r="G79" s="33"/>
      <c r="H79" s="38"/>
    </row>
    <row r="80" spans="1:8" s="1" customFormat="1" ht="22.5">
      <c r="A80" s="33"/>
      <c r="B80" s="38"/>
      <c r="C80" s="259" t="s">
        <v>262</v>
      </c>
      <c r="D80" s="259" t="s">
        <v>263</v>
      </c>
      <c r="E80" s="16" t="s">
        <v>223</v>
      </c>
      <c r="F80" s="260">
        <v>366.38200000000001</v>
      </c>
      <c r="G80" s="33"/>
      <c r="H80" s="38"/>
    </row>
    <row r="81" spans="1:8" s="1" customFormat="1" ht="16.899999999999999" customHeight="1">
      <c r="A81" s="33"/>
      <c r="B81" s="38"/>
      <c r="C81" s="259" t="s">
        <v>267</v>
      </c>
      <c r="D81" s="259" t="s">
        <v>268</v>
      </c>
      <c r="E81" s="16" t="s">
        <v>223</v>
      </c>
      <c r="F81" s="260">
        <v>154.13999999999999</v>
      </c>
      <c r="G81" s="33"/>
      <c r="H81" s="38"/>
    </row>
    <row r="82" spans="1:8" s="1" customFormat="1" ht="16.899999999999999" customHeight="1">
      <c r="A82" s="33"/>
      <c r="B82" s="38"/>
      <c r="C82" s="259" t="s">
        <v>316</v>
      </c>
      <c r="D82" s="259" t="s">
        <v>317</v>
      </c>
      <c r="E82" s="16" t="s">
        <v>305</v>
      </c>
      <c r="F82" s="260">
        <v>399.53500000000003</v>
      </c>
      <c r="G82" s="33"/>
      <c r="H82" s="38"/>
    </row>
    <row r="83" spans="1:8" s="1" customFormat="1" ht="16.899999999999999" customHeight="1">
      <c r="A83" s="33"/>
      <c r="B83" s="38"/>
      <c r="C83" s="255" t="s">
        <v>151</v>
      </c>
      <c r="D83" s="256" t="s">
        <v>152</v>
      </c>
      <c r="E83" s="257" t="s">
        <v>1</v>
      </c>
      <c r="F83" s="258">
        <v>2.3039999999999998</v>
      </c>
      <c r="G83" s="33"/>
      <c r="H83" s="38"/>
    </row>
    <row r="84" spans="1:8" s="1" customFormat="1" ht="16.899999999999999" customHeight="1">
      <c r="A84" s="33"/>
      <c r="B84" s="38"/>
      <c r="C84" s="259" t="s">
        <v>151</v>
      </c>
      <c r="D84" s="259" t="s">
        <v>230</v>
      </c>
      <c r="E84" s="16" t="s">
        <v>1</v>
      </c>
      <c r="F84" s="260">
        <v>2.3039999999999998</v>
      </c>
      <c r="G84" s="33"/>
      <c r="H84" s="38"/>
    </row>
    <row r="85" spans="1:8" s="1" customFormat="1" ht="16.899999999999999" customHeight="1">
      <c r="A85" s="33"/>
      <c r="B85" s="38"/>
      <c r="C85" s="261" t="s">
        <v>717</v>
      </c>
      <c r="D85" s="33"/>
      <c r="E85" s="33"/>
      <c r="F85" s="33"/>
      <c r="G85" s="33"/>
      <c r="H85" s="38"/>
    </row>
    <row r="86" spans="1:8" s="1" customFormat="1" ht="16.899999999999999" customHeight="1">
      <c r="A86" s="33"/>
      <c r="B86" s="38"/>
      <c r="C86" s="259" t="s">
        <v>227</v>
      </c>
      <c r="D86" s="259" t="s">
        <v>228</v>
      </c>
      <c r="E86" s="16" t="s">
        <v>223</v>
      </c>
      <c r="F86" s="260">
        <v>1.1519999999999999</v>
      </c>
      <c r="G86" s="33"/>
      <c r="H86" s="38"/>
    </row>
    <row r="87" spans="1:8" s="1" customFormat="1" ht="16.899999999999999" customHeight="1">
      <c r="A87" s="33"/>
      <c r="B87" s="38"/>
      <c r="C87" s="259" t="s">
        <v>233</v>
      </c>
      <c r="D87" s="259" t="s">
        <v>234</v>
      </c>
      <c r="E87" s="16" t="s">
        <v>223</v>
      </c>
      <c r="F87" s="260">
        <v>1.1519999999999999</v>
      </c>
      <c r="G87" s="33"/>
      <c r="H87" s="38"/>
    </row>
    <row r="88" spans="1:8" s="1" customFormat="1" ht="22.5">
      <c r="A88" s="33"/>
      <c r="B88" s="38"/>
      <c r="C88" s="259" t="s">
        <v>262</v>
      </c>
      <c r="D88" s="259" t="s">
        <v>263</v>
      </c>
      <c r="E88" s="16" t="s">
        <v>223</v>
      </c>
      <c r="F88" s="260">
        <v>366.38200000000001</v>
      </c>
      <c r="G88" s="33"/>
      <c r="H88" s="38"/>
    </row>
    <row r="89" spans="1:8" s="1" customFormat="1" ht="16.899999999999999" customHeight="1">
      <c r="A89" s="33"/>
      <c r="B89" s="38"/>
      <c r="C89" s="259" t="s">
        <v>267</v>
      </c>
      <c r="D89" s="259" t="s">
        <v>268</v>
      </c>
      <c r="E89" s="16" t="s">
        <v>223</v>
      </c>
      <c r="F89" s="260">
        <v>154.13999999999999</v>
      </c>
      <c r="G89" s="33"/>
      <c r="H89" s="38"/>
    </row>
    <row r="90" spans="1:8" s="1" customFormat="1" ht="16.899999999999999" customHeight="1">
      <c r="A90" s="33"/>
      <c r="B90" s="38"/>
      <c r="C90" s="259" t="s">
        <v>290</v>
      </c>
      <c r="D90" s="259" t="s">
        <v>291</v>
      </c>
      <c r="E90" s="16" t="s">
        <v>223</v>
      </c>
      <c r="F90" s="260">
        <v>250.869</v>
      </c>
      <c r="G90" s="33"/>
      <c r="H90" s="38"/>
    </row>
    <row r="91" spans="1:8" s="1" customFormat="1" ht="16.899999999999999" customHeight="1">
      <c r="A91" s="33"/>
      <c r="B91" s="38"/>
      <c r="C91" s="259" t="s">
        <v>294</v>
      </c>
      <c r="D91" s="259" t="s">
        <v>295</v>
      </c>
      <c r="E91" s="16" t="s">
        <v>223</v>
      </c>
      <c r="F91" s="260">
        <v>250.869</v>
      </c>
      <c r="G91" s="33"/>
      <c r="H91" s="38"/>
    </row>
    <row r="92" spans="1:8" s="1" customFormat="1" ht="16.899999999999999" customHeight="1">
      <c r="A92" s="33"/>
      <c r="B92" s="38"/>
      <c r="C92" s="259" t="s">
        <v>309</v>
      </c>
      <c r="D92" s="259" t="s">
        <v>310</v>
      </c>
      <c r="E92" s="16" t="s">
        <v>223</v>
      </c>
      <c r="F92" s="260">
        <v>371.529</v>
      </c>
      <c r="G92" s="33"/>
      <c r="H92" s="38"/>
    </row>
    <row r="93" spans="1:8" s="1" customFormat="1" ht="16.899999999999999" customHeight="1">
      <c r="A93" s="33"/>
      <c r="B93" s="38"/>
      <c r="C93" s="255" t="s">
        <v>129</v>
      </c>
      <c r="D93" s="256" t="s">
        <v>130</v>
      </c>
      <c r="E93" s="257" t="s">
        <v>1</v>
      </c>
      <c r="F93" s="258">
        <v>499.43400000000003</v>
      </c>
      <c r="G93" s="33"/>
      <c r="H93" s="38"/>
    </row>
    <row r="94" spans="1:8" s="1" customFormat="1" ht="16.899999999999999" customHeight="1">
      <c r="A94" s="33"/>
      <c r="B94" s="38"/>
      <c r="C94" s="259" t="s">
        <v>1</v>
      </c>
      <c r="D94" s="259" t="s">
        <v>240</v>
      </c>
      <c r="E94" s="16" t="s">
        <v>1</v>
      </c>
      <c r="F94" s="260">
        <v>586.32000000000005</v>
      </c>
      <c r="G94" s="33"/>
      <c r="H94" s="38"/>
    </row>
    <row r="95" spans="1:8" s="1" customFormat="1" ht="16.899999999999999" customHeight="1">
      <c r="A95" s="33"/>
      <c r="B95" s="38"/>
      <c r="C95" s="259" t="s">
        <v>1</v>
      </c>
      <c r="D95" s="259" t="s">
        <v>241</v>
      </c>
      <c r="E95" s="16" t="s">
        <v>1</v>
      </c>
      <c r="F95" s="260">
        <v>29.68</v>
      </c>
      <c r="G95" s="33"/>
      <c r="H95" s="38"/>
    </row>
    <row r="96" spans="1:8" s="1" customFormat="1" ht="16.899999999999999" customHeight="1">
      <c r="A96" s="33"/>
      <c r="B96" s="38"/>
      <c r="C96" s="259" t="s">
        <v>1</v>
      </c>
      <c r="D96" s="259" t="s">
        <v>242</v>
      </c>
      <c r="E96" s="16" t="s">
        <v>1</v>
      </c>
      <c r="F96" s="260">
        <v>0</v>
      </c>
      <c r="G96" s="33"/>
      <c r="H96" s="38"/>
    </row>
    <row r="97" spans="1:8" s="1" customFormat="1" ht="16.899999999999999" customHeight="1">
      <c r="A97" s="33"/>
      <c r="B97" s="38"/>
      <c r="C97" s="259" t="s">
        <v>1</v>
      </c>
      <c r="D97" s="259" t="s">
        <v>243</v>
      </c>
      <c r="E97" s="16" t="s">
        <v>1</v>
      </c>
      <c r="F97" s="260">
        <v>-24.43</v>
      </c>
      <c r="G97" s="33"/>
      <c r="H97" s="38"/>
    </row>
    <row r="98" spans="1:8" s="1" customFormat="1" ht="16.899999999999999" customHeight="1">
      <c r="A98" s="33"/>
      <c r="B98" s="38"/>
      <c r="C98" s="259" t="s">
        <v>1</v>
      </c>
      <c r="D98" s="259" t="s">
        <v>244</v>
      </c>
      <c r="E98" s="16" t="s">
        <v>1</v>
      </c>
      <c r="F98" s="260">
        <v>-31.41</v>
      </c>
      <c r="G98" s="33"/>
      <c r="H98" s="38"/>
    </row>
    <row r="99" spans="1:8" s="1" customFormat="1" ht="16.899999999999999" customHeight="1">
      <c r="A99" s="33"/>
      <c r="B99" s="38"/>
      <c r="C99" s="259" t="s">
        <v>1</v>
      </c>
      <c r="D99" s="259" t="s">
        <v>245</v>
      </c>
      <c r="E99" s="16" t="s">
        <v>1</v>
      </c>
      <c r="F99" s="260">
        <v>-31.41</v>
      </c>
      <c r="G99" s="33"/>
      <c r="H99" s="38"/>
    </row>
    <row r="100" spans="1:8" s="1" customFormat="1" ht="16.899999999999999" customHeight="1">
      <c r="A100" s="33"/>
      <c r="B100" s="38"/>
      <c r="C100" s="259" t="s">
        <v>1</v>
      </c>
      <c r="D100" s="259" t="s">
        <v>246</v>
      </c>
      <c r="E100" s="16" t="s">
        <v>1</v>
      </c>
      <c r="F100" s="260">
        <v>-29.315999999999999</v>
      </c>
      <c r="G100" s="33"/>
      <c r="H100" s="38"/>
    </row>
    <row r="101" spans="1:8" s="1" customFormat="1" ht="16.899999999999999" customHeight="1">
      <c r="A101" s="33"/>
      <c r="B101" s="38"/>
      <c r="C101" s="259" t="s">
        <v>129</v>
      </c>
      <c r="D101" s="259" t="s">
        <v>199</v>
      </c>
      <c r="E101" s="16" t="s">
        <v>1</v>
      </c>
      <c r="F101" s="260">
        <v>499.43400000000003</v>
      </c>
      <c r="G101" s="33"/>
      <c r="H101" s="38"/>
    </row>
    <row r="102" spans="1:8" s="1" customFormat="1" ht="16.899999999999999" customHeight="1">
      <c r="A102" s="33"/>
      <c r="B102" s="38"/>
      <c r="C102" s="261" t="s">
        <v>717</v>
      </c>
      <c r="D102" s="33"/>
      <c r="E102" s="33"/>
      <c r="F102" s="33"/>
      <c r="G102" s="33"/>
      <c r="H102" s="38"/>
    </row>
    <row r="103" spans="1:8" s="1" customFormat="1" ht="22.5">
      <c r="A103" s="33"/>
      <c r="B103" s="38"/>
      <c r="C103" s="259" t="s">
        <v>237</v>
      </c>
      <c r="D103" s="259" t="s">
        <v>238</v>
      </c>
      <c r="E103" s="16" t="s">
        <v>223</v>
      </c>
      <c r="F103" s="260">
        <v>249.71700000000001</v>
      </c>
      <c r="G103" s="33"/>
      <c r="H103" s="38"/>
    </row>
    <row r="104" spans="1:8" s="1" customFormat="1" ht="16.899999999999999" customHeight="1">
      <c r="A104" s="33"/>
      <c r="B104" s="38"/>
      <c r="C104" s="259" t="s">
        <v>221</v>
      </c>
      <c r="D104" s="259" t="s">
        <v>222</v>
      </c>
      <c r="E104" s="16" t="s">
        <v>223</v>
      </c>
      <c r="F104" s="260">
        <v>149.83000000000001</v>
      </c>
      <c r="G104" s="33"/>
      <c r="H104" s="38"/>
    </row>
    <row r="105" spans="1:8" s="1" customFormat="1" ht="22.5">
      <c r="A105" s="33"/>
      <c r="B105" s="38"/>
      <c r="C105" s="259" t="s">
        <v>249</v>
      </c>
      <c r="D105" s="259" t="s">
        <v>250</v>
      </c>
      <c r="E105" s="16" t="s">
        <v>223</v>
      </c>
      <c r="F105" s="260">
        <v>249.71700000000001</v>
      </c>
      <c r="G105" s="33"/>
      <c r="H105" s="38"/>
    </row>
    <row r="106" spans="1:8" s="1" customFormat="1" ht="22.5">
      <c r="A106" s="33"/>
      <c r="B106" s="38"/>
      <c r="C106" s="259" t="s">
        <v>262</v>
      </c>
      <c r="D106" s="259" t="s">
        <v>263</v>
      </c>
      <c r="E106" s="16" t="s">
        <v>223</v>
      </c>
      <c r="F106" s="260">
        <v>366.38200000000001</v>
      </c>
      <c r="G106" s="33"/>
      <c r="H106" s="38"/>
    </row>
    <row r="107" spans="1:8" s="1" customFormat="1" ht="16.899999999999999" customHeight="1">
      <c r="A107" s="33"/>
      <c r="B107" s="38"/>
      <c r="C107" s="259" t="s">
        <v>290</v>
      </c>
      <c r="D107" s="259" t="s">
        <v>291</v>
      </c>
      <c r="E107" s="16" t="s">
        <v>223</v>
      </c>
      <c r="F107" s="260">
        <v>250.869</v>
      </c>
      <c r="G107" s="33"/>
      <c r="H107" s="38"/>
    </row>
    <row r="108" spans="1:8" s="1" customFormat="1" ht="16.899999999999999" customHeight="1">
      <c r="A108" s="33"/>
      <c r="B108" s="38"/>
      <c r="C108" s="259" t="s">
        <v>294</v>
      </c>
      <c r="D108" s="259" t="s">
        <v>295</v>
      </c>
      <c r="E108" s="16" t="s">
        <v>223</v>
      </c>
      <c r="F108" s="260">
        <v>250.869</v>
      </c>
      <c r="G108" s="33"/>
      <c r="H108" s="38"/>
    </row>
    <row r="109" spans="1:8" s="1" customFormat="1" ht="16.899999999999999" customHeight="1">
      <c r="A109" s="33"/>
      <c r="B109" s="38"/>
      <c r="C109" s="259" t="s">
        <v>298</v>
      </c>
      <c r="D109" s="259" t="s">
        <v>299</v>
      </c>
      <c r="E109" s="16" t="s">
        <v>223</v>
      </c>
      <c r="F109" s="260">
        <v>850.43</v>
      </c>
      <c r="G109" s="33"/>
      <c r="H109" s="38"/>
    </row>
    <row r="110" spans="1:8" s="1" customFormat="1" ht="16.899999999999999" customHeight="1">
      <c r="A110" s="33"/>
      <c r="B110" s="38"/>
      <c r="C110" s="259" t="s">
        <v>309</v>
      </c>
      <c r="D110" s="259" t="s">
        <v>310</v>
      </c>
      <c r="E110" s="16" t="s">
        <v>223</v>
      </c>
      <c r="F110" s="260">
        <v>371.529</v>
      </c>
      <c r="G110" s="33"/>
      <c r="H110" s="38"/>
    </row>
    <row r="111" spans="1:8" s="1" customFormat="1" ht="16.899999999999999" customHeight="1">
      <c r="A111" s="33"/>
      <c r="B111" s="38"/>
      <c r="C111" s="255" t="s">
        <v>139</v>
      </c>
      <c r="D111" s="256" t="s">
        <v>140</v>
      </c>
      <c r="E111" s="257" t="s">
        <v>1</v>
      </c>
      <c r="F111" s="258">
        <v>41.88</v>
      </c>
      <c r="G111" s="33"/>
      <c r="H111" s="38"/>
    </row>
    <row r="112" spans="1:8" s="1" customFormat="1" ht="16.899999999999999" customHeight="1">
      <c r="A112" s="33"/>
      <c r="B112" s="38"/>
      <c r="C112" s="259" t="s">
        <v>139</v>
      </c>
      <c r="D112" s="259" t="s">
        <v>364</v>
      </c>
      <c r="E112" s="16" t="s">
        <v>1</v>
      </c>
      <c r="F112" s="260">
        <v>41.88</v>
      </c>
      <c r="G112" s="33"/>
      <c r="H112" s="38"/>
    </row>
    <row r="113" spans="1:8" s="1" customFormat="1" ht="16.899999999999999" customHeight="1">
      <c r="A113" s="33"/>
      <c r="B113" s="38"/>
      <c r="C113" s="261" t="s">
        <v>717</v>
      </c>
      <c r="D113" s="33"/>
      <c r="E113" s="33"/>
      <c r="F113" s="33"/>
      <c r="G113" s="33"/>
      <c r="H113" s="38"/>
    </row>
    <row r="114" spans="1:8" s="1" customFormat="1" ht="16.899999999999999" customHeight="1">
      <c r="A114" s="33"/>
      <c r="B114" s="38"/>
      <c r="C114" s="259" t="s">
        <v>361</v>
      </c>
      <c r="D114" s="259" t="s">
        <v>362</v>
      </c>
      <c r="E114" s="16" t="s">
        <v>223</v>
      </c>
      <c r="F114" s="260">
        <v>41.88</v>
      </c>
      <c r="G114" s="33"/>
      <c r="H114" s="38"/>
    </row>
    <row r="115" spans="1:8" s="1" customFormat="1" ht="22.5">
      <c r="A115" s="33"/>
      <c r="B115" s="38"/>
      <c r="C115" s="259" t="s">
        <v>272</v>
      </c>
      <c r="D115" s="259" t="s">
        <v>273</v>
      </c>
      <c r="E115" s="16" t="s">
        <v>223</v>
      </c>
      <c r="F115" s="260">
        <v>210.423</v>
      </c>
      <c r="G115" s="33"/>
      <c r="H115" s="38"/>
    </row>
    <row r="116" spans="1:8" s="1" customFormat="1" ht="22.5">
      <c r="A116" s="33"/>
      <c r="B116" s="38"/>
      <c r="C116" s="259" t="s">
        <v>277</v>
      </c>
      <c r="D116" s="259" t="s">
        <v>278</v>
      </c>
      <c r="E116" s="16" t="s">
        <v>223</v>
      </c>
      <c r="F116" s="260">
        <v>2104.2330000000002</v>
      </c>
      <c r="G116" s="33"/>
      <c r="H116" s="38"/>
    </row>
    <row r="117" spans="1:8" s="1" customFormat="1" ht="22.5">
      <c r="A117" s="33"/>
      <c r="B117" s="38"/>
      <c r="C117" s="259" t="s">
        <v>282</v>
      </c>
      <c r="D117" s="259" t="s">
        <v>283</v>
      </c>
      <c r="E117" s="16" t="s">
        <v>223</v>
      </c>
      <c r="F117" s="260">
        <v>210.423</v>
      </c>
      <c r="G117" s="33"/>
      <c r="H117" s="38"/>
    </row>
    <row r="118" spans="1:8" s="1" customFormat="1" ht="22.5">
      <c r="A118" s="33"/>
      <c r="B118" s="38"/>
      <c r="C118" s="259" t="s">
        <v>286</v>
      </c>
      <c r="D118" s="259" t="s">
        <v>287</v>
      </c>
      <c r="E118" s="16" t="s">
        <v>223</v>
      </c>
      <c r="F118" s="260">
        <v>2104.2330000000002</v>
      </c>
      <c r="G118" s="33"/>
      <c r="H118" s="38"/>
    </row>
    <row r="119" spans="1:8" s="1" customFormat="1" ht="16.899999999999999" customHeight="1">
      <c r="A119" s="33"/>
      <c r="B119" s="38"/>
      <c r="C119" s="259" t="s">
        <v>298</v>
      </c>
      <c r="D119" s="259" t="s">
        <v>299</v>
      </c>
      <c r="E119" s="16" t="s">
        <v>223</v>
      </c>
      <c r="F119" s="260">
        <v>850.43</v>
      </c>
      <c r="G119" s="33"/>
      <c r="H119" s="38"/>
    </row>
    <row r="120" spans="1:8" s="1" customFormat="1" ht="16.899999999999999" customHeight="1">
      <c r="A120" s="33"/>
      <c r="B120" s="38"/>
      <c r="C120" s="259" t="s">
        <v>303</v>
      </c>
      <c r="D120" s="259" t="s">
        <v>304</v>
      </c>
      <c r="E120" s="16" t="s">
        <v>305</v>
      </c>
      <c r="F120" s="260">
        <v>631.79300000000001</v>
      </c>
      <c r="G120" s="33"/>
      <c r="H120" s="38"/>
    </row>
    <row r="121" spans="1:8" s="1" customFormat="1" ht="16.899999999999999" customHeight="1">
      <c r="A121" s="33"/>
      <c r="B121" s="38"/>
      <c r="C121" s="259" t="s">
        <v>309</v>
      </c>
      <c r="D121" s="259" t="s">
        <v>310</v>
      </c>
      <c r="E121" s="16" t="s">
        <v>223</v>
      </c>
      <c r="F121" s="260">
        <v>371.529</v>
      </c>
      <c r="G121" s="33"/>
      <c r="H121" s="38"/>
    </row>
    <row r="122" spans="1:8" s="1" customFormat="1" ht="16.899999999999999" customHeight="1">
      <c r="A122" s="33"/>
      <c r="B122" s="38"/>
      <c r="C122" s="255" t="s">
        <v>142</v>
      </c>
      <c r="D122" s="256" t="s">
        <v>143</v>
      </c>
      <c r="E122" s="257" t="s">
        <v>1</v>
      </c>
      <c r="F122" s="258">
        <v>3.3919999999999999</v>
      </c>
      <c r="G122" s="33"/>
      <c r="H122" s="38"/>
    </row>
    <row r="123" spans="1:8" s="1" customFormat="1" ht="16.899999999999999" customHeight="1">
      <c r="A123" s="33"/>
      <c r="B123" s="38"/>
      <c r="C123" s="259" t="s">
        <v>142</v>
      </c>
      <c r="D123" s="259" t="s">
        <v>359</v>
      </c>
      <c r="E123" s="16" t="s">
        <v>1</v>
      </c>
      <c r="F123" s="260">
        <v>3.3919999999999999</v>
      </c>
      <c r="G123" s="33"/>
      <c r="H123" s="38"/>
    </row>
    <row r="124" spans="1:8" s="1" customFormat="1" ht="16.899999999999999" customHeight="1">
      <c r="A124" s="33"/>
      <c r="B124" s="38"/>
      <c r="C124" s="261" t="s">
        <v>717</v>
      </c>
      <c r="D124" s="33"/>
      <c r="E124" s="33"/>
      <c r="F124" s="33"/>
      <c r="G124" s="33"/>
      <c r="H124" s="38"/>
    </row>
    <row r="125" spans="1:8" s="1" customFormat="1" ht="16.899999999999999" customHeight="1">
      <c r="A125" s="33"/>
      <c r="B125" s="38"/>
      <c r="C125" s="259" t="s">
        <v>356</v>
      </c>
      <c r="D125" s="259" t="s">
        <v>357</v>
      </c>
      <c r="E125" s="16" t="s">
        <v>223</v>
      </c>
      <c r="F125" s="260">
        <v>3.3919999999999999</v>
      </c>
      <c r="G125" s="33"/>
      <c r="H125" s="38"/>
    </row>
    <row r="126" spans="1:8" s="1" customFormat="1" ht="22.5">
      <c r="A126" s="33"/>
      <c r="B126" s="38"/>
      <c r="C126" s="259" t="s">
        <v>272</v>
      </c>
      <c r="D126" s="259" t="s">
        <v>273</v>
      </c>
      <c r="E126" s="16" t="s">
        <v>223</v>
      </c>
      <c r="F126" s="260">
        <v>210.423</v>
      </c>
      <c r="G126" s="33"/>
      <c r="H126" s="38"/>
    </row>
    <row r="127" spans="1:8" s="1" customFormat="1" ht="22.5">
      <c r="A127" s="33"/>
      <c r="B127" s="38"/>
      <c r="C127" s="259" t="s">
        <v>277</v>
      </c>
      <c r="D127" s="259" t="s">
        <v>278</v>
      </c>
      <c r="E127" s="16" t="s">
        <v>223</v>
      </c>
      <c r="F127" s="260">
        <v>2104.2330000000002</v>
      </c>
      <c r="G127" s="33"/>
      <c r="H127" s="38"/>
    </row>
    <row r="128" spans="1:8" s="1" customFormat="1" ht="22.5">
      <c r="A128" s="33"/>
      <c r="B128" s="38"/>
      <c r="C128" s="259" t="s">
        <v>282</v>
      </c>
      <c r="D128" s="259" t="s">
        <v>283</v>
      </c>
      <c r="E128" s="16" t="s">
        <v>223</v>
      </c>
      <c r="F128" s="260">
        <v>210.423</v>
      </c>
      <c r="G128" s="33"/>
      <c r="H128" s="38"/>
    </row>
    <row r="129" spans="1:8" s="1" customFormat="1" ht="22.5">
      <c r="A129" s="33"/>
      <c r="B129" s="38"/>
      <c r="C129" s="259" t="s">
        <v>286</v>
      </c>
      <c r="D129" s="259" t="s">
        <v>287</v>
      </c>
      <c r="E129" s="16" t="s">
        <v>223</v>
      </c>
      <c r="F129" s="260">
        <v>2104.2330000000002</v>
      </c>
      <c r="G129" s="33"/>
      <c r="H129" s="38"/>
    </row>
    <row r="130" spans="1:8" s="1" customFormat="1" ht="16.899999999999999" customHeight="1">
      <c r="A130" s="33"/>
      <c r="B130" s="38"/>
      <c r="C130" s="259" t="s">
        <v>298</v>
      </c>
      <c r="D130" s="259" t="s">
        <v>299</v>
      </c>
      <c r="E130" s="16" t="s">
        <v>223</v>
      </c>
      <c r="F130" s="260">
        <v>850.43</v>
      </c>
      <c r="G130" s="33"/>
      <c r="H130" s="38"/>
    </row>
    <row r="131" spans="1:8" s="1" customFormat="1" ht="16.899999999999999" customHeight="1">
      <c r="A131" s="33"/>
      <c r="B131" s="38"/>
      <c r="C131" s="259" t="s">
        <v>303</v>
      </c>
      <c r="D131" s="259" t="s">
        <v>304</v>
      </c>
      <c r="E131" s="16" t="s">
        <v>305</v>
      </c>
      <c r="F131" s="260">
        <v>631.79300000000001</v>
      </c>
      <c r="G131" s="33"/>
      <c r="H131" s="38"/>
    </row>
    <row r="132" spans="1:8" s="1" customFormat="1" ht="16.899999999999999" customHeight="1">
      <c r="A132" s="33"/>
      <c r="B132" s="38"/>
      <c r="C132" s="259" t="s">
        <v>309</v>
      </c>
      <c r="D132" s="259" t="s">
        <v>310</v>
      </c>
      <c r="E132" s="16" t="s">
        <v>223</v>
      </c>
      <c r="F132" s="260">
        <v>371.529</v>
      </c>
      <c r="G132" s="33"/>
      <c r="H132" s="38"/>
    </row>
    <row r="133" spans="1:8" s="1" customFormat="1" ht="16.899999999999999" customHeight="1">
      <c r="A133" s="33"/>
      <c r="B133" s="38"/>
      <c r="C133" s="255" t="s">
        <v>136</v>
      </c>
      <c r="D133" s="256" t="s">
        <v>137</v>
      </c>
      <c r="E133" s="257" t="s">
        <v>1</v>
      </c>
      <c r="F133" s="258">
        <v>83.76</v>
      </c>
      <c r="G133" s="33"/>
      <c r="H133" s="38"/>
    </row>
    <row r="134" spans="1:8" s="1" customFormat="1" ht="16.899999999999999" customHeight="1">
      <c r="A134" s="33"/>
      <c r="B134" s="38"/>
      <c r="C134" s="259" t="s">
        <v>136</v>
      </c>
      <c r="D134" s="259" t="s">
        <v>328</v>
      </c>
      <c r="E134" s="16" t="s">
        <v>1</v>
      </c>
      <c r="F134" s="260">
        <v>83.76</v>
      </c>
      <c r="G134" s="33"/>
      <c r="H134" s="38"/>
    </row>
    <row r="135" spans="1:8" s="1" customFormat="1" ht="16.899999999999999" customHeight="1">
      <c r="A135" s="33"/>
      <c r="B135" s="38"/>
      <c r="C135" s="261" t="s">
        <v>717</v>
      </c>
      <c r="D135" s="33"/>
      <c r="E135" s="33"/>
      <c r="F135" s="33"/>
      <c r="G135" s="33"/>
      <c r="H135" s="38"/>
    </row>
    <row r="136" spans="1:8" s="1" customFormat="1" ht="16.899999999999999" customHeight="1">
      <c r="A136" s="33"/>
      <c r="B136" s="38"/>
      <c r="C136" s="259" t="s">
        <v>325</v>
      </c>
      <c r="D136" s="259" t="s">
        <v>326</v>
      </c>
      <c r="E136" s="16" t="s">
        <v>223</v>
      </c>
      <c r="F136" s="260">
        <v>83.76</v>
      </c>
      <c r="G136" s="33"/>
      <c r="H136" s="38"/>
    </row>
    <row r="137" spans="1:8" s="1" customFormat="1" ht="22.5">
      <c r="A137" s="33"/>
      <c r="B137" s="38"/>
      <c r="C137" s="259" t="s">
        <v>272</v>
      </c>
      <c r="D137" s="259" t="s">
        <v>273</v>
      </c>
      <c r="E137" s="16" t="s">
        <v>223</v>
      </c>
      <c r="F137" s="260">
        <v>210.423</v>
      </c>
      <c r="G137" s="33"/>
      <c r="H137" s="38"/>
    </row>
    <row r="138" spans="1:8" s="1" customFormat="1" ht="22.5">
      <c r="A138" s="33"/>
      <c r="B138" s="38"/>
      <c r="C138" s="259" t="s">
        <v>277</v>
      </c>
      <c r="D138" s="259" t="s">
        <v>278</v>
      </c>
      <c r="E138" s="16" t="s">
        <v>223</v>
      </c>
      <c r="F138" s="260">
        <v>2104.2330000000002</v>
      </c>
      <c r="G138" s="33"/>
      <c r="H138" s="38"/>
    </row>
    <row r="139" spans="1:8" s="1" customFormat="1" ht="22.5">
      <c r="A139" s="33"/>
      <c r="B139" s="38"/>
      <c r="C139" s="259" t="s">
        <v>282</v>
      </c>
      <c r="D139" s="259" t="s">
        <v>283</v>
      </c>
      <c r="E139" s="16" t="s">
        <v>223</v>
      </c>
      <c r="F139" s="260">
        <v>210.423</v>
      </c>
      <c r="G139" s="33"/>
      <c r="H139" s="38"/>
    </row>
    <row r="140" spans="1:8" s="1" customFormat="1" ht="22.5">
      <c r="A140" s="33"/>
      <c r="B140" s="38"/>
      <c r="C140" s="259" t="s">
        <v>286</v>
      </c>
      <c r="D140" s="259" t="s">
        <v>287</v>
      </c>
      <c r="E140" s="16" t="s">
        <v>223</v>
      </c>
      <c r="F140" s="260">
        <v>2104.2330000000002</v>
      </c>
      <c r="G140" s="33"/>
      <c r="H140" s="38"/>
    </row>
    <row r="141" spans="1:8" s="1" customFormat="1" ht="16.899999999999999" customHeight="1">
      <c r="A141" s="33"/>
      <c r="B141" s="38"/>
      <c r="C141" s="259" t="s">
        <v>298</v>
      </c>
      <c r="D141" s="259" t="s">
        <v>299</v>
      </c>
      <c r="E141" s="16" t="s">
        <v>223</v>
      </c>
      <c r="F141" s="260">
        <v>850.43</v>
      </c>
      <c r="G141" s="33"/>
      <c r="H141" s="38"/>
    </row>
    <row r="142" spans="1:8" s="1" customFormat="1" ht="16.899999999999999" customHeight="1">
      <c r="A142" s="33"/>
      <c r="B142" s="38"/>
      <c r="C142" s="259" t="s">
        <v>303</v>
      </c>
      <c r="D142" s="259" t="s">
        <v>304</v>
      </c>
      <c r="E142" s="16" t="s">
        <v>305</v>
      </c>
      <c r="F142" s="260">
        <v>631.79300000000001</v>
      </c>
      <c r="G142" s="33"/>
      <c r="H142" s="38"/>
    </row>
    <row r="143" spans="1:8" s="1" customFormat="1" ht="16.899999999999999" customHeight="1">
      <c r="A143" s="33"/>
      <c r="B143" s="38"/>
      <c r="C143" s="259" t="s">
        <v>309</v>
      </c>
      <c r="D143" s="259" t="s">
        <v>310</v>
      </c>
      <c r="E143" s="16" t="s">
        <v>223</v>
      </c>
      <c r="F143" s="260">
        <v>371.529</v>
      </c>
      <c r="G143" s="33"/>
      <c r="H143" s="38"/>
    </row>
    <row r="144" spans="1:8" s="1" customFormat="1" ht="16.899999999999999" customHeight="1">
      <c r="A144" s="33"/>
      <c r="B144" s="38"/>
      <c r="C144" s="259" t="s">
        <v>330</v>
      </c>
      <c r="D144" s="259" t="s">
        <v>331</v>
      </c>
      <c r="E144" s="16" t="s">
        <v>305</v>
      </c>
      <c r="F144" s="260">
        <v>150.768</v>
      </c>
      <c r="G144" s="33"/>
      <c r="H144" s="38"/>
    </row>
    <row r="145" spans="1:8" s="1" customFormat="1" ht="16.899999999999999" customHeight="1">
      <c r="A145" s="33"/>
      <c r="B145" s="38"/>
      <c r="C145" s="255" t="s">
        <v>148</v>
      </c>
      <c r="D145" s="256" t="s">
        <v>149</v>
      </c>
      <c r="E145" s="257" t="s">
        <v>1</v>
      </c>
      <c r="F145" s="258">
        <v>53</v>
      </c>
      <c r="G145" s="33"/>
      <c r="H145" s="38"/>
    </row>
    <row r="146" spans="1:8" s="1" customFormat="1" ht="16.899999999999999" customHeight="1">
      <c r="A146" s="33"/>
      <c r="B146" s="38"/>
      <c r="C146" s="259" t="s">
        <v>1</v>
      </c>
      <c r="D146" s="259" t="s">
        <v>346</v>
      </c>
      <c r="E146" s="16" t="s">
        <v>1</v>
      </c>
      <c r="F146" s="260">
        <v>0</v>
      </c>
      <c r="G146" s="33"/>
      <c r="H146" s="38"/>
    </row>
    <row r="147" spans="1:8" s="1" customFormat="1" ht="16.899999999999999" customHeight="1">
      <c r="A147" s="33"/>
      <c r="B147" s="38"/>
      <c r="C147" s="259" t="s">
        <v>1</v>
      </c>
      <c r="D147" s="259" t="s">
        <v>347</v>
      </c>
      <c r="E147" s="16" t="s">
        <v>1</v>
      </c>
      <c r="F147" s="260">
        <v>0</v>
      </c>
      <c r="G147" s="33"/>
      <c r="H147" s="38"/>
    </row>
    <row r="148" spans="1:8" s="1" customFormat="1" ht="16.899999999999999" customHeight="1">
      <c r="A148" s="33"/>
      <c r="B148" s="38"/>
      <c r="C148" s="259" t="s">
        <v>148</v>
      </c>
      <c r="D148" s="259" t="s">
        <v>348</v>
      </c>
      <c r="E148" s="16" t="s">
        <v>1</v>
      </c>
      <c r="F148" s="260">
        <v>53</v>
      </c>
      <c r="G148" s="33"/>
      <c r="H148" s="38"/>
    </row>
    <row r="149" spans="1:8" s="1" customFormat="1" ht="16.899999999999999" customHeight="1">
      <c r="A149" s="33"/>
      <c r="B149" s="38"/>
      <c r="C149" s="261" t="s">
        <v>717</v>
      </c>
      <c r="D149" s="33"/>
      <c r="E149" s="33"/>
      <c r="F149" s="33"/>
      <c r="G149" s="33"/>
      <c r="H149" s="38"/>
    </row>
    <row r="150" spans="1:8" s="1" customFormat="1" ht="16.899999999999999" customHeight="1">
      <c r="A150" s="33"/>
      <c r="B150" s="38"/>
      <c r="C150" s="259" t="s">
        <v>339</v>
      </c>
      <c r="D150" s="259" t="s">
        <v>340</v>
      </c>
      <c r="E150" s="16" t="s">
        <v>341</v>
      </c>
      <c r="F150" s="260">
        <v>174.5</v>
      </c>
      <c r="G150" s="33"/>
      <c r="H150" s="38"/>
    </row>
    <row r="151" spans="1:8" s="1" customFormat="1" ht="22.5">
      <c r="A151" s="33"/>
      <c r="B151" s="38"/>
      <c r="C151" s="259" t="s">
        <v>237</v>
      </c>
      <c r="D151" s="259" t="s">
        <v>238</v>
      </c>
      <c r="E151" s="16" t="s">
        <v>223</v>
      </c>
      <c r="F151" s="260">
        <v>249.71700000000001</v>
      </c>
      <c r="G151" s="33"/>
      <c r="H151" s="38"/>
    </row>
    <row r="152" spans="1:8" s="1" customFormat="1" ht="22.5">
      <c r="A152" s="33"/>
      <c r="B152" s="38"/>
      <c r="C152" s="259" t="s">
        <v>272</v>
      </c>
      <c r="D152" s="259" t="s">
        <v>273</v>
      </c>
      <c r="E152" s="16" t="s">
        <v>223</v>
      </c>
      <c r="F152" s="260">
        <v>210.423</v>
      </c>
      <c r="G152" s="33"/>
      <c r="H152" s="38"/>
    </row>
    <row r="153" spans="1:8" s="1" customFormat="1" ht="22.5">
      <c r="A153" s="33"/>
      <c r="B153" s="38"/>
      <c r="C153" s="259" t="s">
        <v>277</v>
      </c>
      <c r="D153" s="259" t="s">
        <v>278</v>
      </c>
      <c r="E153" s="16" t="s">
        <v>223</v>
      </c>
      <c r="F153" s="260">
        <v>2104.2330000000002</v>
      </c>
      <c r="G153" s="33"/>
      <c r="H153" s="38"/>
    </row>
    <row r="154" spans="1:8" s="1" customFormat="1" ht="22.5">
      <c r="A154" s="33"/>
      <c r="B154" s="38"/>
      <c r="C154" s="259" t="s">
        <v>282</v>
      </c>
      <c r="D154" s="259" t="s">
        <v>283</v>
      </c>
      <c r="E154" s="16" t="s">
        <v>223</v>
      </c>
      <c r="F154" s="260">
        <v>210.423</v>
      </c>
      <c r="G154" s="33"/>
      <c r="H154" s="38"/>
    </row>
    <row r="155" spans="1:8" s="1" customFormat="1" ht="22.5">
      <c r="A155" s="33"/>
      <c r="B155" s="38"/>
      <c r="C155" s="259" t="s">
        <v>286</v>
      </c>
      <c r="D155" s="259" t="s">
        <v>287</v>
      </c>
      <c r="E155" s="16" t="s">
        <v>223</v>
      </c>
      <c r="F155" s="260">
        <v>2104.2330000000002</v>
      </c>
      <c r="G155" s="33"/>
      <c r="H155" s="38"/>
    </row>
    <row r="156" spans="1:8" s="1" customFormat="1" ht="16.899999999999999" customHeight="1">
      <c r="A156" s="33"/>
      <c r="B156" s="38"/>
      <c r="C156" s="259" t="s">
        <v>356</v>
      </c>
      <c r="D156" s="259" t="s">
        <v>357</v>
      </c>
      <c r="E156" s="16" t="s">
        <v>223</v>
      </c>
      <c r="F156" s="260">
        <v>3.3919999999999999</v>
      </c>
      <c r="G156" s="33"/>
      <c r="H156" s="38"/>
    </row>
    <row r="157" spans="1:8" s="1" customFormat="1" ht="22.5">
      <c r="A157" s="33"/>
      <c r="B157" s="38"/>
      <c r="C157" s="259" t="s">
        <v>416</v>
      </c>
      <c r="D157" s="259" t="s">
        <v>417</v>
      </c>
      <c r="E157" s="16" t="s">
        <v>418</v>
      </c>
      <c r="F157" s="260">
        <v>53</v>
      </c>
      <c r="G157" s="33"/>
      <c r="H157" s="38"/>
    </row>
    <row r="158" spans="1:8" s="1" customFormat="1" ht="16.899999999999999" customHeight="1">
      <c r="A158" s="33"/>
      <c r="B158" s="38"/>
      <c r="C158" s="255" t="s">
        <v>118</v>
      </c>
      <c r="D158" s="256" t="s">
        <v>119</v>
      </c>
      <c r="E158" s="257" t="s">
        <v>1</v>
      </c>
      <c r="F158" s="258">
        <v>0.8</v>
      </c>
      <c r="G158" s="33"/>
      <c r="H158" s="38"/>
    </row>
    <row r="159" spans="1:8" s="1" customFormat="1" ht="16.899999999999999" customHeight="1">
      <c r="A159" s="33"/>
      <c r="B159" s="38"/>
      <c r="C159" s="259" t="s">
        <v>118</v>
      </c>
      <c r="D159" s="259" t="s">
        <v>344</v>
      </c>
      <c r="E159" s="16" t="s">
        <v>1</v>
      </c>
      <c r="F159" s="260">
        <v>0.8</v>
      </c>
      <c r="G159" s="33"/>
      <c r="H159" s="38"/>
    </row>
    <row r="160" spans="1:8" s="1" customFormat="1" ht="16.899999999999999" customHeight="1">
      <c r="A160" s="33"/>
      <c r="B160" s="38"/>
      <c r="C160" s="261" t="s">
        <v>717</v>
      </c>
      <c r="D160" s="33"/>
      <c r="E160" s="33"/>
      <c r="F160" s="33"/>
      <c r="G160" s="33"/>
      <c r="H160" s="38"/>
    </row>
    <row r="161" spans="1:8" s="1" customFormat="1" ht="16.899999999999999" customHeight="1">
      <c r="A161" s="33"/>
      <c r="B161" s="38"/>
      <c r="C161" s="259" t="s">
        <v>339</v>
      </c>
      <c r="D161" s="259" t="s">
        <v>340</v>
      </c>
      <c r="E161" s="16" t="s">
        <v>341</v>
      </c>
      <c r="F161" s="260">
        <v>174.5</v>
      </c>
      <c r="G161" s="33"/>
      <c r="H161" s="38"/>
    </row>
    <row r="162" spans="1:8" s="1" customFormat="1" ht="16.899999999999999" customHeight="1">
      <c r="A162" s="33"/>
      <c r="B162" s="38"/>
      <c r="C162" s="259" t="s">
        <v>193</v>
      </c>
      <c r="D162" s="259" t="s">
        <v>194</v>
      </c>
      <c r="E162" s="16" t="s">
        <v>187</v>
      </c>
      <c r="F162" s="260">
        <v>296.64999999999998</v>
      </c>
      <c r="G162" s="33"/>
      <c r="H162" s="38"/>
    </row>
    <row r="163" spans="1:8" s="1" customFormat="1" ht="16.899999999999999" customHeight="1">
      <c r="A163" s="33"/>
      <c r="B163" s="38"/>
      <c r="C163" s="259" t="s">
        <v>201</v>
      </c>
      <c r="D163" s="259" t="s">
        <v>202</v>
      </c>
      <c r="E163" s="16" t="s">
        <v>187</v>
      </c>
      <c r="F163" s="260">
        <v>69.8</v>
      </c>
      <c r="G163" s="33"/>
      <c r="H163" s="38"/>
    </row>
    <row r="164" spans="1:8" s="1" customFormat="1" ht="16.899999999999999" customHeight="1">
      <c r="A164" s="33"/>
      <c r="B164" s="38"/>
      <c r="C164" s="259" t="s">
        <v>205</v>
      </c>
      <c r="D164" s="259" t="s">
        <v>206</v>
      </c>
      <c r="E164" s="16" t="s">
        <v>187</v>
      </c>
      <c r="F164" s="260">
        <v>139.6</v>
      </c>
      <c r="G164" s="33"/>
      <c r="H164" s="38"/>
    </row>
    <row r="165" spans="1:8" s="1" customFormat="1" ht="16.899999999999999" customHeight="1">
      <c r="A165" s="33"/>
      <c r="B165" s="38"/>
      <c r="C165" s="259" t="s">
        <v>216</v>
      </c>
      <c r="D165" s="259" t="s">
        <v>217</v>
      </c>
      <c r="E165" s="16" t="s">
        <v>187</v>
      </c>
      <c r="F165" s="260">
        <v>226.85</v>
      </c>
      <c r="G165" s="33"/>
      <c r="H165" s="38"/>
    </row>
    <row r="166" spans="1:8" s="1" customFormat="1" ht="22.5">
      <c r="A166" s="33"/>
      <c r="B166" s="38"/>
      <c r="C166" s="259" t="s">
        <v>237</v>
      </c>
      <c r="D166" s="259" t="s">
        <v>238</v>
      </c>
      <c r="E166" s="16" t="s">
        <v>223</v>
      </c>
      <c r="F166" s="260">
        <v>249.71700000000001</v>
      </c>
      <c r="G166" s="33"/>
      <c r="H166" s="38"/>
    </row>
    <row r="167" spans="1:8" s="1" customFormat="1" ht="22.5">
      <c r="A167" s="33"/>
      <c r="B167" s="38"/>
      <c r="C167" s="259" t="s">
        <v>262</v>
      </c>
      <c r="D167" s="259" t="s">
        <v>263</v>
      </c>
      <c r="E167" s="16" t="s">
        <v>223</v>
      </c>
      <c r="F167" s="260">
        <v>366.38200000000001</v>
      </c>
      <c r="G167" s="33"/>
      <c r="H167" s="38"/>
    </row>
    <row r="168" spans="1:8" s="1" customFormat="1" ht="16.899999999999999" customHeight="1">
      <c r="A168" s="33"/>
      <c r="B168" s="38"/>
      <c r="C168" s="259" t="s">
        <v>267</v>
      </c>
      <c r="D168" s="259" t="s">
        <v>268</v>
      </c>
      <c r="E168" s="16" t="s">
        <v>223</v>
      </c>
      <c r="F168" s="260">
        <v>154.13999999999999</v>
      </c>
      <c r="G168" s="33"/>
      <c r="H168" s="38"/>
    </row>
    <row r="169" spans="1:8" s="1" customFormat="1" ht="16.899999999999999" customHeight="1">
      <c r="A169" s="33"/>
      <c r="B169" s="38"/>
      <c r="C169" s="259" t="s">
        <v>325</v>
      </c>
      <c r="D169" s="259" t="s">
        <v>326</v>
      </c>
      <c r="E169" s="16" t="s">
        <v>223</v>
      </c>
      <c r="F169" s="260">
        <v>83.76</v>
      </c>
      <c r="G169" s="33"/>
      <c r="H169" s="38"/>
    </row>
    <row r="170" spans="1:8" s="1" customFormat="1" ht="16.899999999999999" customHeight="1">
      <c r="A170" s="33"/>
      <c r="B170" s="38"/>
      <c r="C170" s="259" t="s">
        <v>335</v>
      </c>
      <c r="D170" s="259" t="s">
        <v>336</v>
      </c>
      <c r="E170" s="16" t="s">
        <v>187</v>
      </c>
      <c r="F170" s="260">
        <v>226.85</v>
      </c>
      <c r="G170" s="33"/>
      <c r="H170" s="38"/>
    </row>
    <row r="171" spans="1:8" s="1" customFormat="1" ht="16.899999999999999" customHeight="1">
      <c r="A171" s="33"/>
      <c r="B171" s="38"/>
      <c r="C171" s="259" t="s">
        <v>361</v>
      </c>
      <c r="D171" s="259" t="s">
        <v>362</v>
      </c>
      <c r="E171" s="16" t="s">
        <v>223</v>
      </c>
      <c r="F171" s="260">
        <v>41.88</v>
      </c>
      <c r="G171" s="33"/>
      <c r="H171" s="38"/>
    </row>
    <row r="172" spans="1:8" s="1" customFormat="1" ht="16.899999999999999" customHeight="1">
      <c r="A172" s="33"/>
      <c r="B172" s="38"/>
      <c r="C172" s="259" t="s">
        <v>371</v>
      </c>
      <c r="D172" s="259" t="s">
        <v>372</v>
      </c>
      <c r="E172" s="16" t="s">
        <v>187</v>
      </c>
      <c r="F172" s="260">
        <v>69.8</v>
      </c>
      <c r="G172" s="33"/>
      <c r="H172" s="38"/>
    </row>
    <row r="173" spans="1:8" s="1" customFormat="1" ht="16.899999999999999" customHeight="1">
      <c r="A173" s="33"/>
      <c r="B173" s="38"/>
      <c r="C173" s="259" t="s">
        <v>376</v>
      </c>
      <c r="D173" s="259" t="s">
        <v>377</v>
      </c>
      <c r="E173" s="16" t="s">
        <v>187</v>
      </c>
      <c r="F173" s="260">
        <v>69.8</v>
      </c>
      <c r="G173" s="33"/>
      <c r="H173" s="38"/>
    </row>
    <row r="174" spans="1:8" s="1" customFormat="1" ht="16.899999999999999" customHeight="1">
      <c r="A174" s="33"/>
      <c r="B174" s="38"/>
      <c r="C174" s="259" t="s">
        <v>384</v>
      </c>
      <c r="D174" s="259" t="s">
        <v>385</v>
      </c>
      <c r="E174" s="16" t="s">
        <v>187</v>
      </c>
      <c r="F174" s="260">
        <v>209.4</v>
      </c>
      <c r="G174" s="33"/>
      <c r="H174" s="38"/>
    </row>
    <row r="175" spans="1:8" s="1" customFormat="1" ht="16.899999999999999" customHeight="1">
      <c r="A175" s="33"/>
      <c r="B175" s="38"/>
      <c r="C175" s="259" t="s">
        <v>316</v>
      </c>
      <c r="D175" s="259" t="s">
        <v>317</v>
      </c>
      <c r="E175" s="16" t="s">
        <v>305</v>
      </c>
      <c r="F175" s="260">
        <v>399.53500000000003</v>
      </c>
      <c r="G175" s="33"/>
      <c r="H175" s="38"/>
    </row>
    <row r="176" spans="1:8" s="1" customFormat="1" ht="16.899999999999999" customHeight="1">
      <c r="A176" s="33"/>
      <c r="B176" s="38"/>
      <c r="C176" s="255" t="s">
        <v>145</v>
      </c>
      <c r="D176" s="256" t="s">
        <v>146</v>
      </c>
      <c r="E176" s="257" t="s">
        <v>1</v>
      </c>
      <c r="F176" s="258">
        <v>221.964</v>
      </c>
      <c r="G176" s="33"/>
      <c r="H176" s="38"/>
    </row>
    <row r="177" spans="1:8" s="1" customFormat="1" ht="16.899999999999999" customHeight="1">
      <c r="A177" s="33"/>
      <c r="B177" s="38"/>
      <c r="C177" s="259" t="s">
        <v>1</v>
      </c>
      <c r="D177" s="259" t="s">
        <v>319</v>
      </c>
      <c r="E177" s="16" t="s">
        <v>1</v>
      </c>
      <c r="F177" s="260">
        <v>0</v>
      </c>
      <c r="G177" s="33"/>
      <c r="H177" s="38"/>
    </row>
    <row r="178" spans="1:8" s="1" customFormat="1" ht="16.899999999999999" customHeight="1">
      <c r="A178" s="33"/>
      <c r="B178" s="38"/>
      <c r="C178" s="259" t="s">
        <v>1</v>
      </c>
      <c r="D178" s="259" t="s">
        <v>320</v>
      </c>
      <c r="E178" s="16" t="s">
        <v>1</v>
      </c>
      <c r="F178" s="260">
        <v>52.35</v>
      </c>
      <c r="G178" s="33"/>
      <c r="H178" s="38"/>
    </row>
    <row r="179" spans="1:8" s="1" customFormat="1" ht="16.899999999999999" customHeight="1">
      <c r="A179" s="33"/>
      <c r="B179" s="38"/>
      <c r="C179" s="259" t="s">
        <v>1</v>
      </c>
      <c r="D179" s="259" t="s">
        <v>321</v>
      </c>
      <c r="E179" s="16" t="s">
        <v>1</v>
      </c>
      <c r="F179" s="260">
        <v>45.37</v>
      </c>
      <c r="G179" s="33"/>
      <c r="H179" s="38"/>
    </row>
    <row r="180" spans="1:8" s="1" customFormat="1" ht="16.899999999999999" customHeight="1">
      <c r="A180" s="33"/>
      <c r="B180" s="38"/>
      <c r="C180" s="259" t="s">
        <v>1</v>
      </c>
      <c r="D180" s="259" t="s">
        <v>322</v>
      </c>
      <c r="E180" s="16" t="s">
        <v>1</v>
      </c>
      <c r="F180" s="260">
        <v>124.244</v>
      </c>
      <c r="G180" s="33"/>
      <c r="H180" s="38"/>
    </row>
    <row r="181" spans="1:8" s="1" customFormat="1" ht="16.899999999999999" customHeight="1">
      <c r="A181" s="33"/>
      <c r="B181" s="38"/>
      <c r="C181" s="259" t="s">
        <v>145</v>
      </c>
      <c r="D181" s="259" t="s">
        <v>199</v>
      </c>
      <c r="E181" s="16" t="s">
        <v>1</v>
      </c>
      <c r="F181" s="260">
        <v>221.964</v>
      </c>
      <c r="G181" s="33"/>
      <c r="H181" s="38"/>
    </row>
    <row r="182" spans="1:8" s="1" customFormat="1" ht="16.899999999999999" customHeight="1">
      <c r="A182" s="33"/>
      <c r="B182" s="38"/>
      <c r="C182" s="261" t="s">
        <v>717</v>
      </c>
      <c r="D182" s="33"/>
      <c r="E182" s="33"/>
      <c r="F182" s="33"/>
      <c r="G182" s="33"/>
      <c r="H182" s="38"/>
    </row>
    <row r="183" spans="1:8" s="1" customFormat="1" ht="16.899999999999999" customHeight="1">
      <c r="A183" s="33"/>
      <c r="B183" s="38"/>
      <c r="C183" s="259" t="s">
        <v>316</v>
      </c>
      <c r="D183" s="259" t="s">
        <v>317</v>
      </c>
      <c r="E183" s="16" t="s">
        <v>305</v>
      </c>
      <c r="F183" s="260">
        <v>399.53500000000003</v>
      </c>
      <c r="G183" s="33"/>
      <c r="H183" s="38"/>
    </row>
    <row r="184" spans="1:8" s="1" customFormat="1" ht="22.5">
      <c r="A184" s="33"/>
      <c r="B184" s="38"/>
      <c r="C184" s="259" t="s">
        <v>272</v>
      </c>
      <c r="D184" s="259" t="s">
        <v>273</v>
      </c>
      <c r="E184" s="16" t="s">
        <v>223</v>
      </c>
      <c r="F184" s="260">
        <v>210.423</v>
      </c>
      <c r="G184" s="33"/>
      <c r="H184" s="38"/>
    </row>
    <row r="185" spans="1:8" s="1" customFormat="1" ht="22.5">
      <c r="A185" s="33"/>
      <c r="B185" s="38"/>
      <c r="C185" s="259" t="s">
        <v>277</v>
      </c>
      <c r="D185" s="259" t="s">
        <v>278</v>
      </c>
      <c r="E185" s="16" t="s">
        <v>223</v>
      </c>
      <c r="F185" s="260">
        <v>2104.2330000000002</v>
      </c>
      <c r="G185" s="33"/>
      <c r="H185" s="38"/>
    </row>
    <row r="186" spans="1:8" s="1" customFormat="1" ht="22.5">
      <c r="A186" s="33"/>
      <c r="B186" s="38"/>
      <c r="C186" s="259" t="s">
        <v>282</v>
      </c>
      <c r="D186" s="259" t="s">
        <v>283</v>
      </c>
      <c r="E186" s="16" t="s">
        <v>223</v>
      </c>
      <c r="F186" s="260">
        <v>210.423</v>
      </c>
      <c r="G186" s="33"/>
      <c r="H186" s="38"/>
    </row>
    <row r="187" spans="1:8" s="1" customFormat="1" ht="22.5">
      <c r="A187" s="33"/>
      <c r="B187" s="38"/>
      <c r="C187" s="259" t="s">
        <v>286</v>
      </c>
      <c r="D187" s="259" t="s">
        <v>287</v>
      </c>
      <c r="E187" s="16" t="s">
        <v>223</v>
      </c>
      <c r="F187" s="260">
        <v>2104.2330000000002</v>
      </c>
      <c r="G187" s="33"/>
      <c r="H187" s="38"/>
    </row>
    <row r="188" spans="1:8" s="1" customFormat="1" ht="16.899999999999999" customHeight="1">
      <c r="A188" s="33"/>
      <c r="B188" s="38"/>
      <c r="C188" s="259" t="s">
        <v>298</v>
      </c>
      <c r="D188" s="259" t="s">
        <v>299</v>
      </c>
      <c r="E188" s="16" t="s">
        <v>223</v>
      </c>
      <c r="F188" s="260">
        <v>850.43</v>
      </c>
      <c r="G188" s="33"/>
      <c r="H188" s="38"/>
    </row>
    <row r="189" spans="1:8" s="1" customFormat="1" ht="16.899999999999999" customHeight="1">
      <c r="A189" s="33"/>
      <c r="B189" s="38"/>
      <c r="C189" s="259" t="s">
        <v>303</v>
      </c>
      <c r="D189" s="259" t="s">
        <v>304</v>
      </c>
      <c r="E189" s="16" t="s">
        <v>305</v>
      </c>
      <c r="F189" s="260">
        <v>631.79300000000001</v>
      </c>
      <c r="G189" s="33"/>
      <c r="H189" s="38"/>
    </row>
    <row r="190" spans="1:8" s="1" customFormat="1" ht="26.45" customHeight="1">
      <c r="A190" s="33"/>
      <c r="B190" s="38"/>
      <c r="C190" s="254" t="s">
        <v>718</v>
      </c>
      <c r="D190" s="254" t="s">
        <v>85</v>
      </c>
      <c r="E190" s="33"/>
      <c r="F190" s="33"/>
      <c r="G190" s="33"/>
      <c r="H190" s="38"/>
    </row>
    <row r="191" spans="1:8" s="1" customFormat="1" ht="16.899999999999999" customHeight="1">
      <c r="A191" s="33"/>
      <c r="B191" s="38"/>
      <c r="C191" s="255" t="s">
        <v>123</v>
      </c>
      <c r="D191" s="256" t="s">
        <v>124</v>
      </c>
      <c r="E191" s="257" t="s">
        <v>1</v>
      </c>
      <c r="F191" s="258">
        <v>162</v>
      </c>
      <c r="G191" s="33"/>
      <c r="H191" s="38"/>
    </row>
    <row r="192" spans="1:8" s="1" customFormat="1" ht="16.899999999999999" customHeight="1">
      <c r="A192" s="33"/>
      <c r="B192" s="38"/>
      <c r="C192" s="259" t="s">
        <v>123</v>
      </c>
      <c r="D192" s="259" t="s">
        <v>501</v>
      </c>
      <c r="E192" s="16" t="s">
        <v>1</v>
      </c>
      <c r="F192" s="260">
        <v>162</v>
      </c>
      <c r="G192" s="33"/>
      <c r="H192" s="38"/>
    </row>
    <row r="193" spans="1:8" s="1" customFormat="1" ht="16.899999999999999" customHeight="1">
      <c r="A193" s="33"/>
      <c r="B193" s="38"/>
      <c r="C193" s="261" t="s">
        <v>717</v>
      </c>
      <c r="D193" s="33"/>
      <c r="E193" s="33"/>
      <c r="F193" s="33"/>
      <c r="G193" s="33"/>
      <c r="H193" s="38"/>
    </row>
    <row r="194" spans="1:8" s="1" customFormat="1" ht="16.899999999999999" customHeight="1">
      <c r="A194" s="33"/>
      <c r="B194" s="38"/>
      <c r="C194" s="259" t="s">
        <v>339</v>
      </c>
      <c r="D194" s="259" t="s">
        <v>340</v>
      </c>
      <c r="E194" s="16" t="s">
        <v>341</v>
      </c>
      <c r="F194" s="260">
        <v>162</v>
      </c>
      <c r="G194" s="33"/>
      <c r="H194" s="38"/>
    </row>
    <row r="195" spans="1:8" s="1" customFormat="1" ht="16.899999999999999" customHeight="1">
      <c r="A195" s="33"/>
      <c r="B195" s="38"/>
      <c r="C195" s="259" t="s">
        <v>210</v>
      </c>
      <c r="D195" s="259" t="s">
        <v>211</v>
      </c>
      <c r="E195" s="16" t="s">
        <v>212</v>
      </c>
      <c r="F195" s="260">
        <v>16.2</v>
      </c>
      <c r="G195" s="33"/>
      <c r="H195" s="38"/>
    </row>
    <row r="196" spans="1:8" s="1" customFormat="1" ht="22.5">
      <c r="A196" s="33"/>
      <c r="B196" s="38"/>
      <c r="C196" s="259" t="s">
        <v>237</v>
      </c>
      <c r="D196" s="259" t="s">
        <v>238</v>
      </c>
      <c r="E196" s="16" t="s">
        <v>223</v>
      </c>
      <c r="F196" s="260">
        <v>80.524000000000001</v>
      </c>
      <c r="G196" s="33"/>
      <c r="H196" s="38"/>
    </row>
    <row r="197" spans="1:8" s="1" customFormat="1" ht="16.899999999999999" customHeight="1">
      <c r="A197" s="33"/>
      <c r="B197" s="38"/>
      <c r="C197" s="259" t="s">
        <v>253</v>
      </c>
      <c r="D197" s="259" t="s">
        <v>254</v>
      </c>
      <c r="E197" s="16" t="s">
        <v>187</v>
      </c>
      <c r="F197" s="260">
        <v>453.6</v>
      </c>
      <c r="G197" s="33"/>
      <c r="H197" s="38"/>
    </row>
    <row r="198" spans="1:8" s="1" customFormat="1" ht="16.899999999999999" customHeight="1">
      <c r="A198" s="33"/>
      <c r="B198" s="38"/>
      <c r="C198" s="259" t="s">
        <v>258</v>
      </c>
      <c r="D198" s="259" t="s">
        <v>259</v>
      </c>
      <c r="E198" s="16" t="s">
        <v>187</v>
      </c>
      <c r="F198" s="260">
        <v>453.6</v>
      </c>
      <c r="G198" s="33"/>
      <c r="H198" s="38"/>
    </row>
    <row r="199" spans="1:8" s="1" customFormat="1" ht="16.899999999999999" customHeight="1">
      <c r="A199" s="33"/>
      <c r="B199" s="38"/>
      <c r="C199" s="259" t="s">
        <v>325</v>
      </c>
      <c r="D199" s="259" t="s">
        <v>326</v>
      </c>
      <c r="E199" s="16" t="s">
        <v>223</v>
      </c>
      <c r="F199" s="260">
        <v>25.92</v>
      </c>
      <c r="G199" s="33"/>
      <c r="H199" s="38"/>
    </row>
    <row r="200" spans="1:8" s="1" customFormat="1" ht="16.899999999999999" customHeight="1">
      <c r="A200" s="33"/>
      <c r="B200" s="38"/>
      <c r="C200" s="259" t="s">
        <v>361</v>
      </c>
      <c r="D200" s="259" t="s">
        <v>362</v>
      </c>
      <c r="E200" s="16" t="s">
        <v>223</v>
      </c>
      <c r="F200" s="260">
        <v>12.96</v>
      </c>
      <c r="G200" s="33"/>
      <c r="H200" s="38"/>
    </row>
    <row r="201" spans="1:8" s="1" customFormat="1" ht="16.899999999999999" customHeight="1">
      <c r="A201" s="33"/>
      <c r="B201" s="38"/>
      <c r="C201" s="259" t="s">
        <v>408</v>
      </c>
      <c r="D201" s="259" t="s">
        <v>409</v>
      </c>
      <c r="E201" s="16" t="s">
        <v>212</v>
      </c>
      <c r="F201" s="260">
        <v>162</v>
      </c>
      <c r="G201" s="33"/>
      <c r="H201" s="38"/>
    </row>
    <row r="202" spans="1:8" s="1" customFormat="1" ht="22.5">
      <c r="A202" s="33"/>
      <c r="B202" s="38"/>
      <c r="C202" s="259" t="s">
        <v>394</v>
      </c>
      <c r="D202" s="259" t="s">
        <v>395</v>
      </c>
      <c r="E202" s="16" t="s">
        <v>212</v>
      </c>
      <c r="F202" s="260">
        <v>162</v>
      </c>
      <c r="G202" s="33"/>
      <c r="H202" s="38"/>
    </row>
    <row r="203" spans="1:8" s="1" customFormat="1" ht="16.899999999999999" customHeight="1">
      <c r="A203" s="33"/>
      <c r="B203" s="38"/>
      <c r="C203" s="259" t="s">
        <v>412</v>
      </c>
      <c r="D203" s="259" t="s">
        <v>413</v>
      </c>
      <c r="E203" s="16" t="s">
        <v>212</v>
      </c>
      <c r="F203" s="260">
        <v>162</v>
      </c>
      <c r="G203" s="33"/>
      <c r="H203" s="38"/>
    </row>
    <row r="204" spans="1:8" s="1" customFormat="1" ht="16.899999999999999" customHeight="1">
      <c r="A204" s="33"/>
      <c r="B204" s="38"/>
      <c r="C204" s="259" t="s">
        <v>433</v>
      </c>
      <c r="D204" s="259" t="s">
        <v>434</v>
      </c>
      <c r="E204" s="16" t="s">
        <v>212</v>
      </c>
      <c r="F204" s="260">
        <v>170.1</v>
      </c>
      <c r="G204" s="33"/>
      <c r="H204" s="38"/>
    </row>
    <row r="205" spans="1:8" s="1" customFormat="1" ht="16.899999999999999" customHeight="1">
      <c r="A205" s="33"/>
      <c r="B205" s="38"/>
      <c r="C205" s="259" t="s">
        <v>438</v>
      </c>
      <c r="D205" s="259" t="s">
        <v>439</v>
      </c>
      <c r="E205" s="16" t="s">
        <v>212</v>
      </c>
      <c r="F205" s="260">
        <v>162</v>
      </c>
      <c r="G205" s="33"/>
      <c r="H205" s="38"/>
    </row>
    <row r="206" spans="1:8" s="1" customFormat="1" ht="16.899999999999999" customHeight="1">
      <c r="A206" s="33"/>
      <c r="B206" s="38"/>
      <c r="C206" s="259" t="s">
        <v>398</v>
      </c>
      <c r="D206" s="259" t="s">
        <v>399</v>
      </c>
      <c r="E206" s="16" t="s">
        <v>212</v>
      </c>
      <c r="F206" s="260">
        <v>170.1</v>
      </c>
      <c r="G206" s="33"/>
      <c r="H206" s="38"/>
    </row>
    <row r="207" spans="1:8" s="1" customFormat="1" ht="16.899999999999999" customHeight="1">
      <c r="A207" s="33"/>
      <c r="B207" s="38"/>
      <c r="C207" s="255" t="s">
        <v>719</v>
      </c>
      <c r="D207" s="256" t="s">
        <v>124</v>
      </c>
      <c r="E207" s="257" t="s">
        <v>1</v>
      </c>
      <c r="F207" s="258">
        <v>8048</v>
      </c>
      <c r="G207" s="33"/>
      <c r="H207" s="38"/>
    </row>
    <row r="208" spans="1:8" s="1" customFormat="1" ht="16.899999999999999" customHeight="1">
      <c r="A208" s="33"/>
      <c r="B208" s="38"/>
      <c r="C208" s="255" t="s">
        <v>114</v>
      </c>
      <c r="D208" s="256" t="s">
        <v>115</v>
      </c>
      <c r="E208" s="257" t="s">
        <v>1</v>
      </c>
      <c r="F208" s="258">
        <v>27</v>
      </c>
      <c r="G208" s="33"/>
      <c r="H208" s="38"/>
    </row>
    <row r="209" spans="1:8" s="1" customFormat="1" ht="16.899999999999999" customHeight="1">
      <c r="A209" s="33"/>
      <c r="B209" s="38"/>
      <c r="C209" s="259" t="s">
        <v>114</v>
      </c>
      <c r="D209" s="259" t="s">
        <v>504</v>
      </c>
      <c r="E209" s="16" t="s">
        <v>1</v>
      </c>
      <c r="F209" s="260">
        <v>27</v>
      </c>
      <c r="G209" s="33"/>
      <c r="H209" s="38"/>
    </row>
    <row r="210" spans="1:8" s="1" customFormat="1" ht="16.899999999999999" customHeight="1">
      <c r="A210" s="33"/>
      <c r="B210" s="38"/>
      <c r="C210" s="261" t="s">
        <v>717</v>
      </c>
      <c r="D210" s="33"/>
      <c r="E210" s="33"/>
      <c r="F210" s="33"/>
      <c r="G210" s="33"/>
      <c r="H210" s="38"/>
    </row>
    <row r="211" spans="1:8" s="1" customFormat="1" ht="16.899999999999999" customHeight="1">
      <c r="A211" s="33"/>
      <c r="B211" s="38"/>
      <c r="C211" s="259" t="s">
        <v>339</v>
      </c>
      <c r="D211" s="259" t="s">
        <v>340</v>
      </c>
      <c r="E211" s="16" t="s">
        <v>341</v>
      </c>
      <c r="F211" s="260">
        <v>162</v>
      </c>
      <c r="G211" s="33"/>
      <c r="H211" s="38"/>
    </row>
    <row r="212" spans="1:8" s="1" customFormat="1" ht="16.899999999999999" customHeight="1">
      <c r="A212" s="33"/>
      <c r="B212" s="38"/>
      <c r="C212" s="259" t="s">
        <v>193</v>
      </c>
      <c r="D212" s="259" t="s">
        <v>194</v>
      </c>
      <c r="E212" s="16" t="s">
        <v>187</v>
      </c>
      <c r="F212" s="260">
        <v>91.8</v>
      </c>
      <c r="G212" s="33"/>
      <c r="H212" s="38"/>
    </row>
    <row r="213" spans="1:8" s="1" customFormat="1" ht="16.899999999999999" customHeight="1">
      <c r="A213" s="33"/>
      <c r="B213" s="38"/>
      <c r="C213" s="259" t="s">
        <v>205</v>
      </c>
      <c r="D213" s="259" t="s">
        <v>206</v>
      </c>
      <c r="E213" s="16" t="s">
        <v>187</v>
      </c>
      <c r="F213" s="260">
        <v>43.2</v>
      </c>
      <c r="G213" s="33"/>
      <c r="H213" s="38"/>
    </row>
    <row r="214" spans="1:8" s="1" customFormat="1" ht="22.5">
      <c r="A214" s="33"/>
      <c r="B214" s="38"/>
      <c r="C214" s="259" t="s">
        <v>237</v>
      </c>
      <c r="D214" s="259" t="s">
        <v>238</v>
      </c>
      <c r="E214" s="16" t="s">
        <v>223</v>
      </c>
      <c r="F214" s="260">
        <v>80.524000000000001</v>
      </c>
      <c r="G214" s="33"/>
      <c r="H214" s="38"/>
    </row>
    <row r="215" spans="1:8" s="1" customFormat="1" ht="16.899999999999999" customHeight="1">
      <c r="A215" s="33"/>
      <c r="B215" s="38"/>
      <c r="C215" s="259" t="s">
        <v>376</v>
      </c>
      <c r="D215" s="259" t="s">
        <v>377</v>
      </c>
      <c r="E215" s="16" t="s">
        <v>187</v>
      </c>
      <c r="F215" s="260">
        <v>21.6</v>
      </c>
      <c r="G215" s="33"/>
      <c r="H215" s="38"/>
    </row>
    <row r="216" spans="1:8" s="1" customFormat="1" ht="22.5">
      <c r="A216" s="33"/>
      <c r="B216" s="38"/>
      <c r="C216" s="259" t="s">
        <v>380</v>
      </c>
      <c r="D216" s="259" t="s">
        <v>381</v>
      </c>
      <c r="E216" s="16" t="s">
        <v>187</v>
      </c>
      <c r="F216" s="260">
        <v>70.2</v>
      </c>
      <c r="G216" s="33"/>
      <c r="H216" s="38"/>
    </row>
    <row r="217" spans="1:8" s="1" customFormat="1" ht="16.899999999999999" customHeight="1">
      <c r="A217" s="33"/>
      <c r="B217" s="38"/>
      <c r="C217" s="259" t="s">
        <v>384</v>
      </c>
      <c r="D217" s="259" t="s">
        <v>385</v>
      </c>
      <c r="E217" s="16" t="s">
        <v>187</v>
      </c>
      <c r="F217" s="260">
        <v>64.8</v>
      </c>
      <c r="G217" s="33"/>
      <c r="H217" s="38"/>
    </row>
    <row r="218" spans="1:8" s="1" customFormat="1" ht="16.899999999999999" customHeight="1">
      <c r="A218" s="33"/>
      <c r="B218" s="38"/>
      <c r="C218" s="259" t="s">
        <v>449</v>
      </c>
      <c r="D218" s="259" t="s">
        <v>450</v>
      </c>
      <c r="E218" s="16" t="s">
        <v>212</v>
      </c>
      <c r="F218" s="260">
        <v>162</v>
      </c>
      <c r="G218" s="33"/>
      <c r="H218" s="38"/>
    </row>
    <row r="219" spans="1:8" s="1" customFormat="1" ht="16.899999999999999" customHeight="1">
      <c r="A219" s="33"/>
      <c r="B219" s="38"/>
      <c r="C219" s="259" t="s">
        <v>316</v>
      </c>
      <c r="D219" s="259" t="s">
        <v>317</v>
      </c>
      <c r="E219" s="16" t="s">
        <v>305</v>
      </c>
      <c r="F219" s="260">
        <v>123.63800000000001</v>
      </c>
      <c r="G219" s="33"/>
      <c r="H219" s="38"/>
    </row>
    <row r="220" spans="1:8" s="1" customFormat="1" ht="16.899999999999999" customHeight="1">
      <c r="A220" s="33"/>
      <c r="B220" s="38"/>
      <c r="C220" s="255" t="s">
        <v>121</v>
      </c>
      <c r="D220" s="256" t="s">
        <v>122</v>
      </c>
      <c r="E220" s="257" t="s">
        <v>1</v>
      </c>
      <c r="F220" s="258">
        <v>27</v>
      </c>
      <c r="G220" s="33"/>
      <c r="H220" s="38"/>
    </row>
    <row r="221" spans="1:8" s="1" customFormat="1" ht="16.899999999999999" customHeight="1">
      <c r="A221" s="33"/>
      <c r="B221" s="38"/>
      <c r="C221" s="259" t="s">
        <v>121</v>
      </c>
      <c r="D221" s="259" t="s">
        <v>503</v>
      </c>
      <c r="E221" s="16" t="s">
        <v>1</v>
      </c>
      <c r="F221" s="260">
        <v>27</v>
      </c>
      <c r="G221" s="33"/>
      <c r="H221" s="38"/>
    </row>
    <row r="222" spans="1:8" s="1" customFormat="1" ht="16.899999999999999" customHeight="1">
      <c r="A222" s="33"/>
      <c r="B222" s="38"/>
      <c r="C222" s="261" t="s">
        <v>717</v>
      </c>
      <c r="D222" s="33"/>
      <c r="E222" s="33"/>
      <c r="F222" s="33"/>
      <c r="G222" s="33"/>
      <c r="H222" s="38"/>
    </row>
    <row r="223" spans="1:8" s="1" customFormat="1" ht="16.899999999999999" customHeight="1">
      <c r="A223" s="33"/>
      <c r="B223" s="38"/>
      <c r="C223" s="259" t="s">
        <v>339</v>
      </c>
      <c r="D223" s="259" t="s">
        <v>340</v>
      </c>
      <c r="E223" s="16" t="s">
        <v>341</v>
      </c>
      <c r="F223" s="260">
        <v>162</v>
      </c>
      <c r="G223" s="33"/>
      <c r="H223" s="38"/>
    </row>
    <row r="224" spans="1:8" s="1" customFormat="1" ht="16.899999999999999" customHeight="1">
      <c r="A224" s="33"/>
      <c r="B224" s="38"/>
      <c r="C224" s="259" t="s">
        <v>193</v>
      </c>
      <c r="D224" s="259" t="s">
        <v>194</v>
      </c>
      <c r="E224" s="16" t="s">
        <v>187</v>
      </c>
      <c r="F224" s="260">
        <v>91.8</v>
      </c>
      <c r="G224" s="33"/>
      <c r="H224" s="38"/>
    </row>
    <row r="225" spans="1:8" s="1" customFormat="1" ht="16.899999999999999" customHeight="1">
      <c r="A225" s="33"/>
      <c r="B225" s="38"/>
      <c r="C225" s="259" t="s">
        <v>201</v>
      </c>
      <c r="D225" s="259" t="s">
        <v>202</v>
      </c>
      <c r="E225" s="16" t="s">
        <v>187</v>
      </c>
      <c r="F225" s="260">
        <v>21.6</v>
      </c>
      <c r="G225" s="33"/>
      <c r="H225" s="38"/>
    </row>
    <row r="226" spans="1:8" s="1" customFormat="1" ht="16.899999999999999" customHeight="1">
      <c r="A226" s="33"/>
      <c r="B226" s="38"/>
      <c r="C226" s="259" t="s">
        <v>205</v>
      </c>
      <c r="D226" s="259" t="s">
        <v>206</v>
      </c>
      <c r="E226" s="16" t="s">
        <v>187</v>
      </c>
      <c r="F226" s="260">
        <v>43.2</v>
      </c>
      <c r="G226" s="33"/>
      <c r="H226" s="38"/>
    </row>
    <row r="227" spans="1:8" s="1" customFormat="1" ht="22.5">
      <c r="A227" s="33"/>
      <c r="B227" s="38"/>
      <c r="C227" s="259" t="s">
        <v>237</v>
      </c>
      <c r="D227" s="259" t="s">
        <v>238</v>
      </c>
      <c r="E227" s="16" t="s">
        <v>223</v>
      </c>
      <c r="F227" s="260">
        <v>80.524000000000001</v>
      </c>
      <c r="G227" s="33"/>
      <c r="H227" s="38"/>
    </row>
    <row r="228" spans="1:8" s="1" customFormat="1" ht="16.899999999999999" customHeight="1">
      <c r="A228" s="33"/>
      <c r="B228" s="38"/>
      <c r="C228" s="259" t="s">
        <v>371</v>
      </c>
      <c r="D228" s="259" t="s">
        <v>372</v>
      </c>
      <c r="E228" s="16" t="s">
        <v>187</v>
      </c>
      <c r="F228" s="260">
        <v>21.6</v>
      </c>
      <c r="G228" s="33"/>
      <c r="H228" s="38"/>
    </row>
    <row r="229" spans="1:8" s="1" customFormat="1" ht="22.5">
      <c r="A229" s="33"/>
      <c r="B229" s="38"/>
      <c r="C229" s="259" t="s">
        <v>380</v>
      </c>
      <c r="D229" s="259" t="s">
        <v>381</v>
      </c>
      <c r="E229" s="16" t="s">
        <v>187</v>
      </c>
      <c r="F229" s="260">
        <v>70.2</v>
      </c>
      <c r="G229" s="33"/>
      <c r="H229" s="38"/>
    </row>
    <row r="230" spans="1:8" s="1" customFormat="1" ht="16.899999999999999" customHeight="1">
      <c r="A230" s="33"/>
      <c r="B230" s="38"/>
      <c r="C230" s="259" t="s">
        <v>384</v>
      </c>
      <c r="D230" s="259" t="s">
        <v>385</v>
      </c>
      <c r="E230" s="16" t="s">
        <v>187</v>
      </c>
      <c r="F230" s="260">
        <v>64.8</v>
      </c>
      <c r="G230" s="33"/>
      <c r="H230" s="38"/>
    </row>
    <row r="231" spans="1:8" s="1" customFormat="1" ht="16.899999999999999" customHeight="1">
      <c r="A231" s="33"/>
      <c r="B231" s="38"/>
      <c r="C231" s="259" t="s">
        <v>443</v>
      </c>
      <c r="D231" s="259" t="s">
        <v>444</v>
      </c>
      <c r="E231" s="16" t="s">
        <v>212</v>
      </c>
      <c r="F231" s="260">
        <v>54</v>
      </c>
      <c r="G231" s="33"/>
      <c r="H231" s="38"/>
    </row>
    <row r="232" spans="1:8" s="1" customFormat="1" ht="16.899999999999999" customHeight="1">
      <c r="A232" s="33"/>
      <c r="B232" s="38"/>
      <c r="C232" s="259" t="s">
        <v>449</v>
      </c>
      <c r="D232" s="259" t="s">
        <v>450</v>
      </c>
      <c r="E232" s="16" t="s">
        <v>212</v>
      </c>
      <c r="F232" s="260">
        <v>162</v>
      </c>
      <c r="G232" s="33"/>
      <c r="H232" s="38"/>
    </row>
    <row r="233" spans="1:8" s="1" customFormat="1" ht="16.899999999999999" customHeight="1">
      <c r="A233" s="33"/>
      <c r="B233" s="38"/>
      <c r="C233" s="259" t="s">
        <v>454</v>
      </c>
      <c r="D233" s="259" t="s">
        <v>455</v>
      </c>
      <c r="E233" s="16" t="s">
        <v>212</v>
      </c>
      <c r="F233" s="260">
        <v>54</v>
      </c>
      <c r="G233" s="33"/>
      <c r="H233" s="38"/>
    </row>
    <row r="234" spans="1:8" s="1" customFormat="1" ht="16.899999999999999" customHeight="1">
      <c r="A234" s="33"/>
      <c r="B234" s="38"/>
      <c r="C234" s="259" t="s">
        <v>316</v>
      </c>
      <c r="D234" s="259" t="s">
        <v>317</v>
      </c>
      <c r="E234" s="16" t="s">
        <v>305</v>
      </c>
      <c r="F234" s="260">
        <v>123.63800000000001</v>
      </c>
      <c r="G234" s="33"/>
      <c r="H234" s="38"/>
    </row>
    <row r="235" spans="1:8" s="1" customFormat="1" ht="16.899999999999999" customHeight="1">
      <c r="A235" s="33"/>
      <c r="B235" s="38"/>
      <c r="C235" s="255" t="s">
        <v>720</v>
      </c>
      <c r="D235" s="256" t="s">
        <v>721</v>
      </c>
      <c r="E235" s="257" t="s">
        <v>1</v>
      </c>
      <c r="F235" s="258">
        <v>0</v>
      </c>
      <c r="G235" s="33"/>
      <c r="H235" s="38"/>
    </row>
    <row r="236" spans="1:8" s="1" customFormat="1" ht="16.899999999999999" customHeight="1">
      <c r="A236" s="33"/>
      <c r="B236" s="38"/>
      <c r="C236" s="255" t="s">
        <v>722</v>
      </c>
      <c r="D236" s="256" t="s">
        <v>723</v>
      </c>
      <c r="E236" s="257" t="s">
        <v>1</v>
      </c>
      <c r="F236" s="258">
        <v>0</v>
      </c>
      <c r="G236" s="33"/>
      <c r="H236" s="38"/>
    </row>
    <row r="237" spans="1:8" s="1" customFormat="1" ht="16.899999999999999" customHeight="1">
      <c r="A237" s="33"/>
      <c r="B237" s="38"/>
      <c r="C237" s="255" t="s">
        <v>724</v>
      </c>
      <c r="D237" s="256" t="s">
        <v>725</v>
      </c>
      <c r="E237" s="257" t="s">
        <v>1</v>
      </c>
      <c r="F237" s="258">
        <v>0</v>
      </c>
      <c r="G237" s="33"/>
      <c r="H237" s="38"/>
    </row>
    <row r="238" spans="1:8" s="1" customFormat="1" ht="16.899999999999999" customHeight="1">
      <c r="A238" s="33"/>
      <c r="B238" s="38"/>
      <c r="C238" s="255" t="s">
        <v>726</v>
      </c>
      <c r="D238" s="256" t="s">
        <v>725</v>
      </c>
      <c r="E238" s="257" t="s">
        <v>1</v>
      </c>
      <c r="F238" s="258">
        <v>302</v>
      </c>
      <c r="G238" s="33"/>
      <c r="H238" s="38"/>
    </row>
    <row r="239" spans="1:8" s="1" customFormat="1" ht="16.899999999999999" customHeight="1">
      <c r="A239" s="33"/>
      <c r="B239" s="38"/>
      <c r="C239" s="255" t="s">
        <v>727</v>
      </c>
      <c r="D239" s="256" t="s">
        <v>728</v>
      </c>
      <c r="E239" s="257" t="s">
        <v>1</v>
      </c>
      <c r="F239" s="258">
        <v>0</v>
      </c>
      <c r="G239" s="33"/>
      <c r="H239" s="38"/>
    </row>
    <row r="240" spans="1:8" s="1" customFormat="1" ht="16.899999999999999" customHeight="1">
      <c r="A240" s="33"/>
      <c r="B240" s="38"/>
      <c r="C240" s="255" t="s">
        <v>729</v>
      </c>
      <c r="D240" s="256" t="s">
        <v>730</v>
      </c>
      <c r="E240" s="257" t="s">
        <v>1</v>
      </c>
      <c r="F240" s="258">
        <v>0</v>
      </c>
      <c r="G240" s="33"/>
      <c r="H240" s="38"/>
    </row>
    <row r="241" spans="1:8" s="1" customFormat="1" ht="16.899999999999999" customHeight="1">
      <c r="A241" s="33"/>
      <c r="B241" s="38"/>
      <c r="C241" s="255" t="s">
        <v>731</v>
      </c>
      <c r="D241" s="256" t="s">
        <v>732</v>
      </c>
      <c r="E241" s="257" t="s">
        <v>1</v>
      </c>
      <c r="F241" s="258">
        <v>0</v>
      </c>
      <c r="G241" s="33"/>
      <c r="H241" s="38"/>
    </row>
    <row r="242" spans="1:8" s="1" customFormat="1" ht="16.899999999999999" customHeight="1">
      <c r="A242" s="33"/>
      <c r="B242" s="38"/>
      <c r="C242" s="255" t="s">
        <v>126</v>
      </c>
      <c r="D242" s="256" t="s">
        <v>127</v>
      </c>
      <c r="E242" s="257" t="s">
        <v>1</v>
      </c>
      <c r="F242" s="258">
        <v>54</v>
      </c>
      <c r="G242" s="33"/>
      <c r="H242" s="38"/>
    </row>
    <row r="243" spans="1:8" s="1" customFormat="1" ht="16.899999999999999" customHeight="1">
      <c r="A243" s="33"/>
      <c r="B243" s="38"/>
      <c r="C243" s="259" t="s">
        <v>126</v>
      </c>
      <c r="D243" s="259" t="s">
        <v>505</v>
      </c>
      <c r="E243" s="16" t="s">
        <v>1</v>
      </c>
      <c r="F243" s="260">
        <v>54</v>
      </c>
      <c r="G243" s="33"/>
      <c r="H243" s="38"/>
    </row>
    <row r="244" spans="1:8" s="1" customFormat="1" ht="16.899999999999999" customHeight="1">
      <c r="A244" s="33"/>
      <c r="B244" s="38"/>
      <c r="C244" s="261" t="s">
        <v>717</v>
      </c>
      <c r="D244" s="33"/>
      <c r="E244" s="33"/>
      <c r="F244" s="33"/>
      <c r="G244" s="33"/>
      <c r="H244" s="38"/>
    </row>
    <row r="245" spans="1:8" s="1" customFormat="1" ht="16.899999999999999" customHeight="1">
      <c r="A245" s="33"/>
      <c r="B245" s="38"/>
      <c r="C245" s="259" t="s">
        <v>339</v>
      </c>
      <c r="D245" s="259" t="s">
        <v>340</v>
      </c>
      <c r="E245" s="16" t="s">
        <v>341</v>
      </c>
      <c r="F245" s="260">
        <v>162</v>
      </c>
      <c r="G245" s="33"/>
      <c r="H245" s="38"/>
    </row>
    <row r="246" spans="1:8" s="1" customFormat="1" ht="16.899999999999999" customHeight="1">
      <c r="A246" s="33"/>
      <c r="B246" s="38"/>
      <c r="C246" s="259" t="s">
        <v>216</v>
      </c>
      <c r="D246" s="259" t="s">
        <v>217</v>
      </c>
      <c r="E246" s="16" t="s">
        <v>187</v>
      </c>
      <c r="F246" s="260">
        <v>70.2</v>
      </c>
      <c r="G246" s="33"/>
      <c r="H246" s="38"/>
    </row>
    <row r="247" spans="1:8" s="1" customFormat="1" ht="22.5">
      <c r="A247" s="33"/>
      <c r="B247" s="38"/>
      <c r="C247" s="259" t="s">
        <v>237</v>
      </c>
      <c r="D247" s="259" t="s">
        <v>238</v>
      </c>
      <c r="E247" s="16" t="s">
        <v>223</v>
      </c>
      <c r="F247" s="260">
        <v>80.524000000000001</v>
      </c>
      <c r="G247" s="33"/>
      <c r="H247" s="38"/>
    </row>
    <row r="248" spans="1:8" s="1" customFormat="1" ht="22.5">
      <c r="A248" s="33"/>
      <c r="B248" s="38"/>
      <c r="C248" s="259" t="s">
        <v>262</v>
      </c>
      <c r="D248" s="259" t="s">
        <v>263</v>
      </c>
      <c r="E248" s="16" t="s">
        <v>223</v>
      </c>
      <c r="F248" s="260">
        <v>116.20099999999999</v>
      </c>
      <c r="G248" s="33"/>
      <c r="H248" s="38"/>
    </row>
    <row r="249" spans="1:8" s="1" customFormat="1" ht="16.899999999999999" customHeight="1">
      <c r="A249" s="33"/>
      <c r="B249" s="38"/>
      <c r="C249" s="259" t="s">
        <v>267</v>
      </c>
      <c r="D249" s="259" t="s">
        <v>268</v>
      </c>
      <c r="E249" s="16" t="s">
        <v>223</v>
      </c>
      <c r="F249" s="260">
        <v>116.20099999999999</v>
      </c>
      <c r="G249" s="33"/>
      <c r="H249" s="38"/>
    </row>
    <row r="250" spans="1:8" s="1" customFormat="1" ht="16.899999999999999" customHeight="1">
      <c r="A250" s="33"/>
      <c r="B250" s="38"/>
      <c r="C250" s="259" t="s">
        <v>335</v>
      </c>
      <c r="D250" s="259" t="s">
        <v>336</v>
      </c>
      <c r="E250" s="16" t="s">
        <v>187</v>
      </c>
      <c r="F250" s="260">
        <v>70.2</v>
      </c>
      <c r="G250" s="33"/>
      <c r="H250" s="38"/>
    </row>
    <row r="251" spans="1:8" s="1" customFormat="1" ht="16.899999999999999" customHeight="1">
      <c r="A251" s="33"/>
      <c r="B251" s="38"/>
      <c r="C251" s="255" t="s">
        <v>111</v>
      </c>
      <c r="D251" s="256" t="s">
        <v>112</v>
      </c>
      <c r="E251" s="257" t="s">
        <v>1</v>
      </c>
      <c r="F251" s="258">
        <v>54</v>
      </c>
      <c r="G251" s="33"/>
      <c r="H251" s="38"/>
    </row>
    <row r="252" spans="1:8" s="1" customFormat="1" ht="16.899999999999999" customHeight="1">
      <c r="A252" s="33"/>
      <c r="B252" s="38"/>
      <c r="C252" s="259" t="s">
        <v>111</v>
      </c>
      <c r="D252" s="259" t="s">
        <v>506</v>
      </c>
      <c r="E252" s="16" t="s">
        <v>1</v>
      </c>
      <c r="F252" s="260">
        <v>54</v>
      </c>
      <c r="G252" s="33"/>
      <c r="H252" s="38"/>
    </row>
    <row r="253" spans="1:8" s="1" customFormat="1" ht="16.899999999999999" customHeight="1">
      <c r="A253" s="33"/>
      <c r="B253" s="38"/>
      <c r="C253" s="261" t="s">
        <v>717</v>
      </c>
      <c r="D253" s="33"/>
      <c r="E253" s="33"/>
      <c r="F253" s="33"/>
      <c r="G253" s="33"/>
      <c r="H253" s="38"/>
    </row>
    <row r="254" spans="1:8" s="1" customFormat="1" ht="16.899999999999999" customHeight="1">
      <c r="A254" s="33"/>
      <c r="B254" s="38"/>
      <c r="C254" s="259" t="s">
        <v>339</v>
      </c>
      <c r="D254" s="259" t="s">
        <v>340</v>
      </c>
      <c r="E254" s="16" t="s">
        <v>341</v>
      </c>
      <c r="F254" s="260">
        <v>162</v>
      </c>
      <c r="G254" s="33"/>
      <c r="H254" s="38"/>
    </row>
    <row r="255" spans="1:8" s="1" customFormat="1" ht="16.899999999999999" customHeight="1">
      <c r="A255" s="33"/>
      <c r="B255" s="38"/>
      <c r="C255" s="259" t="s">
        <v>185</v>
      </c>
      <c r="D255" s="259" t="s">
        <v>186</v>
      </c>
      <c r="E255" s="16" t="s">
        <v>187</v>
      </c>
      <c r="F255" s="260">
        <v>64.8</v>
      </c>
      <c r="G255" s="33"/>
      <c r="H255" s="38"/>
    </row>
    <row r="256" spans="1:8" s="1" customFormat="1" ht="22.5">
      <c r="A256" s="33"/>
      <c r="B256" s="38"/>
      <c r="C256" s="259" t="s">
        <v>237</v>
      </c>
      <c r="D256" s="259" t="s">
        <v>238</v>
      </c>
      <c r="E256" s="16" t="s">
        <v>223</v>
      </c>
      <c r="F256" s="260">
        <v>80.524000000000001</v>
      </c>
      <c r="G256" s="33"/>
      <c r="H256" s="38"/>
    </row>
    <row r="257" spans="1:8" s="1" customFormat="1" ht="16.899999999999999" customHeight="1">
      <c r="A257" s="33"/>
      <c r="B257" s="38"/>
      <c r="C257" s="259" t="s">
        <v>367</v>
      </c>
      <c r="D257" s="259" t="s">
        <v>368</v>
      </c>
      <c r="E257" s="16" t="s">
        <v>187</v>
      </c>
      <c r="F257" s="260">
        <v>64.8</v>
      </c>
      <c r="G257" s="33"/>
      <c r="H257" s="38"/>
    </row>
    <row r="258" spans="1:8" s="1" customFormat="1" ht="16.899999999999999" customHeight="1">
      <c r="A258" s="33"/>
      <c r="B258" s="38"/>
      <c r="C258" s="259" t="s">
        <v>389</v>
      </c>
      <c r="D258" s="259" t="s">
        <v>390</v>
      </c>
      <c r="E258" s="16" t="s">
        <v>187</v>
      </c>
      <c r="F258" s="260">
        <v>64.8</v>
      </c>
      <c r="G258" s="33"/>
      <c r="H258" s="38"/>
    </row>
    <row r="259" spans="1:8" s="1" customFormat="1" ht="16.899999999999999" customHeight="1">
      <c r="A259" s="33"/>
      <c r="B259" s="38"/>
      <c r="C259" s="259" t="s">
        <v>316</v>
      </c>
      <c r="D259" s="259" t="s">
        <v>317</v>
      </c>
      <c r="E259" s="16" t="s">
        <v>305</v>
      </c>
      <c r="F259" s="260">
        <v>123.63800000000001</v>
      </c>
      <c r="G259" s="33"/>
      <c r="H259" s="38"/>
    </row>
    <row r="260" spans="1:8" s="1" customFormat="1" ht="16.899999999999999" customHeight="1">
      <c r="A260" s="33"/>
      <c r="B260" s="38"/>
      <c r="C260" s="255" t="s">
        <v>133</v>
      </c>
      <c r="D260" s="256" t="s">
        <v>134</v>
      </c>
      <c r="E260" s="257" t="s">
        <v>1</v>
      </c>
      <c r="F260" s="258">
        <v>1.4</v>
      </c>
      <c r="G260" s="33"/>
      <c r="H260" s="38"/>
    </row>
    <row r="261" spans="1:8" s="1" customFormat="1" ht="16.899999999999999" customHeight="1">
      <c r="A261" s="33"/>
      <c r="B261" s="38"/>
      <c r="C261" s="259" t="s">
        <v>133</v>
      </c>
      <c r="D261" s="259" t="s">
        <v>345</v>
      </c>
      <c r="E261" s="16" t="s">
        <v>1</v>
      </c>
      <c r="F261" s="260">
        <v>1.4</v>
      </c>
      <c r="G261" s="33"/>
      <c r="H261" s="38"/>
    </row>
    <row r="262" spans="1:8" s="1" customFormat="1" ht="16.899999999999999" customHeight="1">
      <c r="A262" s="33"/>
      <c r="B262" s="38"/>
      <c r="C262" s="261" t="s">
        <v>717</v>
      </c>
      <c r="D262" s="33"/>
      <c r="E262" s="33"/>
      <c r="F262" s="33"/>
      <c r="G262" s="33"/>
      <c r="H262" s="38"/>
    </row>
    <row r="263" spans="1:8" s="1" customFormat="1" ht="16.899999999999999" customHeight="1">
      <c r="A263" s="33"/>
      <c r="B263" s="38"/>
      <c r="C263" s="259" t="s">
        <v>339</v>
      </c>
      <c r="D263" s="259" t="s">
        <v>340</v>
      </c>
      <c r="E263" s="16" t="s">
        <v>341</v>
      </c>
      <c r="F263" s="260">
        <v>162</v>
      </c>
      <c r="G263" s="33"/>
      <c r="H263" s="38"/>
    </row>
    <row r="264" spans="1:8" s="1" customFormat="1" ht="22.5">
      <c r="A264" s="33"/>
      <c r="B264" s="38"/>
      <c r="C264" s="259" t="s">
        <v>237</v>
      </c>
      <c r="D264" s="259" t="s">
        <v>238</v>
      </c>
      <c r="E264" s="16" t="s">
        <v>223</v>
      </c>
      <c r="F264" s="260">
        <v>80.524000000000001</v>
      </c>
      <c r="G264" s="33"/>
      <c r="H264" s="38"/>
    </row>
    <row r="265" spans="1:8" s="1" customFormat="1" ht="16.899999999999999" customHeight="1">
      <c r="A265" s="33"/>
      <c r="B265" s="38"/>
      <c r="C265" s="259" t="s">
        <v>253</v>
      </c>
      <c r="D265" s="259" t="s">
        <v>254</v>
      </c>
      <c r="E265" s="16" t="s">
        <v>187</v>
      </c>
      <c r="F265" s="260">
        <v>453.6</v>
      </c>
      <c r="G265" s="33"/>
      <c r="H265" s="38"/>
    </row>
    <row r="266" spans="1:8" s="1" customFormat="1" ht="16.899999999999999" customHeight="1">
      <c r="A266" s="33"/>
      <c r="B266" s="38"/>
      <c r="C266" s="259" t="s">
        <v>258</v>
      </c>
      <c r="D266" s="259" t="s">
        <v>259</v>
      </c>
      <c r="E266" s="16" t="s">
        <v>187</v>
      </c>
      <c r="F266" s="260">
        <v>453.6</v>
      </c>
      <c r="G266" s="33"/>
      <c r="H266" s="38"/>
    </row>
    <row r="267" spans="1:8" s="1" customFormat="1" ht="22.5">
      <c r="A267" s="33"/>
      <c r="B267" s="38"/>
      <c r="C267" s="259" t="s">
        <v>262</v>
      </c>
      <c r="D267" s="259" t="s">
        <v>263</v>
      </c>
      <c r="E267" s="16" t="s">
        <v>223</v>
      </c>
      <c r="F267" s="260">
        <v>116.20099999999999</v>
      </c>
      <c r="G267" s="33"/>
      <c r="H267" s="38"/>
    </row>
    <row r="268" spans="1:8" s="1" customFormat="1" ht="16.899999999999999" customHeight="1">
      <c r="A268" s="33"/>
      <c r="B268" s="38"/>
      <c r="C268" s="259" t="s">
        <v>267</v>
      </c>
      <c r="D268" s="259" t="s">
        <v>268</v>
      </c>
      <c r="E268" s="16" t="s">
        <v>223</v>
      </c>
      <c r="F268" s="260">
        <v>116.20099999999999</v>
      </c>
      <c r="G268" s="33"/>
      <c r="H268" s="38"/>
    </row>
    <row r="269" spans="1:8" s="1" customFormat="1" ht="16.899999999999999" customHeight="1">
      <c r="A269" s="33"/>
      <c r="B269" s="38"/>
      <c r="C269" s="259" t="s">
        <v>316</v>
      </c>
      <c r="D269" s="259" t="s">
        <v>317</v>
      </c>
      <c r="E269" s="16" t="s">
        <v>305</v>
      </c>
      <c r="F269" s="260">
        <v>123.63800000000001</v>
      </c>
      <c r="G269" s="33"/>
      <c r="H269" s="38"/>
    </row>
    <row r="270" spans="1:8" s="1" customFormat="1" ht="16.899999999999999" customHeight="1">
      <c r="A270" s="33"/>
      <c r="B270" s="38"/>
      <c r="C270" s="255" t="s">
        <v>151</v>
      </c>
      <c r="D270" s="256" t="s">
        <v>152</v>
      </c>
      <c r="E270" s="257" t="s">
        <v>1</v>
      </c>
      <c r="F270" s="258">
        <v>0</v>
      </c>
      <c r="G270" s="33"/>
      <c r="H270" s="38"/>
    </row>
    <row r="271" spans="1:8" s="1" customFormat="1" ht="16.899999999999999" customHeight="1">
      <c r="A271" s="33"/>
      <c r="B271" s="38"/>
      <c r="C271" s="255" t="s">
        <v>129</v>
      </c>
      <c r="D271" s="256" t="s">
        <v>130</v>
      </c>
      <c r="E271" s="257" t="s">
        <v>1</v>
      </c>
      <c r="F271" s="258">
        <v>161.048</v>
      </c>
      <c r="G271" s="33"/>
      <c r="H271" s="38"/>
    </row>
    <row r="272" spans="1:8" s="1" customFormat="1" ht="16.899999999999999" customHeight="1">
      <c r="A272" s="33"/>
      <c r="B272" s="38"/>
      <c r="C272" s="259" t="s">
        <v>1</v>
      </c>
      <c r="D272" s="259" t="s">
        <v>240</v>
      </c>
      <c r="E272" s="16" t="s">
        <v>1</v>
      </c>
      <c r="F272" s="260">
        <v>181.44</v>
      </c>
      <c r="G272" s="33"/>
      <c r="H272" s="38"/>
    </row>
    <row r="273" spans="1:8" s="1" customFormat="1" ht="16.899999999999999" customHeight="1">
      <c r="A273" s="33"/>
      <c r="B273" s="38"/>
      <c r="C273" s="259" t="s">
        <v>1</v>
      </c>
      <c r="D273" s="259" t="s">
        <v>241</v>
      </c>
      <c r="E273" s="16" t="s">
        <v>1</v>
      </c>
      <c r="F273" s="260">
        <v>15.68</v>
      </c>
      <c r="G273" s="33"/>
      <c r="H273" s="38"/>
    </row>
    <row r="274" spans="1:8" s="1" customFormat="1" ht="16.899999999999999" customHeight="1">
      <c r="A274" s="33"/>
      <c r="B274" s="38"/>
      <c r="C274" s="259" t="s">
        <v>1</v>
      </c>
      <c r="D274" s="259" t="s">
        <v>242</v>
      </c>
      <c r="E274" s="16" t="s">
        <v>1</v>
      </c>
      <c r="F274" s="260">
        <v>0</v>
      </c>
      <c r="G274" s="33"/>
      <c r="H274" s="38"/>
    </row>
    <row r="275" spans="1:8" s="1" customFormat="1" ht="16.899999999999999" customHeight="1">
      <c r="A275" s="33"/>
      <c r="B275" s="38"/>
      <c r="C275" s="259" t="s">
        <v>1</v>
      </c>
      <c r="D275" s="259" t="s">
        <v>243</v>
      </c>
      <c r="E275" s="16" t="s">
        <v>1</v>
      </c>
      <c r="F275" s="260">
        <v>-7.56</v>
      </c>
      <c r="G275" s="33"/>
      <c r="H275" s="38"/>
    </row>
    <row r="276" spans="1:8" s="1" customFormat="1" ht="16.899999999999999" customHeight="1">
      <c r="A276" s="33"/>
      <c r="B276" s="38"/>
      <c r="C276" s="259" t="s">
        <v>1</v>
      </c>
      <c r="D276" s="259" t="s">
        <v>244</v>
      </c>
      <c r="E276" s="16" t="s">
        <v>1</v>
      </c>
      <c r="F276" s="260">
        <v>-9.7200000000000006</v>
      </c>
      <c r="G276" s="33"/>
      <c r="H276" s="38"/>
    </row>
    <row r="277" spans="1:8" s="1" customFormat="1" ht="16.899999999999999" customHeight="1">
      <c r="A277" s="33"/>
      <c r="B277" s="38"/>
      <c r="C277" s="259" t="s">
        <v>1</v>
      </c>
      <c r="D277" s="259" t="s">
        <v>245</v>
      </c>
      <c r="E277" s="16" t="s">
        <v>1</v>
      </c>
      <c r="F277" s="260">
        <v>-9.7200000000000006</v>
      </c>
      <c r="G277" s="33"/>
      <c r="H277" s="38"/>
    </row>
    <row r="278" spans="1:8" s="1" customFormat="1" ht="16.899999999999999" customHeight="1">
      <c r="A278" s="33"/>
      <c r="B278" s="38"/>
      <c r="C278" s="259" t="s">
        <v>1</v>
      </c>
      <c r="D278" s="259" t="s">
        <v>246</v>
      </c>
      <c r="E278" s="16" t="s">
        <v>1</v>
      </c>
      <c r="F278" s="260">
        <v>-9.0719999999999992</v>
      </c>
      <c r="G278" s="33"/>
      <c r="H278" s="38"/>
    </row>
    <row r="279" spans="1:8" s="1" customFormat="1" ht="16.899999999999999" customHeight="1">
      <c r="A279" s="33"/>
      <c r="B279" s="38"/>
      <c r="C279" s="259" t="s">
        <v>129</v>
      </c>
      <c r="D279" s="259" t="s">
        <v>199</v>
      </c>
      <c r="E279" s="16" t="s">
        <v>1</v>
      </c>
      <c r="F279" s="260">
        <v>161.048</v>
      </c>
      <c r="G279" s="33"/>
      <c r="H279" s="38"/>
    </row>
    <row r="280" spans="1:8" s="1" customFormat="1" ht="16.899999999999999" customHeight="1">
      <c r="A280" s="33"/>
      <c r="B280" s="38"/>
      <c r="C280" s="261" t="s">
        <v>717</v>
      </c>
      <c r="D280" s="33"/>
      <c r="E280" s="33"/>
      <c r="F280" s="33"/>
      <c r="G280" s="33"/>
      <c r="H280" s="38"/>
    </row>
    <row r="281" spans="1:8" s="1" customFormat="1" ht="22.5">
      <c r="A281" s="33"/>
      <c r="B281" s="38"/>
      <c r="C281" s="259" t="s">
        <v>237</v>
      </c>
      <c r="D281" s="259" t="s">
        <v>238</v>
      </c>
      <c r="E281" s="16" t="s">
        <v>223</v>
      </c>
      <c r="F281" s="260">
        <v>80.524000000000001</v>
      </c>
      <c r="G281" s="33"/>
      <c r="H281" s="38"/>
    </row>
    <row r="282" spans="1:8" s="1" customFormat="1" ht="16.899999999999999" customHeight="1">
      <c r="A282" s="33"/>
      <c r="B282" s="38"/>
      <c r="C282" s="259" t="s">
        <v>221</v>
      </c>
      <c r="D282" s="259" t="s">
        <v>222</v>
      </c>
      <c r="E282" s="16" t="s">
        <v>223</v>
      </c>
      <c r="F282" s="260">
        <v>48.314</v>
      </c>
      <c r="G282" s="33"/>
      <c r="H282" s="38"/>
    </row>
    <row r="283" spans="1:8" s="1" customFormat="1" ht="22.5">
      <c r="A283" s="33"/>
      <c r="B283" s="38"/>
      <c r="C283" s="259" t="s">
        <v>249</v>
      </c>
      <c r="D283" s="259" t="s">
        <v>250</v>
      </c>
      <c r="E283" s="16" t="s">
        <v>223</v>
      </c>
      <c r="F283" s="260">
        <v>80.524000000000001</v>
      </c>
      <c r="G283" s="33"/>
      <c r="H283" s="38"/>
    </row>
    <row r="284" spans="1:8" s="1" customFormat="1" ht="22.5">
      <c r="A284" s="33"/>
      <c r="B284" s="38"/>
      <c r="C284" s="259" t="s">
        <v>262</v>
      </c>
      <c r="D284" s="259" t="s">
        <v>263</v>
      </c>
      <c r="E284" s="16" t="s">
        <v>223</v>
      </c>
      <c r="F284" s="260">
        <v>116.20099999999999</v>
      </c>
      <c r="G284" s="33"/>
      <c r="H284" s="38"/>
    </row>
    <row r="285" spans="1:8" s="1" customFormat="1" ht="16.899999999999999" customHeight="1">
      <c r="A285" s="33"/>
      <c r="B285" s="38"/>
      <c r="C285" s="259" t="s">
        <v>267</v>
      </c>
      <c r="D285" s="259" t="s">
        <v>268</v>
      </c>
      <c r="E285" s="16" t="s">
        <v>223</v>
      </c>
      <c r="F285" s="260">
        <v>116.20099999999999</v>
      </c>
      <c r="G285" s="33"/>
      <c r="H285" s="38"/>
    </row>
    <row r="286" spans="1:8" s="1" customFormat="1" ht="16.899999999999999" customHeight="1">
      <c r="A286" s="33"/>
      <c r="B286" s="38"/>
      <c r="C286" s="259" t="s">
        <v>290</v>
      </c>
      <c r="D286" s="259" t="s">
        <v>291</v>
      </c>
      <c r="E286" s="16" t="s">
        <v>223</v>
      </c>
      <c r="F286" s="260">
        <v>80.524000000000001</v>
      </c>
      <c r="G286" s="33"/>
      <c r="H286" s="38"/>
    </row>
    <row r="287" spans="1:8" s="1" customFormat="1" ht="16.899999999999999" customHeight="1">
      <c r="A287" s="33"/>
      <c r="B287" s="38"/>
      <c r="C287" s="259" t="s">
        <v>294</v>
      </c>
      <c r="D287" s="259" t="s">
        <v>295</v>
      </c>
      <c r="E287" s="16" t="s">
        <v>223</v>
      </c>
      <c r="F287" s="260">
        <v>80.524000000000001</v>
      </c>
      <c r="G287" s="33"/>
      <c r="H287" s="38"/>
    </row>
    <row r="288" spans="1:8" s="1" customFormat="1" ht="16.899999999999999" customHeight="1">
      <c r="A288" s="33"/>
      <c r="B288" s="38"/>
      <c r="C288" s="259" t="s">
        <v>298</v>
      </c>
      <c r="D288" s="259" t="s">
        <v>299</v>
      </c>
      <c r="E288" s="16" t="s">
        <v>223</v>
      </c>
      <c r="F288" s="260">
        <v>270.40800000000002</v>
      </c>
      <c r="G288" s="33"/>
      <c r="H288" s="38"/>
    </row>
    <row r="289" spans="1:8" s="1" customFormat="1" ht="16.899999999999999" customHeight="1">
      <c r="A289" s="33"/>
      <c r="B289" s="38"/>
      <c r="C289" s="259" t="s">
        <v>309</v>
      </c>
      <c r="D289" s="259" t="s">
        <v>310</v>
      </c>
      <c r="E289" s="16" t="s">
        <v>223</v>
      </c>
      <c r="F289" s="260">
        <v>120.376</v>
      </c>
      <c r="G289" s="33"/>
      <c r="H289" s="38"/>
    </row>
    <row r="290" spans="1:8" s="1" customFormat="1" ht="16.899999999999999" customHeight="1">
      <c r="A290" s="33"/>
      <c r="B290" s="38"/>
      <c r="C290" s="255" t="s">
        <v>139</v>
      </c>
      <c r="D290" s="256" t="s">
        <v>140</v>
      </c>
      <c r="E290" s="257" t="s">
        <v>1</v>
      </c>
      <c r="F290" s="258">
        <v>12.96</v>
      </c>
      <c r="G290" s="33"/>
      <c r="H290" s="38"/>
    </row>
    <row r="291" spans="1:8" s="1" customFormat="1" ht="16.899999999999999" customHeight="1">
      <c r="A291" s="33"/>
      <c r="B291" s="38"/>
      <c r="C291" s="259" t="s">
        <v>139</v>
      </c>
      <c r="D291" s="259" t="s">
        <v>364</v>
      </c>
      <c r="E291" s="16" t="s">
        <v>1</v>
      </c>
      <c r="F291" s="260">
        <v>12.96</v>
      </c>
      <c r="G291" s="33"/>
      <c r="H291" s="38"/>
    </row>
    <row r="292" spans="1:8" s="1" customFormat="1" ht="16.899999999999999" customHeight="1">
      <c r="A292" s="33"/>
      <c r="B292" s="38"/>
      <c r="C292" s="261" t="s">
        <v>717</v>
      </c>
      <c r="D292" s="33"/>
      <c r="E292" s="33"/>
      <c r="F292" s="33"/>
      <c r="G292" s="33"/>
      <c r="H292" s="38"/>
    </row>
    <row r="293" spans="1:8" s="1" customFormat="1" ht="16.899999999999999" customHeight="1">
      <c r="A293" s="33"/>
      <c r="B293" s="38"/>
      <c r="C293" s="259" t="s">
        <v>361</v>
      </c>
      <c r="D293" s="259" t="s">
        <v>362</v>
      </c>
      <c r="E293" s="16" t="s">
        <v>223</v>
      </c>
      <c r="F293" s="260">
        <v>12.96</v>
      </c>
      <c r="G293" s="33"/>
      <c r="H293" s="38"/>
    </row>
    <row r="294" spans="1:8" s="1" customFormat="1" ht="22.5">
      <c r="A294" s="33"/>
      <c r="B294" s="38"/>
      <c r="C294" s="259" t="s">
        <v>272</v>
      </c>
      <c r="D294" s="259" t="s">
        <v>273</v>
      </c>
      <c r="E294" s="16" t="s">
        <v>223</v>
      </c>
      <c r="F294" s="260">
        <v>62.881999999999998</v>
      </c>
      <c r="G294" s="33"/>
      <c r="H294" s="38"/>
    </row>
    <row r="295" spans="1:8" s="1" customFormat="1" ht="22.5">
      <c r="A295" s="33"/>
      <c r="B295" s="38"/>
      <c r="C295" s="259" t="s">
        <v>277</v>
      </c>
      <c r="D295" s="259" t="s">
        <v>278</v>
      </c>
      <c r="E295" s="16" t="s">
        <v>223</v>
      </c>
      <c r="F295" s="260">
        <v>628.82000000000005</v>
      </c>
      <c r="G295" s="33"/>
      <c r="H295" s="38"/>
    </row>
    <row r="296" spans="1:8" s="1" customFormat="1" ht="22.5">
      <c r="A296" s="33"/>
      <c r="B296" s="38"/>
      <c r="C296" s="259" t="s">
        <v>282</v>
      </c>
      <c r="D296" s="259" t="s">
        <v>283</v>
      </c>
      <c r="E296" s="16" t="s">
        <v>223</v>
      </c>
      <c r="F296" s="260">
        <v>62.881999999999998</v>
      </c>
      <c r="G296" s="33"/>
      <c r="H296" s="38"/>
    </row>
    <row r="297" spans="1:8" s="1" customFormat="1" ht="22.5">
      <c r="A297" s="33"/>
      <c r="B297" s="38"/>
      <c r="C297" s="259" t="s">
        <v>286</v>
      </c>
      <c r="D297" s="259" t="s">
        <v>287</v>
      </c>
      <c r="E297" s="16" t="s">
        <v>223</v>
      </c>
      <c r="F297" s="260">
        <v>628.82000000000005</v>
      </c>
      <c r="G297" s="33"/>
      <c r="H297" s="38"/>
    </row>
    <row r="298" spans="1:8" s="1" customFormat="1" ht="16.899999999999999" customHeight="1">
      <c r="A298" s="33"/>
      <c r="B298" s="38"/>
      <c r="C298" s="259" t="s">
        <v>298</v>
      </c>
      <c r="D298" s="259" t="s">
        <v>299</v>
      </c>
      <c r="E298" s="16" t="s">
        <v>223</v>
      </c>
      <c r="F298" s="260">
        <v>270.40800000000002</v>
      </c>
      <c r="G298" s="33"/>
      <c r="H298" s="38"/>
    </row>
    <row r="299" spans="1:8" s="1" customFormat="1" ht="16.899999999999999" customHeight="1">
      <c r="A299" s="33"/>
      <c r="B299" s="38"/>
      <c r="C299" s="259" t="s">
        <v>303</v>
      </c>
      <c r="D299" s="259" t="s">
        <v>304</v>
      </c>
      <c r="E299" s="16" t="s">
        <v>305</v>
      </c>
      <c r="F299" s="260">
        <v>196.84800000000001</v>
      </c>
      <c r="G299" s="33"/>
      <c r="H299" s="38"/>
    </row>
    <row r="300" spans="1:8" s="1" customFormat="1" ht="16.899999999999999" customHeight="1">
      <c r="A300" s="33"/>
      <c r="B300" s="38"/>
      <c r="C300" s="259" t="s">
        <v>309</v>
      </c>
      <c r="D300" s="259" t="s">
        <v>310</v>
      </c>
      <c r="E300" s="16" t="s">
        <v>223</v>
      </c>
      <c r="F300" s="260">
        <v>120.376</v>
      </c>
      <c r="G300" s="33"/>
      <c r="H300" s="38"/>
    </row>
    <row r="301" spans="1:8" s="1" customFormat="1" ht="16.899999999999999" customHeight="1">
      <c r="A301" s="33"/>
      <c r="B301" s="38"/>
      <c r="C301" s="255" t="s">
        <v>142</v>
      </c>
      <c r="D301" s="256" t="s">
        <v>143</v>
      </c>
      <c r="E301" s="257" t="s">
        <v>1</v>
      </c>
      <c r="F301" s="258">
        <v>1.792</v>
      </c>
      <c r="G301" s="33"/>
      <c r="H301" s="38"/>
    </row>
    <row r="302" spans="1:8" s="1" customFormat="1" ht="16.899999999999999" customHeight="1">
      <c r="A302" s="33"/>
      <c r="B302" s="38"/>
      <c r="C302" s="259" t="s">
        <v>142</v>
      </c>
      <c r="D302" s="259" t="s">
        <v>359</v>
      </c>
      <c r="E302" s="16" t="s">
        <v>1</v>
      </c>
      <c r="F302" s="260">
        <v>1.792</v>
      </c>
      <c r="G302" s="33"/>
      <c r="H302" s="38"/>
    </row>
    <row r="303" spans="1:8" s="1" customFormat="1" ht="16.899999999999999" customHeight="1">
      <c r="A303" s="33"/>
      <c r="B303" s="38"/>
      <c r="C303" s="261" t="s">
        <v>717</v>
      </c>
      <c r="D303" s="33"/>
      <c r="E303" s="33"/>
      <c r="F303" s="33"/>
      <c r="G303" s="33"/>
      <c r="H303" s="38"/>
    </row>
    <row r="304" spans="1:8" s="1" customFormat="1" ht="16.899999999999999" customHeight="1">
      <c r="A304" s="33"/>
      <c r="B304" s="38"/>
      <c r="C304" s="259" t="s">
        <v>356</v>
      </c>
      <c r="D304" s="259" t="s">
        <v>357</v>
      </c>
      <c r="E304" s="16" t="s">
        <v>223</v>
      </c>
      <c r="F304" s="260">
        <v>1.792</v>
      </c>
      <c r="G304" s="33"/>
      <c r="H304" s="38"/>
    </row>
    <row r="305" spans="1:8" s="1" customFormat="1" ht="22.5">
      <c r="A305" s="33"/>
      <c r="B305" s="38"/>
      <c r="C305" s="259" t="s">
        <v>272</v>
      </c>
      <c r="D305" s="259" t="s">
        <v>273</v>
      </c>
      <c r="E305" s="16" t="s">
        <v>223</v>
      </c>
      <c r="F305" s="260">
        <v>62.881999999999998</v>
      </c>
      <c r="G305" s="33"/>
      <c r="H305" s="38"/>
    </row>
    <row r="306" spans="1:8" s="1" customFormat="1" ht="22.5">
      <c r="A306" s="33"/>
      <c r="B306" s="38"/>
      <c r="C306" s="259" t="s">
        <v>277</v>
      </c>
      <c r="D306" s="259" t="s">
        <v>278</v>
      </c>
      <c r="E306" s="16" t="s">
        <v>223</v>
      </c>
      <c r="F306" s="260">
        <v>628.82000000000005</v>
      </c>
      <c r="G306" s="33"/>
      <c r="H306" s="38"/>
    </row>
    <row r="307" spans="1:8" s="1" customFormat="1" ht="22.5">
      <c r="A307" s="33"/>
      <c r="B307" s="38"/>
      <c r="C307" s="259" t="s">
        <v>282</v>
      </c>
      <c r="D307" s="259" t="s">
        <v>283</v>
      </c>
      <c r="E307" s="16" t="s">
        <v>223</v>
      </c>
      <c r="F307" s="260">
        <v>62.881999999999998</v>
      </c>
      <c r="G307" s="33"/>
      <c r="H307" s="38"/>
    </row>
    <row r="308" spans="1:8" s="1" customFormat="1" ht="22.5">
      <c r="A308" s="33"/>
      <c r="B308" s="38"/>
      <c r="C308" s="259" t="s">
        <v>286</v>
      </c>
      <c r="D308" s="259" t="s">
        <v>287</v>
      </c>
      <c r="E308" s="16" t="s">
        <v>223</v>
      </c>
      <c r="F308" s="260">
        <v>628.82000000000005</v>
      </c>
      <c r="G308" s="33"/>
      <c r="H308" s="38"/>
    </row>
    <row r="309" spans="1:8" s="1" customFormat="1" ht="16.899999999999999" customHeight="1">
      <c r="A309" s="33"/>
      <c r="B309" s="38"/>
      <c r="C309" s="259" t="s">
        <v>298</v>
      </c>
      <c r="D309" s="259" t="s">
        <v>299</v>
      </c>
      <c r="E309" s="16" t="s">
        <v>223</v>
      </c>
      <c r="F309" s="260">
        <v>270.40800000000002</v>
      </c>
      <c r="G309" s="33"/>
      <c r="H309" s="38"/>
    </row>
    <row r="310" spans="1:8" s="1" customFormat="1" ht="16.899999999999999" customHeight="1">
      <c r="A310" s="33"/>
      <c r="B310" s="38"/>
      <c r="C310" s="259" t="s">
        <v>303</v>
      </c>
      <c r="D310" s="259" t="s">
        <v>304</v>
      </c>
      <c r="E310" s="16" t="s">
        <v>305</v>
      </c>
      <c r="F310" s="260">
        <v>196.84800000000001</v>
      </c>
      <c r="G310" s="33"/>
      <c r="H310" s="38"/>
    </row>
    <row r="311" spans="1:8" s="1" customFormat="1" ht="16.899999999999999" customHeight="1">
      <c r="A311" s="33"/>
      <c r="B311" s="38"/>
      <c r="C311" s="259" t="s">
        <v>309</v>
      </c>
      <c r="D311" s="259" t="s">
        <v>310</v>
      </c>
      <c r="E311" s="16" t="s">
        <v>223</v>
      </c>
      <c r="F311" s="260">
        <v>120.376</v>
      </c>
      <c r="G311" s="33"/>
      <c r="H311" s="38"/>
    </row>
    <row r="312" spans="1:8" s="1" customFormat="1" ht="16.899999999999999" customHeight="1">
      <c r="A312" s="33"/>
      <c r="B312" s="38"/>
      <c r="C312" s="255" t="s">
        <v>136</v>
      </c>
      <c r="D312" s="256" t="s">
        <v>137</v>
      </c>
      <c r="E312" s="257" t="s">
        <v>1</v>
      </c>
      <c r="F312" s="258">
        <v>25.92</v>
      </c>
      <c r="G312" s="33"/>
      <c r="H312" s="38"/>
    </row>
    <row r="313" spans="1:8" s="1" customFormat="1" ht="16.899999999999999" customHeight="1">
      <c r="A313" s="33"/>
      <c r="B313" s="38"/>
      <c r="C313" s="259" t="s">
        <v>136</v>
      </c>
      <c r="D313" s="259" t="s">
        <v>328</v>
      </c>
      <c r="E313" s="16" t="s">
        <v>1</v>
      </c>
      <c r="F313" s="260">
        <v>25.92</v>
      </c>
      <c r="G313" s="33"/>
      <c r="H313" s="38"/>
    </row>
    <row r="314" spans="1:8" s="1" customFormat="1" ht="16.899999999999999" customHeight="1">
      <c r="A314" s="33"/>
      <c r="B314" s="38"/>
      <c r="C314" s="261" t="s">
        <v>717</v>
      </c>
      <c r="D314" s="33"/>
      <c r="E314" s="33"/>
      <c r="F314" s="33"/>
      <c r="G314" s="33"/>
      <c r="H314" s="38"/>
    </row>
    <row r="315" spans="1:8" s="1" customFormat="1" ht="16.899999999999999" customHeight="1">
      <c r="A315" s="33"/>
      <c r="B315" s="38"/>
      <c r="C315" s="259" t="s">
        <v>325</v>
      </c>
      <c r="D315" s="259" t="s">
        <v>326</v>
      </c>
      <c r="E315" s="16" t="s">
        <v>223</v>
      </c>
      <c r="F315" s="260">
        <v>25.92</v>
      </c>
      <c r="G315" s="33"/>
      <c r="H315" s="38"/>
    </row>
    <row r="316" spans="1:8" s="1" customFormat="1" ht="22.5">
      <c r="A316" s="33"/>
      <c r="B316" s="38"/>
      <c r="C316" s="259" t="s">
        <v>272</v>
      </c>
      <c r="D316" s="259" t="s">
        <v>273</v>
      </c>
      <c r="E316" s="16" t="s">
        <v>223</v>
      </c>
      <c r="F316" s="260">
        <v>62.881999999999998</v>
      </c>
      <c r="G316" s="33"/>
      <c r="H316" s="38"/>
    </row>
    <row r="317" spans="1:8" s="1" customFormat="1" ht="22.5">
      <c r="A317" s="33"/>
      <c r="B317" s="38"/>
      <c r="C317" s="259" t="s">
        <v>277</v>
      </c>
      <c r="D317" s="259" t="s">
        <v>278</v>
      </c>
      <c r="E317" s="16" t="s">
        <v>223</v>
      </c>
      <c r="F317" s="260">
        <v>628.82000000000005</v>
      </c>
      <c r="G317" s="33"/>
      <c r="H317" s="38"/>
    </row>
    <row r="318" spans="1:8" s="1" customFormat="1" ht="22.5">
      <c r="A318" s="33"/>
      <c r="B318" s="38"/>
      <c r="C318" s="259" t="s">
        <v>282</v>
      </c>
      <c r="D318" s="259" t="s">
        <v>283</v>
      </c>
      <c r="E318" s="16" t="s">
        <v>223</v>
      </c>
      <c r="F318" s="260">
        <v>62.881999999999998</v>
      </c>
      <c r="G318" s="33"/>
      <c r="H318" s="38"/>
    </row>
    <row r="319" spans="1:8" s="1" customFormat="1" ht="22.5">
      <c r="A319" s="33"/>
      <c r="B319" s="38"/>
      <c r="C319" s="259" t="s">
        <v>286</v>
      </c>
      <c r="D319" s="259" t="s">
        <v>287</v>
      </c>
      <c r="E319" s="16" t="s">
        <v>223</v>
      </c>
      <c r="F319" s="260">
        <v>628.82000000000005</v>
      </c>
      <c r="G319" s="33"/>
      <c r="H319" s="38"/>
    </row>
    <row r="320" spans="1:8" s="1" customFormat="1" ht="16.899999999999999" customHeight="1">
      <c r="A320" s="33"/>
      <c r="B320" s="38"/>
      <c r="C320" s="259" t="s">
        <v>298</v>
      </c>
      <c r="D320" s="259" t="s">
        <v>299</v>
      </c>
      <c r="E320" s="16" t="s">
        <v>223</v>
      </c>
      <c r="F320" s="260">
        <v>270.40800000000002</v>
      </c>
      <c r="G320" s="33"/>
      <c r="H320" s="38"/>
    </row>
    <row r="321" spans="1:8" s="1" customFormat="1" ht="16.899999999999999" customHeight="1">
      <c r="A321" s="33"/>
      <c r="B321" s="38"/>
      <c r="C321" s="259" t="s">
        <v>303</v>
      </c>
      <c r="D321" s="259" t="s">
        <v>304</v>
      </c>
      <c r="E321" s="16" t="s">
        <v>305</v>
      </c>
      <c r="F321" s="260">
        <v>196.84800000000001</v>
      </c>
      <c r="G321" s="33"/>
      <c r="H321" s="38"/>
    </row>
    <row r="322" spans="1:8" s="1" customFormat="1" ht="16.899999999999999" customHeight="1">
      <c r="A322" s="33"/>
      <c r="B322" s="38"/>
      <c r="C322" s="259" t="s">
        <v>309</v>
      </c>
      <c r="D322" s="259" t="s">
        <v>310</v>
      </c>
      <c r="E322" s="16" t="s">
        <v>223</v>
      </c>
      <c r="F322" s="260">
        <v>120.376</v>
      </c>
      <c r="G322" s="33"/>
      <c r="H322" s="38"/>
    </row>
    <row r="323" spans="1:8" s="1" customFormat="1" ht="16.899999999999999" customHeight="1">
      <c r="A323" s="33"/>
      <c r="B323" s="38"/>
      <c r="C323" s="259" t="s">
        <v>330</v>
      </c>
      <c r="D323" s="259" t="s">
        <v>331</v>
      </c>
      <c r="E323" s="16" t="s">
        <v>305</v>
      </c>
      <c r="F323" s="260">
        <v>46.655999999999999</v>
      </c>
      <c r="G323" s="33"/>
      <c r="H323" s="38"/>
    </row>
    <row r="324" spans="1:8" s="1" customFormat="1" ht="16.899999999999999" customHeight="1">
      <c r="A324" s="33"/>
      <c r="B324" s="38"/>
      <c r="C324" s="255" t="s">
        <v>733</v>
      </c>
      <c r="D324" s="256" t="s">
        <v>734</v>
      </c>
      <c r="E324" s="257" t="s">
        <v>1</v>
      </c>
      <c r="F324" s="258">
        <v>0</v>
      </c>
      <c r="G324" s="33"/>
      <c r="H324" s="38"/>
    </row>
    <row r="325" spans="1:8" s="1" customFormat="1" ht="16.899999999999999" customHeight="1">
      <c r="A325" s="33"/>
      <c r="B325" s="38"/>
      <c r="C325" s="255" t="s">
        <v>148</v>
      </c>
      <c r="D325" s="256" t="s">
        <v>149</v>
      </c>
      <c r="E325" s="257" t="s">
        <v>1</v>
      </c>
      <c r="F325" s="258">
        <v>28</v>
      </c>
      <c r="G325" s="33"/>
      <c r="H325" s="38"/>
    </row>
    <row r="326" spans="1:8" s="1" customFormat="1" ht="16.899999999999999" customHeight="1">
      <c r="A326" s="33"/>
      <c r="B326" s="38"/>
      <c r="C326" s="259" t="s">
        <v>148</v>
      </c>
      <c r="D326" s="259" t="s">
        <v>502</v>
      </c>
      <c r="E326" s="16" t="s">
        <v>1</v>
      </c>
      <c r="F326" s="260">
        <v>28</v>
      </c>
      <c r="G326" s="33"/>
      <c r="H326" s="38"/>
    </row>
    <row r="327" spans="1:8" s="1" customFormat="1" ht="16.899999999999999" customHeight="1">
      <c r="A327" s="33"/>
      <c r="B327" s="38"/>
      <c r="C327" s="261" t="s">
        <v>717</v>
      </c>
      <c r="D327" s="33"/>
      <c r="E327" s="33"/>
      <c r="F327" s="33"/>
      <c r="G327" s="33"/>
      <c r="H327" s="38"/>
    </row>
    <row r="328" spans="1:8" s="1" customFormat="1" ht="16.899999999999999" customHeight="1">
      <c r="A328" s="33"/>
      <c r="B328" s="38"/>
      <c r="C328" s="259" t="s">
        <v>339</v>
      </c>
      <c r="D328" s="259" t="s">
        <v>340</v>
      </c>
      <c r="E328" s="16" t="s">
        <v>341</v>
      </c>
      <c r="F328" s="260">
        <v>162</v>
      </c>
      <c r="G328" s="33"/>
      <c r="H328" s="38"/>
    </row>
    <row r="329" spans="1:8" s="1" customFormat="1" ht="22.5">
      <c r="A329" s="33"/>
      <c r="B329" s="38"/>
      <c r="C329" s="259" t="s">
        <v>237</v>
      </c>
      <c r="D329" s="259" t="s">
        <v>238</v>
      </c>
      <c r="E329" s="16" t="s">
        <v>223</v>
      </c>
      <c r="F329" s="260">
        <v>80.524000000000001</v>
      </c>
      <c r="G329" s="33"/>
      <c r="H329" s="38"/>
    </row>
    <row r="330" spans="1:8" s="1" customFormat="1" ht="16.899999999999999" customHeight="1">
      <c r="A330" s="33"/>
      <c r="B330" s="38"/>
      <c r="C330" s="259" t="s">
        <v>356</v>
      </c>
      <c r="D330" s="259" t="s">
        <v>357</v>
      </c>
      <c r="E330" s="16" t="s">
        <v>223</v>
      </c>
      <c r="F330" s="260">
        <v>1.792</v>
      </c>
      <c r="G330" s="33"/>
      <c r="H330" s="38"/>
    </row>
    <row r="331" spans="1:8" s="1" customFormat="1" ht="22.5">
      <c r="A331" s="33"/>
      <c r="B331" s="38"/>
      <c r="C331" s="259" t="s">
        <v>416</v>
      </c>
      <c r="D331" s="259" t="s">
        <v>417</v>
      </c>
      <c r="E331" s="16" t="s">
        <v>418</v>
      </c>
      <c r="F331" s="260">
        <v>28</v>
      </c>
      <c r="G331" s="33"/>
      <c r="H331" s="38"/>
    </row>
    <row r="332" spans="1:8" s="1" customFormat="1" ht="16.899999999999999" customHeight="1">
      <c r="A332" s="33"/>
      <c r="B332" s="38"/>
      <c r="C332" s="259" t="s">
        <v>421</v>
      </c>
      <c r="D332" s="259" t="s">
        <v>422</v>
      </c>
      <c r="E332" s="16" t="s">
        <v>418</v>
      </c>
      <c r="F332" s="260">
        <v>27</v>
      </c>
      <c r="G332" s="33"/>
      <c r="H332" s="38"/>
    </row>
    <row r="333" spans="1:8" s="1" customFormat="1" ht="16.899999999999999" customHeight="1">
      <c r="A333" s="33"/>
      <c r="B333" s="38"/>
      <c r="C333" s="255" t="s">
        <v>118</v>
      </c>
      <c r="D333" s="256" t="s">
        <v>119</v>
      </c>
      <c r="E333" s="257" t="s">
        <v>1</v>
      </c>
      <c r="F333" s="258">
        <v>0.8</v>
      </c>
      <c r="G333" s="33"/>
      <c r="H333" s="38"/>
    </row>
    <row r="334" spans="1:8" s="1" customFormat="1" ht="16.899999999999999" customHeight="1">
      <c r="A334" s="33"/>
      <c r="B334" s="38"/>
      <c r="C334" s="259" t="s">
        <v>118</v>
      </c>
      <c r="D334" s="259" t="s">
        <v>344</v>
      </c>
      <c r="E334" s="16" t="s">
        <v>1</v>
      </c>
      <c r="F334" s="260">
        <v>0.8</v>
      </c>
      <c r="G334" s="33"/>
      <c r="H334" s="38"/>
    </row>
    <row r="335" spans="1:8" s="1" customFormat="1" ht="16.899999999999999" customHeight="1">
      <c r="A335" s="33"/>
      <c r="B335" s="38"/>
      <c r="C335" s="261" t="s">
        <v>717</v>
      </c>
      <c r="D335" s="33"/>
      <c r="E335" s="33"/>
      <c r="F335" s="33"/>
      <c r="G335" s="33"/>
      <c r="H335" s="38"/>
    </row>
    <row r="336" spans="1:8" s="1" customFormat="1" ht="16.899999999999999" customHeight="1">
      <c r="A336" s="33"/>
      <c r="B336" s="38"/>
      <c r="C336" s="259" t="s">
        <v>339</v>
      </c>
      <c r="D336" s="259" t="s">
        <v>340</v>
      </c>
      <c r="E336" s="16" t="s">
        <v>341</v>
      </c>
      <c r="F336" s="260">
        <v>162</v>
      </c>
      <c r="G336" s="33"/>
      <c r="H336" s="38"/>
    </row>
    <row r="337" spans="1:8" s="1" customFormat="1" ht="16.899999999999999" customHeight="1">
      <c r="A337" s="33"/>
      <c r="B337" s="38"/>
      <c r="C337" s="259" t="s">
        <v>193</v>
      </c>
      <c r="D337" s="259" t="s">
        <v>194</v>
      </c>
      <c r="E337" s="16" t="s">
        <v>187</v>
      </c>
      <c r="F337" s="260">
        <v>91.8</v>
      </c>
      <c r="G337" s="33"/>
      <c r="H337" s="38"/>
    </row>
    <row r="338" spans="1:8" s="1" customFormat="1" ht="16.899999999999999" customHeight="1">
      <c r="A338" s="33"/>
      <c r="B338" s="38"/>
      <c r="C338" s="259" t="s">
        <v>201</v>
      </c>
      <c r="D338" s="259" t="s">
        <v>202</v>
      </c>
      <c r="E338" s="16" t="s">
        <v>187</v>
      </c>
      <c r="F338" s="260">
        <v>21.6</v>
      </c>
      <c r="G338" s="33"/>
      <c r="H338" s="38"/>
    </row>
    <row r="339" spans="1:8" s="1" customFormat="1" ht="16.899999999999999" customHeight="1">
      <c r="A339" s="33"/>
      <c r="B339" s="38"/>
      <c r="C339" s="259" t="s">
        <v>205</v>
      </c>
      <c r="D339" s="259" t="s">
        <v>206</v>
      </c>
      <c r="E339" s="16" t="s">
        <v>187</v>
      </c>
      <c r="F339" s="260">
        <v>43.2</v>
      </c>
      <c r="G339" s="33"/>
      <c r="H339" s="38"/>
    </row>
    <row r="340" spans="1:8" s="1" customFormat="1" ht="16.899999999999999" customHeight="1">
      <c r="A340" s="33"/>
      <c r="B340" s="38"/>
      <c r="C340" s="259" t="s">
        <v>216</v>
      </c>
      <c r="D340" s="259" t="s">
        <v>217</v>
      </c>
      <c r="E340" s="16" t="s">
        <v>187</v>
      </c>
      <c r="F340" s="260">
        <v>70.2</v>
      </c>
      <c r="G340" s="33"/>
      <c r="H340" s="38"/>
    </row>
    <row r="341" spans="1:8" s="1" customFormat="1" ht="22.5">
      <c r="A341" s="33"/>
      <c r="B341" s="38"/>
      <c r="C341" s="259" t="s">
        <v>237</v>
      </c>
      <c r="D341" s="259" t="s">
        <v>238</v>
      </c>
      <c r="E341" s="16" t="s">
        <v>223</v>
      </c>
      <c r="F341" s="260">
        <v>80.524000000000001</v>
      </c>
      <c r="G341" s="33"/>
      <c r="H341" s="38"/>
    </row>
    <row r="342" spans="1:8" s="1" customFormat="1" ht="22.5">
      <c r="A342" s="33"/>
      <c r="B342" s="38"/>
      <c r="C342" s="259" t="s">
        <v>262</v>
      </c>
      <c r="D342" s="259" t="s">
        <v>263</v>
      </c>
      <c r="E342" s="16" t="s">
        <v>223</v>
      </c>
      <c r="F342" s="260">
        <v>116.20099999999999</v>
      </c>
      <c r="G342" s="33"/>
      <c r="H342" s="38"/>
    </row>
    <row r="343" spans="1:8" s="1" customFormat="1" ht="16.899999999999999" customHeight="1">
      <c r="A343" s="33"/>
      <c r="B343" s="38"/>
      <c r="C343" s="259" t="s">
        <v>267</v>
      </c>
      <c r="D343" s="259" t="s">
        <v>268</v>
      </c>
      <c r="E343" s="16" t="s">
        <v>223</v>
      </c>
      <c r="F343" s="260">
        <v>116.20099999999999</v>
      </c>
      <c r="G343" s="33"/>
      <c r="H343" s="38"/>
    </row>
    <row r="344" spans="1:8" s="1" customFormat="1" ht="16.899999999999999" customHeight="1">
      <c r="A344" s="33"/>
      <c r="B344" s="38"/>
      <c r="C344" s="259" t="s">
        <v>325</v>
      </c>
      <c r="D344" s="259" t="s">
        <v>326</v>
      </c>
      <c r="E344" s="16" t="s">
        <v>223</v>
      </c>
      <c r="F344" s="260">
        <v>25.92</v>
      </c>
      <c r="G344" s="33"/>
      <c r="H344" s="38"/>
    </row>
    <row r="345" spans="1:8" s="1" customFormat="1" ht="16.899999999999999" customHeight="1">
      <c r="A345" s="33"/>
      <c r="B345" s="38"/>
      <c r="C345" s="259" t="s">
        <v>335</v>
      </c>
      <c r="D345" s="259" t="s">
        <v>336</v>
      </c>
      <c r="E345" s="16" t="s">
        <v>187</v>
      </c>
      <c r="F345" s="260">
        <v>70.2</v>
      </c>
      <c r="G345" s="33"/>
      <c r="H345" s="38"/>
    </row>
    <row r="346" spans="1:8" s="1" customFormat="1" ht="16.899999999999999" customHeight="1">
      <c r="A346" s="33"/>
      <c r="B346" s="38"/>
      <c r="C346" s="259" t="s">
        <v>361</v>
      </c>
      <c r="D346" s="259" t="s">
        <v>362</v>
      </c>
      <c r="E346" s="16" t="s">
        <v>223</v>
      </c>
      <c r="F346" s="260">
        <v>12.96</v>
      </c>
      <c r="G346" s="33"/>
      <c r="H346" s="38"/>
    </row>
    <row r="347" spans="1:8" s="1" customFormat="1" ht="16.899999999999999" customHeight="1">
      <c r="A347" s="33"/>
      <c r="B347" s="38"/>
      <c r="C347" s="259" t="s">
        <v>371</v>
      </c>
      <c r="D347" s="259" t="s">
        <v>372</v>
      </c>
      <c r="E347" s="16" t="s">
        <v>187</v>
      </c>
      <c r="F347" s="260">
        <v>21.6</v>
      </c>
      <c r="G347" s="33"/>
      <c r="H347" s="38"/>
    </row>
    <row r="348" spans="1:8" s="1" customFormat="1" ht="16.899999999999999" customHeight="1">
      <c r="A348" s="33"/>
      <c r="B348" s="38"/>
      <c r="C348" s="259" t="s">
        <v>376</v>
      </c>
      <c r="D348" s="259" t="s">
        <v>377</v>
      </c>
      <c r="E348" s="16" t="s">
        <v>187</v>
      </c>
      <c r="F348" s="260">
        <v>21.6</v>
      </c>
      <c r="G348" s="33"/>
      <c r="H348" s="38"/>
    </row>
    <row r="349" spans="1:8" s="1" customFormat="1" ht="16.899999999999999" customHeight="1">
      <c r="A349" s="33"/>
      <c r="B349" s="38"/>
      <c r="C349" s="259" t="s">
        <v>384</v>
      </c>
      <c r="D349" s="259" t="s">
        <v>385</v>
      </c>
      <c r="E349" s="16" t="s">
        <v>187</v>
      </c>
      <c r="F349" s="260">
        <v>64.8</v>
      </c>
      <c r="G349" s="33"/>
      <c r="H349" s="38"/>
    </row>
    <row r="350" spans="1:8" s="1" customFormat="1" ht="16.899999999999999" customHeight="1">
      <c r="A350" s="33"/>
      <c r="B350" s="38"/>
      <c r="C350" s="259" t="s">
        <v>316</v>
      </c>
      <c r="D350" s="259" t="s">
        <v>317</v>
      </c>
      <c r="E350" s="16" t="s">
        <v>305</v>
      </c>
      <c r="F350" s="260">
        <v>123.63800000000001</v>
      </c>
      <c r="G350" s="33"/>
      <c r="H350" s="38"/>
    </row>
    <row r="351" spans="1:8" s="1" customFormat="1" ht="16.899999999999999" customHeight="1">
      <c r="A351" s="33"/>
      <c r="B351" s="38"/>
      <c r="C351" s="255" t="s">
        <v>735</v>
      </c>
      <c r="D351" s="256" t="s">
        <v>736</v>
      </c>
      <c r="E351" s="257" t="s">
        <v>1</v>
      </c>
      <c r="F351" s="258">
        <v>390.88</v>
      </c>
      <c r="G351" s="33"/>
      <c r="H351" s="38"/>
    </row>
    <row r="352" spans="1:8" s="1" customFormat="1" ht="16.899999999999999" customHeight="1">
      <c r="A352" s="33"/>
      <c r="B352" s="38"/>
      <c r="C352" s="255" t="s">
        <v>145</v>
      </c>
      <c r="D352" s="256" t="s">
        <v>146</v>
      </c>
      <c r="E352" s="257" t="s">
        <v>1</v>
      </c>
      <c r="F352" s="258">
        <v>68.688000000000002</v>
      </c>
      <c r="G352" s="33"/>
      <c r="H352" s="38"/>
    </row>
    <row r="353" spans="1:8" s="1" customFormat="1" ht="16.899999999999999" customHeight="1">
      <c r="A353" s="33"/>
      <c r="B353" s="38"/>
      <c r="C353" s="259" t="s">
        <v>1</v>
      </c>
      <c r="D353" s="259" t="s">
        <v>319</v>
      </c>
      <c r="E353" s="16" t="s">
        <v>1</v>
      </c>
      <c r="F353" s="260">
        <v>0</v>
      </c>
      <c r="G353" s="33"/>
      <c r="H353" s="38"/>
    </row>
    <row r="354" spans="1:8" s="1" customFormat="1" ht="16.899999999999999" customHeight="1">
      <c r="A354" s="33"/>
      <c r="B354" s="38"/>
      <c r="C354" s="259" t="s">
        <v>1</v>
      </c>
      <c r="D354" s="259" t="s">
        <v>320</v>
      </c>
      <c r="E354" s="16" t="s">
        <v>1</v>
      </c>
      <c r="F354" s="260">
        <v>16.2</v>
      </c>
      <c r="G354" s="33"/>
      <c r="H354" s="38"/>
    </row>
    <row r="355" spans="1:8" s="1" customFormat="1" ht="16.899999999999999" customHeight="1">
      <c r="A355" s="33"/>
      <c r="B355" s="38"/>
      <c r="C355" s="259" t="s">
        <v>1</v>
      </c>
      <c r="D355" s="259" t="s">
        <v>321</v>
      </c>
      <c r="E355" s="16" t="s">
        <v>1</v>
      </c>
      <c r="F355" s="260">
        <v>14.04</v>
      </c>
      <c r="G355" s="33"/>
      <c r="H355" s="38"/>
    </row>
    <row r="356" spans="1:8" s="1" customFormat="1" ht="16.899999999999999" customHeight="1">
      <c r="A356" s="33"/>
      <c r="B356" s="38"/>
      <c r="C356" s="259" t="s">
        <v>1</v>
      </c>
      <c r="D356" s="259" t="s">
        <v>322</v>
      </c>
      <c r="E356" s="16" t="s">
        <v>1</v>
      </c>
      <c r="F356" s="260">
        <v>38.448</v>
      </c>
      <c r="G356" s="33"/>
      <c r="H356" s="38"/>
    </row>
    <row r="357" spans="1:8" s="1" customFormat="1" ht="16.899999999999999" customHeight="1">
      <c r="A357" s="33"/>
      <c r="B357" s="38"/>
      <c r="C357" s="259" t="s">
        <v>145</v>
      </c>
      <c r="D357" s="259" t="s">
        <v>199</v>
      </c>
      <c r="E357" s="16" t="s">
        <v>1</v>
      </c>
      <c r="F357" s="260">
        <v>68.688000000000002</v>
      </c>
      <c r="G357" s="33"/>
      <c r="H357" s="38"/>
    </row>
    <row r="358" spans="1:8" s="1" customFormat="1" ht="16.899999999999999" customHeight="1">
      <c r="A358" s="33"/>
      <c r="B358" s="38"/>
      <c r="C358" s="261" t="s">
        <v>717</v>
      </c>
      <c r="D358" s="33"/>
      <c r="E358" s="33"/>
      <c r="F358" s="33"/>
      <c r="G358" s="33"/>
      <c r="H358" s="38"/>
    </row>
    <row r="359" spans="1:8" s="1" customFormat="1" ht="16.899999999999999" customHeight="1">
      <c r="A359" s="33"/>
      <c r="B359" s="38"/>
      <c r="C359" s="259" t="s">
        <v>316</v>
      </c>
      <c r="D359" s="259" t="s">
        <v>317</v>
      </c>
      <c r="E359" s="16" t="s">
        <v>305</v>
      </c>
      <c r="F359" s="260">
        <v>123.63800000000001</v>
      </c>
      <c r="G359" s="33"/>
      <c r="H359" s="38"/>
    </row>
    <row r="360" spans="1:8" s="1" customFormat="1" ht="22.5">
      <c r="A360" s="33"/>
      <c r="B360" s="38"/>
      <c r="C360" s="259" t="s">
        <v>272</v>
      </c>
      <c r="D360" s="259" t="s">
        <v>273</v>
      </c>
      <c r="E360" s="16" t="s">
        <v>223</v>
      </c>
      <c r="F360" s="260">
        <v>62.881999999999998</v>
      </c>
      <c r="G360" s="33"/>
      <c r="H360" s="38"/>
    </row>
    <row r="361" spans="1:8" s="1" customFormat="1" ht="22.5">
      <c r="A361" s="33"/>
      <c r="B361" s="38"/>
      <c r="C361" s="259" t="s">
        <v>277</v>
      </c>
      <c r="D361" s="259" t="s">
        <v>278</v>
      </c>
      <c r="E361" s="16" t="s">
        <v>223</v>
      </c>
      <c r="F361" s="260">
        <v>628.82000000000005</v>
      </c>
      <c r="G361" s="33"/>
      <c r="H361" s="38"/>
    </row>
    <row r="362" spans="1:8" s="1" customFormat="1" ht="22.5">
      <c r="A362" s="33"/>
      <c r="B362" s="38"/>
      <c r="C362" s="259" t="s">
        <v>282</v>
      </c>
      <c r="D362" s="259" t="s">
        <v>283</v>
      </c>
      <c r="E362" s="16" t="s">
        <v>223</v>
      </c>
      <c r="F362" s="260">
        <v>62.881999999999998</v>
      </c>
      <c r="G362" s="33"/>
      <c r="H362" s="38"/>
    </row>
    <row r="363" spans="1:8" s="1" customFormat="1" ht="22.5">
      <c r="A363" s="33"/>
      <c r="B363" s="38"/>
      <c r="C363" s="259" t="s">
        <v>286</v>
      </c>
      <c r="D363" s="259" t="s">
        <v>287</v>
      </c>
      <c r="E363" s="16" t="s">
        <v>223</v>
      </c>
      <c r="F363" s="260">
        <v>628.82000000000005</v>
      </c>
      <c r="G363" s="33"/>
      <c r="H363" s="38"/>
    </row>
    <row r="364" spans="1:8" s="1" customFormat="1" ht="16.899999999999999" customHeight="1">
      <c r="A364" s="33"/>
      <c r="B364" s="38"/>
      <c r="C364" s="259" t="s">
        <v>298</v>
      </c>
      <c r="D364" s="259" t="s">
        <v>299</v>
      </c>
      <c r="E364" s="16" t="s">
        <v>223</v>
      </c>
      <c r="F364" s="260">
        <v>270.40800000000002</v>
      </c>
      <c r="G364" s="33"/>
      <c r="H364" s="38"/>
    </row>
    <row r="365" spans="1:8" s="1" customFormat="1" ht="16.899999999999999" customHeight="1">
      <c r="A365" s="33"/>
      <c r="B365" s="38"/>
      <c r="C365" s="259" t="s">
        <v>303</v>
      </c>
      <c r="D365" s="259" t="s">
        <v>304</v>
      </c>
      <c r="E365" s="16" t="s">
        <v>305</v>
      </c>
      <c r="F365" s="260">
        <v>196.84800000000001</v>
      </c>
      <c r="G365" s="33"/>
      <c r="H365" s="38"/>
    </row>
    <row r="366" spans="1:8" s="1" customFormat="1" ht="26.45" customHeight="1">
      <c r="A366" s="33"/>
      <c r="B366" s="38"/>
      <c r="C366" s="254" t="s">
        <v>737</v>
      </c>
      <c r="D366" s="254" t="s">
        <v>88</v>
      </c>
      <c r="E366" s="33"/>
      <c r="F366" s="33"/>
      <c r="G366" s="33"/>
      <c r="H366" s="38"/>
    </row>
    <row r="367" spans="1:8" s="1" customFormat="1" ht="16.899999999999999" customHeight="1">
      <c r="A367" s="33"/>
      <c r="B367" s="38"/>
      <c r="C367" s="255" t="s">
        <v>123</v>
      </c>
      <c r="D367" s="256" t="s">
        <v>124</v>
      </c>
      <c r="E367" s="257" t="s">
        <v>1</v>
      </c>
      <c r="F367" s="258">
        <v>165</v>
      </c>
      <c r="G367" s="33"/>
      <c r="H367" s="38"/>
    </row>
    <row r="368" spans="1:8" s="1" customFormat="1" ht="16.899999999999999" customHeight="1">
      <c r="A368" s="33"/>
      <c r="B368" s="38"/>
      <c r="C368" s="259" t="s">
        <v>123</v>
      </c>
      <c r="D368" s="259" t="s">
        <v>523</v>
      </c>
      <c r="E368" s="16" t="s">
        <v>1</v>
      </c>
      <c r="F368" s="260">
        <v>165</v>
      </c>
      <c r="G368" s="33"/>
      <c r="H368" s="38"/>
    </row>
    <row r="369" spans="1:8" s="1" customFormat="1" ht="16.899999999999999" customHeight="1">
      <c r="A369" s="33"/>
      <c r="B369" s="38"/>
      <c r="C369" s="261" t="s">
        <v>717</v>
      </c>
      <c r="D369" s="33"/>
      <c r="E369" s="33"/>
      <c r="F369" s="33"/>
      <c r="G369" s="33"/>
      <c r="H369" s="38"/>
    </row>
    <row r="370" spans="1:8" s="1" customFormat="1" ht="16.899999999999999" customHeight="1">
      <c r="A370" s="33"/>
      <c r="B370" s="38"/>
      <c r="C370" s="259" t="s">
        <v>339</v>
      </c>
      <c r="D370" s="259" t="s">
        <v>340</v>
      </c>
      <c r="E370" s="16" t="s">
        <v>341</v>
      </c>
      <c r="F370" s="260">
        <v>165</v>
      </c>
      <c r="G370" s="33"/>
      <c r="H370" s="38"/>
    </row>
    <row r="371" spans="1:8" s="1" customFormat="1" ht="16.899999999999999" customHeight="1">
      <c r="A371" s="33"/>
      <c r="B371" s="38"/>
      <c r="C371" s="259" t="s">
        <v>210</v>
      </c>
      <c r="D371" s="259" t="s">
        <v>211</v>
      </c>
      <c r="E371" s="16" t="s">
        <v>212</v>
      </c>
      <c r="F371" s="260">
        <v>16.5</v>
      </c>
      <c r="G371" s="33"/>
      <c r="H371" s="38"/>
    </row>
    <row r="372" spans="1:8" s="1" customFormat="1" ht="22.5">
      <c r="A372" s="33"/>
      <c r="B372" s="38"/>
      <c r="C372" s="259" t="s">
        <v>237</v>
      </c>
      <c r="D372" s="259" t="s">
        <v>238</v>
      </c>
      <c r="E372" s="16" t="s">
        <v>223</v>
      </c>
      <c r="F372" s="260">
        <v>79.91</v>
      </c>
      <c r="G372" s="33"/>
      <c r="H372" s="38"/>
    </row>
    <row r="373" spans="1:8" s="1" customFormat="1" ht="16.899999999999999" customHeight="1">
      <c r="A373" s="33"/>
      <c r="B373" s="38"/>
      <c r="C373" s="259" t="s">
        <v>253</v>
      </c>
      <c r="D373" s="259" t="s">
        <v>254</v>
      </c>
      <c r="E373" s="16" t="s">
        <v>187</v>
      </c>
      <c r="F373" s="260">
        <v>462</v>
      </c>
      <c r="G373" s="33"/>
      <c r="H373" s="38"/>
    </row>
    <row r="374" spans="1:8" s="1" customFormat="1" ht="16.899999999999999" customHeight="1">
      <c r="A374" s="33"/>
      <c r="B374" s="38"/>
      <c r="C374" s="259" t="s">
        <v>258</v>
      </c>
      <c r="D374" s="259" t="s">
        <v>259</v>
      </c>
      <c r="E374" s="16" t="s">
        <v>187</v>
      </c>
      <c r="F374" s="260">
        <v>462</v>
      </c>
      <c r="G374" s="33"/>
      <c r="H374" s="38"/>
    </row>
    <row r="375" spans="1:8" s="1" customFormat="1" ht="16.899999999999999" customHeight="1">
      <c r="A375" s="33"/>
      <c r="B375" s="38"/>
      <c r="C375" s="259" t="s">
        <v>325</v>
      </c>
      <c r="D375" s="259" t="s">
        <v>326</v>
      </c>
      <c r="E375" s="16" t="s">
        <v>223</v>
      </c>
      <c r="F375" s="260">
        <v>26.4</v>
      </c>
      <c r="G375" s="33"/>
      <c r="H375" s="38"/>
    </row>
    <row r="376" spans="1:8" s="1" customFormat="1" ht="16.899999999999999" customHeight="1">
      <c r="A376" s="33"/>
      <c r="B376" s="38"/>
      <c r="C376" s="259" t="s">
        <v>361</v>
      </c>
      <c r="D376" s="259" t="s">
        <v>362</v>
      </c>
      <c r="E376" s="16" t="s">
        <v>223</v>
      </c>
      <c r="F376" s="260">
        <v>13.2</v>
      </c>
      <c r="G376" s="33"/>
      <c r="H376" s="38"/>
    </row>
    <row r="377" spans="1:8" s="1" customFormat="1" ht="16.899999999999999" customHeight="1">
      <c r="A377" s="33"/>
      <c r="B377" s="38"/>
      <c r="C377" s="259" t="s">
        <v>408</v>
      </c>
      <c r="D377" s="259" t="s">
        <v>409</v>
      </c>
      <c r="E377" s="16" t="s">
        <v>212</v>
      </c>
      <c r="F377" s="260">
        <v>165</v>
      </c>
      <c r="G377" s="33"/>
      <c r="H377" s="38"/>
    </row>
    <row r="378" spans="1:8" s="1" customFormat="1" ht="22.5">
      <c r="A378" s="33"/>
      <c r="B378" s="38"/>
      <c r="C378" s="259" t="s">
        <v>394</v>
      </c>
      <c r="D378" s="259" t="s">
        <v>395</v>
      </c>
      <c r="E378" s="16" t="s">
        <v>212</v>
      </c>
      <c r="F378" s="260">
        <v>165</v>
      </c>
      <c r="G378" s="33"/>
      <c r="H378" s="38"/>
    </row>
    <row r="379" spans="1:8" s="1" customFormat="1" ht="16.899999999999999" customHeight="1">
      <c r="A379" s="33"/>
      <c r="B379" s="38"/>
      <c r="C379" s="259" t="s">
        <v>412</v>
      </c>
      <c r="D379" s="259" t="s">
        <v>413</v>
      </c>
      <c r="E379" s="16" t="s">
        <v>212</v>
      </c>
      <c r="F379" s="260">
        <v>165</v>
      </c>
      <c r="G379" s="33"/>
      <c r="H379" s="38"/>
    </row>
    <row r="380" spans="1:8" s="1" customFormat="1" ht="16.899999999999999" customHeight="1">
      <c r="A380" s="33"/>
      <c r="B380" s="38"/>
      <c r="C380" s="259" t="s">
        <v>433</v>
      </c>
      <c r="D380" s="259" t="s">
        <v>434</v>
      </c>
      <c r="E380" s="16" t="s">
        <v>212</v>
      </c>
      <c r="F380" s="260">
        <v>173.25</v>
      </c>
      <c r="G380" s="33"/>
      <c r="H380" s="38"/>
    </row>
    <row r="381" spans="1:8" s="1" customFormat="1" ht="16.899999999999999" customHeight="1">
      <c r="A381" s="33"/>
      <c r="B381" s="38"/>
      <c r="C381" s="259" t="s">
        <v>438</v>
      </c>
      <c r="D381" s="259" t="s">
        <v>439</v>
      </c>
      <c r="E381" s="16" t="s">
        <v>212</v>
      </c>
      <c r="F381" s="260">
        <v>165</v>
      </c>
      <c r="G381" s="33"/>
      <c r="H381" s="38"/>
    </row>
    <row r="382" spans="1:8" s="1" customFormat="1" ht="16.899999999999999" customHeight="1">
      <c r="A382" s="33"/>
      <c r="B382" s="38"/>
      <c r="C382" s="259" t="s">
        <v>398</v>
      </c>
      <c r="D382" s="259" t="s">
        <v>399</v>
      </c>
      <c r="E382" s="16" t="s">
        <v>212</v>
      </c>
      <c r="F382" s="260">
        <v>173.25</v>
      </c>
      <c r="G382" s="33"/>
      <c r="H382" s="38"/>
    </row>
    <row r="383" spans="1:8" s="1" customFormat="1" ht="16.899999999999999" customHeight="1">
      <c r="A383" s="33"/>
      <c r="B383" s="38"/>
      <c r="C383" s="255" t="s">
        <v>719</v>
      </c>
      <c r="D383" s="256" t="s">
        <v>124</v>
      </c>
      <c r="E383" s="257" t="s">
        <v>1</v>
      </c>
      <c r="F383" s="258">
        <v>8048</v>
      </c>
      <c r="G383" s="33"/>
      <c r="H383" s="38"/>
    </row>
    <row r="384" spans="1:8" s="1" customFormat="1" ht="16.899999999999999" customHeight="1">
      <c r="A384" s="33"/>
      <c r="B384" s="38"/>
      <c r="C384" s="255" t="s">
        <v>114</v>
      </c>
      <c r="D384" s="256" t="s">
        <v>115</v>
      </c>
      <c r="E384" s="257" t="s">
        <v>1</v>
      </c>
      <c r="F384" s="258">
        <v>27.5</v>
      </c>
      <c r="G384" s="33"/>
      <c r="H384" s="38"/>
    </row>
    <row r="385" spans="1:8" s="1" customFormat="1" ht="16.899999999999999" customHeight="1">
      <c r="A385" s="33"/>
      <c r="B385" s="38"/>
      <c r="C385" s="259" t="s">
        <v>114</v>
      </c>
      <c r="D385" s="259" t="s">
        <v>526</v>
      </c>
      <c r="E385" s="16" t="s">
        <v>1</v>
      </c>
      <c r="F385" s="260">
        <v>27.5</v>
      </c>
      <c r="G385" s="33"/>
      <c r="H385" s="38"/>
    </row>
    <row r="386" spans="1:8" s="1" customFormat="1" ht="16.899999999999999" customHeight="1">
      <c r="A386" s="33"/>
      <c r="B386" s="38"/>
      <c r="C386" s="261" t="s">
        <v>717</v>
      </c>
      <c r="D386" s="33"/>
      <c r="E386" s="33"/>
      <c r="F386" s="33"/>
      <c r="G386" s="33"/>
      <c r="H386" s="38"/>
    </row>
    <row r="387" spans="1:8" s="1" customFormat="1" ht="16.899999999999999" customHeight="1">
      <c r="A387" s="33"/>
      <c r="B387" s="38"/>
      <c r="C387" s="259" t="s">
        <v>339</v>
      </c>
      <c r="D387" s="259" t="s">
        <v>340</v>
      </c>
      <c r="E387" s="16" t="s">
        <v>341</v>
      </c>
      <c r="F387" s="260">
        <v>165</v>
      </c>
      <c r="G387" s="33"/>
      <c r="H387" s="38"/>
    </row>
    <row r="388" spans="1:8" s="1" customFormat="1" ht="16.899999999999999" customHeight="1">
      <c r="A388" s="33"/>
      <c r="B388" s="38"/>
      <c r="C388" s="259" t="s">
        <v>193</v>
      </c>
      <c r="D388" s="259" t="s">
        <v>194</v>
      </c>
      <c r="E388" s="16" t="s">
        <v>187</v>
      </c>
      <c r="F388" s="260">
        <v>93.5</v>
      </c>
      <c r="G388" s="33"/>
      <c r="H388" s="38"/>
    </row>
    <row r="389" spans="1:8" s="1" customFormat="1" ht="16.899999999999999" customHeight="1">
      <c r="A389" s="33"/>
      <c r="B389" s="38"/>
      <c r="C389" s="259" t="s">
        <v>205</v>
      </c>
      <c r="D389" s="259" t="s">
        <v>206</v>
      </c>
      <c r="E389" s="16" t="s">
        <v>187</v>
      </c>
      <c r="F389" s="260">
        <v>44</v>
      </c>
      <c r="G389" s="33"/>
      <c r="H389" s="38"/>
    </row>
    <row r="390" spans="1:8" s="1" customFormat="1" ht="22.5">
      <c r="A390" s="33"/>
      <c r="B390" s="38"/>
      <c r="C390" s="259" t="s">
        <v>237</v>
      </c>
      <c r="D390" s="259" t="s">
        <v>238</v>
      </c>
      <c r="E390" s="16" t="s">
        <v>223</v>
      </c>
      <c r="F390" s="260">
        <v>79.91</v>
      </c>
      <c r="G390" s="33"/>
      <c r="H390" s="38"/>
    </row>
    <row r="391" spans="1:8" s="1" customFormat="1" ht="16.899999999999999" customHeight="1">
      <c r="A391" s="33"/>
      <c r="B391" s="38"/>
      <c r="C391" s="259" t="s">
        <v>376</v>
      </c>
      <c r="D391" s="259" t="s">
        <v>377</v>
      </c>
      <c r="E391" s="16" t="s">
        <v>187</v>
      </c>
      <c r="F391" s="260">
        <v>22</v>
      </c>
      <c r="G391" s="33"/>
      <c r="H391" s="38"/>
    </row>
    <row r="392" spans="1:8" s="1" customFormat="1" ht="22.5">
      <c r="A392" s="33"/>
      <c r="B392" s="38"/>
      <c r="C392" s="259" t="s">
        <v>380</v>
      </c>
      <c r="D392" s="259" t="s">
        <v>381</v>
      </c>
      <c r="E392" s="16" t="s">
        <v>187</v>
      </c>
      <c r="F392" s="260">
        <v>71.5</v>
      </c>
      <c r="G392" s="33"/>
      <c r="H392" s="38"/>
    </row>
    <row r="393" spans="1:8" s="1" customFormat="1" ht="16.899999999999999" customHeight="1">
      <c r="A393" s="33"/>
      <c r="B393" s="38"/>
      <c r="C393" s="259" t="s">
        <v>384</v>
      </c>
      <c r="D393" s="259" t="s">
        <v>385</v>
      </c>
      <c r="E393" s="16" t="s">
        <v>187</v>
      </c>
      <c r="F393" s="260">
        <v>66</v>
      </c>
      <c r="G393" s="33"/>
      <c r="H393" s="38"/>
    </row>
    <row r="394" spans="1:8" s="1" customFormat="1" ht="16.899999999999999" customHeight="1">
      <c r="A394" s="33"/>
      <c r="B394" s="38"/>
      <c r="C394" s="259" t="s">
        <v>449</v>
      </c>
      <c r="D394" s="259" t="s">
        <v>450</v>
      </c>
      <c r="E394" s="16" t="s">
        <v>212</v>
      </c>
      <c r="F394" s="260">
        <v>165</v>
      </c>
      <c r="G394" s="33"/>
      <c r="H394" s="38"/>
    </row>
    <row r="395" spans="1:8" s="1" customFormat="1" ht="16.899999999999999" customHeight="1">
      <c r="A395" s="33"/>
      <c r="B395" s="38"/>
      <c r="C395" s="259" t="s">
        <v>316</v>
      </c>
      <c r="D395" s="259" t="s">
        <v>317</v>
      </c>
      <c r="E395" s="16" t="s">
        <v>305</v>
      </c>
      <c r="F395" s="260">
        <v>125.928</v>
      </c>
      <c r="G395" s="33"/>
      <c r="H395" s="38"/>
    </row>
    <row r="396" spans="1:8" s="1" customFormat="1" ht="16.899999999999999" customHeight="1">
      <c r="A396" s="33"/>
      <c r="B396" s="38"/>
      <c r="C396" s="255" t="s">
        <v>121</v>
      </c>
      <c r="D396" s="256" t="s">
        <v>122</v>
      </c>
      <c r="E396" s="257" t="s">
        <v>1</v>
      </c>
      <c r="F396" s="258">
        <v>27.5</v>
      </c>
      <c r="G396" s="33"/>
      <c r="H396" s="38"/>
    </row>
    <row r="397" spans="1:8" s="1" customFormat="1" ht="16.899999999999999" customHeight="1">
      <c r="A397" s="33"/>
      <c r="B397" s="38"/>
      <c r="C397" s="259" t="s">
        <v>121</v>
      </c>
      <c r="D397" s="259" t="s">
        <v>525</v>
      </c>
      <c r="E397" s="16" t="s">
        <v>1</v>
      </c>
      <c r="F397" s="260">
        <v>27.5</v>
      </c>
      <c r="G397" s="33"/>
      <c r="H397" s="38"/>
    </row>
    <row r="398" spans="1:8" s="1" customFormat="1" ht="16.899999999999999" customHeight="1">
      <c r="A398" s="33"/>
      <c r="B398" s="38"/>
      <c r="C398" s="261" t="s">
        <v>717</v>
      </c>
      <c r="D398" s="33"/>
      <c r="E398" s="33"/>
      <c r="F398" s="33"/>
      <c r="G398" s="33"/>
      <c r="H398" s="38"/>
    </row>
    <row r="399" spans="1:8" s="1" customFormat="1" ht="16.899999999999999" customHeight="1">
      <c r="A399" s="33"/>
      <c r="B399" s="38"/>
      <c r="C399" s="259" t="s">
        <v>339</v>
      </c>
      <c r="D399" s="259" t="s">
        <v>340</v>
      </c>
      <c r="E399" s="16" t="s">
        <v>341</v>
      </c>
      <c r="F399" s="260">
        <v>165</v>
      </c>
      <c r="G399" s="33"/>
      <c r="H399" s="38"/>
    </row>
    <row r="400" spans="1:8" s="1" customFormat="1" ht="16.899999999999999" customHeight="1">
      <c r="A400" s="33"/>
      <c r="B400" s="38"/>
      <c r="C400" s="259" t="s">
        <v>193</v>
      </c>
      <c r="D400" s="259" t="s">
        <v>194</v>
      </c>
      <c r="E400" s="16" t="s">
        <v>187</v>
      </c>
      <c r="F400" s="260">
        <v>93.5</v>
      </c>
      <c r="G400" s="33"/>
      <c r="H400" s="38"/>
    </row>
    <row r="401" spans="1:8" s="1" customFormat="1" ht="16.899999999999999" customHeight="1">
      <c r="A401" s="33"/>
      <c r="B401" s="38"/>
      <c r="C401" s="259" t="s">
        <v>201</v>
      </c>
      <c r="D401" s="259" t="s">
        <v>202</v>
      </c>
      <c r="E401" s="16" t="s">
        <v>187</v>
      </c>
      <c r="F401" s="260">
        <v>22</v>
      </c>
      <c r="G401" s="33"/>
      <c r="H401" s="38"/>
    </row>
    <row r="402" spans="1:8" s="1" customFormat="1" ht="16.899999999999999" customHeight="1">
      <c r="A402" s="33"/>
      <c r="B402" s="38"/>
      <c r="C402" s="259" t="s">
        <v>205</v>
      </c>
      <c r="D402" s="259" t="s">
        <v>206</v>
      </c>
      <c r="E402" s="16" t="s">
        <v>187</v>
      </c>
      <c r="F402" s="260">
        <v>44</v>
      </c>
      <c r="G402" s="33"/>
      <c r="H402" s="38"/>
    </row>
    <row r="403" spans="1:8" s="1" customFormat="1" ht="22.5">
      <c r="A403" s="33"/>
      <c r="B403" s="38"/>
      <c r="C403" s="259" t="s">
        <v>237</v>
      </c>
      <c r="D403" s="259" t="s">
        <v>238</v>
      </c>
      <c r="E403" s="16" t="s">
        <v>223</v>
      </c>
      <c r="F403" s="260">
        <v>79.91</v>
      </c>
      <c r="G403" s="33"/>
      <c r="H403" s="38"/>
    </row>
    <row r="404" spans="1:8" s="1" customFormat="1" ht="16.899999999999999" customHeight="1">
      <c r="A404" s="33"/>
      <c r="B404" s="38"/>
      <c r="C404" s="259" t="s">
        <v>371</v>
      </c>
      <c r="D404" s="259" t="s">
        <v>372</v>
      </c>
      <c r="E404" s="16" t="s">
        <v>187</v>
      </c>
      <c r="F404" s="260">
        <v>22</v>
      </c>
      <c r="G404" s="33"/>
      <c r="H404" s="38"/>
    </row>
    <row r="405" spans="1:8" s="1" customFormat="1" ht="22.5">
      <c r="A405" s="33"/>
      <c r="B405" s="38"/>
      <c r="C405" s="259" t="s">
        <v>380</v>
      </c>
      <c r="D405" s="259" t="s">
        <v>381</v>
      </c>
      <c r="E405" s="16" t="s">
        <v>187</v>
      </c>
      <c r="F405" s="260">
        <v>71.5</v>
      </c>
      <c r="G405" s="33"/>
      <c r="H405" s="38"/>
    </row>
    <row r="406" spans="1:8" s="1" customFormat="1" ht="16.899999999999999" customHeight="1">
      <c r="A406" s="33"/>
      <c r="B406" s="38"/>
      <c r="C406" s="259" t="s">
        <v>384</v>
      </c>
      <c r="D406" s="259" t="s">
        <v>385</v>
      </c>
      <c r="E406" s="16" t="s">
        <v>187</v>
      </c>
      <c r="F406" s="260">
        <v>66</v>
      </c>
      <c r="G406" s="33"/>
      <c r="H406" s="38"/>
    </row>
    <row r="407" spans="1:8" s="1" customFormat="1" ht="16.899999999999999" customHeight="1">
      <c r="A407" s="33"/>
      <c r="B407" s="38"/>
      <c r="C407" s="259" t="s">
        <v>443</v>
      </c>
      <c r="D407" s="259" t="s">
        <v>444</v>
      </c>
      <c r="E407" s="16" t="s">
        <v>212</v>
      </c>
      <c r="F407" s="260">
        <v>55</v>
      </c>
      <c r="G407" s="33"/>
      <c r="H407" s="38"/>
    </row>
    <row r="408" spans="1:8" s="1" customFormat="1" ht="16.899999999999999" customHeight="1">
      <c r="A408" s="33"/>
      <c r="B408" s="38"/>
      <c r="C408" s="259" t="s">
        <v>449</v>
      </c>
      <c r="D408" s="259" t="s">
        <v>450</v>
      </c>
      <c r="E408" s="16" t="s">
        <v>212</v>
      </c>
      <c r="F408" s="260">
        <v>165</v>
      </c>
      <c r="G408" s="33"/>
      <c r="H408" s="38"/>
    </row>
    <row r="409" spans="1:8" s="1" customFormat="1" ht="16.899999999999999" customHeight="1">
      <c r="A409" s="33"/>
      <c r="B409" s="38"/>
      <c r="C409" s="259" t="s">
        <v>454</v>
      </c>
      <c r="D409" s="259" t="s">
        <v>455</v>
      </c>
      <c r="E409" s="16" t="s">
        <v>212</v>
      </c>
      <c r="F409" s="260">
        <v>55</v>
      </c>
      <c r="G409" s="33"/>
      <c r="H409" s="38"/>
    </row>
    <row r="410" spans="1:8" s="1" customFormat="1" ht="16.899999999999999" customHeight="1">
      <c r="A410" s="33"/>
      <c r="B410" s="38"/>
      <c r="C410" s="259" t="s">
        <v>316</v>
      </c>
      <c r="D410" s="259" t="s">
        <v>317</v>
      </c>
      <c r="E410" s="16" t="s">
        <v>305</v>
      </c>
      <c r="F410" s="260">
        <v>125.928</v>
      </c>
      <c r="G410" s="33"/>
      <c r="H410" s="38"/>
    </row>
    <row r="411" spans="1:8" s="1" customFormat="1" ht="16.899999999999999" customHeight="1">
      <c r="A411" s="33"/>
      <c r="B411" s="38"/>
      <c r="C411" s="255" t="s">
        <v>720</v>
      </c>
      <c r="D411" s="256" t="s">
        <v>721</v>
      </c>
      <c r="E411" s="257" t="s">
        <v>1</v>
      </c>
      <c r="F411" s="258">
        <v>0</v>
      </c>
      <c r="G411" s="33"/>
      <c r="H411" s="38"/>
    </row>
    <row r="412" spans="1:8" s="1" customFormat="1" ht="16.899999999999999" customHeight="1">
      <c r="A412" s="33"/>
      <c r="B412" s="38"/>
      <c r="C412" s="255" t="s">
        <v>722</v>
      </c>
      <c r="D412" s="256" t="s">
        <v>723</v>
      </c>
      <c r="E412" s="257" t="s">
        <v>1</v>
      </c>
      <c r="F412" s="258">
        <v>0</v>
      </c>
      <c r="G412" s="33"/>
      <c r="H412" s="38"/>
    </row>
    <row r="413" spans="1:8" s="1" customFormat="1" ht="16.899999999999999" customHeight="1">
      <c r="A413" s="33"/>
      <c r="B413" s="38"/>
      <c r="C413" s="255" t="s">
        <v>724</v>
      </c>
      <c r="D413" s="256" t="s">
        <v>725</v>
      </c>
      <c r="E413" s="257" t="s">
        <v>1</v>
      </c>
      <c r="F413" s="258">
        <v>0</v>
      </c>
      <c r="G413" s="33"/>
      <c r="H413" s="38"/>
    </row>
    <row r="414" spans="1:8" s="1" customFormat="1" ht="16.899999999999999" customHeight="1">
      <c r="A414" s="33"/>
      <c r="B414" s="38"/>
      <c r="C414" s="255" t="s">
        <v>726</v>
      </c>
      <c r="D414" s="256" t="s">
        <v>725</v>
      </c>
      <c r="E414" s="257" t="s">
        <v>1</v>
      </c>
      <c r="F414" s="258">
        <v>302</v>
      </c>
      <c r="G414" s="33"/>
      <c r="H414" s="38"/>
    </row>
    <row r="415" spans="1:8" s="1" customFormat="1" ht="16.899999999999999" customHeight="1">
      <c r="A415" s="33"/>
      <c r="B415" s="38"/>
      <c r="C415" s="255" t="s">
        <v>727</v>
      </c>
      <c r="D415" s="256" t="s">
        <v>728</v>
      </c>
      <c r="E415" s="257" t="s">
        <v>1</v>
      </c>
      <c r="F415" s="258">
        <v>0</v>
      </c>
      <c r="G415" s="33"/>
      <c r="H415" s="38"/>
    </row>
    <row r="416" spans="1:8" s="1" customFormat="1" ht="16.899999999999999" customHeight="1">
      <c r="A416" s="33"/>
      <c r="B416" s="38"/>
      <c r="C416" s="255" t="s">
        <v>729</v>
      </c>
      <c r="D416" s="256" t="s">
        <v>730</v>
      </c>
      <c r="E416" s="257" t="s">
        <v>1</v>
      </c>
      <c r="F416" s="258">
        <v>0</v>
      </c>
      <c r="G416" s="33"/>
      <c r="H416" s="38"/>
    </row>
    <row r="417" spans="1:8" s="1" customFormat="1" ht="16.899999999999999" customHeight="1">
      <c r="A417" s="33"/>
      <c r="B417" s="38"/>
      <c r="C417" s="255" t="s">
        <v>731</v>
      </c>
      <c r="D417" s="256" t="s">
        <v>732</v>
      </c>
      <c r="E417" s="257" t="s">
        <v>1</v>
      </c>
      <c r="F417" s="258">
        <v>0</v>
      </c>
      <c r="G417" s="33"/>
      <c r="H417" s="38"/>
    </row>
    <row r="418" spans="1:8" s="1" customFormat="1" ht="16.899999999999999" customHeight="1">
      <c r="A418" s="33"/>
      <c r="B418" s="38"/>
      <c r="C418" s="255" t="s">
        <v>126</v>
      </c>
      <c r="D418" s="256" t="s">
        <v>127</v>
      </c>
      <c r="E418" s="257" t="s">
        <v>1</v>
      </c>
      <c r="F418" s="258">
        <v>55</v>
      </c>
      <c r="G418" s="33"/>
      <c r="H418" s="38"/>
    </row>
    <row r="419" spans="1:8" s="1" customFormat="1" ht="16.899999999999999" customHeight="1">
      <c r="A419" s="33"/>
      <c r="B419" s="38"/>
      <c r="C419" s="259" t="s">
        <v>126</v>
      </c>
      <c r="D419" s="259" t="s">
        <v>527</v>
      </c>
      <c r="E419" s="16" t="s">
        <v>1</v>
      </c>
      <c r="F419" s="260">
        <v>55</v>
      </c>
      <c r="G419" s="33"/>
      <c r="H419" s="38"/>
    </row>
    <row r="420" spans="1:8" s="1" customFormat="1" ht="16.899999999999999" customHeight="1">
      <c r="A420" s="33"/>
      <c r="B420" s="38"/>
      <c r="C420" s="261" t="s">
        <v>717</v>
      </c>
      <c r="D420" s="33"/>
      <c r="E420" s="33"/>
      <c r="F420" s="33"/>
      <c r="G420" s="33"/>
      <c r="H420" s="38"/>
    </row>
    <row r="421" spans="1:8" s="1" customFormat="1" ht="16.899999999999999" customHeight="1">
      <c r="A421" s="33"/>
      <c r="B421" s="38"/>
      <c r="C421" s="259" t="s">
        <v>339</v>
      </c>
      <c r="D421" s="259" t="s">
        <v>340</v>
      </c>
      <c r="E421" s="16" t="s">
        <v>341</v>
      </c>
      <c r="F421" s="260">
        <v>165</v>
      </c>
      <c r="G421" s="33"/>
      <c r="H421" s="38"/>
    </row>
    <row r="422" spans="1:8" s="1" customFormat="1" ht="16.899999999999999" customHeight="1">
      <c r="A422" s="33"/>
      <c r="B422" s="38"/>
      <c r="C422" s="259" t="s">
        <v>216</v>
      </c>
      <c r="D422" s="259" t="s">
        <v>217</v>
      </c>
      <c r="E422" s="16" t="s">
        <v>187</v>
      </c>
      <c r="F422" s="260">
        <v>71.5</v>
      </c>
      <c r="G422" s="33"/>
      <c r="H422" s="38"/>
    </row>
    <row r="423" spans="1:8" s="1" customFormat="1" ht="22.5">
      <c r="A423" s="33"/>
      <c r="B423" s="38"/>
      <c r="C423" s="259" t="s">
        <v>237</v>
      </c>
      <c r="D423" s="259" t="s">
        <v>238</v>
      </c>
      <c r="E423" s="16" t="s">
        <v>223</v>
      </c>
      <c r="F423" s="260">
        <v>79.91</v>
      </c>
      <c r="G423" s="33"/>
      <c r="H423" s="38"/>
    </row>
    <row r="424" spans="1:8" s="1" customFormat="1" ht="22.5">
      <c r="A424" s="33"/>
      <c r="B424" s="38"/>
      <c r="C424" s="259" t="s">
        <v>262</v>
      </c>
      <c r="D424" s="259" t="s">
        <v>263</v>
      </c>
      <c r="E424" s="16" t="s">
        <v>223</v>
      </c>
      <c r="F424" s="260">
        <v>115.932</v>
      </c>
      <c r="G424" s="33"/>
      <c r="H424" s="38"/>
    </row>
    <row r="425" spans="1:8" s="1" customFormat="1" ht="16.899999999999999" customHeight="1">
      <c r="A425" s="33"/>
      <c r="B425" s="38"/>
      <c r="C425" s="259" t="s">
        <v>267</v>
      </c>
      <c r="D425" s="259" t="s">
        <v>268</v>
      </c>
      <c r="E425" s="16" t="s">
        <v>223</v>
      </c>
      <c r="F425" s="260">
        <v>115.932</v>
      </c>
      <c r="G425" s="33"/>
      <c r="H425" s="38"/>
    </row>
    <row r="426" spans="1:8" s="1" customFormat="1" ht="16.899999999999999" customHeight="1">
      <c r="A426" s="33"/>
      <c r="B426" s="38"/>
      <c r="C426" s="259" t="s">
        <v>335</v>
      </c>
      <c r="D426" s="259" t="s">
        <v>336</v>
      </c>
      <c r="E426" s="16" t="s">
        <v>187</v>
      </c>
      <c r="F426" s="260">
        <v>71.5</v>
      </c>
      <c r="G426" s="33"/>
      <c r="H426" s="38"/>
    </row>
    <row r="427" spans="1:8" s="1" customFormat="1" ht="16.899999999999999" customHeight="1">
      <c r="A427" s="33"/>
      <c r="B427" s="38"/>
      <c r="C427" s="255" t="s">
        <v>111</v>
      </c>
      <c r="D427" s="256" t="s">
        <v>112</v>
      </c>
      <c r="E427" s="257" t="s">
        <v>1</v>
      </c>
      <c r="F427" s="258">
        <v>55</v>
      </c>
      <c r="G427" s="33"/>
      <c r="H427" s="38"/>
    </row>
    <row r="428" spans="1:8" s="1" customFormat="1" ht="16.899999999999999" customHeight="1">
      <c r="A428" s="33"/>
      <c r="B428" s="38"/>
      <c r="C428" s="259" t="s">
        <v>111</v>
      </c>
      <c r="D428" s="259" t="s">
        <v>528</v>
      </c>
      <c r="E428" s="16" t="s">
        <v>1</v>
      </c>
      <c r="F428" s="260">
        <v>55</v>
      </c>
      <c r="G428" s="33"/>
      <c r="H428" s="38"/>
    </row>
    <row r="429" spans="1:8" s="1" customFormat="1" ht="16.899999999999999" customHeight="1">
      <c r="A429" s="33"/>
      <c r="B429" s="38"/>
      <c r="C429" s="261" t="s">
        <v>717</v>
      </c>
      <c r="D429" s="33"/>
      <c r="E429" s="33"/>
      <c r="F429" s="33"/>
      <c r="G429" s="33"/>
      <c r="H429" s="38"/>
    </row>
    <row r="430" spans="1:8" s="1" customFormat="1" ht="16.899999999999999" customHeight="1">
      <c r="A430" s="33"/>
      <c r="B430" s="38"/>
      <c r="C430" s="259" t="s">
        <v>339</v>
      </c>
      <c r="D430" s="259" t="s">
        <v>340</v>
      </c>
      <c r="E430" s="16" t="s">
        <v>341</v>
      </c>
      <c r="F430" s="260">
        <v>165</v>
      </c>
      <c r="G430" s="33"/>
      <c r="H430" s="38"/>
    </row>
    <row r="431" spans="1:8" s="1" customFormat="1" ht="16.899999999999999" customHeight="1">
      <c r="A431" s="33"/>
      <c r="B431" s="38"/>
      <c r="C431" s="259" t="s">
        <v>185</v>
      </c>
      <c r="D431" s="259" t="s">
        <v>186</v>
      </c>
      <c r="E431" s="16" t="s">
        <v>187</v>
      </c>
      <c r="F431" s="260">
        <v>66</v>
      </c>
      <c r="G431" s="33"/>
      <c r="H431" s="38"/>
    </row>
    <row r="432" spans="1:8" s="1" customFormat="1" ht="22.5">
      <c r="A432" s="33"/>
      <c r="B432" s="38"/>
      <c r="C432" s="259" t="s">
        <v>237</v>
      </c>
      <c r="D432" s="259" t="s">
        <v>238</v>
      </c>
      <c r="E432" s="16" t="s">
        <v>223</v>
      </c>
      <c r="F432" s="260">
        <v>79.91</v>
      </c>
      <c r="G432" s="33"/>
      <c r="H432" s="38"/>
    </row>
    <row r="433" spans="1:8" s="1" customFormat="1" ht="16.899999999999999" customHeight="1">
      <c r="A433" s="33"/>
      <c r="B433" s="38"/>
      <c r="C433" s="259" t="s">
        <v>367</v>
      </c>
      <c r="D433" s="259" t="s">
        <v>368</v>
      </c>
      <c r="E433" s="16" t="s">
        <v>187</v>
      </c>
      <c r="F433" s="260">
        <v>66</v>
      </c>
      <c r="G433" s="33"/>
      <c r="H433" s="38"/>
    </row>
    <row r="434" spans="1:8" s="1" customFormat="1" ht="16.899999999999999" customHeight="1">
      <c r="A434" s="33"/>
      <c r="B434" s="38"/>
      <c r="C434" s="259" t="s">
        <v>389</v>
      </c>
      <c r="D434" s="259" t="s">
        <v>390</v>
      </c>
      <c r="E434" s="16" t="s">
        <v>187</v>
      </c>
      <c r="F434" s="260">
        <v>66</v>
      </c>
      <c r="G434" s="33"/>
      <c r="H434" s="38"/>
    </row>
    <row r="435" spans="1:8" s="1" customFormat="1" ht="16.899999999999999" customHeight="1">
      <c r="A435" s="33"/>
      <c r="B435" s="38"/>
      <c r="C435" s="259" t="s">
        <v>316</v>
      </c>
      <c r="D435" s="259" t="s">
        <v>317</v>
      </c>
      <c r="E435" s="16" t="s">
        <v>305</v>
      </c>
      <c r="F435" s="260">
        <v>125.928</v>
      </c>
      <c r="G435" s="33"/>
      <c r="H435" s="38"/>
    </row>
    <row r="436" spans="1:8" s="1" customFormat="1" ht="16.899999999999999" customHeight="1">
      <c r="A436" s="33"/>
      <c r="B436" s="38"/>
      <c r="C436" s="255" t="s">
        <v>133</v>
      </c>
      <c r="D436" s="256" t="s">
        <v>134</v>
      </c>
      <c r="E436" s="257" t="s">
        <v>1</v>
      </c>
      <c r="F436" s="258">
        <v>1.4</v>
      </c>
      <c r="G436" s="33"/>
      <c r="H436" s="38"/>
    </row>
    <row r="437" spans="1:8" s="1" customFormat="1" ht="16.899999999999999" customHeight="1">
      <c r="A437" s="33"/>
      <c r="B437" s="38"/>
      <c r="C437" s="259" t="s">
        <v>133</v>
      </c>
      <c r="D437" s="259" t="s">
        <v>345</v>
      </c>
      <c r="E437" s="16" t="s">
        <v>1</v>
      </c>
      <c r="F437" s="260">
        <v>1.4</v>
      </c>
      <c r="G437" s="33"/>
      <c r="H437" s="38"/>
    </row>
    <row r="438" spans="1:8" s="1" customFormat="1" ht="16.899999999999999" customHeight="1">
      <c r="A438" s="33"/>
      <c r="B438" s="38"/>
      <c r="C438" s="261" t="s">
        <v>717</v>
      </c>
      <c r="D438" s="33"/>
      <c r="E438" s="33"/>
      <c r="F438" s="33"/>
      <c r="G438" s="33"/>
      <c r="H438" s="38"/>
    </row>
    <row r="439" spans="1:8" s="1" customFormat="1" ht="16.899999999999999" customHeight="1">
      <c r="A439" s="33"/>
      <c r="B439" s="38"/>
      <c r="C439" s="259" t="s">
        <v>339</v>
      </c>
      <c r="D439" s="259" t="s">
        <v>340</v>
      </c>
      <c r="E439" s="16" t="s">
        <v>341</v>
      </c>
      <c r="F439" s="260">
        <v>165</v>
      </c>
      <c r="G439" s="33"/>
      <c r="H439" s="38"/>
    </row>
    <row r="440" spans="1:8" s="1" customFormat="1" ht="22.5">
      <c r="A440" s="33"/>
      <c r="B440" s="38"/>
      <c r="C440" s="259" t="s">
        <v>237</v>
      </c>
      <c r="D440" s="259" t="s">
        <v>238</v>
      </c>
      <c r="E440" s="16" t="s">
        <v>223</v>
      </c>
      <c r="F440" s="260">
        <v>79.91</v>
      </c>
      <c r="G440" s="33"/>
      <c r="H440" s="38"/>
    </row>
    <row r="441" spans="1:8" s="1" customFormat="1" ht="16.899999999999999" customHeight="1">
      <c r="A441" s="33"/>
      <c r="B441" s="38"/>
      <c r="C441" s="259" t="s">
        <v>253</v>
      </c>
      <c r="D441" s="259" t="s">
        <v>254</v>
      </c>
      <c r="E441" s="16" t="s">
        <v>187</v>
      </c>
      <c r="F441" s="260">
        <v>462</v>
      </c>
      <c r="G441" s="33"/>
      <c r="H441" s="38"/>
    </row>
    <row r="442" spans="1:8" s="1" customFormat="1" ht="16.899999999999999" customHeight="1">
      <c r="A442" s="33"/>
      <c r="B442" s="38"/>
      <c r="C442" s="259" t="s">
        <v>258</v>
      </c>
      <c r="D442" s="259" t="s">
        <v>259</v>
      </c>
      <c r="E442" s="16" t="s">
        <v>187</v>
      </c>
      <c r="F442" s="260">
        <v>462</v>
      </c>
      <c r="G442" s="33"/>
      <c r="H442" s="38"/>
    </row>
    <row r="443" spans="1:8" s="1" customFormat="1" ht="22.5">
      <c r="A443" s="33"/>
      <c r="B443" s="38"/>
      <c r="C443" s="259" t="s">
        <v>262</v>
      </c>
      <c r="D443" s="259" t="s">
        <v>263</v>
      </c>
      <c r="E443" s="16" t="s">
        <v>223</v>
      </c>
      <c r="F443" s="260">
        <v>115.932</v>
      </c>
      <c r="G443" s="33"/>
      <c r="H443" s="38"/>
    </row>
    <row r="444" spans="1:8" s="1" customFormat="1" ht="16.899999999999999" customHeight="1">
      <c r="A444" s="33"/>
      <c r="B444" s="38"/>
      <c r="C444" s="259" t="s">
        <v>267</v>
      </c>
      <c r="D444" s="259" t="s">
        <v>268</v>
      </c>
      <c r="E444" s="16" t="s">
        <v>223</v>
      </c>
      <c r="F444" s="260">
        <v>115.932</v>
      </c>
      <c r="G444" s="33"/>
      <c r="H444" s="38"/>
    </row>
    <row r="445" spans="1:8" s="1" customFormat="1" ht="16.899999999999999" customHeight="1">
      <c r="A445" s="33"/>
      <c r="B445" s="38"/>
      <c r="C445" s="259" t="s">
        <v>316</v>
      </c>
      <c r="D445" s="259" t="s">
        <v>317</v>
      </c>
      <c r="E445" s="16" t="s">
        <v>305</v>
      </c>
      <c r="F445" s="260">
        <v>125.928</v>
      </c>
      <c r="G445" s="33"/>
      <c r="H445" s="38"/>
    </row>
    <row r="446" spans="1:8" s="1" customFormat="1" ht="16.899999999999999" customHeight="1">
      <c r="A446" s="33"/>
      <c r="B446" s="38"/>
      <c r="C446" s="255" t="s">
        <v>151</v>
      </c>
      <c r="D446" s="256" t="s">
        <v>152</v>
      </c>
      <c r="E446" s="257" t="s">
        <v>1</v>
      </c>
      <c r="F446" s="258">
        <v>0</v>
      </c>
      <c r="G446" s="33"/>
      <c r="H446" s="38"/>
    </row>
    <row r="447" spans="1:8" s="1" customFormat="1" ht="16.899999999999999" customHeight="1">
      <c r="A447" s="33"/>
      <c r="B447" s="38"/>
      <c r="C447" s="255" t="s">
        <v>129</v>
      </c>
      <c r="D447" s="256" t="s">
        <v>130</v>
      </c>
      <c r="E447" s="257" t="s">
        <v>1</v>
      </c>
      <c r="F447" s="258">
        <v>159.82</v>
      </c>
      <c r="G447" s="33"/>
      <c r="H447" s="38"/>
    </row>
    <row r="448" spans="1:8" s="1" customFormat="1" ht="16.899999999999999" customHeight="1">
      <c r="A448" s="33"/>
      <c r="B448" s="38"/>
      <c r="C448" s="259" t="s">
        <v>1</v>
      </c>
      <c r="D448" s="259" t="s">
        <v>240</v>
      </c>
      <c r="E448" s="16" t="s">
        <v>1</v>
      </c>
      <c r="F448" s="260">
        <v>184.8</v>
      </c>
      <c r="G448" s="33"/>
      <c r="H448" s="38"/>
    </row>
    <row r="449" spans="1:8" s="1" customFormat="1" ht="16.899999999999999" customHeight="1">
      <c r="A449" s="33"/>
      <c r="B449" s="38"/>
      <c r="C449" s="259" t="s">
        <v>1</v>
      </c>
      <c r="D449" s="259" t="s">
        <v>241</v>
      </c>
      <c r="E449" s="16" t="s">
        <v>1</v>
      </c>
      <c r="F449" s="260">
        <v>11.76</v>
      </c>
      <c r="G449" s="33"/>
      <c r="H449" s="38"/>
    </row>
    <row r="450" spans="1:8" s="1" customFormat="1" ht="16.899999999999999" customHeight="1">
      <c r="A450" s="33"/>
      <c r="B450" s="38"/>
      <c r="C450" s="259" t="s">
        <v>1</v>
      </c>
      <c r="D450" s="259" t="s">
        <v>242</v>
      </c>
      <c r="E450" s="16" t="s">
        <v>1</v>
      </c>
      <c r="F450" s="260">
        <v>0</v>
      </c>
      <c r="G450" s="33"/>
      <c r="H450" s="38"/>
    </row>
    <row r="451" spans="1:8" s="1" customFormat="1" ht="16.899999999999999" customHeight="1">
      <c r="A451" s="33"/>
      <c r="B451" s="38"/>
      <c r="C451" s="259" t="s">
        <v>1</v>
      </c>
      <c r="D451" s="259" t="s">
        <v>243</v>
      </c>
      <c r="E451" s="16" t="s">
        <v>1</v>
      </c>
      <c r="F451" s="260">
        <v>-7.7</v>
      </c>
      <c r="G451" s="33"/>
      <c r="H451" s="38"/>
    </row>
    <row r="452" spans="1:8" s="1" customFormat="1" ht="16.899999999999999" customHeight="1">
      <c r="A452" s="33"/>
      <c r="B452" s="38"/>
      <c r="C452" s="259" t="s">
        <v>1</v>
      </c>
      <c r="D452" s="259" t="s">
        <v>244</v>
      </c>
      <c r="E452" s="16" t="s">
        <v>1</v>
      </c>
      <c r="F452" s="260">
        <v>-9.9</v>
      </c>
      <c r="G452" s="33"/>
      <c r="H452" s="38"/>
    </row>
    <row r="453" spans="1:8" s="1" customFormat="1" ht="16.899999999999999" customHeight="1">
      <c r="A453" s="33"/>
      <c r="B453" s="38"/>
      <c r="C453" s="259" t="s">
        <v>1</v>
      </c>
      <c r="D453" s="259" t="s">
        <v>245</v>
      </c>
      <c r="E453" s="16" t="s">
        <v>1</v>
      </c>
      <c r="F453" s="260">
        <v>-9.9</v>
      </c>
      <c r="G453" s="33"/>
      <c r="H453" s="38"/>
    </row>
    <row r="454" spans="1:8" s="1" customFormat="1" ht="16.899999999999999" customHeight="1">
      <c r="A454" s="33"/>
      <c r="B454" s="38"/>
      <c r="C454" s="259" t="s">
        <v>1</v>
      </c>
      <c r="D454" s="259" t="s">
        <v>246</v>
      </c>
      <c r="E454" s="16" t="s">
        <v>1</v>
      </c>
      <c r="F454" s="260">
        <v>-9.24</v>
      </c>
      <c r="G454" s="33"/>
      <c r="H454" s="38"/>
    </row>
    <row r="455" spans="1:8" s="1" customFormat="1" ht="16.899999999999999" customHeight="1">
      <c r="A455" s="33"/>
      <c r="B455" s="38"/>
      <c r="C455" s="259" t="s">
        <v>129</v>
      </c>
      <c r="D455" s="259" t="s">
        <v>199</v>
      </c>
      <c r="E455" s="16" t="s">
        <v>1</v>
      </c>
      <c r="F455" s="260">
        <v>159.82</v>
      </c>
      <c r="G455" s="33"/>
      <c r="H455" s="38"/>
    </row>
    <row r="456" spans="1:8" s="1" customFormat="1" ht="16.899999999999999" customHeight="1">
      <c r="A456" s="33"/>
      <c r="B456" s="38"/>
      <c r="C456" s="261" t="s">
        <v>717</v>
      </c>
      <c r="D456" s="33"/>
      <c r="E456" s="33"/>
      <c r="F456" s="33"/>
      <c r="G456" s="33"/>
      <c r="H456" s="38"/>
    </row>
    <row r="457" spans="1:8" s="1" customFormat="1" ht="22.5">
      <c r="A457" s="33"/>
      <c r="B457" s="38"/>
      <c r="C457" s="259" t="s">
        <v>237</v>
      </c>
      <c r="D457" s="259" t="s">
        <v>238</v>
      </c>
      <c r="E457" s="16" t="s">
        <v>223</v>
      </c>
      <c r="F457" s="260">
        <v>79.91</v>
      </c>
      <c r="G457" s="33"/>
      <c r="H457" s="38"/>
    </row>
    <row r="458" spans="1:8" s="1" customFormat="1" ht="16.899999999999999" customHeight="1">
      <c r="A458" s="33"/>
      <c r="B458" s="38"/>
      <c r="C458" s="259" t="s">
        <v>221</v>
      </c>
      <c r="D458" s="259" t="s">
        <v>222</v>
      </c>
      <c r="E458" s="16" t="s">
        <v>223</v>
      </c>
      <c r="F458" s="260">
        <v>47.945999999999998</v>
      </c>
      <c r="G458" s="33"/>
      <c r="H458" s="38"/>
    </row>
    <row r="459" spans="1:8" s="1" customFormat="1" ht="22.5">
      <c r="A459" s="33"/>
      <c r="B459" s="38"/>
      <c r="C459" s="259" t="s">
        <v>249</v>
      </c>
      <c r="D459" s="259" t="s">
        <v>250</v>
      </c>
      <c r="E459" s="16" t="s">
        <v>223</v>
      </c>
      <c r="F459" s="260">
        <v>79.91</v>
      </c>
      <c r="G459" s="33"/>
      <c r="H459" s="38"/>
    </row>
    <row r="460" spans="1:8" s="1" customFormat="1" ht="22.5">
      <c r="A460" s="33"/>
      <c r="B460" s="38"/>
      <c r="C460" s="259" t="s">
        <v>262</v>
      </c>
      <c r="D460" s="259" t="s">
        <v>263</v>
      </c>
      <c r="E460" s="16" t="s">
        <v>223</v>
      </c>
      <c r="F460" s="260">
        <v>115.932</v>
      </c>
      <c r="G460" s="33"/>
      <c r="H460" s="38"/>
    </row>
    <row r="461" spans="1:8" s="1" customFormat="1" ht="16.899999999999999" customHeight="1">
      <c r="A461" s="33"/>
      <c r="B461" s="38"/>
      <c r="C461" s="259" t="s">
        <v>267</v>
      </c>
      <c r="D461" s="259" t="s">
        <v>268</v>
      </c>
      <c r="E461" s="16" t="s">
        <v>223</v>
      </c>
      <c r="F461" s="260">
        <v>115.932</v>
      </c>
      <c r="G461" s="33"/>
      <c r="H461" s="38"/>
    </row>
    <row r="462" spans="1:8" s="1" customFormat="1" ht="16.899999999999999" customHeight="1">
      <c r="A462" s="33"/>
      <c r="B462" s="38"/>
      <c r="C462" s="259" t="s">
        <v>290</v>
      </c>
      <c r="D462" s="259" t="s">
        <v>291</v>
      </c>
      <c r="E462" s="16" t="s">
        <v>223</v>
      </c>
      <c r="F462" s="260">
        <v>79.91</v>
      </c>
      <c r="G462" s="33"/>
      <c r="H462" s="38"/>
    </row>
    <row r="463" spans="1:8" s="1" customFormat="1" ht="16.899999999999999" customHeight="1">
      <c r="A463" s="33"/>
      <c r="B463" s="38"/>
      <c r="C463" s="259" t="s">
        <v>294</v>
      </c>
      <c r="D463" s="259" t="s">
        <v>295</v>
      </c>
      <c r="E463" s="16" t="s">
        <v>223</v>
      </c>
      <c r="F463" s="260">
        <v>79.91</v>
      </c>
      <c r="G463" s="33"/>
      <c r="H463" s="38"/>
    </row>
    <row r="464" spans="1:8" s="1" customFormat="1" ht="16.899999999999999" customHeight="1">
      <c r="A464" s="33"/>
      <c r="B464" s="38"/>
      <c r="C464" s="259" t="s">
        <v>298</v>
      </c>
      <c r="D464" s="259" t="s">
        <v>299</v>
      </c>
      <c r="E464" s="16" t="s">
        <v>223</v>
      </c>
      <c r="F464" s="260">
        <v>270.72399999999999</v>
      </c>
      <c r="G464" s="33"/>
      <c r="H464" s="38"/>
    </row>
    <row r="465" spans="1:8" s="1" customFormat="1" ht="16.899999999999999" customHeight="1">
      <c r="A465" s="33"/>
      <c r="B465" s="38"/>
      <c r="C465" s="259" t="s">
        <v>309</v>
      </c>
      <c r="D465" s="259" t="s">
        <v>310</v>
      </c>
      <c r="E465" s="16" t="s">
        <v>223</v>
      </c>
      <c r="F465" s="260">
        <v>118.876</v>
      </c>
      <c r="G465" s="33"/>
      <c r="H465" s="38"/>
    </row>
    <row r="466" spans="1:8" s="1" customFormat="1" ht="16.899999999999999" customHeight="1">
      <c r="A466" s="33"/>
      <c r="B466" s="38"/>
      <c r="C466" s="255" t="s">
        <v>139</v>
      </c>
      <c r="D466" s="256" t="s">
        <v>140</v>
      </c>
      <c r="E466" s="257" t="s">
        <v>1</v>
      </c>
      <c r="F466" s="258">
        <v>13.2</v>
      </c>
      <c r="G466" s="33"/>
      <c r="H466" s="38"/>
    </row>
    <row r="467" spans="1:8" s="1" customFormat="1" ht="16.899999999999999" customHeight="1">
      <c r="A467" s="33"/>
      <c r="B467" s="38"/>
      <c r="C467" s="259" t="s">
        <v>139</v>
      </c>
      <c r="D467" s="259" t="s">
        <v>364</v>
      </c>
      <c r="E467" s="16" t="s">
        <v>1</v>
      </c>
      <c r="F467" s="260">
        <v>13.2</v>
      </c>
      <c r="G467" s="33"/>
      <c r="H467" s="38"/>
    </row>
    <row r="468" spans="1:8" s="1" customFormat="1" ht="16.899999999999999" customHeight="1">
      <c r="A468" s="33"/>
      <c r="B468" s="38"/>
      <c r="C468" s="261" t="s">
        <v>717</v>
      </c>
      <c r="D468" s="33"/>
      <c r="E468" s="33"/>
      <c r="F468" s="33"/>
      <c r="G468" s="33"/>
      <c r="H468" s="38"/>
    </row>
    <row r="469" spans="1:8" s="1" customFormat="1" ht="16.899999999999999" customHeight="1">
      <c r="A469" s="33"/>
      <c r="B469" s="38"/>
      <c r="C469" s="259" t="s">
        <v>361</v>
      </c>
      <c r="D469" s="259" t="s">
        <v>362</v>
      </c>
      <c r="E469" s="16" t="s">
        <v>223</v>
      </c>
      <c r="F469" s="260">
        <v>13.2</v>
      </c>
      <c r="G469" s="33"/>
      <c r="H469" s="38"/>
    </row>
    <row r="470" spans="1:8" s="1" customFormat="1" ht="22.5">
      <c r="A470" s="33"/>
      <c r="B470" s="38"/>
      <c r="C470" s="259" t="s">
        <v>272</v>
      </c>
      <c r="D470" s="259" t="s">
        <v>273</v>
      </c>
      <c r="E470" s="16" t="s">
        <v>223</v>
      </c>
      <c r="F470" s="260">
        <v>63.77</v>
      </c>
      <c r="G470" s="33"/>
      <c r="H470" s="38"/>
    </row>
    <row r="471" spans="1:8" s="1" customFormat="1" ht="22.5">
      <c r="A471" s="33"/>
      <c r="B471" s="38"/>
      <c r="C471" s="259" t="s">
        <v>277</v>
      </c>
      <c r="D471" s="259" t="s">
        <v>278</v>
      </c>
      <c r="E471" s="16" t="s">
        <v>223</v>
      </c>
      <c r="F471" s="260">
        <v>637.69799999999998</v>
      </c>
      <c r="G471" s="33"/>
      <c r="H471" s="38"/>
    </row>
    <row r="472" spans="1:8" s="1" customFormat="1" ht="22.5">
      <c r="A472" s="33"/>
      <c r="B472" s="38"/>
      <c r="C472" s="259" t="s">
        <v>282</v>
      </c>
      <c r="D472" s="259" t="s">
        <v>283</v>
      </c>
      <c r="E472" s="16" t="s">
        <v>223</v>
      </c>
      <c r="F472" s="260">
        <v>63.77</v>
      </c>
      <c r="G472" s="33"/>
      <c r="H472" s="38"/>
    </row>
    <row r="473" spans="1:8" s="1" customFormat="1" ht="22.5">
      <c r="A473" s="33"/>
      <c r="B473" s="38"/>
      <c r="C473" s="259" t="s">
        <v>286</v>
      </c>
      <c r="D473" s="259" t="s">
        <v>287</v>
      </c>
      <c r="E473" s="16" t="s">
        <v>223</v>
      </c>
      <c r="F473" s="260">
        <v>637.69799999999998</v>
      </c>
      <c r="G473" s="33"/>
      <c r="H473" s="38"/>
    </row>
    <row r="474" spans="1:8" s="1" customFormat="1" ht="16.899999999999999" customHeight="1">
      <c r="A474" s="33"/>
      <c r="B474" s="38"/>
      <c r="C474" s="259" t="s">
        <v>298</v>
      </c>
      <c r="D474" s="259" t="s">
        <v>299</v>
      </c>
      <c r="E474" s="16" t="s">
        <v>223</v>
      </c>
      <c r="F474" s="260">
        <v>270.72399999999999</v>
      </c>
      <c r="G474" s="33"/>
      <c r="H474" s="38"/>
    </row>
    <row r="475" spans="1:8" s="1" customFormat="1" ht="16.899999999999999" customHeight="1">
      <c r="A475" s="33"/>
      <c r="B475" s="38"/>
      <c r="C475" s="259" t="s">
        <v>303</v>
      </c>
      <c r="D475" s="259" t="s">
        <v>304</v>
      </c>
      <c r="E475" s="16" t="s">
        <v>305</v>
      </c>
      <c r="F475" s="260">
        <v>199.62700000000001</v>
      </c>
      <c r="G475" s="33"/>
      <c r="H475" s="38"/>
    </row>
    <row r="476" spans="1:8" s="1" customFormat="1" ht="16.899999999999999" customHeight="1">
      <c r="A476" s="33"/>
      <c r="B476" s="38"/>
      <c r="C476" s="259" t="s">
        <v>309</v>
      </c>
      <c r="D476" s="259" t="s">
        <v>310</v>
      </c>
      <c r="E476" s="16" t="s">
        <v>223</v>
      </c>
      <c r="F476" s="260">
        <v>118.876</v>
      </c>
      <c r="G476" s="33"/>
      <c r="H476" s="38"/>
    </row>
    <row r="477" spans="1:8" s="1" customFormat="1" ht="16.899999999999999" customHeight="1">
      <c r="A477" s="33"/>
      <c r="B477" s="38"/>
      <c r="C477" s="255" t="s">
        <v>142</v>
      </c>
      <c r="D477" s="256" t="s">
        <v>143</v>
      </c>
      <c r="E477" s="257" t="s">
        <v>1</v>
      </c>
      <c r="F477" s="258">
        <v>1.3440000000000001</v>
      </c>
      <c r="G477" s="33"/>
      <c r="H477" s="38"/>
    </row>
    <row r="478" spans="1:8" s="1" customFormat="1" ht="16.899999999999999" customHeight="1">
      <c r="A478" s="33"/>
      <c r="B478" s="38"/>
      <c r="C478" s="259" t="s">
        <v>142</v>
      </c>
      <c r="D478" s="259" t="s">
        <v>359</v>
      </c>
      <c r="E478" s="16" t="s">
        <v>1</v>
      </c>
      <c r="F478" s="260">
        <v>1.3440000000000001</v>
      </c>
      <c r="G478" s="33"/>
      <c r="H478" s="38"/>
    </row>
    <row r="479" spans="1:8" s="1" customFormat="1" ht="16.899999999999999" customHeight="1">
      <c r="A479" s="33"/>
      <c r="B479" s="38"/>
      <c r="C479" s="261" t="s">
        <v>717</v>
      </c>
      <c r="D479" s="33"/>
      <c r="E479" s="33"/>
      <c r="F479" s="33"/>
      <c r="G479" s="33"/>
      <c r="H479" s="38"/>
    </row>
    <row r="480" spans="1:8" s="1" customFormat="1" ht="16.899999999999999" customHeight="1">
      <c r="A480" s="33"/>
      <c r="B480" s="38"/>
      <c r="C480" s="259" t="s">
        <v>356</v>
      </c>
      <c r="D480" s="259" t="s">
        <v>357</v>
      </c>
      <c r="E480" s="16" t="s">
        <v>223</v>
      </c>
      <c r="F480" s="260">
        <v>1.3440000000000001</v>
      </c>
      <c r="G480" s="33"/>
      <c r="H480" s="38"/>
    </row>
    <row r="481" spans="1:8" s="1" customFormat="1" ht="22.5">
      <c r="A481" s="33"/>
      <c r="B481" s="38"/>
      <c r="C481" s="259" t="s">
        <v>272</v>
      </c>
      <c r="D481" s="259" t="s">
        <v>273</v>
      </c>
      <c r="E481" s="16" t="s">
        <v>223</v>
      </c>
      <c r="F481" s="260">
        <v>63.77</v>
      </c>
      <c r="G481" s="33"/>
      <c r="H481" s="38"/>
    </row>
    <row r="482" spans="1:8" s="1" customFormat="1" ht="22.5">
      <c r="A482" s="33"/>
      <c r="B482" s="38"/>
      <c r="C482" s="259" t="s">
        <v>277</v>
      </c>
      <c r="D482" s="259" t="s">
        <v>278</v>
      </c>
      <c r="E482" s="16" t="s">
        <v>223</v>
      </c>
      <c r="F482" s="260">
        <v>637.69799999999998</v>
      </c>
      <c r="G482" s="33"/>
      <c r="H482" s="38"/>
    </row>
    <row r="483" spans="1:8" s="1" customFormat="1" ht="22.5">
      <c r="A483" s="33"/>
      <c r="B483" s="38"/>
      <c r="C483" s="259" t="s">
        <v>282</v>
      </c>
      <c r="D483" s="259" t="s">
        <v>283</v>
      </c>
      <c r="E483" s="16" t="s">
        <v>223</v>
      </c>
      <c r="F483" s="260">
        <v>63.77</v>
      </c>
      <c r="G483" s="33"/>
      <c r="H483" s="38"/>
    </row>
    <row r="484" spans="1:8" s="1" customFormat="1" ht="22.5">
      <c r="A484" s="33"/>
      <c r="B484" s="38"/>
      <c r="C484" s="259" t="s">
        <v>286</v>
      </c>
      <c r="D484" s="259" t="s">
        <v>287</v>
      </c>
      <c r="E484" s="16" t="s">
        <v>223</v>
      </c>
      <c r="F484" s="260">
        <v>637.69799999999998</v>
      </c>
      <c r="G484" s="33"/>
      <c r="H484" s="38"/>
    </row>
    <row r="485" spans="1:8" s="1" customFormat="1" ht="16.899999999999999" customHeight="1">
      <c r="A485" s="33"/>
      <c r="B485" s="38"/>
      <c r="C485" s="259" t="s">
        <v>298</v>
      </c>
      <c r="D485" s="259" t="s">
        <v>299</v>
      </c>
      <c r="E485" s="16" t="s">
        <v>223</v>
      </c>
      <c r="F485" s="260">
        <v>270.72399999999999</v>
      </c>
      <c r="G485" s="33"/>
      <c r="H485" s="38"/>
    </row>
    <row r="486" spans="1:8" s="1" customFormat="1" ht="16.899999999999999" customHeight="1">
      <c r="A486" s="33"/>
      <c r="B486" s="38"/>
      <c r="C486" s="259" t="s">
        <v>303</v>
      </c>
      <c r="D486" s="259" t="s">
        <v>304</v>
      </c>
      <c r="E486" s="16" t="s">
        <v>305</v>
      </c>
      <c r="F486" s="260">
        <v>199.62700000000001</v>
      </c>
      <c r="G486" s="33"/>
      <c r="H486" s="38"/>
    </row>
    <row r="487" spans="1:8" s="1" customFormat="1" ht="16.899999999999999" customHeight="1">
      <c r="A487" s="33"/>
      <c r="B487" s="38"/>
      <c r="C487" s="259" t="s">
        <v>309</v>
      </c>
      <c r="D487" s="259" t="s">
        <v>310</v>
      </c>
      <c r="E487" s="16" t="s">
        <v>223</v>
      </c>
      <c r="F487" s="260">
        <v>118.876</v>
      </c>
      <c r="G487" s="33"/>
      <c r="H487" s="38"/>
    </row>
    <row r="488" spans="1:8" s="1" customFormat="1" ht="16.899999999999999" customHeight="1">
      <c r="A488" s="33"/>
      <c r="B488" s="38"/>
      <c r="C488" s="255" t="s">
        <v>136</v>
      </c>
      <c r="D488" s="256" t="s">
        <v>137</v>
      </c>
      <c r="E488" s="257" t="s">
        <v>1</v>
      </c>
      <c r="F488" s="258">
        <v>26.4</v>
      </c>
      <c r="G488" s="33"/>
      <c r="H488" s="38"/>
    </row>
    <row r="489" spans="1:8" s="1" customFormat="1" ht="16.899999999999999" customHeight="1">
      <c r="A489" s="33"/>
      <c r="B489" s="38"/>
      <c r="C489" s="259" t="s">
        <v>136</v>
      </c>
      <c r="D489" s="259" t="s">
        <v>328</v>
      </c>
      <c r="E489" s="16" t="s">
        <v>1</v>
      </c>
      <c r="F489" s="260">
        <v>26.4</v>
      </c>
      <c r="G489" s="33"/>
      <c r="H489" s="38"/>
    </row>
    <row r="490" spans="1:8" s="1" customFormat="1" ht="16.899999999999999" customHeight="1">
      <c r="A490" s="33"/>
      <c r="B490" s="38"/>
      <c r="C490" s="261" t="s">
        <v>717</v>
      </c>
      <c r="D490" s="33"/>
      <c r="E490" s="33"/>
      <c r="F490" s="33"/>
      <c r="G490" s="33"/>
      <c r="H490" s="38"/>
    </row>
    <row r="491" spans="1:8" s="1" customFormat="1" ht="16.899999999999999" customHeight="1">
      <c r="A491" s="33"/>
      <c r="B491" s="38"/>
      <c r="C491" s="259" t="s">
        <v>325</v>
      </c>
      <c r="D491" s="259" t="s">
        <v>326</v>
      </c>
      <c r="E491" s="16" t="s">
        <v>223</v>
      </c>
      <c r="F491" s="260">
        <v>26.4</v>
      </c>
      <c r="G491" s="33"/>
      <c r="H491" s="38"/>
    </row>
    <row r="492" spans="1:8" s="1" customFormat="1" ht="22.5">
      <c r="A492" s="33"/>
      <c r="B492" s="38"/>
      <c r="C492" s="259" t="s">
        <v>272</v>
      </c>
      <c r="D492" s="259" t="s">
        <v>273</v>
      </c>
      <c r="E492" s="16" t="s">
        <v>223</v>
      </c>
      <c r="F492" s="260">
        <v>63.77</v>
      </c>
      <c r="G492" s="33"/>
      <c r="H492" s="38"/>
    </row>
    <row r="493" spans="1:8" s="1" customFormat="1" ht="22.5">
      <c r="A493" s="33"/>
      <c r="B493" s="38"/>
      <c r="C493" s="259" t="s">
        <v>277</v>
      </c>
      <c r="D493" s="259" t="s">
        <v>278</v>
      </c>
      <c r="E493" s="16" t="s">
        <v>223</v>
      </c>
      <c r="F493" s="260">
        <v>637.69799999999998</v>
      </c>
      <c r="G493" s="33"/>
      <c r="H493" s="38"/>
    </row>
    <row r="494" spans="1:8" s="1" customFormat="1" ht="22.5">
      <c r="A494" s="33"/>
      <c r="B494" s="38"/>
      <c r="C494" s="259" t="s">
        <v>282</v>
      </c>
      <c r="D494" s="259" t="s">
        <v>283</v>
      </c>
      <c r="E494" s="16" t="s">
        <v>223</v>
      </c>
      <c r="F494" s="260">
        <v>63.77</v>
      </c>
      <c r="G494" s="33"/>
      <c r="H494" s="38"/>
    </row>
    <row r="495" spans="1:8" s="1" customFormat="1" ht="22.5">
      <c r="A495" s="33"/>
      <c r="B495" s="38"/>
      <c r="C495" s="259" t="s">
        <v>286</v>
      </c>
      <c r="D495" s="259" t="s">
        <v>287</v>
      </c>
      <c r="E495" s="16" t="s">
        <v>223</v>
      </c>
      <c r="F495" s="260">
        <v>637.69799999999998</v>
      </c>
      <c r="G495" s="33"/>
      <c r="H495" s="38"/>
    </row>
    <row r="496" spans="1:8" s="1" customFormat="1" ht="16.899999999999999" customHeight="1">
      <c r="A496" s="33"/>
      <c r="B496" s="38"/>
      <c r="C496" s="259" t="s">
        <v>298</v>
      </c>
      <c r="D496" s="259" t="s">
        <v>299</v>
      </c>
      <c r="E496" s="16" t="s">
        <v>223</v>
      </c>
      <c r="F496" s="260">
        <v>270.72399999999999</v>
      </c>
      <c r="G496" s="33"/>
      <c r="H496" s="38"/>
    </row>
    <row r="497" spans="1:8" s="1" customFormat="1" ht="16.899999999999999" customHeight="1">
      <c r="A497" s="33"/>
      <c r="B497" s="38"/>
      <c r="C497" s="259" t="s">
        <v>303</v>
      </c>
      <c r="D497" s="259" t="s">
        <v>304</v>
      </c>
      <c r="E497" s="16" t="s">
        <v>305</v>
      </c>
      <c r="F497" s="260">
        <v>199.62700000000001</v>
      </c>
      <c r="G497" s="33"/>
      <c r="H497" s="38"/>
    </row>
    <row r="498" spans="1:8" s="1" customFormat="1" ht="16.899999999999999" customHeight="1">
      <c r="A498" s="33"/>
      <c r="B498" s="38"/>
      <c r="C498" s="259" t="s">
        <v>309</v>
      </c>
      <c r="D498" s="259" t="s">
        <v>310</v>
      </c>
      <c r="E498" s="16" t="s">
        <v>223</v>
      </c>
      <c r="F498" s="260">
        <v>118.876</v>
      </c>
      <c r="G498" s="33"/>
      <c r="H498" s="38"/>
    </row>
    <row r="499" spans="1:8" s="1" customFormat="1" ht="16.899999999999999" customHeight="1">
      <c r="A499" s="33"/>
      <c r="B499" s="38"/>
      <c r="C499" s="259" t="s">
        <v>330</v>
      </c>
      <c r="D499" s="259" t="s">
        <v>331</v>
      </c>
      <c r="E499" s="16" t="s">
        <v>305</v>
      </c>
      <c r="F499" s="260">
        <v>47.52</v>
      </c>
      <c r="G499" s="33"/>
      <c r="H499" s="38"/>
    </row>
    <row r="500" spans="1:8" s="1" customFormat="1" ht="16.899999999999999" customHeight="1">
      <c r="A500" s="33"/>
      <c r="B500" s="38"/>
      <c r="C500" s="255" t="s">
        <v>733</v>
      </c>
      <c r="D500" s="256" t="s">
        <v>734</v>
      </c>
      <c r="E500" s="257" t="s">
        <v>1</v>
      </c>
      <c r="F500" s="258">
        <v>0</v>
      </c>
      <c r="G500" s="33"/>
      <c r="H500" s="38"/>
    </row>
    <row r="501" spans="1:8" s="1" customFormat="1" ht="16.899999999999999" customHeight="1">
      <c r="A501" s="33"/>
      <c r="B501" s="38"/>
      <c r="C501" s="255" t="s">
        <v>148</v>
      </c>
      <c r="D501" s="256" t="s">
        <v>149</v>
      </c>
      <c r="E501" s="257" t="s">
        <v>1</v>
      </c>
      <c r="F501" s="258">
        <v>21</v>
      </c>
      <c r="G501" s="33"/>
      <c r="H501" s="38"/>
    </row>
    <row r="502" spans="1:8" s="1" customFormat="1" ht="16.899999999999999" customHeight="1">
      <c r="A502" s="33"/>
      <c r="B502" s="38"/>
      <c r="C502" s="259" t="s">
        <v>148</v>
      </c>
      <c r="D502" s="259" t="s">
        <v>524</v>
      </c>
      <c r="E502" s="16" t="s">
        <v>1</v>
      </c>
      <c r="F502" s="260">
        <v>21</v>
      </c>
      <c r="G502" s="33"/>
      <c r="H502" s="38"/>
    </row>
    <row r="503" spans="1:8" s="1" customFormat="1" ht="16.899999999999999" customHeight="1">
      <c r="A503" s="33"/>
      <c r="B503" s="38"/>
      <c r="C503" s="261" t="s">
        <v>717</v>
      </c>
      <c r="D503" s="33"/>
      <c r="E503" s="33"/>
      <c r="F503" s="33"/>
      <c r="G503" s="33"/>
      <c r="H503" s="38"/>
    </row>
    <row r="504" spans="1:8" s="1" customFormat="1" ht="16.899999999999999" customHeight="1">
      <c r="A504" s="33"/>
      <c r="B504" s="38"/>
      <c r="C504" s="259" t="s">
        <v>339</v>
      </c>
      <c r="D504" s="259" t="s">
        <v>340</v>
      </c>
      <c r="E504" s="16" t="s">
        <v>341</v>
      </c>
      <c r="F504" s="260">
        <v>165</v>
      </c>
      <c r="G504" s="33"/>
      <c r="H504" s="38"/>
    </row>
    <row r="505" spans="1:8" s="1" customFormat="1" ht="22.5">
      <c r="A505" s="33"/>
      <c r="B505" s="38"/>
      <c r="C505" s="259" t="s">
        <v>237</v>
      </c>
      <c r="D505" s="259" t="s">
        <v>238</v>
      </c>
      <c r="E505" s="16" t="s">
        <v>223</v>
      </c>
      <c r="F505" s="260">
        <v>79.91</v>
      </c>
      <c r="G505" s="33"/>
      <c r="H505" s="38"/>
    </row>
    <row r="506" spans="1:8" s="1" customFormat="1" ht="16.899999999999999" customHeight="1">
      <c r="A506" s="33"/>
      <c r="B506" s="38"/>
      <c r="C506" s="259" t="s">
        <v>356</v>
      </c>
      <c r="D506" s="259" t="s">
        <v>357</v>
      </c>
      <c r="E506" s="16" t="s">
        <v>223</v>
      </c>
      <c r="F506" s="260">
        <v>1.3440000000000001</v>
      </c>
      <c r="G506" s="33"/>
      <c r="H506" s="38"/>
    </row>
    <row r="507" spans="1:8" s="1" customFormat="1" ht="22.5">
      <c r="A507" s="33"/>
      <c r="B507" s="38"/>
      <c r="C507" s="259" t="s">
        <v>416</v>
      </c>
      <c r="D507" s="259" t="s">
        <v>417</v>
      </c>
      <c r="E507" s="16" t="s">
        <v>418</v>
      </c>
      <c r="F507" s="260">
        <v>21</v>
      </c>
      <c r="G507" s="33"/>
      <c r="H507" s="38"/>
    </row>
    <row r="508" spans="1:8" s="1" customFormat="1" ht="16.899999999999999" customHeight="1">
      <c r="A508" s="33"/>
      <c r="B508" s="38"/>
      <c r="C508" s="259" t="s">
        <v>421</v>
      </c>
      <c r="D508" s="259" t="s">
        <v>422</v>
      </c>
      <c r="E508" s="16" t="s">
        <v>418</v>
      </c>
      <c r="F508" s="260">
        <v>21</v>
      </c>
      <c r="G508" s="33"/>
      <c r="H508" s="38"/>
    </row>
    <row r="509" spans="1:8" s="1" customFormat="1" ht="16.899999999999999" customHeight="1">
      <c r="A509" s="33"/>
      <c r="B509" s="38"/>
      <c r="C509" s="255" t="s">
        <v>118</v>
      </c>
      <c r="D509" s="256" t="s">
        <v>119</v>
      </c>
      <c r="E509" s="257" t="s">
        <v>1</v>
      </c>
      <c r="F509" s="258">
        <v>0.8</v>
      </c>
      <c r="G509" s="33"/>
      <c r="H509" s="38"/>
    </row>
    <row r="510" spans="1:8" s="1" customFormat="1" ht="16.899999999999999" customHeight="1">
      <c r="A510" s="33"/>
      <c r="B510" s="38"/>
      <c r="C510" s="259" t="s">
        <v>118</v>
      </c>
      <c r="D510" s="259" t="s">
        <v>344</v>
      </c>
      <c r="E510" s="16" t="s">
        <v>1</v>
      </c>
      <c r="F510" s="260">
        <v>0.8</v>
      </c>
      <c r="G510" s="33"/>
      <c r="H510" s="38"/>
    </row>
    <row r="511" spans="1:8" s="1" customFormat="1" ht="16.899999999999999" customHeight="1">
      <c r="A511" s="33"/>
      <c r="B511" s="38"/>
      <c r="C511" s="261" t="s">
        <v>717</v>
      </c>
      <c r="D511" s="33"/>
      <c r="E511" s="33"/>
      <c r="F511" s="33"/>
      <c r="G511" s="33"/>
      <c r="H511" s="38"/>
    </row>
    <row r="512" spans="1:8" s="1" customFormat="1" ht="16.899999999999999" customHeight="1">
      <c r="A512" s="33"/>
      <c r="B512" s="38"/>
      <c r="C512" s="259" t="s">
        <v>339</v>
      </c>
      <c r="D512" s="259" t="s">
        <v>340</v>
      </c>
      <c r="E512" s="16" t="s">
        <v>341</v>
      </c>
      <c r="F512" s="260">
        <v>165</v>
      </c>
      <c r="G512" s="33"/>
      <c r="H512" s="38"/>
    </row>
    <row r="513" spans="1:8" s="1" customFormat="1" ht="16.899999999999999" customHeight="1">
      <c r="A513" s="33"/>
      <c r="B513" s="38"/>
      <c r="C513" s="259" t="s">
        <v>193</v>
      </c>
      <c r="D513" s="259" t="s">
        <v>194</v>
      </c>
      <c r="E513" s="16" t="s">
        <v>187</v>
      </c>
      <c r="F513" s="260">
        <v>93.5</v>
      </c>
      <c r="G513" s="33"/>
      <c r="H513" s="38"/>
    </row>
    <row r="514" spans="1:8" s="1" customFormat="1" ht="16.899999999999999" customHeight="1">
      <c r="A514" s="33"/>
      <c r="B514" s="38"/>
      <c r="C514" s="259" t="s">
        <v>201</v>
      </c>
      <c r="D514" s="259" t="s">
        <v>202</v>
      </c>
      <c r="E514" s="16" t="s">
        <v>187</v>
      </c>
      <c r="F514" s="260">
        <v>22</v>
      </c>
      <c r="G514" s="33"/>
      <c r="H514" s="38"/>
    </row>
    <row r="515" spans="1:8" s="1" customFormat="1" ht="16.899999999999999" customHeight="1">
      <c r="A515" s="33"/>
      <c r="B515" s="38"/>
      <c r="C515" s="259" t="s">
        <v>205</v>
      </c>
      <c r="D515" s="259" t="s">
        <v>206</v>
      </c>
      <c r="E515" s="16" t="s">
        <v>187</v>
      </c>
      <c r="F515" s="260">
        <v>44</v>
      </c>
      <c r="G515" s="33"/>
      <c r="H515" s="38"/>
    </row>
    <row r="516" spans="1:8" s="1" customFormat="1" ht="16.899999999999999" customHeight="1">
      <c r="A516" s="33"/>
      <c r="B516" s="38"/>
      <c r="C516" s="259" t="s">
        <v>216</v>
      </c>
      <c r="D516" s="259" t="s">
        <v>217</v>
      </c>
      <c r="E516" s="16" t="s">
        <v>187</v>
      </c>
      <c r="F516" s="260">
        <v>71.5</v>
      </c>
      <c r="G516" s="33"/>
      <c r="H516" s="38"/>
    </row>
    <row r="517" spans="1:8" s="1" customFormat="1" ht="22.5">
      <c r="A517" s="33"/>
      <c r="B517" s="38"/>
      <c r="C517" s="259" t="s">
        <v>237</v>
      </c>
      <c r="D517" s="259" t="s">
        <v>238</v>
      </c>
      <c r="E517" s="16" t="s">
        <v>223</v>
      </c>
      <c r="F517" s="260">
        <v>79.91</v>
      </c>
      <c r="G517" s="33"/>
      <c r="H517" s="38"/>
    </row>
    <row r="518" spans="1:8" s="1" customFormat="1" ht="22.5">
      <c r="A518" s="33"/>
      <c r="B518" s="38"/>
      <c r="C518" s="259" t="s">
        <v>262</v>
      </c>
      <c r="D518" s="259" t="s">
        <v>263</v>
      </c>
      <c r="E518" s="16" t="s">
        <v>223</v>
      </c>
      <c r="F518" s="260">
        <v>115.932</v>
      </c>
      <c r="G518" s="33"/>
      <c r="H518" s="38"/>
    </row>
    <row r="519" spans="1:8" s="1" customFormat="1" ht="16.899999999999999" customHeight="1">
      <c r="A519" s="33"/>
      <c r="B519" s="38"/>
      <c r="C519" s="259" t="s">
        <v>267</v>
      </c>
      <c r="D519" s="259" t="s">
        <v>268</v>
      </c>
      <c r="E519" s="16" t="s">
        <v>223</v>
      </c>
      <c r="F519" s="260">
        <v>115.932</v>
      </c>
      <c r="G519" s="33"/>
      <c r="H519" s="38"/>
    </row>
    <row r="520" spans="1:8" s="1" customFormat="1" ht="16.899999999999999" customHeight="1">
      <c r="A520" s="33"/>
      <c r="B520" s="38"/>
      <c r="C520" s="259" t="s">
        <v>325</v>
      </c>
      <c r="D520" s="259" t="s">
        <v>326</v>
      </c>
      <c r="E520" s="16" t="s">
        <v>223</v>
      </c>
      <c r="F520" s="260">
        <v>26.4</v>
      </c>
      <c r="G520" s="33"/>
      <c r="H520" s="38"/>
    </row>
    <row r="521" spans="1:8" s="1" customFormat="1" ht="16.899999999999999" customHeight="1">
      <c r="A521" s="33"/>
      <c r="B521" s="38"/>
      <c r="C521" s="259" t="s">
        <v>335</v>
      </c>
      <c r="D521" s="259" t="s">
        <v>336</v>
      </c>
      <c r="E521" s="16" t="s">
        <v>187</v>
      </c>
      <c r="F521" s="260">
        <v>71.5</v>
      </c>
      <c r="G521" s="33"/>
      <c r="H521" s="38"/>
    </row>
    <row r="522" spans="1:8" s="1" customFormat="1" ht="16.899999999999999" customHeight="1">
      <c r="A522" s="33"/>
      <c r="B522" s="38"/>
      <c r="C522" s="259" t="s">
        <v>361</v>
      </c>
      <c r="D522" s="259" t="s">
        <v>362</v>
      </c>
      <c r="E522" s="16" t="s">
        <v>223</v>
      </c>
      <c r="F522" s="260">
        <v>13.2</v>
      </c>
      <c r="G522" s="33"/>
      <c r="H522" s="38"/>
    </row>
    <row r="523" spans="1:8" s="1" customFormat="1" ht="16.899999999999999" customHeight="1">
      <c r="A523" s="33"/>
      <c r="B523" s="38"/>
      <c r="C523" s="259" t="s">
        <v>371</v>
      </c>
      <c r="D523" s="259" t="s">
        <v>372</v>
      </c>
      <c r="E523" s="16" t="s">
        <v>187</v>
      </c>
      <c r="F523" s="260">
        <v>22</v>
      </c>
      <c r="G523" s="33"/>
      <c r="H523" s="38"/>
    </row>
    <row r="524" spans="1:8" s="1" customFormat="1" ht="16.899999999999999" customHeight="1">
      <c r="A524" s="33"/>
      <c r="B524" s="38"/>
      <c r="C524" s="259" t="s">
        <v>376</v>
      </c>
      <c r="D524" s="259" t="s">
        <v>377</v>
      </c>
      <c r="E524" s="16" t="s">
        <v>187</v>
      </c>
      <c r="F524" s="260">
        <v>22</v>
      </c>
      <c r="G524" s="33"/>
      <c r="H524" s="38"/>
    </row>
    <row r="525" spans="1:8" s="1" customFormat="1" ht="16.899999999999999" customHeight="1">
      <c r="A525" s="33"/>
      <c r="B525" s="38"/>
      <c r="C525" s="259" t="s">
        <v>384</v>
      </c>
      <c r="D525" s="259" t="s">
        <v>385</v>
      </c>
      <c r="E525" s="16" t="s">
        <v>187</v>
      </c>
      <c r="F525" s="260">
        <v>66</v>
      </c>
      <c r="G525" s="33"/>
      <c r="H525" s="38"/>
    </row>
    <row r="526" spans="1:8" s="1" customFormat="1" ht="16.899999999999999" customHeight="1">
      <c r="A526" s="33"/>
      <c r="B526" s="38"/>
      <c r="C526" s="259" t="s">
        <v>316</v>
      </c>
      <c r="D526" s="259" t="s">
        <v>317</v>
      </c>
      <c r="E526" s="16" t="s">
        <v>305</v>
      </c>
      <c r="F526" s="260">
        <v>125.928</v>
      </c>
      <c r="G526" s="33"/>
      <c r="H526" s="38"/>
    </row>
    <row r="527" spans="1:8" s="1" customFormat="1" ht="16.899999999999999" customHeight="1">
      <c r="A527" s="33"/>
      <c r="B527" s="38"/>
      <c r="C527" s="255" t="s">
        <v>735</v>
      </c>
      <c r="D527" s="256" t="s">
        <v>736</v>
      </c>
      <c r="E527" s="257" t="s">
        <v>1</v>
      </c>
      <c r="F527" s="258">
        <v>390.88</v>
      </c>
      <c r="G527" s="33"/>
      <c r="H527" s="38"/>
    </row>
    <row r="528" spans="1:8" s="1" customFormat="1" ht="16.899999999999999" customHeight="1">
      <c r="A528" s="33"/>
      <c r="B528" s="38"/>
      <c r="C528" s="255" t="s">
        <v>145</v>
      </c>
      <c r="D528" s="256" t="s">
        <v>146</v>
      </c>
      <c r="E528" s="257" t="s">
        <v>1</v>
      </c>
      <c r="F528" s="258">
        <v>69.959999999999994</v>
      </c>
      <c r="G528" s="33"/>
      <c r="H528" s="38"/>
    </row>
    <row r="529" spans="1:8" s="1" customFormat="1" ht="16.899999999999999" customHeight="1">
      <c r="A529" s="33"/>
      <c r="B529" s="38"/>
      <c r="C529" s="259" t="s">
        <v>1</v>
      </c>
      <c r="D529" s="259" t="s">
        <v>319</v>
      </c>
      <c r="E529" s="16" t="s">
        <v>1</v>
      </c>
      <c r="F529" s="260">
        <v>0</v>
      </c>
      <c r="G529" s="33"/>
      <c r="H529" s="38"/>
    </row>
    <row r="530" spans="1:8" s="1" customFormat="1" ht="16.899999999999999" customHeight="1">
      <c r="A530" s="33"/>
      <c r="B530" s="38"/>
      <c r="C530" s="259" t="s">
        <v>1</v>
      </c>
      <c r="D530" s="259" t="s">
        <v>320</v>
      </c>
      <c r="E530" s="16" t="s">
        <v>1</v>
      </c>
      <c r="F530" s="260">
        <v>16.5</v>
      </c>
      <c r="G530" s="33"/>
      <c r="H530" s="38"/>
    </row>
    <row r="531" spans="1:8" s="1" customFormat="1" ht="16.899999999999999" customHeight="1">
      <c r="A531" s="33"/>
      <c r="B531" s="38"/>
      <c r="C531" s="259" t="s">
        <v>1</v>
      </c>
      <c r="D531" s="259" t="s">
        <v>321</v>
      </c>
      <c r="E531" s="16" t="s">
        <v>1</v>
      </c>
      <c r="F531" s="260">
        <v>14.3</v>
      </c>
      <c r="G531" s="33"/>
      <c r="H531" s="38"/>
    </row>
    <row r="532" spans="1:8" s="1" customFormat="1" ht="16.899999999999999" customHeight="1">
      <c r="A532" s="33"/>
      <c r="B532" s="38"/>
      <c r="C532" s="259" t="s">
        <v>1</v>
      </c>
      <c r="D532" s="259" t="s">
        <v>322</v>
      </c>
      <c r="E532" s="16" t="s">
        <v>1</v>
      </c>
      <c r="F532" s="260">
        <v>39.159999999999997</v>
      </c>
      <c r="G532" s="33"/>
      <c r="H532" s="38"/>
    </row>
    <row r="533" spans="1:8" s="1" customFormat="1" ht="16.899999999999999" customHeight="1">
      <c r="A533" s="33"/>
      <c r="B533" s="38"/>
      <c r="C533" s="259" t="s">
        <v>145</v>
      </c>
      <c r="D533" s="259" t="s">
        <v>199</v>
      </c>
      <c r="E533" s="16" t="s">
        <v>1</v>
      </c>
      <c r="F533" s="260">
        <v>69.959999999999994</v>
      </c>
      <c r="G533" s="33"/>
      <c r="H533" s="38"/>
    </row>
    <row r="534" spans="1:8" s="1" customFormat="1" ht="16.899999999999999" customHeight="1">
      <c r="A534" s="33"/>
      <c r="B534" s="38"/>
      <c r="C534" s="261" t="s">
        <v>717</v>
      </c>
      <c r="D534" s="33"/>
      <c r="E534" s="33"/>
      <c r="F534" s="33"/>
      <c r="G534" s="33"/>
      <c r="H534" s="38"/>
    </row>
    <row r="535" spans="1:8" s="1" customFormat="1" ht="16.899999999999999" customHeight="1">
      <c r="A535" s="33"/>
      <c r="B535" s="38"/>
      <c r="C535" s="259" t="s">
        <v>316</v>
      </c>
      <c r="D535" s="259" t="s">
        <v>317</v>
      </c>
      <c r="E535" s="16" t="s">
        <v>305</v>
      </c>
      <c r="F535" s="260">
        <v>125.928</v>
      </c>
      <c r="G535" s="33"/>
      <c r="H535" s="38"/>
    </row>
    <row r="536" spans="1:8" s="1" customFormat="1" ht="22.5">
      <c r="A536" s="33"/>
      <c r="B536" s="38"/>
      <c r="C536" s="259" t="s">
        <v>272</v>
      </c>
      <c r="D536" s="259" t="s">
        <v>273</v>
      </c>
      <c r="E536" s="16" t="s">
        <v>223</v>
      </c>
      <c r="F536" s="260">
        <v>63.77</v>
      </c>
      <c r="G536" s="33"/>
      <c r="H536" s="38"/>
    </row>
    <row r="537" spans="1:8" s="1" customFormat="1" ht="22.5">
      <c r="A537" s="33"/>
      <c r="B537" s="38"/>
      <c r="C537" s="259" t="s">
        <v>277</v>
      </c>
      <c r="D537" s="259" t="s">
        <v>278</v>
      </c>
      <c r="E537" s="16" t="s">
        <v>223</v>
      </c>
      <c r="F537" s="260">
        <v>637.69799999999998</v>
      </c>
      <c r="G537" s="33"/>
      <c r="H537" s="38"/>
    </row>
    <row r="538" spans="1:8" s="1" customFormat="1" ht="22.5">
      <c r="A538" s="33"/>
      <c r="B538" s="38"/>
      <c r="C538" s="259" t="s">
        <v>282</v>
      </c>
      <c r="D538" s="259" t="s">
        <v>283</v>
      </c>
      <c r="E538" s="16" t="s">
        <v>223</v>
      </c>
      <c r="F538" s="260">
        <v>63.77</v>
      </c>
      <c r="G538" s="33"/>
      <c r="H538" s="38"/>
    </row>
    <row r="539" spans="1:8" s="1" customFormat="1" ht="22.5">
      <c r="A539" s="33"/>
      <c r="B539" s="38"/>
      <c r="C539" s="259" t="s">
        <v>286</v>
      </c>
      <c r="D539" s="259" t="s">
        <v>287</v>
      </c>
      <c r="E539" s="16" t="s">
        <v>223</v>
      </c>
      <c r="F539" s="260">
        <v>637.69799999999998</v>
      </c>
      <c r="G539" s="33"/>
      <c r="H539" s="38"/>
    </row>
    <row r="540" spans="1:8" s="1" customFormat="1" ht="16.899999999999999" customHeight="1">
      <c r="A540" s="33"/>
      <c r="B540" s="38"/>
      <c r="C540" s="259" t="s">
        <v>298</v>
      </c>
      <c r="D540" s="259" t="s">
        <v>299</v>
      </c>
      <c r="E540" s="16" t="s">
        <v>223</v>
      </c>
      <c r="F540" s="260">
        <v>270.72399999999999</v>
      </c>
      <c r="G540" s="33"/>
      <c r="H540" s="38"/>
    </row>
    <row r="541" spans="1:8" s="1" customFormat="1" ht="16.899999999999999" customHeight="1">
      <c r="A541" s="33"/>
      <c r="B541" s="38"/>
      <c r="C541" s="259" t="s">
        <v>303</v>
      </c>
      <c r="D541" s="259" t="s">
        <v>304</v>
      </c>
      <c r="E541" s="16" t="s">
        <v>305</v>
      </c>
      <c r="F541" s="260">
        <v>199.62700000000001</v>
      </c>
      <c r="G541" s="33"/>
      <c r="H541" s="38"/>
    </row>
    <row r="542" spans="1:8" s="1" customFormat="1" ht="26.45" customHeight="1">
      <c r="A542" s="33"/>
      <c r="B542" s="38"/>
      <c r="C542" s="254" t="s">
        <v>738</v>
      </c>
      <c r="D542" s="254" t="s">
        <v>91</v>
      </c>
      <c r="E542" s="33"/>
      <c r="F542" s="33"/>
      <c r="G542" s="33"/>
      <c r="H542" s="38"/>
    </row>
    <row r="543" spans="1:8" s="1" customFormat="1" ht="16.899999999999999" customHeight="1">
      <c r="A543" s="33"/>
      <c r="B543" s="38"/>
      <c r="C543" s="255" t="s">
        <v>123</v>
      </c>
      <c r="D543" s="256" t="s">
        <v>124</v>
      </c>
      <c r="E543" s="257" t="s">
        <v>1</v>
      </c>
      <c r="F543" s="258">
        <v>584.5</v>
      </c>
      <c r="G543" s="33"/>
      <c r="H543" s="38"/>
    </row>
    <row r="544" spans="1:8" s="1" customFormat="1" ht="16.899999999999999" customHeight="1">
      <c r="A544" s="33"/>
      <c r="B544" s="38"/>
      <c r="C544" s="259" t="s">
        <v>123</v>
      </c>
      <c r="D544" s="259" t="s">
        <v>546</v>
      </c>
      <c r="E544" s="16" t="s">
        <v>1</v>
      </c>
      <c r="F544" s="260">
        <v>584.5</v>
      </c>
      <c r="G544" s="33"/>
      <c r="H544" s="38"/>
    </row>
    <row r="545" spans="1:8" s="1" customFormat="1" ht="16.899999999999999" customHeight="1">
      <c r="A545" s="33"/>
      <c r="B545" s="38"/>
      <c r="C545" s="261" t="s">
        <v>717</v>
      </c>
      <c r="D545" s="33"/>
      <c r="E545" s="33"/>
      <c r="F545" s="33"/>
      <c r="G545" s="33"/>
      <c r="H545" s="38"/>
    </row>
    <row r="546" spans="1:8" s="1" customFormat="1" ht="16.899999999999999" customHeight="1">
      <c r="A546" s="33"/>
      <c r="B546" s="38"/>
      <c r="C546" s="259" t="s">
        <v>339</v>
      </c>
      <c r="D546" s="259" t="s">
        <v>340</v>
      </c>
      <c r="E546" s="16" t="s">
        <v>341</v>
      </c>
      <c r="F546" s="260">
        <v>194.83</v>
      </c>
      <c r="G546" s="33"/>
      <c r="H546" s="38"/>
    </row>
    <row r="547" spans="1:8" s="1" customFormat="1" ht="16.899999999999999" customHeight="1">
      <c r="A547" s="33"/>
      <c r="B547" s="38"/>
      <c r="C547" s="259" t="s">
        <v>210</v>
      </c>
      <c r="D547" s="259" t="s">
        <v>211</v>
      </c>
      <c r="E547" s="16" t="s">
        <v>212</v>
      </c>
      <c r="F547" s="260">
        <v>58.45</v>
      </c>
      <c r="G547" s="33"/>
      <c r="H547" s="38"/>
    </row>
    <row r="548" spans="1:8" s="1" customFormat="1" ht="22.5">
      <c r="A548" s="33"/>
      <c r="B548" s="38"/>
      <c r="C548" s="259" t="s">
        <v>237</v>
      </c>
      <c r="D548" s="259" t="s">
        <v>238</v>
      </c>
      <c r="E548" s="16" t="s">
        <v>223</v>
      </c>
      <c r="F548" s="260">
        <v>274.56599999999997</v>
      </c>
      <c r="G548" s="33"/>
      <c r="H548" s="38"/>
    </row>
    <row r="549" spans="1:8" s="1" customFormat="1" ht="16.899999999999999" customHeight="1">
      <c r="A549" s="33"/>
      <c r="B549" s="38"/>
      <c r="C549" s="259" t="s">
        <v>253</v>
      </c>
      <c r="D549" s="259" t="s">
        <v>254</v>
      </c>
      <c r="E549" s="16" t="s">
        <v>187</v>
      </c>
      <c r="F549" s="260">
        <v>1636.6</v>
      </c>
      <c r="G549" s="33"/>
      <c r="H549" s="38"/>
    </row>
    <row r="550" spans="1:8" s="1" customFormat="1" ht="16.899999999999999" customHeight="1">
      <c r="A550" s="33"/>
      <c r="B550" s="38"/>
      <c r="C550" s="259" t="s">
        <v>258</v>
      </c>
      <c r="D550" s="259" t="s">
        <v>259</v>
      </c>
      <c r="E550" s="16" t="s">
        <v>187</v>
      </c>
      <c r="F550" s="260">
        <v>1636.6</v>
      </c>
      <c r="G550" s="33"/>
      <c r="H550" s="38"/>
    </row>
    <row r="551" spans="1:8" s="1" customFormat="1" ht="16.899999999999999" customHeight="1">
      <c r="A551" s="33"/>
      <c r="B551" s="38"/>
      <c r="C551" s="259" t="s">
        <v>325</v>
      </c>
      <c r="D551" s="259" t="s">
        <v>326</v>
      </c>
      <c r="E551" s="16" t="s">
        <v>223</v>
      </c>
      <c r="F551" s="260">
        <v>93.52</v>
      </c>
      <c r="G551" s="33"/>
      <c r="H551" s="38"/>
    </row>
    <row r="552" spans="1:8" s="1" customFormat="1" ht="16.899999999999999" customHeight="1">
      <c r="A552" s="33"/>
      <c r="B552" s="38"/>
      <c r="C552" s="259" t="s">
        <v>361</v>
      </c>
      <c r="D552" s="259" t="s">
        <v>362</v>
      </c>
      <c r="E552" s="16" t="s">
        <v>223</v>
      </c>
      <c r="F552" s="260">
        <v>46.76</v>
      </c>
      <c r="G552" s="33"/>
      <c r="H552" s="38"/>
    </row>
    <row r="553" spans="1:8" s="1" customFormat="1" ht="16.899999999999999" customHeight="1">
      <c r="A553" s="33"/>
      <c r="B553" s="38"/>
      <c r="C553" s="259" t="s">
        <v>408</v>
      </c>
      <c r="D553" s="259" t="s">
        <v>409</v>
      </c>
      <c r="E553" s="16" t="s">
        <v>212</v>
      </c>
      <c r="F553" s="260">
        <v>584.5</v>
      </c>
      <c r="G553" s="33"/>
      <c r="H553" s="38"/>
    </row>
    <row r="554" spans="1:8" s="1" customFormat="1" ht="22.5">
      <c r="A554" s="33"/>
      <c r="B554" s="38"/>
      <c r="C554" s="259" t="s">
        <v>394</v>
      </c>
      <c r="D554" s="259" t="s">
        <v>395</v>
      </c>
      <c r="E554" s="16" t="s">
        <v>212</v>
      </c>
      <c r="F554" s="260">
        <v>584.5</v>
      </c>
      <c r="G554" s="33"/>
      <c r="H554" s="38"/>
    </row>
    <row r="555" spans="1:8" s="1" customFormat="1" ht="16.899999999999999" customHeight="1">
      <c r="A555" s="33"/>
      <c r="B555" s="38"/>
      <c r="C555" s="259" t="s">
        <v>412</v>
      </c>
      <c r="D555" s="259" t="s">
        <v>413</v>
      </c>
      <c r="E555" s="16" t="s">
        <v>212</v>
      </c>
      <c r="F555" s="260">
        <v>584.5</v>
      </c>
      <c r="G555" s="33"/>
      <c r="H555" s="38"/>
    </row>
    <row r="556" spans="1:8" s="1" customFormat="1" ht="16.899999999999999" customHeight="1">
      <c r="A556" s="33"/>
      <c r="B556" s="38"/>
      <c r="C556" s="259" t="s">
        <v>433</v>
      </c>
      <c r="D556" s="259" t="s">
        <v>434</v>
      </c>
      <c r="E556" s="16" t="s">
        <v>212</v>
      </c>
      <c r="F556" s="260">
        <v>613.72500000000002</v>
      </c>
      <c r="G556" s="33"/>
      <c r="H556" s="38"/>
    </row>
    <row r="557" spans="1:8" s="1" customFormat="1" ht="16.899999999999999" customHeight="1">
      <c r="A557" s="33"/>
      <c r="B557" s="38"/>
      <c r="C557" s="259" t="s">
        <v>438</v>
      </c>
      <c r="D557" s="259" t="s">
        <v>439</v>
      </c>
      <c r="E557" s="16" t="s">
        <v>212</v>
      </c>
      <c r="F557" s="260">
        <v>584.5</v>
      </c>
      <c r="G557" s="33"/>
      <c r="H557" s="38"/>
    </row>
    <row r="558" spans="1:8" s="1" customFormat="1" ht="16.899999999999999" customHeight="1">
      <c r="A558" s="33"/>
      <c r="B558" s="38"/>
      <c r="C558" s="259" t="s">
        <v>398</v>
      </c>
      <c r="D558" s="259" t="s">
        <v>399</v>
      </c>
      <c r="E558" s="16" t="s">
        <v>212</v>
      </c>
      <c r="F558" s="260">
        <v>603.75</v>
      </c>
      <c r="G558" s="33"/>
      <c r="H558" s="38"/>
    </row>
    <row r="559" spans="1:8" s="1" customFormat="1" ht="16.899999999999999" customHeight="1">
      <c r="A559" s="33"/>
      <c r="B559" s="38"/>
      <c r="C559" s="255" t="s">
        <v>114</v>
      </c>
      <c r="D559" s="256" t="s">
        <v>115</v>
      </c>
      <c r="E559" s="257" t="s">
        <v>1</v>
      </c>
      <c r="F559" s="258">
        <v>97.42</v>
      </c>
      <c r="G559" s="33"/>
      <c r="H559" s="38"/>
    </row>
    <row r="560" spans="1:8" s="1" customFormat="1" ht="16.899999999999999" customHeight="1">
      <c r="A560" s="33"/>
      <c r="B560" s="38"/>
      <c r="C560" s="259" t="s">
        <v>114</v>
      </c>
      <c r="D560" s="259" t="s">
        <v>549</v>
      </c>
      <c r="E560" s="16" t="s">
        <v>1</v>
      </c>
      <c r="F560" s="260">
        <v>97.42</v>
      </c>
      <c r="G560" s="33"/>
      <c r="H560" s="38"/>
    </row>
    <row r="561" spans="1:8" s="1" customFormat="1" ht="16.899999999999999" customHeight="1">
      <c r="A561" s="33"/>
      <c r="B561" s="38"/>
      <c r="C561" s="261" t="s">
        <v>717</v>
      </c>
      <c r="D561" s="33"/>
      <c r="E561" s="33"/>
      <c r="F561" s="33"/>
      <c r="G561" s="33"/>
      <c r="H561" s="38"/>
    </row>
    <row r="562" spans="1:8" s="1" customFormat="1" ht="16.899999999999999" customHeight="1">
      <c r="A562" s="33"/>
      <c r="B562" s="38"/>
      <c r="C562" s="259" t="s">
        <v>339</v>
      </c>
      <c r="D562" s="259" t="s">
        <v>340</v>
      </c>
      <c r="E562" s="16" t="s">
        <v>341</v>
      </c>
      <c r="F562" s="260">
        <v>194.83</v>
      </c>
      <c r="G562" s="33"/>
      <c r="H562" s="38"/>
    </row>
    <row r="563" spans="1:8" s="1" customFormat="1" ht="16.899999999999999" customHeight="1">
      <c r="A563" s="33"/>
      <c r="B563" s="38"/>
      <c r="C563" s="259" t="s">
        <v>193</v>
      </c>
      <c r="D563" s="259" t="s">
        <v>194</v>
      </c>
      <c r="E563" s="16" t="s">
        <v>187</v>
      </c>
      <c r="F563" s="260">
        <v>331.22800000000001</v>
      </c>
      <c r="G563" s="33"/>
      <c r="H563" s="38"/>
    </row>
    <row r="564" spans="1:8" s="1" customFormat="1" ht="16.899999999999999" customHeight="1">
      <c r="A564" s="33"/>
      <c r="B564" s="38"/>
      <c r="C564" s="259" t="s">
        <v>205</v>
      </c>
      <c r="D564" s="259" t="s">
        <v>206</v>
      </c>
      <c r="E564" s="16" t="s">
        <v>187</v>
      </c>
      <c r="F564" s="260">
        <v>155.87200000000001</v>
      </c>
      <c r="G564" s="33"/>
      <c r="H564" s="38"/>
    </row>
    <row r="565" spans="1:8" s="1" customFormat="1" ht="22.5">
      <c r="A565" s="33"/>
      <c r="B565" s="38"/>
      <c r="C565" s="259" t="s">
        <v>237</v>
      </c>
      <c r="D565" s="259" t="s">
        <v>238</v>
      </c>
      <c r="E565" s="16" t="s">
        <v>223</v>
      </c>
      <c r="F565" s="260">
        <v>274.56599999999997</v>
      </c>
      <c r="G565" s="33"/>
      <c r="H565" s="38"/>
    </row>
    <row r="566" spans="1:8" s="1" customFormat="1" ht="16.899999999999999" customHeight="1">
      <c r="A566" s="33"/>
      <c r="B566" s="38"/>
      <c r="C566" s="259" t="s">
        <v>376</v>
      </c>
      <c r="D566" s="259" t="s">
        <v>377</v>
      </c>
      <c r="E566" s="16" t="s">
        <v>187</v>
      </c>
      <c r="F566" s="260">
        <v>77.936000000000007</v>
      </c>
      <c r="G566" s="33"/>
      <c r="H566" s="38"/>
    </row>
    <row r="567" spans="1:8" s="1" customFormat="1" ht="22.5">
      <c r="A567" s="33"/>
      <c r="B567" s="38"/>
      <c r="C567" s="259" t="s">
        <v>380</v>
      </c>
      <c r="D567" s="259" t="s">
        <v>381</v>
      </c>
      <c r="E567" s="16" t="s">
        <v>187</v>
      </c>
      <c r="F567" s="260">
        <v>253.292</v>
      </c>
      <c r="G567" s="33"/>
      <c r="H567" s="38"/>
    </row>
    <row r="568" spans="1:8" s="1" customFormat="1" ht="16.899999999999999" customHeight="1">
      <c r="A568" s="33"/>
      <c r="B568" s="38"/>
      <c r="C568" s="259" t="s">
        <v>384</v>
      </c>
      <c r="D568" s="259" t="s">
        <v>385</v>
      </c>
      <c r="E568" s="16" t="s">
        <v>187</v>
      </c>
      <c r="F568" s="260">
        <v>233.80799999999999</v>
      </c>
      <c r="G568" s="33"/>
      <c r="H568" s="38"/>
    </row>
    <row r="569" spans="1:8" s="1" customFormat="1" ht="16.899999999999999" customHeight="1">
      <c r="A569" s="33"/>
      <c r="B569" s="38"/>
      <c r="C569" s="259" t="s">
        <v>449</v>
      </c>
      <c r="D569" s="259" t="s">
        <v>450</v>
      </c>
      <c r="E569" s="16" t="s">
        <v>212</v>
      </c>
      <c r="F569" s="260">
        <v>584.52</v>
      </c>
      <c r="G569" s="33"/>
      <c r="H569" s="38"/>
    </row>
    <row r="570" spans="1:8" s="1" customFormat="1" ht="16.899999999999999" customHeight="1">
      <c r="A570" s="33"/>
      <c r="B570" s="38"/>
      <c r="C570" s="259" t="s">
        <v>316</v>
      </c>
      <c r="D570" s="259" t="s">
        <v>317</v>
      </c>
      <c r="E570" s="16" t="s">
        <v>305</v>
      </c>
      <c r="F570" s="260">
        <v>446.09199999999998</v>
      </c>
      <c r="G570" s="33"/>
      <c r="H570" s="38"/>
    </row>
    <row r="571" spans="1:8" s="1" customFormat="1" ht="16.899999999999999" customHeight="1">
      <c r="A571" s="33"/>
      <c r="B571" s="38"/>
      <c r="C571" s="255" t="s">
        <v>121</v>
      </c>
      <c r="D571" s="256" t="s">
        <v>122</v>
      </c>
      <c r="E571" s="257" t="s">
        <v>1</v>
      </c>
      <c r="F571" s="258">
        <v>97.42</v>
      </c>
      <c r="G571" s="33"/>
      <c r="H571" s="38"/>
    </row>
    <row r="572" spans="1:8" s="1" customFormat="1" ht="16.899999999999999" customHeight="1">
      <c r="A572" s="33"/>
      <c r="B572" s="38"/>
      <c r="C572" s="259" t="s">
        <v>121</v>
      </c>
      <c r="D572" s="259" t="s">
        <v>548</v>
      </c>
      <c r="E572" s="16" t="s">
        <v>1</v>
      </c>
      <c r="F572" s="260">
        <v>97.42</v>
      </c>
      <c r="G572" s="33"/>
      <c r="H572" s="38"/>
    </row>
    <row r="573" spans="1:8" s="1" customFormat="1" ht="16.899999999999999" customHeight="1">
      <c r="A573" s="33"/>
      <c r="B573" s="38"/>
      <c r="C573" s="261" t="s">
        <v>717</v>
      </c>
      <c r="D573" s="33"/>
      <c r="E573" s="33"/>
      <c r="F573" s="33"/>
      <c r="G573" s="33"/>
      <c r="H573" s="38"/>
    </row>
    <row r="574" spans="1:8" s="1" customFormat="1" ht="16.899999999999999" customHeight="1">
      <c r="A574" s="33"/>
      <c r="B574" s="38"/>
      <c r="C574" s="259" t="s">
        <v>339</v>
      </c>
      <c r="D574" s="259" t="s">
        <v>340</v>
      </c>
      <c r="E574" s="16" t="s">
        <v>341</v>
      </c>
      <c r="F574" s="260">
        <v>194.83</v>
      </c>
      <c r="G574" s="33"/>
      <c r="H574" s="38"/>
    </row>
    <row r="575" spans="1:8" s="1" customFormat="1" ht="16.899999999999999" customHeight="1">
      <c r="A575" s="33"/>
      <c r="B575" s="38"/>
      <c r="C575" s="259" t="s">
        <v>193</v>
      </c>
      <c r="D575" s="259" t="s">
        <v>194</v>
      </c>
      <c r="E575" s="16" t="s">
        <v>187</v>
      </c>
      <c r="F575" s="260">
        <v>331.22800000000001</v>
      </c>
      <c r="G575" s="33"/>
      <c r="H575" s="38"/>
    </row>
    <row r="576" spans="1:8" s="1" customFormat="1" ht="16.899999999999999" customHeight="1">
      <c r="A576" s="33"/>
      <c r="B576" s="38"/>
      <c r="C576" s="259" t="s">
        <v>201</v>
      </c>
      <c r="D576" s="259" t="s">
        <v>202</v>
      </c>
      <c r="E576" s="16" t="s">
        <v>187</v>
      </c>
      <c r="F576" s="260">
        <v>77.936000000000007</v>
      </c>
      <c r="G576" s="33"/>
      <c r="H576" s="38"/>
    </row>
    <row r="577" spans="1:8" s="1" customFormat="1" ht="16.899999999999999" customHeight="1">
      <c r="A577" s="33"/>
      <c r="B577" s="38"/>
      <c r="C577" s="259" t="s">
        <v>205</v>
      </c>
      <c r="D577" s="259" t="s">
        <v>206</v>
      </c>
      <c r="E577" s="16" t="s">
        <v>187</v>
      </c>
      <c r="F577" s="260">
        <v>155.87200000000001</v>
      </c>
      <c r="G577" s="33"/>
      <c r="H577" s="38"/>
    </row>
    <row r="578" spans="1:8" s="1" customFormat="1" ht="22.5">
      <c r="A578" s="33"/>
      <c r="B578" s="38"/>
      <c r="C578" s="259" t="s">
        <v>237</v>
      </c>
      <c r="D578" s="259" t="s">
        <v>238</v>
      </c>
      <c r="E578" s="16" t="s">
        <v>223</v>
      </c>
      <c r="F578" s="260">
        <v>274.56599999999997</v>
      </c>
      <c r="G578" s="33"/>
      <c r="H578" s="38"/>
    </row>
    <row r="579" spans="1:8" s="1" customFormat="1" ht="16.899999999999999" customHeight="1">
      <c r="A579" s="33"/>
      <c r="B579" s="38"/>
      <c r="C579" s="259" t="s">
        <v>371</v>
      </c>
      <c r="D579" s="259" t="s">
        <v>372</v>
      </c>
      <c r="E579" s="16" t="s">
        <v>187</v>
      </c>
      <c r="F579" s="260">
        <v>77.936000000000007</v>
      </c>
      <c r="G579" s="33"/>
      <c r="H579" s="38"/>
    </row>
    <row r="580" spans="1:8" s="1" customFormat="1" ht="22.5">
      <c r="A580" s="33"/>
      <c r="B580" s="38"/>
      <c r="C580" s="259" t="s">
        <v>380</v>
      </c>
      <c r="D580" s="259" t="s">
        <v>381</v>
      </c>
      <c r="E580" s="16" t="s">
        <v>187</v>
      </c>
      <c r="F580" s="260">
        <v>253.292</v>
      </c>
      <c r="G580" s="33"/>
      <c r="H580" s="38"/>
    </row>
    <row r="581" spans="1:8" s="1" customFormat="1" ht="16.899999999999999" customHeight="1">
      <c r="A581" s="33"/>
      <c r="B581" s="38"/>
      <c r="C581" s="259" t="s">
        <v>384</v>
      </c>
      <c r="D581" s="259" t="s">
        <v>385</v>
      </c>
      <c r="E581" s="16" t="s">
        <v>187</v>
      </c>
      <c r="F581" s="260">
        <v>233.80799999999999</v>
      </c>
      <c r="G581" s="33"/>
      <c r="H581" s="38"/>
    </row>
    <row r="582" spans="1:8" s="1" customFormat="1" ht="16.899999999999999" customHeight="1">
      <c r="A582" s="33"/>
      <c r="B582" s="38"/>
      <c r="C582" s="259" t="s">
        <v>443</v>
      </c>
      <c r="D582" s="259" t="s">
        <v>444</v>
      </c>
      <c r="E582" s="16" t="s">
        <v>212</v>
      </c>
      <c r="F582" s="260">
        <v>194.84</v>
      </c>
      <c r="G582" s="33"/>
      <c r="H582" s="38"/>
    </row>
    <row r="583" spans="1:8" s="1" customFormat="1" ht="16.899999999999999" customHeight="1">
      <c r="A583" s="33"/>
      <c r="B583" s="38"/>
      <c r="C583" s="259" t="s">
        <v>449</v>
      </c>
      <c r="D583" s="259" t="s">
        <v>450</v>
      </c>
      <c r="E583" s="16" t="s">
        <v>212</v>
      </c>
      <c r="F583" s="260">
        <v>584.52</v>
      </c>
      <c r="G583" s="33"/>
      <c r="H583" s="38"/>
    </row>
    <row r="584" spans="1:8" s="1" customFormat="1" ht="16.899999999999999" customHeight="1">
      <c r="A584" s="33"/>
      <c r="B584" s="38"/>
      <c r="C584" s="259" t="s">
        <v>454</v>
      </c>
      <c r="D584" s="259" t="s">
        <v>455</v>
      </c>
      <c r="E584" s="16" t="s">
        <v>212</v>
      </c>
      <c r="F584" s="260">
        <v>194.84</v>
      </c>
      <c r="G584" s="33"/>
      <c r="H584" s="38"/>
    </row>
    <row r="585" spans="1:8" s="1" customFormat="1" ht="16.899999999999999" customHeight="1">
      <c r="A585" s="33"/>
      <c r="B585" s="38"/>
      <c r="C585" s="259" t="s">
        <v>316</v>
      </c>
      <c r="D585" s="259" t="s">
        <v>317</v>
      </c>
      <c r="E585" s="16" t="s">
        <v>305</v>
      </c>
      <c r="F585" s="260">
        <v>446.09199999999998</v>
      </c>
      <c r="G585" s="33"/>
      <c r="H585" s="38"/>
    </row>
    <row r="586" spans="1:8" s="1" customFormat="1" ht="16.899999999999999" customHeight="1">
      <c r="A586" s="33"/>
      <c r="B586" s="38"/>
      <c r="C586" s="255" t="s">
        <v>126</v>
      </c>
      <c r="D586" s="256" t="s">
        <v>127</v>
      </c>
      <c r="E586" s="257" t="s">
        <v>1</v>
      </c>
      <c r="F586" s="258">
        <v>194.83</v>
      </c>
      <c r="G586" s="33"/>
      <c r="H586" s="38"/>
    </row>
    <row r="587" spans="1:8" s="1" customFormat="1" ht="16.899999999999999" customHeight="1">
      <c r="A587" s="33"/>
      <c r="B587" s="38"/>
      <c r="C587" s="259" t="s">
        <v>126</v>
      </c>
      <c r="D587" s="259" t="s">
        <v>550</v>
      </c>
      <c r="E587" s="16" t="s">
        <v>1</v>
      </c>
      <c r="F587" s="260">
        <v>194.83</v>
      </c>
      <c r="G587" s="33"/>
      <c r="H587" s="38"/>
    </row>
    <row r="588" spans="1:8" s="1" customFormat="1" ht="16.899999999999999" customHeight="1">
      <c r="A588" s="33"/>
      <c r="B588" s="38"/>
      <c r="C588" s="261" t="s">
        <v>717</v>
      </c>
      <c r="D588" s="33"/>
      <c r="E588" s="33"/>
      <c r="F588" s="33"/>
      <c r="G588" s="33"/>
      <c r="H588" s="38"/>
    </row>
    <row r="589" spans="1:8" s="1" customFormat="1" ht="16.899999999999999" customHeight="1">
      <c r="A589" s="33"/>
      <c r="B589" s="38"/>
      <c r="C589" s="259" t="s">
        <v>339</v>
      </c>
      <c r="D589" s="259" t="s">
        <v>340</v>
      </c>
      <c r="E589" s="16" t="s">
        <v>341</v>
      </c>
      <c r="F589" s="260">
        <v>194.83</v>
      </c>
      <c r="G589" s="33"/>
      <c r="H589" s="38"/>
    </row>
    <row r="590" spans="1:8" s="1" customFormat="1" ht="16.899999999999999" customHeight="1">
      <c r="A590" s="33"/>
      <c r="B590" s="38"/>
      <c r="C590" s="259" t="s">
        <v>216</v>
      </c>
      <c r="D590" s="259" t="s">
        <v>217</v>
      </c>
      <c r="E590" s="16" t="s">
        <v>187</v>
      </c>
      <c r="F590" s="260">
        <v>253.279</v>
      </c>
      <c r="G590" s="33"/>
      <c r="H590" s="38"/>
    </row>
    <row r="591" spans="1:8" s="1" customFormat="1" ht="22.5">
      <c r="A591" s="33"/>
      <c r="B591" s="38"/>
      <c r="C591" s="259" t="s">
        <v>237</v>
      </c>
      <c r="D591" s="259" t="s">
        <v>238</v>
      </c>
      <c r="E591" s="16" t="s">
        <v>223</v>
      </c>
      <c r="F591" s="260">
        <v>274.56599999999997</v>
      </c>
      <c r="G591" s="33"/>
      <c r="H591" s="38"/>
    </row>
    <row r="592" spans="1:8" s="1" customFormat="1" ht="22.5">
      <c r="A592" s="33"/>
      <c r="B592" s="38"/>
      <c r="C592" s="259" t="s">
        <v>262</v>
      </c>
      <c r="D592" s="259" t="s">
        <v>263</v>
      </c>
      <c r="E592" s="16" t="s">
        <v>223</v>
      </c>
      <c r="F592" s="260">
        <v>403.84300000000002</v>
      </c>
      <c r="G592" s="33"/>
      <c r="H592" s="38"/>
    </row>
    <row r="593" spans="1:8" s="1" customFormat="1" ht="16.899999999999999" customHeight="1">
      <c r="A593" s="33"/>
      <c r="B593" s="38"/>
      <c r="C593" s="259" t="s">
        <v>267</v>
      </c>
      <c r="D593" s="259" t="s">
        <v>268</v>
      </c>
      <c r="E593" s="16" t="s">
        <v>223</v>
      </c>
      <c r="F593" s="260">
        <v>171.90899999999999</v>
      </c>
      <c r="G593" s="33"/>
      <c r="H593" s="38"/>
    </row>
    <row r="594" spans="1:8" s="1" customFormat="1" ht="16.899999999999999" customHeight="1">
      <c r="A594" s="33"/>
      <c r="B594" s="38"/>
      <c r="C594" s="259" t="s">
        <v>335</v>
      </c>
      <c r="D594" s="259" t="s">
        <v>336</v>
      </c>
      <c r="E594" s="16" t="s">
        <v>187</v>
      </c>
      <c r="F594" s="260">
        <v>253.279</v>
      </c>
      <c r="G594" s="33"/>
      <c r="H594" s="38"/>
    </row>
    <row r="595" spans="1:8" s="1" customFormat="1" ht="16.899999999999999" customHeight="1">
      <c r="A595" s="33"/>
      <c r="B595" s="38"/>
      <c r="C595" s="255" t="s">
        <v>111</v>
      </c>
      <c r="D595" s="256" t="s">
        <v>112</v>
      </c>
      <c r="E595" s="257" t="s">
        <v>1</v>
      </c>
      <c r="F595" s="258">
        <v>194.83</v>
      </c>
      <c r="G595" s="33"/>
      <c r="H595" s="38"/>
    </row>
    <row r="596" spans="1:8" s="1" customFormat="1" ht="16.899999999999999" customHeight="1">
      <c r="A596" s="33"/>
      <c r="B596" s="38"/>
      <c r="C596" s="259" t="s">
        <v>111</v>
      </c>
      <c r="D596" s="259" t="s">
        <v>551</v>
      </c>
      <c r="E596" s="16" t="s">
        <v>1</v>
      </c>
      <c r="F596" s="260">
        <v>194.83</v>
      </c>
      <c r="G596" s="33"/>
      <c r="H596" s="38"/>
    </row>
    <row r="597" spans="1:8" s="1" customFormat="1" ht="16.899999999999999" customHeight="1">
      <c r="A597" s="33"/>
      <c r="B597" s="38"/>
      <c r="C597" s="261" t="s">
        <v>717</v>
      </c>
      <c r="D597" s="33"/>
      <c r="E597" s="33"/>
      <c r="F597" s="33"/>
      <c r="G597" s="33"/>
      <c r="H597" s="38"/>
    </row>
    <row r="598" spans="1:8" s="1" customFormat="1" ht="16.899999999999999" customHeight="1">
      <c r="A598" s="33"/>
      <c r="B598" s="38"/>
      <c r="C598" s="259" t="s">
        <v>339</v>
      </c>
      <c r="D598" s="259" t="s">
        <v>340</v>
      </c>
      <c r="E598" s="16" t="s">
        <v>341</v>
      </c>
      <c r="F598" s="260">
        <v>194.83</v>
      </c>
      <c r="G598" s="33"/>
      <c r="H598" s="38"/>
    </row>
    <row r="599" spans="1:8" s="1" customFormat="1" ht="16.899999999999999" customHeight="1">
      <c r="A599" s="33"/>
      <c r="B599" s="38"/>
      <c r="C599" s="259" t="s">
        <v>185</v>
      </c>
      <c r="D599" s="259" t="s">
        <v>186</v>
      </c>
      <c r="E599" s="16" t="s">
        <v>187</v>
      </c>
      <c r="F599" s="260">
        <v>233.79599999999999</v>
      </c>
      <c r="G599" s="33"/>
      <c r="H599" s="38"/>
    </row>
    <row r="600" spans="1:8" s="1" customFormat="1" ht="22.5">
      <c r="A600" s="33"/>
      <c r="B600" s="38"/>
      <c r="C600" s="259" t="s">
        <v>237</v>
      </c>
      <c r="D600" s="259" t="s">
        <v>238</v>
      </c>
      <c r="E600" s="16" t="s">
        <v>223</v>
      </c>
      <c r="F600" s="260">
        <v>274.56599999999997</v>
      </c>
      <c r="G600" s="33"/>
      <c r="H600" s="38"/>
    </row>
    <row r="601" spans="1:8" s="1" customFormat="1" ht="16.899999999999999" customHeight="1">
      <c r="A601" s="33"/>
      <c r="B601" s="38"/>
      <c r="C601" s="259" t="s">
        <v>367</v>
      </c>
      <c r="D601" s="259" t="s">
        <v>368</v>
      </c>
      <c r="E601" s="16" t="s">
        <v>187</v>
      </c>
      <c r="F601" s="260">
        <v>233.79599999999999</v>
      </c>
      <c r="G601" s="33"/>
      <c r="H601" s="38"/>
    </row>
    <row r="602" spans="1:8" s="1" customFormat="1" ht="16.899999999999999" customHeight="1">
      <c r="A602" s="33"/>
      <c r="B602" s="38"/>
      <c r="C602" s="259" t="s">
        <v>389</v>
      </c>
      <c r="D602" s="259" t="s">
        <v>390</v>
      </c>
      <c r="E602" s="16" t="s">
        <v>187</v>
      </c>
      <c r="F602" s="260">
        <v>233.79599999999999</v>
      </c>
      <c r="G602" s="33"/>
      <c r="H602" s="38"/>
    </row>
    <row r="603" spans="1:8" s="1" customFormat="1" ht="16.899999999999999" customHeight="1">
      <c r="A603" s="33"/>
      <c r="B603" s="38"/>
      <c r="C603" s="259" t="s">
        <v>316</v>
      </c>
      <c r="D603" s="259" t="s">
        <v>317</v>
      </c>
      <c r="E603" s="16" t="s">
        <v>305</v>
      </c>
      <c r="F603" s="260">
        <v>446.09199999999998</v>
      </c>
      <c r="G603" s="33"/>
      <c r="H603" s="38"/>
    </row>
    <row r="604" spans="1:8" s="1" customFormat="1" ht="16.899999999999999" customHeight="1">
      <c r="A604" s="33"/>
      <c r="B604" s="38"/>
      <c r="C604" s="255" t="s">
        <v>133</v>
      </c>
      <c r="D604" s="256" t="s">
        <v>134</v>
      </c>
      <c r="E604" s="257" t="s">
        <v>1</v>
      </c>
      <c r="F604" s="258">
        <v>1.4</v>
      </c>
      <c r="G604" s="33"/>
      <c r="H604" s="38"/>
    </row>
    <row r="605" spans="1:8" s="1" customFormat="1" ht="16.899999999999999" customHeight="1">
      <c r="A605" s="33"/>
      <c r="B605" s="38"/>
      <c r="C605" s="259" t="s">
        <v>133</v>
      </c>
      <c r="D605" s="259" t="s">
        <v>345</v>
      </c>
      <c r="E605" s="16" t="s">
        <v>1</v>
      </c>
      <c r="F605" s="260">
        <v>1.4</v>
      </c>
      <c r="G605" s="33"/>
      <c r="H605" s="38"/>
    </row>
    <row r="606" spans="1:8" s="1" customFormat="1" ht="16.899999999999999" customHeight="1">
      <c r="A606" s="33"/>
      <c r="B606" s="38"/>
      <c r="C606" s="261" t="s">
        <v>717</v>
      </c>
      <c r="D606" s="33"/>
      <c r="E606" s="33"/>
      <c r="F606" s="33"/>
      <c r="G606" s="33"/>
      <c r="H606" s="38"/>
    </row>
    <row r="607" spans="1:8" s="1" customFormat="1" ht="16.899999999999999" customHeight="1">
      <c r="A607" s="33"/>
      <c r="B607" s="38"/>
      <c r="C607" s="259" t="s">
        <v>339</v>
      </c>
      <c r="D607" s="259" t="s">
        <v>340</v>
      </c>
      <c r="E607" s="16" t="s">
        <v>341</v>
      </c>
      <c r="F607" s="260">
        <v>194.83</v>
      </c>
      <c r="G607" s="33"/>
      <c r="H607" s="38"/>
    </row>
    <row r="608" spans="1:8" s="1" customFormat="1" ht="22.5">
      <c r="A608" s="33"/>
      <c r="B608" s="38"/>
      <c r="C608" s="259" t="s">
        <v>237</v>
      </c>
      <c r="D608" s="259" t="s">
        <v>238</v>
      </c>
      <c r="E608" s="16" t="s">
        <v>223</v>
      </c>
      <c r="F608" s="260">
        <v>274.56599999999997</v>
      </c>
      <c r="G608" s="33"/>
      <c r="H608" s="38"/>
    </row>
    <row r="609" spans="1:8" s="1" customFormat="1" ht="16.899999999999999" customHeight="1">
      <c r="A609" s="33"/>
      <c r="B609" s="38"/>
      <c r="C609" s="259" t="s">
        <v>253</v>
      </c>
      <c r="D609" s="259" t="s">
        <v>254</v>
      </c>
      <c r="E609" s="16" t="s">
        <v>187</v>
      </c>
      <c r="F609" s="260">
        <v>1636.6</v>
      </c>
      <c r="G609" s="33"/>
      <c r="H609" s="38"/>
    </row>
    <row r="610" spans="1:8" s="1" customFormat="1" ht="16.899999999999999" customHeight="1">
      <c r="A610" s="33"/>
      <c r="B610" s="38"/>
      <c r="C610" s="259" t="s">
        <v>258</v>
      </c>
      <c r="D610" s="259" t="s">
        <v>259</v>
      </c>
      <c r="E610" s="16" t="s">
        <v>187</v>
      </c>
      <c r="F610" s="260">
        <v>1636.6</v>
      </c>
      <c r="G610" s="33"/>
      <c r="H610" s="38"/>
    </row>
    <row r="611" spans="1:8" s="1" customFormat="1" ht="22.5">
      <c r="A611" s="33"/>
      <c r="B611" s="38"/>
      <c r="C611" s="259" t="s">
        <v>262</v>
      </c>
      <c r="D611" s="259" t="s">
        <v>263</v>
      </c>
      <c r="E611" s="16" t="s">
        <v>223</v>
      </c>
      <c r="F611" s="260">
        <v>403.84300000000002</v>
      </c>
      <c r="G611" s="33"/>
      <c r="H611" s="38"/>
    </row>
    <row r="612" spans="1:8" s="1" customFormat="1" ht="16.899999999999999" customHeight="1">
      <c r="A612" s="33"/>
      <c r="B612" s="38"/>
      <c r="C612" s="259" t="s">
        <v>267</v>
      </c>
      <c r="D612" s="259" t="s">
        <v>268</v>
      </c>
      <c r="E612" s="16" t="s">
        <v>223</v>
      </c>
      <c r="F612" s="260">
        <v>171.90899999999999</v>
      </c>
      <c r="G612" s="33"/>
      <c r="H612" s="38"/>
    </row>
    <row r="613" spans="1:8" s="1" customFormat="1" ht="16.899999999999999" customHeight="1">
      <c r="A613" s="33"/>
      <c r="B613" s="38"/>
      <c r="C613" s="259" t="s">
        <v>316</v>
      </c>
      <c r="D613" s="259" t="s">
        <v>317</v>
      </c>
      <c r="E613" s="16" t="s">
        <v>305</v>
      </c>
      <c r="F613" s="260">
        <v>446.09199999999998</v>
      </c>
      <c r="G613" s="33"/>
      <c r="H613" s="38"/>
    </row>
    <row r="614" spans="1:8" s="1" customFormat="1" ht="16.899999999999999" customHeight="1">
      <c r="A614" s="33"/>
      <c r="B614" s="38"/>
      <c r="C614" s="255" t="s">
        <v>151</v>
      </c>
      <c r="D614" s="256" t="s">
        <v>152</v>
      </c>
      <c r="E614" s="257" t="s">
        <v>1</v>
      </c>
      <c r="F614" s="258">
        <v>2.3039999999999998</v>
      </c>
      <c r="G614" s="33"/>
      <c r="H614" s="38"/>
    </row>
    <row r="615" spans="1:8" s="1" customFormat="1" ht="16.899999999999999" customHeight="1">
      <c r="A615" s="33"/>
      <c r="B615" s="38"/>
      <c r="C615" s="259" t="s">
        <v>151</v>
      </c>
      <c r="D615" s="259" t="s">
        <v>230</v>
      </c>
      <c r="E615" s="16" t="s">
        <v>1</v>
      </c>
      <c r="F615" s="260">
        <v>2.3039999999999998</v>
      </c>
      <c r="G615" s="33"/>
      <c r="H615" s="38"/>
    </row>
    <row r="616" spans="1:8" s="1" customFormat="1" ht="16.899999999999999" customHeight="1">
      <c r="A616" s="33"/>
      <c r="B616" s="38"/>
      <c r="C616" s="261" t="s">
        <v>717</v>
      </c>
      <c r="D616" s="33"/>
      <c r="E616" s="33"/>
      <c r="F616" s="33"/>
      <c r="G616" s="33"/>
      <c r="H616" s="38"/>
    </row>
    <row r="617" spans="1:8" s="1" customFormat="1" ht="16.899999999999999" customHeight="1">
      <c r="A617" s="33"/>
      <c r="B617" s="38"/>
      <c r="C617" s="259" t="s">
        <v>227</v>
      </c>
      <c r="D617" s="259" t="s">
        <v>228</v>
      </c>
      <c r="E617" s="16" t="s">
        <v>223</v>
      </c>
      <c r="F617" s="260">
        <v>1.1519999999999999</v>
      </c>
      <c r="G617" s="33"/>
      <c r="H617" s="38"/>
    </row>
    <row r="618" spans="1:8" s="1" customFormat="1" ht="16.899999999999999" customHeight="1">
      <c r="A618" s="33"/>
      <c r="B618" s="38"/>
      <c r="C618" s="259" t="s">
        <v>233</v>
      </c>
      <c r="D618" s="259" t="s">
        <v>234</v>
      </c>
      <c r="E618" s="16" t="s">
        <v>223</v>
      </c>
      <c r="F618" s="260">
        <v>1.1519999999999999</v>
      </c>
      <c r="G618" s="33"/>
      <c r="H618" s="38"/>
    </row>
    <row r="619" spans="1:8" s="1" customFormat="1" ht="22.5">
      <c r="A619" s="33"/>
      <c r="B619" s="38"/>
      <c r="C619" s="259" t="s">
        <v>262</v>
      </c>
      <c r="D619" s="259" t="s">
        <v>263</v>
      </c>
      <c r="E619" s="16" t="s">
        <v>223</v>
      </c>
      <c r="F619" s="260">
        <v>403.84300000000002</v>
      </c>
      <c r="G619" s="33"/>
      <c r="H619" s="38"/>
    </row>
    <row r="620" spans="1:8" s="1" customFormat="1" ht="16.899999999999999" customHeight="1">
      <c r="A620" s="33"/>
      <c r="B620" s="38"/>
      <c r="C620" s="259" t="s">
        <v>267</v>
      </c>
      <c r="D620" s="259" t="s">
        <v>268</v>
      </c>
      <c r="E620" s="16" t="s">
        <v>223</v>
      </c>
      <c r="F620" s="260">
        <v>171.90899999999999</v>
      </c>
      <c r="G620" s="33"/>
      <c r="H620" s="38"/>
    </row>
    <row r="621" spans="1:8" s="1" customFormat="1" ht="16.899999999999999" customHeight="1">
      <c r="A621" s="33"/>
      <c r="B621" s="38"/>
      <c r="C621" s="259" t="s">
        <v>290</v>
      </c>
      <c r="D621" s="259" t="s">
        <v>291</v>
      </c>
      <c r="E621" s="16" t="s">
        <v>223</v>
      </c>
      <c r="F621" s="260">
        <v>275.71800000000002</v>
      </c>
      <c r="G621" s="33"/>
      <c r="H621" s="38"/>
    </row>
    <row r="622" spans="1:8" s="1" customFormat="1" ht="16.899999999999999" customHeight="1">
      <c r="A622" s="33"/>
      <c r="B622" s="38"/>
      <c r="C622" s="259" t="s">
        <v>294</v>
      </c>
      <c r="D622" s="259" t="s">
        <v>295</v>
      </c>
      <c r="E622" s="16" t="s">
        <v>223</v>
      </c>
      <c r="F622" s="260">
        <v>275.71800000000002</v>
      </c>
      <c r="G622" s="33"/>
      <c r="H622" s="38"/>
    </row>
    <row r="623" spans="1:8" s="1" customFormat="1" ht="16.899999999999999" customHeight="1">
      <c r="A623" s="33"/>
      <c r="B623" s="38"/>
      <c r="C623" s="259" t="s">
        <v>309</v>
      </c>
      <c r="D623" s="259" t="s">
        <v>310</v>
      </c>
      <c r="E623" s="16" t="s">
        <v>223</v>
      </c>
      <c r="F623" s="260">
        <v>407.16199999999998</v>
      </c>
      <c r="G623" s="33"/>
      <c r="H623" s="38"/>
    </row>
    <row r="624" spans="1:8" s="1" customFormat="1" ht="16.899999999999999" customHeight="1">
      <c r="A624" s="33"/>
      <c r="B624" s="38"/>
      <c r="C624" s="255" t="s">
        <v>129</v>
      </c>
      <c r="D624" s="256" t="s">
        <v>130</v>
      </c>
      <c r="E624" s="257" t="s">
        <v>1</v>
      </c>
      <c r="F624" s="258">
        <v>549.13099999999997</v>
      </c>
      <c r="G624" s="33"/>
      <c r="H624" s="38"/>
    </row>
    <row r="625" spans="1:8" s="1" customFormat="1" ht="16.899999999999999" customHeight="1">
      <c r="A625" s="33"/>
      <c r="B625" s="38"/>
      <c r="C625" s="259" t="s">
        <v>1</v>
      </c>
      <c r="D625" s="259" t="s">
        <v>240</v>
      </c>
      <c r="E625" s="16" t="s">
        <v>1</v>
      </c>
      <c r="F625" s="260">
        <v>654.64</v>
      </c>
      <c r="G625" s="33"/>
      <c r="H625" s="38"/>
    </row>
    <row r="626" spans="1:8" s="1" customFormat="1" ht="16.899999999999999" customHeight="1">
      <c r="A626" s="33"/>
      <c r="B626" s="38"/>
      <c r="C626" s="259" t="s">
        <v>1</v>
      </c>
      <c r="D626" s="259" t="s">
        <v>241</v>
      </c>
      <c r="E626" s="16" t="s">
        <v>1</v>
      </c>
      <c r="F626" s="260">
        <v>24.64</v>
      </c>
      <c r="G626" s="33"/>
      <c r="H626" s="38"/>
    </row>
    <row r="627" spans="1:8" s="1" customFormat="1" ht="16.899999999999999" customHeight="1">
      <c r="A627" s="33"/>
      <c r="B627" s="38"/>
      <c r="C627" s="259" t="s">
        <v>1</v>
      </c>
      <c r="D627" s="259" t="s">
        <v>242</v>
      </c>
      <c r="E627" s="16" t="s">
        <v>1</v>
      </c>
      <c r="F627" s="260">
        <v>0</v>
      </c>
      <c r="G627" s="33"/>
      <c r="H627" s="38"/>
    </row>
    <row r="628" spans="1:8" s="1" customFormat="1" ht="16.899999999999999" customHeight="1">
      <c r="A628" s="33"/>
      <c r="B628" s="38"/>
      <c r="C628" s="259" t="s">
        <v>1</v>
      </c>
      <c r="D628" s="259" t="s">
        <v>243</v>
      </c>
      <c r="E628" s="16" t="s">
        <v>1</v>
      </c>
      <c r="F628" s="260">
        <v>-27.277999999999999</v>
      </c>
      <c r="G628" s="33"/>
      <c r="H628" s="38"/>
    </row>
    <row r="629" spans="1:8" s="1" customFormat="1" ht="16.899999999999999" customHeight="1">
      <c r="A629" s="33"/>
      <c r="B629" s="38"/>
      <c r="C629" s="259" t="s">
        <v>1</v>
      </c>
      <c r="D629" s="259" t="s">
        <v>244</v>
      </c>
      <c r="E629" s="16" t="s">
        <v>1</v>
      </c>
      <c r="F629" s="260">
        <v>-35.070999999999998</v>
      </c>
      <c r="G629" s="33"/>
      <c r="H629" s="38"/>
    </row>
    <row r="630" spans="1:8" s="1" customFormat="1" ht="16.899999999999999" customHeight="1">
      <c r="A630" s="33"/>
      <c r="B630" s="38"/>
      <c r="C630" s="259" t="s">
        <v>1</v>
      </c>
      <c r="D630" s="259" t="s">
        <v>245</v>
      </c>
      <c r="E630" s="16" t="s">
        <v>1</v>
      </c>
      <c r="F630" s="260">
        <v>-35.069000000000003</v>
      </c>
      <c r="G630" s="33"/>
      <c r="H630" s="38"/>
    </row>
    <row r="631" spans="1:8" s="1" customFormat="1" ht="16.899999999999999" customHeight="1">
      <c r="A631" s="33"/>
      <c r="B631" s="38"/>
      <c r="C631" s="259" t="s">
        <v>1</v>
      </c>
      <c r="D631" s="259" t="s">
        <v>246</v>
      </c>
      <c r="E631" s="16" t="s">
        <v>1</v>
      </c>
      <c r="F631" s="260">
        <v>-32.731000000000002</v>
      </c>
      <c r="G631" s="33"/>
      <c r="H631" s="38"/>
    </row>
    <row r="632" spans="1:8" s="1" customFormat="1" ht="16.899999999999999" customHeight="1">
      <c r="A632" s="33"/>
      <c r="B632" s="38"/>
      <c r="C632" s="259" t="s">
        <v>129</v>
      </c>
      <c r="D632" s="259" t="s">
        <v>199</v>
      </c>
      <c r="E632" s="16" t="s">
        <v>1</v>
      </c>
      <c r="F632" s="260">
        <v>549.13099999999997</v>
      </c>
      <c r="G632" s="33"/>
      <c r="H632" s="38"/>
    </row>
    <row r="633" spans="1:8" s="1" customFormat="1" ht="16.899999999999999" customHeight="1">
      <c r="A633" s="33"/>
      <c r="B633" s="38"/>
      <c r="C633" s="261" t="s">
        <v>717</v>
      </c>
      <c r="D633" s="33"/>
      <c r="E633" s="33"/>
      <c r="F633" s="33"/>
      <c r="G633" s="33"/>
      <c r="H633" s="38"/>
    </row>
    <row r="634" spans="1:8" s="1" customFormat="1" ht="22.5">
      <c r="A634" s="33"/>
      <c r="B634" s="38"/>
      <c r="C634" s="259" t="s">
        <v>237</v>
      </c>
      <c r="D634" s="259" t="s">
        <v>238</v>
      </c>
      <c r="E634" s="16" t="s">
        <v>223</v>
      </c>
      <c r="F634" s="260">
        <v>274.56599999999997</v>
      </c>
      <c r="G634" s="33"/>
      <c r="H634" s="38"/>
    </row>
    <row r="635" spans="1:8" s="1" customFormat="1" ht="16.899999999999999" customHeight="1">
      <c r="A635" s="33"/>
      <c r="B635" s="38"/>
      <c r="C635" s="259" t="s">
        <v>221</v>
      </c>
      <c r="D635" s="259" t="s">
        <v>222</v>
      </c>
      <c r="E635" s="16" t="s">
        <v>223</v>
      </c>
      <c r="F635" s="260">
        <v>164.739</v>
      </c>
      <c r="G635" s="33"/>
      <c r="H635" s="38"/>
    </row>
    <row r="636" spans="1:8" s="1" customFormat="1" ht="22.5">
      <c r="A636" s="33"/>
      <c r="B636" s="38"/>
      <c r="C636" s="259" t="s">
        <v>249</v>
      </c>
      <c r="D636" s="259" t="s">
        <v>250</v>
      </c>
      <c r="E636" s="16" t="s">
        <v>223</v>
      </c>
      <c r="F636" s="260">
        <v>274.56599999999997</v>
      </c>
      <c r="G636" s="33"/>
      <c r="H636" s="38"/>
    </row>
    <row r="637" spans="1:8" s="1" customFormat="1" ht="22.5">
      <c r="A637" s="33"/>
      <c r="B637" s="38"/>
      <c r="C637" s="259" t="s">
        <v>262</v>
      </c>
      <c r="D637" s="259" t="s">
        <v>263</v>
      </c>
      <c r="E637" s="16" t="s">
        <v>223</v>
      </c>
      <c r="F637" s="260">
        <v>403.84300000000002</v>
      </c>
      <c r="G637" s="33"/>
      <c r="H637" s="38"/>
    </row>
    <row r="638" spans="1:8" s="1" customFormat="1" ht="16.899999999999999" customHeight="1">
      <c r="A638" s="33"/>
      <c r="B638" s="38"/>
      <c r="C638" s="259" t="s">
        <v>290</v>
      </c>
      <c r="D638" s="259" t="s">
        <v>291</v>
      </c>
      <c r="E638" s="16" t="s">
        <v>223</v>
      </c>
      <c r="F638" s="260">
        <v>275.71800000000002</v>
      </c>
      <c r="G638" s="33"/>
      <c r="H638" s="38"/>
    </row>
    <row r="639" spans="1:8" s="1" customFormat="1" ht="16.899999999999999" customHeight="1">
      <c r="A639" s="33"/>
      <c r="B639" s="38"/>
      <c r="C639" s="259" t="s">
        <v>294</v>
      </c>
      <c r="D639" s="259" t="s">
        <v>295</v>
      </c>
      <c r="E639" s="16" t="s">
        <v>223</v>
      </c>
      <c r="F639" s="260">
        <v>275.71800000000002</v>
      </c>
      <c r="G639" s="33"/>
      <c r="H639" s="38"/>
    </row>
    <row r="640" spans="1:8" s="1" customFormat="1" ht="16.899999999999999" customHeight="1">
      <c r="A640" s="33"/>
      <c r="B640" s="38"/>
      <c r="C640" s="259" t="s">
        <v>298</v>
      </c>
      <c r="D640" s="259" t="s">
        <v>299</v>
      </c>
      <c r="E640" s="16" t="s">
        <v>223</v>
      </c>
      <c r="F640" s="260">
        <v>940.05600000000004</v>
      </c>
      <c r="G640" s="33"/>
      <c r="H640" s="38"/>
    </row>
    <row r="641" spans="1:8" s="1" customFormat="1" ht="16.899999999999999" customHeight="1">
      <c r="A641" s="33"/>
      <c r="B641" s="38"/>
      <c r="C641" s="259" t="s">
        <v>309</v>
      </c>
      <c r="D641" s="259" t="s">
        <v>310</v>
      </c>
      <c r="E641" s="16" t="s">
        <v>223</v>
      </c>
      <c r="F641" s="260">
        <v>407.16199999999998</v>
      </c>
      <c r="G641" s="33"/>
      <c r="H641" s="38"/>
    </row>
    <row r="642" spans="1:8" s="1" customFormat="1" ht="16.899999999999999" customHeight="1">
      <c r="A642" s="33"/>
      <c r="B642" s="38"/>
      <c r="C642" s="255" t="s">
        <v>139</v>
      </c>
      <c r="D642" s="256" t="s">
        <v>140</v>
      </c>
      <c r="E642" s="257" t="s">
        <v>1</v>
      </c>
      <c r="F642" s="258">
        <v>46.76</v>
      </c>
      <c r="G642" s="33"/>
      <c r="H642" s="38"/>
    </row>
    <row r="643" spans="1:8" s="1" customFormat="1" ht="16.899999999999999" customHeight="1">
      <c r="A643" s="33"/>
      <c r="B643" s="38"/>
      <c r="C643" s="259" t="s">
        <v>139</v>
      </c>
      <c r="D643" s="259" t="s">
        <v>364</v>
      </c>
      <c r="E643" s="16" t="s">
        <v>1</v>
      </c>
      <c r="F643" s="260">
        <v>46.76</v>
      </c>
      <c r="G643" s="33"/>
      <c r="H643" s="38"/>
    </row>
    <row r="644" spans="1:8" s="1" customFormat="1" ht="16.899999999999999" customHeight="1">
      <c r="A644" s="33"/>
      <c r="B644" s="38"/>
      <c r="C644" s="261" t="s">
        <v>717</v>
      </c>
      <c r="D644" s="33"/>
      <c r="E644" s="33"/>
      <c r="F644" s="33"/>
      <c r="G644" s="33"/>
      <c r="H644" s="38"/>
    </row>
    <row r="645" spans="1:8" s="1" customFormat="1" ht="16.899999999999999" customHeight="1">
      <c r="A645" s="33"/>
      <c r="B645" s="38"/>
      <c r="C645" s="259" t="s">
        <v>361</v>
      </c>
      <c r="D645" s="259" t="s">
        <v>362</v>
      </c>
      <c r="E645" s="16" t="s">
        <v>223</v>
      </c>
      <c r="F645" s="260">
        <v>46.76</v>
      </c>
      <c r="G645" s="33"/>
      <c r="H645" s="38"/>
    </row>
    <row r="646" spans="1:8" s="1" customFormat="1" ht="22.5">
      <c r="A646" s="33"/>
      <c r="B646" s="38"/>
      <c r="C646" s="259" t="s">
        <v>272</v>
      </c>
      <c r="D646" s="259" t="s">
        <v>273</v>
      </c>
      <c r="E646" s="16" t="s">
        <v>223</v>
      </c>
      <c r="F646" s="260">
        <v>232.03700000000001</v>
      </c>
      <c r="G646" s="33"/>
      <c r="H646" s="38"/>
    </row>
    <row r="647" spans="1:8" s="1" customFormat="1" ht="22.5">
      <c r="A647" s="33"/>
      <c r="B647" s="38"/>
      <c r="C647" s="259" t="s">
        <v>277</v>
      </c>
      <c r="D647" s="259" t="s">
        <v>278</v>
      </c>
      <c r="E647" s="16" t="s">
        <v>223</v>
      </c>
      <c r="F647" s="260">
        <v>2320.3690000000001</v>
      </c>
      <c r="G647" s="33"/>
      <c r="H647" s="38"/>
    </row>
    <row r="648" spans="1:8" s="1" customFormat="1" ht="22.5">
      <c r="A648" s="33"/>
      <c r="B648" s="38"/>
      <c r="C648" s="259" t="s">
        <v>282</v>
      </c>
      <c r="D648" s="259" t="s">
        <v>283</v>
      </c>
      <c r="E648" s="16" t="s">
        <v>223</v>
      </c>
      <c r="F648" s="260">
        <v>232.03700000000001</v>
      </c>
      <c r="G648" s="33"/>
      <c r="H648" s="38"/>
    </row>
    <row r="649" spans="1:8" s="1" customFormat="1" ht="22.5">
      <c r="A649" s="33"/>
      <c r="B649" s="38"/>
      <c r="C649" s="259" t="s">
        <v>286</v>
      </c>
      <c r="D649" s="259" t="s">
        <v>287</v>
      </c>
      <c r="E649" s="16" t="s">
        <v>223</v>
      </c>
      <c r="F649" s="260">
        <v>2320.3690000000001</v>
      </c>
      <c r="G649" s="33"/>
      <c r="H649" s="38"/>
    </row>
    <row r="650" spans="1:8" s="1" customFormat="1" ht="16.899999999999999" customHeight="1">
      <c r="A650" s="33"/>
      <c r="B650" s="38"/>
      <c r="C650" s="259" t="s">
        <v>298</v>
      </c>
      <c r="D650" s="259" t="s">
        <v>299</v>
      </c>
      <c r="E650" s="16" t="s">
        <v>223</v>
      </c>
      <c r="F650" s="260">
        <v>940.05600000000004</v>
      </c>
      <c r="G650" s="33"/>
      <c r="H650" s="38"/>
    </row>
    <row r="651" spans="1:8" s="1" customFormat="1" ht="16.899999999999999" customHeight="1">
      <c r="A651" s="33"/>
      <c r="B651" s="38"/>
      <c r="C651" s="259" t="s">
        <v>303</v>
      </c>
      <c r="D651" s="259" t="s">
        <v>304</v>
      </c>
      <c r="E651" s="16" t="s">
        <v>305</v>
      </c>
      <c r="F651" s="260">
        <v>703.66499999999996</v>
      </c>
      <c r="G651" s="33"/>
      <c r="H651" s="38"/>
    </row>
    <row r="652" spans="1:8" s="1" customFormat="1" ht="16.899999999999999" customHeight="1">
      <c r="A652" s="33"/>
      <c r="B652" s="38"/>
      <c r="C652" s="259" t="s">
        <v>309</v>
      </c>
      <c r="D652" s="259" t="s">
        <v>310</v>
      </c>
      <c r="E652" s="16" t="s">
        <v>223</v>
      </c>
      <c r="F652" s="260">
        <v>407.16199999999998</v>
      </c>
      <c r="G652" s="33"/>
      <c r="H652" s="38"/>
    </row>
    <row r="653" spans="1:8" s="1" customFormat="1" ht="16.899999999999999" customHeight="1">
      <c r="A653" s="33"/>
      <c r="B653" s="38"/>
      <c r="C653" s="255" t="s">
        <v>142</v>
      </c>
      <c r="D653" s="256" t="s">
        <v>143</v>
      </c>
      <c r="E653" s="257" t="s">
        <v>1</v>
      </c>
      <c r="F653" s="258">
        <v>2.8159999999999998</v>
      </c>
      <c r="G653" s="33"/>
      <c r="H653" s="38"/>
    </row>
    <row r="654" spans="1:8" s="1" customFormat="1" ht="16.899999999999999" customHeight="1">
      <c r="A654" s="33"/>
      <c r="B654" s="38"/>
      <c r="C654" s="259" t="s">
        <v>142</v>
      </c>
      <c r="D654" s="259" t="s">
        <v>359</v>
      </c>
      <c r="E654" s="16" t="s">
        <v>1</v>
      </c>
      <c r="F654" s="260">
        <v>2.8159999999999998</v>
      </c>
      <c r="G654" s="33"/>
      <c r="H654" s="38"/>
    </row>
    <row r="655" spans="1:8" s="1" customFormat="1" ht="16.899999999999999" customHeight="1">
      <c r="A655" s="33"/>
      <c r="B655" s="38"/>
      <c r="C655" s="261" t="s">
        <v>717</v>
      </c>
      <c r="D655" s="33"/>
      <c r="E655" s="33"/>
      <c r="F655" s="33"/>
      <c r="G655" s="33"/>
      <c r="H655" s="38"/>
    </row>
    <row r="656" spans="1:8" s="1" customFormat="1" ht="16.899999999999999" customHeight="1">
      <c r="A656" s="33"/>
      <c r="B656" s="38"/>
      <c r="C656" s="259" t="s">
        <v>356</v>
      </c>
      <c r="D656" s="259" t="s">
        <v>357</v>
      </c>
      <c r="E656" s="16" t="s">
        <v>223</v>
      </c>
      <c r="F656" s="260">
        <v>2.8159999999999998</v>
      </c>
      <c r="G656" s="33"/>
      <c r="H656" s="38"/>
    </row>
    <row r="657" spans="1:8" s="1" customFormat="1" ht="22.5">
      <c r="A657" s="33"/>
      <c r="B657" s="38"/>
      <c r="C657" s="259" t="s">
        <v>272</v>
      </c>
      <c r="D657" s="259" t="s">
        <v>273</v>
      </c>
      <c r="E657" s="16" t="s">
        <v>223</v>
      </c>
      <c r="F657" s="260">
        <v>232.03700000000001</v>
      </c>
      <c r="G657" s="33"/>
      <c r="H657" s="38"/>
    </row>
    <row r="658" spans="1:8" s="1" customFormat="1" ht="22.5">
      <c r="A658" s="33"/>
      <c r="B658" s="38"/>
      <c r="C658" s="259" t="s">
        <v>277</v>
      </c>
      <c r="D658" s="259" t="s">
        <v>278</v>
      </c>
      <c r="E658" s="16" t="s">
        <v>223</v>
      </c>
      <c r="F658" s="260">
        <v>2320.3690000000001</v>
      </c>
      <c r="G658" s="33"/>
      <c r="H658" s="38"/>
    </row>
    <row r="659" spans="1:8" s="1" customFormat="1" ht="22.5">
      <c r="A659" s="33"/>
      <c r="B659" s="38"/>
      <c r="C659" s="259" t="s">
        <v>282</v>
      </c>
      <c r="D659" s="259" t="s">
        <v>283</v>
      </c>
      <c r="E659" s="16" t="s">
        <v>223</v>
      </c>
      <c r="F659" s="260">
        <v>232.03700000000001</v>
      </c>
      <c r="G659" s="33"/>
      <c r="H659" s="38"/>
    </row>
    <row r="660" spans="1:8" s="1" customFormat="1" ht="22.5">
      <c r="A660" s="33"/>
      <c r="B660" s="38"/>
      <c r="C660" s="259" t="s">
        <v>286</v>
      </c>
      <c r="D660" s="259" t="s">
        <v>287</v>
      </c>
      <c r="E660" s="16" t="s">
        <v>223</v>
      </c>
      <c r="F660" s="260">
        <v>2320.3690000000001</v>
      </c>
      <c r="G660" s="33"/>
      <c r="H660" s="38"/>
    </row>
    <row r="661" spans="1:8" s="1" customFormat="1" ht="16.899999999999999" customHeight="1">
      <c r="A661" s="33"/>
      <c r="B661" s="38"/>
      <c r="C661" s="259" t="s">
        <v>298</v>
      </c>
      <c r="D661" s="259" t="s">
        <v>299</v>
      </c>
      <c r="E661" s="16" t="s">
        <v>223</v>
      </c>
      <c r="F661" s="260">
        <v>940.05600000000004</v>
      </c>
      <c r="G661" s="33"/>
      <c r="H661" s="38"/>
    </row>
    <row r="662" spans="1:8" s="1" customFormat="1" ht="16.899999999999999" customHeight="1">
      <c r="A662" s="33"/>
      <c r="B662" s="38"/>
      <c r="C662" s="259" t="s">
        <v>303</v>
      </c>
      <c r="D662" s="259" t="s">
        <v>304</v>
      </c>
      <c r="E662" s="16" t="s">
        <v>305</v>
      </c>
      <c r="F662" s="260">
        <v>703.66499999999996</v>
      </c>
      <c r="G662" s="33"/>
      <c r="H662" s="38"/>
    </row>
    <row r="663" spans="1:8" s="1" customFormat="1" ht="16.899999999999999" customHeight="1">
      <c r="A663" s="33"/>
      <c r="B663" s="38"/>
      <c r="C663" s="259" t="s">
        <v>309</v>
      </c>
      <c r="D663" s="259" t="s">
        <v>310</v>
      </c>
      <c r="E663" s="16" t="s">
        <v>223</v>
      </c>
      <c r="F663" s="260">
        <v>407.16199999999998</v>
      </c>
      <c r="G663" s="33"/>
      <c r="H663" s="38"/>
    </row>
    <row r="664" spans="1:8" s="1" customFormat="1" ht="16.899999999999999" customHeight="1">
      <c r="A664" s="33"/>
      <c r="B664" s="38"/>
      <c r="C664" s="255" t="s">
        <v>136</v>
      </c>
      <c r="D664" s="256" t="s">
        <v>137</v>
      </c>
      <c r="E664" s="257" t="s">
        <v>1</v>
      </c>
      <c r="F664" s="258">
        <v>93.52</v>
      </c>
      <c r="G664" s="33"/>
      <c r="H664" s="38"/>
    </row>
    <row r="665" spans="1:8" s="1" customFormat="1" ht="16.899999999999999" customHeight="1">
      <c r="A665" s="33"/>
      <c r="B665" s="38"/>
      <c r="C665" s="259" t="s">
        <v>136</v>
      </c>
      <c r="D665" s="259" t="s">
        <v>328</v>
      </c>
      <c r="E665" s="16" t="s">
        <v>1</v>
      </c>
      <c r="F665" s="260">
        <v>93.52</v>
      </c>
      <c r="G665" s="33"/>
      <c r="H665" s="38"/>
    </row>
    <row r="666" spans="1:8" s="1" customFormat="1" ht="16.899999999999999" customHeight="1">
      <c r="A666" s="33"/>
      <c r="B666" s="38"/>
      <c r="C666" s="261" t="s">
        <v>717</v>
      </c>
      <c r="D666" s="33"/>
      <c r="E666" s="33"/>
      <c r="F666" s="33"/>
      <c r="G666" s="33"/>
      <c r="H666" s="38"/>
    </row>
    <row r="667" spans="1:8" s="1" customFormat="1" ht="16.899999999999999" customHeight="1">
      <c r="A667" s="33"/>
      <c r="B667" s="38"/>
      <c r="C667" s="259" t="s">
        <v>325</v>
      </c>
      <c r="D667" s="259" t="s">
        <v>326</v>
      </c>
      <c r="E667" s="16" t="s">
        <v>223</v>
      </c>
      <c r="F667" s="260">
        <v>93.52</v>
      </c>
      <c r="G667" s="33"/>
      <c r="H667" s="38"/>
    </row>
    <row r="668" spans="1:8" s="1" customFormat="1" ht="22.5">
      <c r="A668" s="33"/>
      <c r="B668" s="38"/>
      <c r="C668" s="259" t="s">
        <v>272</v>
      </c>
      <c r="D668" s="259" t="s">
        <v>273</v>
      </c>
      <c r="E668" s="16" t="s">
        <v>223</v>
      </c>
      <c r="F668" s="260">
        <v>232.03700000000001</v>
      </c>
      <c r="G668" s="33"/>
      <c r="H668" s="38"/>
    </row>
    <row r="669" spans="1:8" s="1" customFormat="1" ht="22.5">
      <c r="A669" s="33"/>
      <c r="B669" s="38"/>
      <c r="C669" s="259" t="s">
        <v>277</v>
      </c>
      <c r="D669" s="259" t="s">
        <v>278</v>
      </c>
      <c r="E669" s="16" t="s">
        <v>223</v>
      </c>
      <c r="F669" s="260">
        <v>2320.3690000000001</v>
      </c>
      <c r="G669" s="33"/>
      <c r="H669" s="38"/>
    </row>
    <row r="670" spans="1:8" s="1" customFormat="1" ht="22.5">
      <c r="A670" s="33"/>
      <c r="B670" s="38"/>
      <c r="C670" s="259" t="s">
        <v>282</v>
      </c>
      <c r="D670" s="259" t="s">
        <v>283</v>
      </c>
      <c r="E670" s="16" t="s">
        <v>223</v>
      </c>
      <c r="F670" s="260">
        <v>232.03700000000001</v>
      </c>
      <c r="G670" s="33"/>
      <c r="H670" s="38"/>
    </row>
    <row r="671" spans="1:8" s="1" customFormat="1" ht="22.5">
      <c r="A671" s="33"/>
      <c r="B671" s="38"/>
      <c r="C671" s="259" t="s">
        <v>286</v>
      </c>
      <c r="D671" s="259" t="s">
        <v>287</v>
      </c>
      <c r="E671" s="16" t="s">
        <v>223</v>
      </c>
      <c r="F671" s="260">
        <v>2320.3690000000001</v>
      </c>
      <c r="G671" s="33"/>
      <c r="H671" s="38"/>
    </row>
    <row r="672" spans="1:8" s="1" customFormat="1" ht="16.899999999999999" customHeight="1">
      <c r="A672" s="33"/>
      <c r="B672" s="38"/>
      <c r="C672" s="259" t="s">
        <v>298</v>
      </c>
      <c r="D672" s="259" t="s">
        <v>299</v>
      </c>
      <c r="E672" s="16" t="s">
        <v>223</v>
      </c>
      <c r="F672" s="260">
        <v>940.05600000000004</v>
      </c>
      <c r="G672" s="33"/>
      <c r="H672" s="38"/>
    </row>
    <row r="673" spans="1:8" s="1" customFormat="1" ht="16.899999999999999" customHeight="1">
      <c r="A673" s="33"/>
      <c r="B673" s="38"/>
      <c r="C673" s="259" t="s">
        <v>303</v>
      </c>
      <c r="D673" s="259" t="s">
        <v>304</v>
      </c>
      <c r="E673" s="16" t="s">
        <v>305</v>
      </c>
      <c r="F673" s="260">
        <v>703.66499999999996</v>
      </c>
      <c r="G673" s="33"/>
      <c r="H673" s="38"/>
    </row>
    <row r="674" spans="1:8" s="1" customFormat="1" ht="16.899999999999999" customHeight="1">
      <c r="A674" s="33"/>
      <c r="B674" s="38"/>
      <c r="C674" s="259" t="s">
        <v>309</v>
      </c>
      <c r="D674" s="259" t="s">
        <v>310</v>
      </c>
      <c r="E674" s="16" t="s">
        <v>223</v>
      </c>
      <c r="F674" s="260">
        <v>407.16199999999998</v>
      </c>
      <c r="G674" s="33"/>
      <c r="H674" s="38"/>
    </row>
    <row r="675" spans="1:8" s="1" customFormat="1" ht="16.899999999999999" customHeight="1">
      <c r="A675" s="33"/>
      <c r="B675" s="38"/>
      <c r="C675" s="259" t="s">
        <v>330</v>
      </c>
      <c r="D675" s="259" t="s">
        <v>331</v>
      </c>
      <c r="E675" s="16" t="s">
        <v>305</v>
      </c>
      <c r="F675" s="260">
        <v>168.33600000000001</v>
      </c>
      <c r="G675" s="33"/>
      <c r="H675" s="38"/>
    </row>
    <row r="676" spans="1:8" s="1" customFormat="1" ht="16.899999999999999" customHeight="1">
      <c r="A676" s="33"/>
      <c r="B676" s="38"/>
      <c r="C676" s="255" t="s">
        <v>148</v>
      </c>
      <c r="D676" s="256" t="s">
        <v>149</v>
      </c>
      <c r="E676" s="257" t="s">
        <v>1</v>
      </c>
      <c r="F676" s="258">
        <v>44</v>
      </c>
      <c r="G676" s="33"/>
      <c r="H676" s="38"/>
    </row>
    <row r="677" spans="1:8" s="1" customFormat="1" ht="16.899999999999999" customHeight="1">
      <c r="A677" s="33"/>
      <c r="B677" s="38"/>
      <c r="C677" s="259" t="s">
        <v>148</v>
      </c>
      <c r="D677" s="259" t="s">
        <v>547</v>
      </c>
      <c r="E677" s="16" t="s">
        <v>1</v>
      </c>
      <c r="F677" s="260">
        <v>44</v>
      </c>
      <c r="G677" s="33"/>
      <c r="H677" s="38"/>
    </row>
    <row r="678" spans="1:8" s="1" customFormat="1" ht="16.899999999999999" customHeight="1">
      <c r="A678" s="33"/>
      <c r="B678" s="38"/>
      <c r="C678" s="261" t="s">
        <v>717</v>
      </c>
      <c r="D678" s="33"/>
      <c r="E678" s="33"/>
      <c r="F678" s="33"/>
      <c r="G678" s="33"/>
      <c r="H678" s="38"/>
    </row>
    <row r="679" spans="1:8" s="1" customFormat="1" ht="16.899999999999999" customHeight="1">
      <c r="A679" s="33"/>
      <c r="B679" s="38"/>
      <c r="C679" s="259" t="s">
        <v>339</v>
      </c>
      <c r="D679" s="259" t="s">
        <v>340</v>
      </c>
      <c r="E679" s="16" t="s">
        <v>341</v>
      </c>
      <c r="F679" s="260">
        <v>194.83</v>
      </c>
      <c r="G679" s="33"/>
      <c r="H679" s="38"/>
    </row>
    <row r="680" spans="1:8" s="1" customFormat="1" ht="22.5">
      <c r="A680" s="33"/>
      <c r="B680" s="38"/>
      <c r="C680" s="259" t="s">
        <v>237</v>
      </c>
      <c r="D680" s="259" t="s">
        <v>238</v>
      </c>
      <c r="E680" s="16" t="s">
        <v>223</v>
      </c>
      <c r="F680" s="260">
        <v>274.56599999999997</v>
      </c>
      <c r="G680" s="33"/>
      <c r="H680" s="38"/>
    </row>
    <row r="681" spans="1:8" s="1" customFormat="1" ht="22.5">
      <c r="A681" s="33"/>
      <c r="B681" s="38"/>
      <c r="C681" s="259" t="s">
        <v>272</v>
      </c>
      <c r="D681" s="259" t="s">
        <v>273</v>
      </c>
      <c r="E681" s="16" t="s">
        <v>223</v>
      </c>
      <c r="F681" s="260">
        <v>232.03700000000001</v>
      </c>
      <c r="G681" s="33"/>
      <c r="H681" s="38"/>
    </row>
    <row r="682" spans="1:8" s="1" customFormat="1" ht="22.5">
      <c r="A682" s="33"/>
      <c r="B682" s="38"/>
      <c r="C682" s="259" t="s">
        <v>277</v>
      </c>
      <c r="D682" s="259" t="s">
        <v>278</v>
      </c>
      <c r="E682" s="16" t="s">
        <v>223</v>
      </c>
      <c r="F682" s="260">
        <v>2320.3690000000001</v>
      </c>
      <c r="G682" s="33"/>
      <c r="H682" s="38"/>
    </row>
    <row r="683" spans="1:8" s="1" customFormat="1" ht="22.5">
      <c r="A683" s="33"/>
      <c r="B683" s="38"/>
      <c r="C683" s="259" t="s">
        <v>282</v>
      </c>
      <c r="D683" s="259" t="s">
        <v>283</v>
      </c>
      <c r="E683" s="16" t="s">
        <v>223</v>
      </c>
      <c r="F683" s="260">
        <v>232.03700000000001</v>
      </c>
      <c r="G683" s="33"/>
      <c r="H683" s="38"/>
    </row>
    <row r="684" spans="1:8" s="1" customFormat="1" ht="22.5">
      <c r="A684" s="33"/>
      <c r="B684" s="38"/>
      <c r="C684" s="259" t="s">
        <v>286</v>
      </c>
      <c r="D684" s="259" t="s">
        <v>287</v>
      </c>
      <c r="E684" s="16" t="s">
        <v>223</v>
      </c>
      <c r="F684" s="260">
        <v>2320.3690000000001</v>
      </c>
      <c r="G684" s="33"/>
      <c r="H684" s="38"/>
    </row>
    <row r="685" spans="1:8" s="1" customFormat="1" ht="16.899999999999999" customHeight="1">
      <c r="A685" s="33"/>
      <c r="B685" s="38"/>
      <c r="C685" s="259" t="s">
        <v>356</v>
      </c>
      <c r="D685" s="259" t="s">
        <v>357</v>
      </c>
      <c r="E685" s="16" t="s">
        <v>223</v>
      </c>
      <c r="F685" s="260">
        <v>2.8159999999999998</v>
      </c>
      <c r="G685" s="33"/>
      <c r="H685" s="38"/>
    </row>
    <row r="686" spans="1:8" s="1" customFormat="1" ht="22.5">
      <c r="A686" s="33"/>
      <c r="B686" s="38"/>
      <c r="C686" s="259" t="s">
        <v>416</v>
      </c>
      <c r="D686" s="259" t="s">
        <v>417</v>
      </c>
      <c r="E686" s="16" t="s">
        <v>418</v>
      </c>
      <c r="F686" s="260">
        <v>44</v>
      </c>
      <c r="G686" s="33"/>
      <c r="H686" s="38"/>
    </row>
    <row r="687" spans="1:8" s="1" customFormat="1" ht="16.899999999999999" customHeight="1">
      <c r="A687" s="33"/>
      <c r="B687" s="38"/>
      <c r="C687" s="255" t="s">
        <v>118</v>
      </c>
      <c r="D687" s="256" t="s">
        <v>119</v>
      </c>
      <c r="E687" s="257" t="s">
        <v>1</v>
      </c>
      <c r="F687" s="258">
        <v>0.8</v>
      </c>
      <c r="G687" s="33"/>
      <c r="H687" s="38"/>
    </row>
    <row r="688" spans="1:8" s="1" customFormat="1" ht="16.899999999999999" customHeight="1">
      <c r="A688" s="33"/>
      <c r="B688" s="38"/>
      <c r="C688" s="259" t="s">
        <v>118</v>
      </c>
      <c r="D688" s="259" t="s">
        <v>344</v>
      </c>
      <c r="E688" s="16" t="s">
        <v>1</v>
      </c>
      <c r="F688" s="260">
        <v>0.8</v>
      </c>
      <c r="G688" s="33"/>
      <c r="H688" s="38"/>
    </row>
    <row r="689" spans="1:8" s="1" customFormat="1" ht="16.899999999999999" customHeight="1">
      <c r="A689" s="33"/>
      <c r="B689" s="38"/>
      <c r="C689" s="261" t="s">
        <v>717</v>
      </c>
      <c r="D689" s="33"/>
      <c r="E689" s="33"/>
      <c r="F689" s="33"/>
      <c r="G689" s="33"/>
      <c r="H689" s="38"/>
    </row>
    <row r="690" spans="1:8" s="1" customFormat="1" ht="16.899999999999999" customHeight="1">
      <c r="A690" s="33"/>
      <c r="B690" s="38"/>
      <c r="C690" s="259" t="s">
        <v>339</v>
      </c>
      <c r="D690" s="259" t="s">
        <v>340</v>
      </c>
      <c r="E690" s="16" t="s">
        <v>341</v>
      </c>
      <c r="F690" s="260">
        <v>194.83</v>
      </c>
      <c r="G690" s="33"/>
      <c r="H690" s="38"/>
    </row>
    <row r="691" spans="1:8" s="1" customFormat="1" ht="16.899999999999999" customHeight="1">
      <c r="A691" s="33"/>
      <c r="B691" s="38"/>
      <c r="C691" s="259" t="s">
        <v>193</v>
      </c>
      <c r="D691" s="259" t="s">
        <v>194</v>
      </c>
      <c r="E691" s="16" t="s">
        <v>187</v>
      </c>
      <c r="F691" s="260">
        <v>331.22800000000001</v>
      </c>
      <c r="G691" s="33"/>
      <c r="H691" s="38"/>
    </row>
    <row r="692" spans="1:8" s="1" customFormat="1" ht="16.899999999999999" customHeight="1">
      <c r="A692" s="33"/>
      <c r="B692" s="38"/>
      <c r="C692" s="259" t="s">
        <v>201</v>
      </c>
      <c r="D692" s="259" t="s">
        <v>202</v>
      </c>
      <c r="E692" s="16" t="s">
        <v>187</v>
      </c>
      <c r="F692" s="260">
        <v>77.936000000000007</v>
      </c>
      <c r="G692" s="33"/>
      <c r="H692" s="38"/>
    </row>
    <row r="693" spans="1:8" s="1" customFormat="1" ht="16.899999999999999" customHeight="1">
      <c r="A693" s="33"/>
      <c r="B693" s="38"/>
      <c r="C693" s="259" t="s">
        <v>205</v>
      </c>
      <c r="D693" s="259" t="s">
        <v>206</v>
      </c>
      <c r="E693" s="16" t="s">
        <v>187</v>
      </c>
      <c r="F693" s="260">
        <v>155.87200000000001</v>
      </c>
      <c r="G693" s="33"/>
      <c r="H693" s="38"/>
    </row>
    <row r="694" spans="1:8" s="1" customFormat="1" ht="16.899999999999999" customHeight="1">
      <c r="A694" s="33"/>
      <c r="B694" s="38"/>
      <c r="C694" s="259" t="s">
        <v>216</v>
      </c>
      <c r="D694" s="259" t="s">
        <v>217</v>
      </c>
      <c r="E694" s="16" t="s">
        <v>187</v>
      </c>
      <c r="F694" s="260">
        <v>253.279</v>
      </c>
      <c r="G694" s="33"/>
      <c r="H694" s="38"/>
    </row>
    <row r="695" spans="1:8" s="1" customFormat="1" ht="22.5">
      <c r="A695" s="33"/>
      <c r="B695" s="38"/>
      <c r="C695" s="259" t="s">
        <v>237</v>
      </c>
      <c r="D695" s="259" t="s">
        <v>238</v>
      </c>
      <c r="E695" s="16" t="s">
        <v>223</v>
      </c>
      <c r="F695" s="260">
        <v>274.56599999999997</v>
      </c>
      <c r="G695" s="33"/>
      <c r="H695" s="38"/>
    </row>
    <row r="696" spans="1:8" s="1" customFormat="1" ht="22.5">
      <c r="A696" s="33"/>
      <c r="B696" s="38"/>
      <c r="C696" s="259" t="s">
        <v>262</v>
      </c>
      <c r="D696" s="259" t="s">
        <v>263</v>
      </c>
      <c r="E696" s="16" t="s">
        <v>223</v>
      </c>
      <c r="F696" s="260">
        <v>403.84300000000002</v>
      </c>
      <c r="G696" s="33"/>
      <c r="H696" s="38"/>
    </row>
    <row r="697" spans="1:8" s="1" customFormat="1" ht="16.899999999999999" customHeight="1">
      <c r="A697" s="33"/>
      <c r="B697" s="38"/>
      <c r="C697" s="259" t="s">
        <v>267</v>
      </c>
      <c r="D697" s="259" t="s">
        <v>268</v>
      </c>
      <c r="E697" s="16" t="s">
        <v>223</v>
      </c>
      <c r="F697" s="260">
        <v>171.90899999999999</v>
      </c>
      <c r="G697" s="33"/>
      <c r="H697" s="38"/>
    </row>
    <row r="698" spans="1:8" s="1" customFormat="1" ht="16.899999999999999" customHeight="1">
      <c r="A698" s="33"/>
      <c r="B698" s="38"/>
      <c r="C698" s="259" t="s">
        <v>325</v>
      </c>
      <c r="D698" s="259" t="s">
        <v>326</v>
      </c>
      <c r="E698" s="16" t="s">
        <v>223</v>
      </c>
      <c r="F698" s="260">
        <v>93.52</v>
      </c>
      <c r="G698" s="33"/>
      <c r="H698" s="38"/>
    </row>
    <row r="699" spans="1:8" s="1" customFormat="1" ht="16.899999999999999" customHeight="1">
      <c r="A699" s="33"/>
      <c r="B699" s="38"/>
      <c r="C699" s="259" t="s">
        <v>335</v>
      </c>
      <c r="D699" s="259" t="s">
        <v>336</v>
      </c>
      <c r="E699" s="16" t="s">
        <v>187</v>
      </c>
      <c r="F699" s="260">
        <v>253.279</v>
      </c>
      <c r="G699" s="33"/>
      <c r="H699" s="38"/>
    </row>
    <row r="700" spans="1:8" s="1" customFormat="1" ht="16.899999999999999" customHeight="1">
      <c r="A700" s="33"/>
      <c r="B700" s="38"/>
      <c r="C700" s="259" t="s">
        <v>361</v>
      </c>
      <c r="D700" s="259" t="s">
        <v>362</v>
      </c>
      <c r="E700" s="16" t="s">
        <v>223</v>
      </c>
      <c r="F700" s="260">
        <v>46.76</v>
      </c>
      <c r="G700" s="33"/>
      <c r="H700" s="38"/>
    </row>
    <row r="701" spans="1:8" s="1" customFormat="1" ht="16.899999999999999" customHeight="1">
      <c r="A701" s="33"/>
      <c r="B701" s="38"/>
      <c r="C701" s="259" t="s">
        <v>371</v>
      </c>
      <c r="D701" s="259" t="s">
        <v>372</v>
      </c>
      <c r="E701" s="16" t="s">
        <v>187</v>
      </c>
      <c r="F701" s="260">
        <v>77.936000000000007</v>
      </c>
      <c r="G701" s="33"/>
      <c r="H701" s="38"/>
    </row>
    <row r="702" spans="1:8" s="1" customFormat="1" ht="16.899999999999999" customHeight="1">
      <c r="A702" s="33"/>
      <c r="B702" s="38"/>
      <c r="C702" s="259" t="s">
        <v>376</v>
      </c>
      <c r="D702" s="259" t="s">
        <v>377</v>
      </c>
      <c r="E702" s="16" t="s">
        <v>187</v>
      </c>
      <c r="F702" s="260">
        <v>77.936000000000007</v>
      </c>
      <c r="G702" s="33"/>
      <c r="H702" s="38"/>
    </row>
    <row r="703" spans="1:8" s="1" customFormat="1" ht="16.899999999999999" customHeight="1">
      <c r="A703" s="33"/>
      <c r="B703" s="38"/>
      <c r="C703" s="259" t="s">
        <v>384</v>
      </c>
      <c r="D703" s="259" t="s">
        <v>385</v>
      </c>
      <c r="E703" s="16" t="s">
        <v>187</v>
      </c>
      <c r="F703" s="260">
        <v>233.80799999999999</v>
      </c>
      <c r="G703" s="33"/>
      <c r="H703" s="38"/>
    </row>
    <row r="704" spans="1:8" s="1" customFormat="1" ht="16.899999999999999" customHeight="1">
      <c r="A704" s="33"/>
      <c r="B704" s="38"/>
      <c r="C704" s="259" t="s">
        <v>316</v>
      </c>
      <c r="D704" s="259" t="s">
        <v>317</v>
      </c>
      <c r="E704" s="16" t="s">
        <v>305</v>
      </c>
      <c r="F704" s="260">
        <v>446.09199999999998</v>
      </c>
      <c r="G704" s="33"/>
      <c r="H704" s="38"/>
    </row>
    <row r="705" spans="1:8" s="1" customFormat="1" ht="16.899999999999999" customHeight="1">
      <c r="A705" s="33"/>
      <c r="B705" s="38"/>
      <c r="C705" s="255" t="s">
        <v>145</v>
      </c>
      <c r="D705" s="256" t="s">
        <v>146</v>
      </c>
      <c r="E705" s="257" t="s">
        <v>1</v>
      </c>
      <c r="F705" s="258">
        <v>247.82900000000001</v>
      </c>
      <c r="G705" s="33"/>
      <c r="H705" s="38"/>
    </row>
    <row r="706" spans="1:8" s="1" customFormat="1" ht="16.899999999999999" customHeight="1">
      <c r="A706" s="33"/>
      <c r="B706" s="38"/>
      <c r="C706" s="259" t="s">
        <v>1</v>
      </c>
      <c r="D706" s="259" t="s">
        <v>319</v>
      </c>
      <c r="E706" s="16" t="s">
        <v>1</v>
      </c>
      <c r="F706" s="260">
        <v>0</v>
      </c>
      <c r="G706" s="33"/>
      <c r="H706" s="38"/>
    </row>
    <row r="707" spans="1:8" s="1" customFormat="1" ht="16.899999999999999" customHeight="1">
      <c r="A707" s="33"/>
      <c r="B707" s="38"/>
      <c r="C707" s="259" t="s">
        <v>1</v>
      </c>
      <c r="D707" s="259" t="s">
        <v>320</v>
      </c>
      <c r="E707" s="16" t="s">
        <v>1</v>
      </c>
      <c r="F707" s="260">
        <v>58.451999999999998</v>
      </c>
      <c r="G707" s="33"/>
      <c r="H707" s="38"/>
    </row>
    <row r="708" spans="1:8" s="1" customFormat="1" ht="16.899999999999999" customHeight="1">
      <c r="A708" s="33"/>
      <c r="B708" s="38"/>
      <c r="C708" s="259" t="s">
        <v>1</v>
      </c>
      <c r="D708" s="259" t="s">
        <v>321</v>
      </c>
      <c r="E708" s="16" t="s">
        <v>1</v>
      </c>
      <c r="F708" s="260">
        <v>50.658000000000001</v>
      </c>
      <c r="G708" s="33"/>
      <c r="H708" s="38"/>
    </row>
    <row r="709" spans="1:8" s="1" customFormat="1" ht="16.899999999999999" customHeight="1">
      <c r="A709" s="33"/>
      <c r="B709" s="38"/>
      <c r="C709" s="259" t="s">
        <v>1</v>
      </c>
      <c r="D709" s="259" t="s">
        <v>322</v>
      </c>
      <c r="E709" s="16" t="s">
        <v>1</v>
      </c>
      <c r="F709" s="260">
        <v>138.71899999999999</v>
      </c>
      <c r="G709" s="33"/>
      <c r="H709" s="38"/>
    </row>
    <row r="710" spans="1:8" s="1" customFormat="1" ht="16.899999999999999" customHeight="1">
      <c r="A710" s="33"/>
      <c r="B710" s="38"/>
      <c r="C710" s="259" t="s">
        <v>145</v>
      </c>
      <c r="D710" s="259" t="s">
        <v>199</v>
      </c>
      <c r="E710" s="16" t="s">
        <v>1</v>
      </c>
      <c r="F710" s="260">
        <v>247.82900000000001</v>
      </c>
      <c r="G710" s="33"/>
      <c r="H710" s="38"/>
    </row>
    <row r="711" spans="1:8" s="1" customFormat="1" ht="16.899999999999999" customHeight="1">
      <c r="A711" s="33"/>
      <c r="B711" s="38"/>
      <c r="C711" s="261" t="s">
        <v>717</v>
      </c>
      <c r="D711" s="33"/>
      <c r="E711" s="33"/>
      <c r="F711" s="33"/>
      <c r="G711" s="33"/>
      <c r="H711" s="38"/>
    </row>
    <row r="712" spans="1:8" s="1" customFormat="1" ht="16.899999999999999" customHeight="1">
      <c r="A712" s="33"/>
      <c r="B712" s="38"/>
      <c r="C712" s="259" t="s">
        <v>316</v>
      </c>
      <c r="D712" s="259" t="s">
        <v>317</v>
      </c>
      <c r="E712" s="16" t="s">
        <v>305</v>
      </c>
      <c r="F712" s="260">
        <v>446.09199999999998</v>
      </c>
      <c r="G712" s="33"/>
      <c r="H712" s="38"/>
    </row>
    <row r="713" spans="1:8" s="1" customFormat="1" ht="22.5">
      <c r="A713" s="33"/>
      <c r="B713" s="38"/>
      <c r="C713" s="259" t="s">
        <v>272</v>
      </c>
      <c r="D713" s="259" t="s">
        <v>273</v>
      </c>
      <c r="E713" s="16" t="s">
        <v>223</v>
      </c>
      <c r="F713" s="260">
        <v>232.03700000000001</v>
      </c>
      <c r="G713" s="33"/>
      <c r="H713" s="38"/>
    </row>
    <row r="714" spans="1:8" s="1" customFormat="1" ht="22.5">
      <c r="A714" s="33"/>
      <c r="B714" s="38"/>
      <c r="C714" s="259" t="s">
        <v>277</v>
      </c>
      <c r="D714" s="259" t="s">
        <v>278</v>
      </c>
      <c r="E714" s="16" t="s">
        <v>223</v>
      </c>
      <c r="F714" s="260">
        <v>2320.3690000000001</v>
      </c>
      <c r="G714" s="33"/>
      <c r="H714" s="38"/>
    </row>
    <row r="715" spans="1:8" s="1" customFormat="1" ht="22.5">
      <c r="A715" s="33"/>
      <c r="B715" s="38"/>
      <c r="C715" s="259" t="s">
        <v>282</v>
      </c>
      <c r="D715" s="259" t="s">
        <v>283</v>
      </c>
      <c r="E715" s="16" t="s">
        <v>223</v>
      </c>
      <c r="F715" s="260">
        <v>232.03700000000001</v>
      </c>
      <c r="G715" s="33"/>
      <c r="H715" s="38"/>
    </row>
    <row r="716" spans="1:8" s="1" customFormat="1" ht="22.5">
      <c r="A716" s="33"/>
      <c r="B716" s="38"/>
      <c r="C716" s="259" t="s">
        <v>286</v>
      </c>
      <c r="D716" s="259" t="s">
        <v>287</v>
      </c>
      <c r="E716" s="16" t="s">
        <v>223</v>
      </c>
      <c r="F716" s="260">
        <v>2320.3690000000001</v>
      </c>
      <c r="G716" s="33"/>
      <c r="H716" s="38"/>
    </row>
    <row r="717" spans="1:8" s="1" customFormat="1" ht="16.899999999999999" customHeight="1">
      <c r="A717" s="33"/>
      <c r="B717" s="38"/>
      <c r="C717" s="259" t="s">
        <v>298</v>
      </c>
      <c r="D717" s="259" t="s">
        <v>299</v>
      </c>
      <c r="E717" s="16" t="s">
        <v>223</v>
      </c>
      <c r="F717" s="260">
        <v>940.05600000000004</v>
      </c>
      <c r="G717" s="33"/>
      <c r="H717" s="38"/>
    </row>
    <row r="718" spans="1:8" s="1" customFormat="1" ht="16.899999999999999" customHeight="1">
      <c r="A718" s="33"/>
      <c r="B718" s="38"/>
      <c r="C718" s="259" t="s">
        <v>303</v>
      </c>
      <c r="D718" s="259" t="s">
        <v>304</v>
      </c>
      <c r="E718" s="16" t="s">
        <v>305</v>
      </c>
      <c r="F718" s="260">
        <v>703.66499999999996</v>
      </c>
      <c r="G718" s="33"/>
      <c r="H718" s="38"/>
    </row>
    <row r="719" spans="1:8" s="1" customFormat="1" ht="26.45" customHeight="1">
      <c r="A719" s="33"/>
      <c r="B719" s="38"/>
      <c r="C719" s="254" t="s">
        <v>739</v>
      </c>
      <c r="D719" s="254" t="s">
        <v>94</v>
      </c>
      <c r="E719" s="33"/>
      <c r="F719" s="33"/>
      <c r="G719" s="33"/>
      <c r="H719" s="38"/>
    </row>
    <row r="720" spans="1:8" s="1" customFormat="1" ht="16.899999999999999" customHeight="1">
      <c r="A720" s="33"/>
      <c r="B720" s="38"/>
      <c r="C720" s="255" t="s">
        <v>123</v>
      </c>
      <c r="D720" s="256" t="s">
        <v>124</v>
      </c>
      <c r="E720" s="257" t="s">
        <v>1</v>
      </c>
      <c r="F720" s="258">
        <v>154.5</v>
      </c>
      <c r="G720" s="33"/>
      <c r="H720" s="38"/>
    </row>
    <row r="721" spans="1:8" s="1" customFormat="1" ht="16.899999999999999" customHeight="1">
      <c r="A721" s="33"/>
      <c r="B721" s="38"/>
      <c r="C721" s="259" t="s">
        <v>123</v>
      </c>
      <c r="D721" s="259" t="s">
        <v>572</v>
      </c>
      <c r="E721" s="16" t="s">
        <v>1</v>
      </c>
      <c r="F721" s="260">
        <v>154.5</v>
      </c>
      <c r="G721" s="33"/>
      <c r="H721" s="38"/>
    </row>
    <row r="722" spans="1:8" s="1" customFormat="1" ht="16.899999999999999" customHeight="1">
      <c r="A722" s="33"/>
      <c r="B722" s="38"/>
      <c r="C722" s="261" t="s">
        <v>717</v>
      </c>
      <c r="D722" s="33"/>
      <c r="E722" s="33"/>
      <c r="F722" s="33"/>
      <c r="G722" s="33"/>
      <c r="H722" s="38"/>
    </row>
    <row r="723" spans="1:8" s="1" customFormat="1" ht="16.899999999999999" customHeight="1">
      <c r="A723" s="33"/>
      <c r="B723" s="38"/>
      <c r="C723" s="259" t="s">
        <v>339</v>
      </c>
      <c r="D723" s="259" t="s">
        <v>340</v>
      </c>
      <c r="E723" s="16" t="s">
        <v>341</v>
      </c>
      <c r="F723" s="260">
        <v>154.5</v>
      </c>
      <c r="G723" s="33"/>
      <c r="H723" s="38"/>
    </row>
    <row r="724" spans="1:8" s="1" customFormat="1" ht="16.899999999999999" customHeight="1">
      <c r="A724" s="33"/>
      <c r="B724" s="38"/>
      <c r="C724" s="259" t="s">
        <v>210</v>
      </c>
      <c r="D724" s="259" t="s">
        <v>211</v>
      </c>
      <c r="E724" s="16" t="s">
        <v>212</v>
      </c>
      <c r="F724" s="260">
        <v>15.45</v>
      </c>
      <c r="G724" s="33"/>
      <c r="H724" s="38"/>
    </row>
    <row r="725" spans="1:8" s="1" customFormat="1" ht="22.5">
      <c r="A725" s="33"/>
      <c r="B725" s="38"/>
      <c r="C725" s="259" t="s">
        <v>237</v>
      </c>
      <c r="D725" s="259" t="s">
        <v>238</v>
      </c>
      <c r="E725" s="16" t="s">
        <v>223</v>
      </c>
      <c r="F725" s="260">
        <v>72.679000000000002</v>
      </c>
      <c r="G725" s="33"/>
      <c r="H725" s="38"/>
    </row>
    <row r="726" spans="1:8" s="1" customFormat="1" ht="16.899999999999999" customHeight="1">
      <c r="A726" s="33"/>
      <c r="B726" s="38"/>
      <c r="C726" s="259" t="s">
        <v>253</v>
      </c>
      <c r="D726" s="259" t="s">
        <v>254</v>
      </c>
      <c r="E726" s="16" t="s">
        <v>187</v>
      </c>
      <c r="F726" s="260">
        <v>432.6</v>
      </c>
      <c r="G726" s="33"/>
      <c r="H726" s="38"/>
    </row>
    <row r="727" spans="1:8" s="1" customFormat="1" ht="16.899999999999999" customHeight="1">
      <c r="A727" s="33"/>
      <c r="B727" s="38"/>
      <c r="C727" s="259" t="s">
        <v>258</v>
      </c>
      <c r="D727" s="259" t="s">
        <v>259</v>
      </c>
      <c r="E727" s="16" t="s">
        <v>187</v>
      </c>
      <c r="F727" s="260">
        <v>432.6</v>
      </c>
      <c r="G727" s="33"/>
      <c r="H727" s="38"/>
    </row>
    <row r="728" spans="1:8" s="1" customFormat="1" ht="16.899999999999999" customHeight="1">
      <c r="A728" s="33"/>
      <c r="B728" s="38"/>
      <c r="C728" s="259" t="s">
        <v>325</v>
      </c>
      <c r="D728" s="259" t="s">
        <v>326</v>
      </c>
      <c r="E728" s="16" t="s">
        <v>223</v>
      </c>
      <c r="F728" s="260">
        <v>24.72</v>
      </c>
      <c r="G728" s="33"/>
      <c r="H728" s="38"/>
    </row>
    <row r="729" spans="1:8" s="1" customFormat="1" ht="16.899999999999999" customHeight="1">
      <c r="A729" s="33"/>
      <c r="B729" s="38"/>
      <c r="C729" s="259" t="s">
        <v>361</v>
      </c>
      <c r="D729" s="259" t="s">
        <v>362</v>
      </c>
      <c r="E729" s="16" t="s">
        <v>223</v>
      </c>
      <c r="F729" s="260">
        <v>12.36</v>
      </c>
      <c r="G729" s="33"/>
      <c r="H729" s="38"/>
    </row>
    <row r="730" spans="1:8" s="1" customFormat="1" ht="16.899999999999999" customHeight="1">
      <c r="A730" s="33"/>
      <c r="B730" s="38"/>
      <c r="C730" s="259" t="s">
        <v>408</v>
      </c>
      <c r="D730" s="259" t="s">
        <v>409</v>
      </c>
      <c r="E730" s="16" t="s">
        <v>212</v>
      </c>
      <c r="F730" s="260">
        <v>154.5</v>
      </c>
      <c r="G730" s="33"/>
      <c r="H730" s="38"/>
    </row>
    <row r="731" spans="1:8" s="1" customFormat="1" ht="22.5">
      <c r="A731" s="33"/>
      <c r="B731" s="38"/>
      <c r="C731" s="259" t="s">
        <v>394</v>
      </c>
      <c r="D731" s="259" t="s">
        <v>395</v>
      </c>
      <c r="E731" s="16" t="s">
        <v>212</v>
      </c>
      <c r="F731" s="260">
        <v>154.5</v>
      </c>
      <c r="G731" s="33"/>
      <c r="H731" s="38"/>
    </row>
    <row r="732" spans="1:8" s="1" customFormat="1" ht="16.899999999999999" customHeight="1">
      <c r="A732" s="33"/>
      <c r="B732" s="38"/>
      <c r="C732" s="259" t="s">
        <v>412</v>
      </c>
      <c r="D732" s="259" t="s">
        <v>413</v>
      </c>
      <c r="E732" s="16" t="s">
        <v>212</v>
      </c>
      <c r="F732" s="260">
        <v>154.5</v>
      </c>
      <c r="G732" s="33"/>
      <c r="H732" s="38"/>
    </row>
    <row r="733" spans="1:8" s="1" customFormat="1" ht="16.899999999999999" customHeight="1">
      <c r="A733" s="33"/>
      <c r="B733" s="38"/>
      <c r="C733" s="259" t="s">
        <v>433</v>
      </c>
      <c r="D733" s="259" t="s">
        <v>434</v>
      </c>
      <c r="E733" s="16" t="s">
        <v>212</v>
      </c>
      <c r="F733" s="260">
        <v>162.22499999999999</v>
      </c>
      <c r="G733" s="33"/>
      <c r="H733" s="38"/>
    </row>
    <row r="734" spans="1:8" s="1" customFormat="1" ht="16.899999999999999" customHeight="1">
      <c r="A734" s="33"/>
      <c r="B734" s="38"/>
      <c r="C734" s="259" t="s">
        <v>438</v>
      </c>
      <c r="D734" s="259" t="s">
        <v>439</v>
      </c>
      <c r="E734" s="16" t="s">
        <v>212</v>
      </c>
      <c r="F734" s="260">
        <v>154.5</v>
      </c>
      <c r="G734" s="33"/>
      <c r="H734" s="38"/>
    </row>
    <row r="735" spans="1:8" s="1" customFormat="1" ht="16.899999999999999" customHeight="1">
      <c r="A735" s="33"/>
      <c r="B735" s="38"/>
      <c r="C735" s="259" t="s">
        <v>398</v>
      </c>
      <c r="D735" s="259" t="s">
        <v>399</v>
      </c>
      <c r="E735" s="16" t="s">
        <v>212</v>
      </c>
      <c r="F735" s="260">
        <v>162.22499999999999</v>
      </c>
      <c r="G735" s="33"/>
      <c r="H735" s="38"/>
    </row>
    <row r="736" spans="1:8" s="1" customFormat="1" ht="16.899999999999999" customHeight="1">
      <c r="A736" s="33"/>
      <c r="B736" s="38"/>
      <c r="C736" s="255" t="s">
        <v>719</v>
      </c>
      <c r="D736" s="256" t="s">
        <v>124</v>
      </c>
      <c r="E736" s="257" t="s">
        <v>1</v>
      </c>
      <c r="F736" s="258">
        <v>8048</v>
      </c>
      <c r="G736" s="33"/>
      <c r="H736" s="38"/>
    </row>
    <row r="737" spans="1:8" s="1" customFormat="1" ht="16.899999999999999" customHeight="1">
      <c r="A737" s="33"/>
      <c r="B737" s="38"/>
      <c r="C737" s="255" t="s">
        <v>114</v>
      </c>
      <c r="D737" s="256" t="s">
        <v>115</v>
      </c>
      <c r="E737" s="257" t="s">
        <v>1</v>
      </c>
      <c r="F737" s="258">
        <v>25.75</v>
      </c>
      <c r="G737" s="33"/>
      <c r="H737" s="38"/>
    </row>
    <row r="738" spans="1:8" s="1" customFormat="1" ht="16.899999999999999" customHeight="1">
      <c r="A738" s="33"/>
      <c r="B738" s="38"/>
      <c r="C738" s="259" t="s">
        <v>114</v>
      </c>
      <c r="D738" s="259" t="s">
        <v>575</v>
      </c>
      <c r="E738" s="16" t="s">
        <v>1</v>
      </c>
      <c r="F738" s="260">
        <v>25.75</v>
      </c>
      <c r="G738" s="33"/>
      <c r="H738" s="38"/>
    </row>
    <row r="739" spans="1:8" s="1" customFormat="1" ht="16.899999999999999" customHeight="1">
      <c r="A739" s="33"/>
      <c r="B739" s="38"/>
      <c r="C739" s="261" t="s">
        <v>717</v>
      </c>
      <c r="D739" s="33"/>
      <c r="E739" s="33"/>
      <c r="F739" s="33"/>
      <c r="G739" s="33"/>
      <c r="H739" s="38"/>
    </row>
    <row r="740" spans="1:8" s="1" customFormat="1" ht="16.899999999999999" customHeight="1">
      <c r="A740" s="33"/>
      <c r="B740" s="38"/>
      <c r="C740" s="259" t="s">
        <v>339</v>
      </c>
      <c r="D740" s="259" t="s">
        <v>340</v>
      </c>
      <c r="E740" s="16" t="s">
        <v>341</v>
      </c>
      <c r="F740" s="260">
        <v>154.5</v>
      </c>
      <c r="G740" s="33"/>
      <c r="H740" s="38"/>
    </row>
    <row r="741" spans="1:8" s="1" customFormat="1" ht="16.899999999999999" customHeight="1">
      <c r="A741" s="33"/>
      <c r="B741" s="38"/>
      <c r="C741" s="259" t="s">
        <v>193</v>
      </c>
      <c r="D741" s="259" t="s">
        <v>194</v>
      </c>
      <c r="E741" s="16" t="s">
        <v>187</v>
      </c>
      <c r="F741" s="260">
        <v>87.55</v>
      </c>
      <c r="G741" s="33"/>
      <c r="H741" s="38"/>
    </row>
    <row r="742" spans="1:8" s="1" customFormat="1" ht="16.899999999999999" customHeight="1">
      <c r="A742" s="33"/>
      <c r="B742" s="38"/>
      <c r="C742" s="259" t="s">
        <v>205</v>
      </c>
      <c r="D742" s="259" t="s">
        <v>206</v>
      </c>
      <c r="E742" s="16" t="s">
        <v>187</v>
      </c>
      <c r="F742" s="260">
        <v>41.2</v>
      </c>
      <c r="G742" s="33"/>
      <c r="H742" s="38"/>
    </row>
    <row r="743" spans="1:8" s="1" customFormat="1" ht="22.5">
      <c r="A743" s="33"/>
      <c r="B743" s="38"/>
      <c r="C743" s="259" t="s">
        <v>237</v>
      </c>
      <c r="D743" s="259" t="s">
        <v>238</v>
      </c>
      <c r="E743" s="16" t="s">
        <v>223</v>
      </c>
      <c r="F743" s="260">
        <v>72.679000000000002</v>
      </c>
      <c r="G743" s="33"/>
      <c r="H743" s="38"/>
    </row>
    <row r="744" spans="1:8" s="1" customFormat="1" ht="16.899999999999999" customHeight="1">
      <c r="A744" s="33"/>
      <c r="B744" s="38"/>
      <c r="C744" s="259" t="s">
        <v>376</v>
      </c>
      <c r="D744" s="259" t="s">
        <v>377</v>
      </c>
      <c r="E744" s="16" t="s">
        <v>187</v>
      </c>
      <c r="F744" s="260">
        <v>20.6</v>
      </c>
      <c r="G744" s="33"/>
      <c r="H744" s="38"/>
    </row>
    <row r="745" spans="1:8" s="1" customFormat="1" ht="22.5">
      <c r="A745" s="33"/>
      <c r="B745" s="38"/>
      <c r="C745" s="259" t="s">
        <v>380</v>
      </c>
      <c r="D745" s="259" t="s">
        <v>381</v>
      </c>
      <c r="E745" s="16" t="s">
        <v>187</v>
      </c>
      <c r="F745" s="260">
        <v>66.95</v>
      </c>
      <c r="G745" s="33"/>
      <c r="H745" s="38"/>
    </row>
    <row r="746" spans="1:8" s="1" customFormat="1" ht="16.899999999999999" customHeight="1">
      <c r="A746" s="33"/>
      <c r="B746" s="38"/>
      <c r="C746" s="259" t="s">
        <v>384</v>
      </c>
      <c r="D746" s="259" t="s">
        <v>385</v>
      </c>
      <c r="E746" s="16" t="s">
        <v>187</v>
      </c>
      <c r="F746" s="260">
        <v>61.8</v>
      </c>
      <c r="G746" s="33"/>
      <c r="H746" s="38"/>
    </row>
    <row r="747" spans="1:8" s="1" customFormat="1" ht="16.899999999999999" customHeight="1">
      <c r="A747" s="33"/>
      <c r="B747" s="38"/>
      <c r="C747" s="259" t="s">
        <v>449</v>
      </c>
      <c r="D747" s="259" t="s">
        <v>450</v>
      </c>
      <c r="E747" s="16" t="s">
        <v>212</v>
      </c>
      <c r="F747" s="260">
        <v>154.5</v>
      </c>
      <c r="G747" s="33"/>
      <c r="H747" s="38"/>
    </row>
    <row r="748" spans="1:8" s="1" customFormat="1" ht="16.899999999999999" customHeight="1">
      <c r="A748" s="33"/>
      <c r="B748" s="38"/>
      <c r="C748" s="259" t="s">
        <v>316</v>
      </c>
      <c r="D748" s="259" t="s">
        <v>317</v>
      </c>
      <c r="E748" s="16" t="s">
        <v>305</v>
      </c>
      <c r="F748" s="260">
        <v>117.914</v>
      </c>
      <c r="G748" s="33"/>
      <c r="H748" s="38"/>
    </row>
    <row r="749" spans="1:8" s="1" customFormat="1" ht="16.899999999999999" customHeight="1">
      <c r="A749" s="33"/>
      <c r="B749" s="38"/>
      <c r="C749" s="255" t="s">
        <v>121</v>
      </c>
      <c r="D749" s="256" t="s">
        <v>122</v>
      </c>
      <c r="E749" s="257" t="s">
        <v>1</v>
      </c>
      <c r="F749" s="258">
        <v>25.75</v>
      </c>
      <c r="G749" s="33"/>
      <c r="H749" s="38"/>
    </row>
    <row r="750" spans="1:8" s="1" customFormat="1" ht="16.899999999999999" customHeight="1">
      <c r="A750" s="33"/>
      <c r="B750" s="38"/>
      <c r="C750" s="259" t="s">
        <v>121</v>
      </c>
      <c r="D750" s="259" t="s">
        <v>574</v>
      </c>
      <c r="E750" s="16" t="s">
        <v>1</v>
      </c>
      <c r="F750" s="260">
        <v>25.75</v>
      </c>
      <c r="G750" s="33"/>
      <c r="H750" s="38"/>
    </row>
    <row r="751" spans="1:8" s="1" customFormat="1" ht="16.899999999999999" customHeight="1">
      <c r="A751" s="33"/>
      <c r="B751" s="38"/>
      <c r="C751" s="261" t="s">
        <v>717</v>
      </c>
      <c r="D751" s="33"/>
      <c r="E751" s="33"/>
      <c r="F751" s="33"/>
      <c r="G751" s="33"/>
      <c r="H751" s="38"/>
    </row>
    <row r="752" spans="1:8" s="1" customFormat="1" ht="16.899999999999999" customHeight="1">
      <c r="A752" s="33"/>
      <c r="B752" s="38"/>
      <c r="C752" s="259" t="s">
        <v>339</v>
      </c>
      <c r="D752" s="259" t="s">
        <v>340</v>
      </c>
      <c r="E752" s="16" t="s">
        <v>341</v>
      </c>
      <c r="F752" s="260">
        <v>154.5</v>
      </c>
      <c r="G752" s="33"/>
      <c r="H752" s="38"/>
    </row>
    <row r="753" spans="1:8" s="1" customFormat="1" ht="16.899999999999999" customHeight="1">
      <c r="A753" s="33"/>
      <c r="B753" s="38"/>
      <c r="C753" s="259" t="s">
        <v>193</v>
      </c>
      <c r="D753" s="259" t="s">
        <v>194</v>
      </c>
      <c r="E753" s="16" t="s">
        <v>187</v>
      </c>
      <c r="F753" s="260">
        <v>87.55</v>
      </c>
      <c r="G753" s="33"/>
      <c r="H753" s="38"/>
    </row>
    <row r="754" spans="1:8" s="1" customFormat="1" ht="16.899999999999999" customHeight="1">
      <c r="A754" s="33"/>
      <c r="B754" s="38"/>
      <c r="C754" s="259" t="s">
        <v>201</v>
      </c>
      <c r="D754" s="259" t="s">
        <v>202</v>
      </c>
      <c r="E754" s="16" t="s">
        <v>187</v>
      </c>
      <c r="F754" s="260">
        <v>20.6</v>
      </c>
      <c r="G754" s="33"/>
      <c r="H754" s="38"/>
    </row>
    <row r="755" spans="1:8" s="1" customFormat="1" ht="16.899999999999999" customHeight="1">
      <c r="A755" s="33"/>
      <c r="B755" s="38"/>
      <c r="C755" s="259" t="s">
        <v>205</v>
      </c>
      <c r="D755" s="259" t="s">
        <v>206</v>
      </c>
      <c r="E755" s="16" t="s">
        <v>187</v>
      </c>
      <c r="F755" s="260">
        <v>41.2</v>
      </c>
      <c r="G755" s="33"/>
      <c r="H755" s="38"/>
    </row>
    <row r="756" spans="1:8" s="1" customFormat="1" ht="22.5">
      <c r="A756" s="33"/>
      <c r="B756" s="38"/>
      <c r="C756" s="259" t="s">
        <v>237</v>
      </c>
      <c r="D756" s="259" t="s">
        <v>238</v>
      </c>
      <c r="E756" s="16" t="s">
        <v>223</v>
      </c>
      <c r="F756" s="260">
        <v>72.679000000000002</v>
      </c>
      <c r="G756" s="33"/>
      <c r="H756" s="38"/>
    </row>
    <row r="757" spans="1:8" s="1" customFormat="1" ht="16.899999999999999" customHeight="1">
      <c r="A757" s="33"/>
      <c r="B757" s="38"/>
      <c r="C757" s="259" t="s">
        <v>371</v>
      </c>
      <c r="D757" s="259" t="s">
        <v>372</v>
      </c>
      <c r="E757" s="16" t="s">
        <v>187</v>
      </c>
      <c r="F757" s="260">
        <v>20.6</v>
      </c>
      <c r="G757" s="33"/>
      <c r="H757" s="38"/>
    </row>
    <row r="758" spans="1:8" s="1" customFormat="1" ht="22.5">
      <c r="A758" s="33"/>
      <c r="B758" s="38"/>
      <c r="C758" s="259" t="s">
        <v>380</v>
      </c>
      <c r="D758" s="259" t="s">
        <v>381</v>
      </c>
      <c r="E758" s="16" t="s">
        <v>187</v>
      </c>
      <c r="F758" s="260">
        <v>66.95</v>
      </c>
      <c r="G758" s="33"/>
      <c r="H758" s="38"/>
    </row>
    <row r="759" spans="1:8" s="1" customFormat="1" ht="16.899999999999999" customHeight="1">
      <c r="A759" s="33"/>
      <c r="B759" s="38"/>
      <c r="C759" s="259" t="s">
        <v>384</v>
      </c>
      <c r="D759" s="259" t="s">
        <v>385</v>
      </c>
      <c r="E759" s="16" t="s">
        <v>187</v>
      </c>
      <c r="F759" s="260">
        <v>61.8</v>
      </c>
      <c r="G759" s="33"/>
      <c r="H759" s="38"/>
    </row>
    <row r="760" spans="1:8" s="1" customFormat="1" ht="16.899999999999999" customHeight="1">
      <c r="A760" s="33"/>
      <c r="B760" s="38"/>
      <c r="C760" s="259" t="s">
        <v>443</v>
      </c>
      <c r="D760" s="259" t="s">
        <v>444</v>
      </c>
      <c r="E760" s="16" t="s">
        <v>212</v>
      </c>
      <c r="F760" s="260">
        <v>51.5</v>
      </c>
      <c r="G760" s="33"/>
      <c r="H760" s="38"/>
    </row>
    <row r="761" spans="1:8" s="1" customFormat="1" ht="16.899999999999999" customHeight="1">
      <c r="A761" s="33"/>
      <c r="B761" s="38"/>
      <c r="C761" s="259" t="s">
        <v>449</v>
      </c>
      <c r="D761" s="259" t="s">
        <v>450</v>
      </c>
      <c r="E761" s="16" t="s">
        <v>212</v>
      </c>
      <c r="F761" s="260">
        <v>154.5</v>
      </c>
      <c r="G761" s="33"/>
      <c r="H761" s="38"/>
    </row>
    <row r="762" spans="1:8" s="1" customFormat="1" ht="16.899999999999999" customHeight="1">
      <c r="A762" s="33"/>
      <c r="B762" s="38"/>
      <c r="C762" s="259" t="s">
        <v>454</v>
      </c>
      <c r="D762" s="259" t="s">
        <v>455</v>
      </c>
      <c r="E762" s="16" t="s">
        <v>212</v>
      </c>
      <c r="F762" s="260">
        <v>51.5</v>
      </c>
      <c r="G762" s="33"/>
      <c r="H762" s="38"/>
    </row>
    <row r="763" spans="1:8" s="1" customFormat="1" ht="16.899999999999999" customHeight="1">
      <c r="A763" s="33"/>
      <c r="B763" s="38"/>
      <c r="C763" s="259" t="s">
        <v>316</v>
      </c>
      <c r="D763" s="259" t="s">
        <v>317</v>
      </c>
      <c r="E763" s="16" t="s">
        <v>305</v>
      </c>
      <c r="F763" s="260">
        <v>117.914</v>
      </c>
      <c r="G763" s="33"/>
      <c r="H763" s="38"/>
    </row>
    <row r="764" spans="1:8" s="1" customFormat="1" ht="16.899999999999999" customHeight="1">
      <c r="A764" s="33"/>
      <c r="B764" s="38"/>
      <c r="C764" s="255" t="s">
        <v>720</v>
      </c>
      <c r="D764" s="256" t="s">
        <v>721</v>
      </c>
      <c r="E764" s="257" t="s">
        <v>1</v>
      </c>
      <c r="F764" s="258">
        <v>0</v>
      </c>
      <c r="G764" s="33"/>
      <c r="H764" s="38"/>
    </row>
    <row r="765" spans="1:8" s="1" customFormat="1" ht="16.899999999999999" customHeight="1">
      <c r="A765" s="33"/>
      <c r="B765" s="38"/>
      <c r="C765" s="255" t="s">
        <v>722</v>
      </c>
      <c r="D765" s="256" t="s">
        <v>723</v>
      </c>
      <c r="E765" s="257" t="s">
        <v>1</v>
      </c>
      <c r="F765" s="258">
        <v>0</v>
      </c>
      <c r="G765" s="33"/>
      <c r="H765" s="38"/>
    </row>
    <row r="766" spans="1:8" s="1" customFormat="1" ht="16.899999999999999" customHeight="1">
      <c r="A766" s="33"/>
      <c r="B766" s="38"/>
      <c r="C766" s="255" t="s">
        <v>724</v>
      </c>
      <c r="D766" s="256" t="s">
        <v>725</v>
      </c>
      <c r="E766" s="257" t="s">
        <v>1</v>
      </c>
      <c r="F766" s="258">
        <v>0</v>
      </c>
      <c r="G766" s="33"/>
      <c r="H766" s="38"/>
    </row>
    <row r="767" spans="1:8" s="1" customFormat="1" ht="16.899999999999999" customHeight="1">
      <c r="A767" s="33"/>
      <c r="B767" s="38"/>
      <c r="C767" s="255" t="s">
        <v>726</v>
      </c>
      <c r="D767" s="256" t="s">
        <v>725</v>
      </c>
      <c r="E767" s="257" t="s">
        <v>1</v>
      </c>
      <c r="F767" s="258">
        <v>302</v>
      </c>
      <c r="G767" s="33"/>
      <c r="H767" s="38"/>
    </row>
    <row r="768" spans="1:8" s="1" customFormat="1" ht="16.899999999999999" customHeight="1">
      <c r="A768" s="33"/>
      <c r="B768" s="38"/>
      <c r="C768" s="255" t="s">
        <v>727</v>
      </c>
      <c r="D768" s="256" t="s">
        <v>728</v>
      </c>
      <c r="E768" s="257" t="s">
        <v>1</v>
      </c>
      <c r="F768" s="258">
        <v>0</v>
      </c>
      <c r="G768" s="33"/>
      <c r="H768" s="38"/>
    </row>
    <row r="769" spans="1:8" s="1" customFormat="1" ht="16.899999999999999" customHeight="1">
      <c r="A769" s="33"/>
      <c r="B769" s="38"/>
      <c r="C769" s="255" t="s">
        <v>729</v>
      </c>
      <c r="D769" s="256" t="s">
        <v>730</v>
      </c>
      <c r="E769" s="257" t="s">
        <v>1</v>
      </c>
      <c r="F769" s="258">
        <v>0</v>
      </c>
      <c r="G769" s="33"/>
      <c r="H769" s="38"/>
    </row>
    <row r="770" spans="1:8" s="1" customFormat="1" ht="16.899999999999999" customHeight="1">
      <c r="A770" s="33"/>
      <c r="B770" s="38"/>
      <c r="C770" s="255" t="s">
        <v>731</v>
      </c>
      <c r="D770" s="256" t="s">
        <v>732</v>
      </c>
      <c r="E770" s="257" t="s">
        <v>1</v>
      </c>
      <c r="F770" s="258">
        <v>0</v>
      </c>
      <c r="G770" s="33"/>
      <c r="H770" s="38"/>
    </row>
    <row r="771" spans="1:8" s="1" customFormat="1" ht="16.899999999999999" customHeight="1">
      <c r="A771" s="33"/>
      <c r="B771" s="38"/>
      <c r="C771" s="255" t="s">
        <v>126</v>
      </c>
      <c r="D771" s="256" t="s">
        <v>127</v>
      </c>
      <c r="E771" s="257" t="s">
        <v>1</v>
      </c>
      <c r="F771" s="258">
        <v>51.5</v>
      </c>
      <c r="G771" s="33"/>
      <c r="H771" s="38"/>
    </row>
    <row r="772" spans="1:8" s="1" customFormat="1" ht="16.899999999999999" customHeight="1">
      <c r="A772" s="33"/>
      <c r="B772" s="38"/>
      <c r="C772" s="259" t="s">
        <v>126</v>
      </c>
      <c r="D772" s="259" t="s">
        <v>576</v>
      </c>
      <c r="E772" s="16" t="s">
        <v>1</v>
      </c>
      <c r="F772" s="260">
        <v>51.5</v>
      </c>
      <c r="G772" s="33"/>
      <c r="H772" s="38"/>
    </row>
    <row r="773" spans="1:8" s="1" customFormat="1" ht="16.899999999999999" customHeight="1">
      <c r="A773" s="33"/>
      <c r="B773" s="38"/>
      <c r="C773" s="261" t="s">
        <v>717</v>
      </c>
      <c r="D773" s="33"/>
      <c r="E773" s="33"/>
      <c r="F773" s="33"/>
      <c r="G773" s="33"/>
      <c r="H773" s="38"/>
    </row>
    <row r="774" spans="1:8" s="1" customFormat="1" ht="16.899999999999999" customHeight="1">
      <c r="A774" s="33"/>
      <c r="B774" s="38"/>
      <c r="C774" s="259" t="s">
        <v>339</v>
      </c>
      <c r="D774" s="259" t="s">
        <v>340</v>
      </c>
      <c r="E774" s="16" t="s">
        <v>341</v>
      </c>
      <c r="F774" s="260">
        <v>154.5</v>
      </c>
      <c r="G774" s="33"/>
      <c r="H774" s="38"/>
    </row>
    <row r="775" spans="1:8" s="1" customFormat="1" ht="16.899999999999999" customHeight="1">
      <c r="A775" s="33"/>
      <c r="B775" s="38"/>
      <c r="C775" s="259" t="s">
        <v>216</v>
      </c>
      <c r="D775" s="259" t="s">
        <v>217</v>
      </c>
      <c r="E775" s="16" t="s">
        <v>187</v>
      </c>
      <c r="F775" s="260">
        <v>66.95</v>
      </c>
      <c r="G775" s="33"/>
      <c r="H775" s="38"/>
    </row>
    <row r="776" spans="1:8" s="1" customFormat="1" ht="22.5">
      <c r="A776" s="33"/>
      <c r="B776" s="38"/>
      <c r="C776" s="259" t="s">
        <v>237</v>
      </c>
      <c r="D776" s="259" t="s">
        <v>238</v>
      </c>
      <c r="E776" s="16" t="s">
        <v>223</v>
      </c>
      <c r="F776" s="260">
        <v>72.679000000000002</v>
      </c>
      <c r="G776" s="33"/>
      <c r="H776" s="38"/>
    </row>
    <row r="777" spans="1:8" s="1" customFormat="1" ht="22.5">
      <c r="A777" s="33"/>
      <c r="B777" s="38"/>
      <c r="C777" s="259" t="s">
        <v>262</v>
      </c>
      <c r="D777" s="259" t="s">
        <v>263</v>
      </c>
      <c r="E777" s="16" t="s">
        <v>223</v>
      </c>
      <c r="F777" s="260">
        <v>106.087</v>
      </c>
      <c r="G777" s="33"/>
      <c r="H777" s="38"/>
    </row>
    <row r="778" spans="1:8" s="1" customFormat="1" ht="16.899999999999999" customHeight="1">
      <c r="A778" s="33"/>
      <c r="B778" s="38"/>
      <c r="C778" s="259" t="s">
        <v>267</v>
      </c>
      <c r="D778" s="259" t="s">
        <v>268</v>
      </c>
      <c r="E778" s="16" t="s">
        <v>223</v>
      </c>
      <c r="F778" s="260">
        <v>106.087</v>
      </c>
      <c r="G778" s="33"/>
      <c r="H778" s="38"/>
    </row>
    <row r="779" spans="1:8" s="1" customFormat="1" ht="16.899999999999999" customHeight="1">
      <c r="A779" s="33"/>
      <c r="B779" s="38"/>
      <c r="C779" s="259" t="s">
        <v>335</v>
      </c>
      <c r="D779" s="259" t="s">
        <v>336</v>
      </c>
      <c r="E779" s="16" t="s">
        <v>187</v>
      </c>
      <c r="F779" s="260">
        <v>66.95</v>
      </c>
      <c r="G779" s="33"/>
      <c r="H779" s="38"/>
    </row>
    <row r="780" spans="1:8" s="1" customFormat="1" ht="16.899999999999999" customHeight="1">
      <c r="A780" s="33"/>
      <c r="B780" s="38"/>
      <c r="C780" s="255" t="s">
        <v>111</v>
      </c>
      <c r="D780" s="256" t="s">
        <v>112</v>
      </c>
      <c r="E780" s="257" t="s">
        <v>1</v>
      </c>
      <c r="F780" s="258">
        <v>51.5</v>
      </c>
      <c r="G780" s="33"/>
      <c r="H780" s="38"/>
    </row>
    <row r="781" spans="1:8" s="1" customFormat="1" ht="16.899999999999999" customHeight="1">
      <c r="A781" s="33"/>
      <c r="B781" s="38"/>
      <c r="C781" s="259" t="s">
        <v>111</v>
      </c>
      <c r="D781" s="259" t="s">
        <v>577</v>
      </c>
      <c r="E781" s="16" t="s">
        <v>1</v>
      </c>
      <c r="F781" s="260">
        <v>51.5</v>
      </c>
      <c r="G781" s="33"/>
      <c r="H781" s="38"/>
    </row>
    <row r="782" spans="1:8" s="1" customFormat="1" ht="16.899999999999999" customHeight="1">
      <c r="A782" s="33"/>
      <c r="B782" s="38"/>
      <c r="C782" s="261" t="s">
        <v>717</v>
      </c>
      <c r="D782" s="33"/>
      <c r="E782" s="33"/>
      <c r="F782" s="33"/>
      <c r="G782" s="33"/>
      <c r="H782" s="38"/>
    </row>
    <row r="783" spans="1:8" s="1" customFormat="1" ht="16.899999999999999" customHeight="1">
      <c r="A783" s="33"/>
      <c r="B783" s="38"/>
      <c r="C783" s="259" t="s">
        <v>339</v>
      </c>
      <c r="D783" s="259" t="s">
        <v>340</v>
      </c>
      <c r="E783" s="16" t="s">
        <v>341</v>
      </c>
      <c r="F783" s="260">
        <v>154.5</v>
      </c>
      <c r="G783" s="33"/>
      <c r="H783" s="38"/>
    </row>
    <row r="784" spans="1:8" s="1" customFormat="1" ht="16.899999999999999" customHeight="1">
      <c r="A784" s="33"/>
      <c r="B784" s="38"/>
      <c r="C784" s="259" t="s">
        <v>185</v>
      </c>
      <c r="D784" s="259" t="s">
        <v>186</v>
      </c>
      <c r="E784" s="16" t="s">
        <v>187</v>
      </c>
      <c r="F784" s="260">
        <v>61.8</v>
      </c>
      <c r="G784" s="33"/>
      <c r="H784" s="38"/>
    </row>
    <row r="785" spans="1:8" s="1" customFormat="1" ht="22.5">
      <c r="A785" s="33"/>
      <c r="B785" s="38"/>
      <c r="C785" s="259" t="s">
        <v>237</v>
      </c>
      <c r="D785" s="259" t="s">
        <v>238</v>
      </c>
      <c r="E785" s="16" t="s">
        <v>223</v>
      </c>
      <c r="F785" s="260">
        <v>72.679000000000002</v>
      </c>
      <c r="G785" s="33"/>
      <c r="H785" s="38"/>
    </row>
    <row r="786" spans="1:8" s="1" customFormat="1" ht="16.899999999999999" customHeight="1">
      <c r="A786" s="33"/>
      <c r="B786" s="38"/>
      <c r="C786" s="259" t="s">
        <v>367</v>
      </c>
      <c r="D786" s="259" t="s">
        <v>368</v>
      </c>
      <c r="E786" s="16" t="s">
        <v>187</v>
      </c>
      <c r="F786" s="260">
        <v>61.8</v>
      </c>
      <c r="G786" s="33"/>
      <c r="H786" s="38"/>
    </row>
    <row r="787" spans="1:8" s="1" customFormat="1" ht="16.899999999999999" customHeight="1">
      <c r="A787" s="33"/>
      <c r="B787" s="38"/>
      <c r="C787" s="259" t="s">
        <v>389</v>
      </c>
      <c r="D787" s="259" t="s">
        <v>390</v>
      </c>
      <c r="E787" s="16" t="s">
        <v>187</v>
      </c>
      <c r="F787" s="260">
        <v>61.8</v>
      </c>
      <c r="G787" s="33"/>
      <c r="H787" s="38"/>
    </row>
    <row r="788" spans="1:8" s="1" customFormat="1" ht="16.899999999999999" customHeight="1">
      <c r="A788" s="33"/>
      <c r="B788" s="38"/>
      <c r="C788" s="259" t="s">
        <v>316</v>
      </c>
      <c r="D788" s="259" t="s">
        <v>317</v>
      </c>
      <c r="E788" s="16" t="s">
        <v>305</v>
      </c>
      <c r="F788" s="260">
        <v>117.914</v>
      </c>
      <c r="G788" s="33"/>
      <c r="H788" s="38"/>
    </row>
    <row r="789" spans="1:8" s="1" customFormat="1" ht="16.899999999999999" customHeight="1">
      <c r="A789" s="33"/>
      <c r="B789" s="38"/>
      <c r="C789" s="255" t="s">
        <v>133</v>
      </c>
      <c r="D789" s="256" t="s">
        <v>134</v>
      </c>
      <c r="E789" s="257" t="s">
        <v>1</v>
      </c>
      <c r="F789" s="258">
        <v>1.4</v>
      </c>
      <c r="G789" s="33"/>
      <c r="H789" s="38"/>
    </row>
    <row r="790" spans="1:8" s="1" customFormat="1" ht="16.899999999999999" customHeight="1">
      <c r="A790" s="33"/>
      <c r="B790" s="38"/>
      <c r="C790" s="259" t="s">
        <v>133</v>
      </c>
      <c r="D790" s="259" t="s">
        <v>345</v>
      </c>
      <c r="E790" s="16" t="s">
        <v>1</v>
      </c>
      <c r="F790" s="260">
        <v>1.4</v>
      </c>
      <c r="G790" s="33"/>
      <c r="H790" s="38"/>
    </row>
    <row r="791" spans="1:8" s="1" customFormat="1" ht="16.899999999999999" customHeight="1">
      <c r="A791" s="33"/>
      <c r="B791" s="38"/>
      <c r="C791" s="261" t="s">
        <v>717</v>
      </c>
      <c r="D791" s="33"/>
      <c r="E791" s="33"/>
      <c r="F791" s="33"/>
      <c r="G791" s="33"/>
      <c r="H791" s="38"/>
    </row>
    <row r="792" spans="1:8" s="1" customFormat="1" ht="16.899999999999999" customHeight="1">
      <c r="A792" s="33"/>
      <c r="B792" s="38"/>
      <c r="C792" s="259" t="s">
        <v>339</v>
      </c>
      <c r="D792" s="259" t="s">
        <v>340</v>
      </c>
      <c r="E792" s="16" t="s">
        <v>341</v>
      </c>
      <c r="F792" s="260">
        <v>154.5</v>
      </c>
      <c r="G792" s="33"/>
      <c r="H792" s="38"/>
    </row>
    <row r="793" spans="1:8" s="1" customFormat="1" ht="22.5">
      <c r="A793" s="33"/>
      <c r="B793" s="38"/>
      <c r="C793" s="259" t="s">
        <v>237</v>
      </c>
      <c r="D793" s="259" t="s">
        <v>238</v>
      </c>
      <c r="E793" s="16" t="s">
        <v>223</v>
      </c>
      <c r="F793" s="260">
        <v>72.679000000000002</v>
      </c>
      <c r="G793" s="33"/>
      <c r="H793" s="38"/>
    </row>
    <row r="794" spans="1:8" s="1" customFormat="1" ht="16.899999999999999" customHeight="1">
      <c r="A794" s="33"/>
      <c r="B794" s="38"/>
      <c r="C794" s="259" t="s">
        <v>253</v>
      </c>
      <c r="D794" s="259" t="s">
        <v>254</v>
      </c>
      <c r="E794" s="16" t="s">
        <v>187</v>
      </c>
      <c r="F794" s="260">
        <v>432.6</v>
      </c>
      <c r="G794" s="33"/>
      <c r="H794" s="38"/>
    </row>
    <row r="795" spans="1:8" s="1" customFormat="1" ht="16.899999999999999" customHeight="1">
      <c r="A795" s="33"/>
      <c r="B795" s="38"/>
      <c r="C795" s="259" t="s">
        <v>258</v>
      </c>
      <c r="D795" s="259" t="s">
        <v>259</v>
      </c>
      <c r="E795" s="16" t="s">
        <v>187</v>
      </c>
      <c r="F795" s="260">
        <v>432.6</v>
      </c>
      <c r="G795" s="33"/>
      <c r="H795" s="38"/>
    </row>
    <row r="796" spans="1:8" s="1" customFormat="1" ht="22.5">
      <c r="A796" s="33"/>
      <c r="B796" s="38"/>
      <c r="C796" s="259" t="s">
        <v>262</v>
      </c>
      <c r="D796" s="259" t="s">
        <v>263</v>
      </c>
      <c r="E796" s="16" t="s">
        <v>223</v>
      </c>
      <c r="F796" s="260">
        <v>106.087</v>
      </c>
      <c r="G796" s="33"/>
      <c r="H796" s="38"/>
    </row>
    <row r="797" spans="1:8" s="1" customFormat="1" ht="16.899999999999999" customHeight="1">
      <c r="A797" s="33"/>
      <c r="B797" s="38"/>
      <c r="C797" s="259" t="s">
        <v>267</v>
      </c>
      <c r="D797" s="259" t="s">
        <v>268</v>
      </c>
      <c r="E797" s="16" t="s">
        <v>223</v>
      </c>
      <c r="F797" s="260">
        <v>106.087</v>
      </c>
      <c r="G797" s="33"/>
      <c r="H797" s="38"/>
    </row>
    <row r="798" spans="1:8" s="1" customFormat="1" ht="16.899999999999999" customHeight="1">
      <c r="A798" s="33"/>
      <c r="B798" s="38"/>
      <c r="C798" s="259" t="s">
        <v>316</v>
      </c>
      <c r="D798" s="259" t="s">
        <v>317</v>
      </c>
      <c r="E798" s="16" t="s">
        <v>305</v>
      </c>
      <c r="F798" s="260">
        <v>117.914</v>
      </c>
      <c r="G798" s="33"/>
      <c r="H798" s="38"/>
    </row>
    <row r="799" spans="1:8" s="1" customFormat="1" ht="16.899999999999999" customHeight="1">
      <c r="A799" s="33"/>
      <c r="B799" s="38"/>
      <c r="C799" s="255" t="s">
        <v>151</v>
      </c>
      <c r="D799" s="256" t="s">
        <v>152</v>
      </c>
      <c r="E799" s="257" t="s">
        <v>1</v>
      </c>
      <c r="F799" s="258">
        <v>0</v>
      </c>
      <c r="G799" s="33"/>
      <c r="H799" s="38"/>
    </row>
    <row r="800" spans="1:8" s="1" customFormat="1" ht="16.899999999999999" customHeight="1">
      <c r="A800" s="33"/>
      <c r="B800" s="38"/>
      <c r="C800" s="255" t="s">
        <v>129</v>
      </c>
      <c r="D800" s="256" t="s">
        <v>130</v>
      </c>
      <c r="E800" s="257" t="s">
        <v>1</v>
      </c>
      <c r="F800" s="258">
        <v>145.358</v>
      </c>
      <c r="G800" s="33"/>
      <c r="H800" s="38"/>
    </row>
    <row r="801" spans="1:8" s="1" customFormat="1" ht="16.899999999999999" customHeight="1">
      <c r="A801" s="33"/>
      <c r="B801" s="38"/>
      <c r="C801" s="259" t="s">
        <v>1</v>
      </c>
      <c r="D801" s="259" t="s">
        <v>240</v>
      </c>
      <c r="E801" s="16" t="s">
        <v>1</v>
      </c>
      <c r="F801" s="260">
        <v>173.04</v>
      </c>
      <c r="G801" s="33"/>
      <c r="H801" s="38"/>
    </row>
    <row r="802" spans="1:8" s="1" customFormat="1" ht="16.899999999999999" customHeight="1">
      <c r="A802" s="33"/>
      <c r="B802" s="38"/>
      <c r="C802" s="259" t="s">
        <v>1</v>
      </c>
      <c r="D802" s="259" t="s">
        <v>241</v>
      </c>
      <c r="E802" s="16" t="s">
        <v>1</v>
      </c>
      <c r="F802" s="260">
        <v>6.72</v>
      </c>
      <c r="G802" s="33"/>
      <c r="H802" s="38"/>
    </row>
    <row r="803" spans="1:8" s="1" customFormat="1" ht="16.899999999999999" customHeight="1">
      <c r="A803" s="33"/>
      <c r="B803" s="38"/>
      <c r="C803" s="259" t="s">
        <v>1</v>
      </c>
      <c r="D803" s="259" t="s">
        <v>242</v>
      </c>
      <c r="E803" s="16" t="s">
        <v>1</v>
      </c>
      <c r="F803" s="260">
        <v>0</v>
      </c>
      <c r="G803" s="33"/>
      <c r="H803" s="38"/>
    </row>
    <row r="804" spans="1:8" s="1" customFormat="1" ht="16.899999999999999" customHeight="1">
      <c r="A804" s="33"/>
      <c r="B804" s="38"/>
      <c r="C804" s="259" t="s">
        <v>1</v>
      </c>
      <c r="D804" s="259" t="s">
        <v>243</v>
      </c>
      <c r="E804" s="16" t="s">
        <v>1</v>
      </c>
      <c r="F804" s="260">
        <v>-7.21</v>
      </c>
      <c r="G804" s="33"/>
      <c r="H804" s="38"/>
    </row>
    <row r="805" spans="1:8" s="1" customFormat="1" ht="16.899999999999999" customHeight="1">
      <c r="A805" s="33"/>
      <c r="B805" s="38"/>
      <c r="C805" s="259" t="s">
        <v>1</v>
      </c>
      <c r="D805" s="259" t="s">
        <v>244</v>
      </c>
      <c r="E805" s="16" t="s">
        <v>1</v>
      </c>
      <c r="F805" s="260">
        <v>-9.27</v>
      </c>
      <c r="G805" s="33"/>
      <c r="H805" s="38"/>
    </row>
    <row r="806" spans="1:8" s="1" customFormat="1" ht="16.899999999999999" customHeight="1">
      <c r="A806" s="33"/>
      <c r="B806" s="38"/>
      <c r="C806" s="259" t="s">
        <v>1</v>
      </c>
      <c r="D806" s="259" t="s">
        <v>245</v>
      </c>
      <c r="E806" s="16" t="s">
        <v>1</v>
      </c>
      <c r="F806" s="260">
        <v>-9.27</v>
      </c>
      <c r="G806" s="33"/>
      <c r="H806" s="38"/>
    </row>
    <row r="807" spans="1:8" s="1" customFormat="1" ht="16.899999999999999" customHeight="1">
      <c r="A807" s="33"/>
      <c r="B807" s="38"/>
      <c r="C807" s="259" t="s">
        <v>1</v>
      </c>
      <c r="D807" s="259" t="s">
        <v>246</v>
      </c>
      <c r="E807" s="16" t="s">
        <v>1</v>
      </c>
      <c r="F807" s="260">
        <v>-8.6519999999999992</v>
      </c>
      <c r="G807" s="33"/>
      <c r="H807" s="38"/>
    </row>
    <row r="808" spans="1:8" s="1" customFormat="1" ht="16.899999999999999" customHeight="1">
      <c r="A808" s="33"/>
      <c r="B808" s="38"/>
      <c r="C808" s="259" t="s">
        <v>129</v>
      </c>
      <c r="D808" s="259" t="s">
        <v>199</v>
      </c>
      <c r="E808" s="16" t="s">
        <v>1</v>
      </c>
      <c r="F808" s="260">
        <v>145.358</v>
      </c>
      <c r="G808" s="33"/>
      <c r="H808" s="38"/>
    </row>
    <row r="809" spans="1:8" s="1" customFormat="1" ht="16.899999999999999" customHeight="1">
      <c r="A809" s="33"/>
      <c r="B809" s="38"/>
      <c r="C809" s="261" t="s">
        <v>717</v>
      </c>
      <c r="D809" s="33"/>
      <c r="E809" s="33"/>
      <c r="F809" s="33"/>
      <c r="G809" s="33"/>
      <c r="H809" s="38"/>
    </row>
    <row r="810" spans="1:8" s="1" customFormat="1" ht="22.5">
      <c r="A810" s="33"/>
      <c r="B810" s="38"/>
      <c r="C810" s="259" t="s">
        <v>237</v>
      </c>
      <c r="D810" s="259" t="s">
        <v>238</v>
      </c>
      <c r="E810" s="16" t="s">
        <v>223</v>
      </c>
      <c r="F810" s="260">
        <v>72.679000000000002</v>
      </c>
      <c r="G810" s="33"/>
      <c r="H810" s="38"/>
    </row>
    <row r="811" spans="1:8" s="1" customFormat="1" ht="16.899999999999999" customHeight="1">
      <c r="A811" s="33"/>
      <c r="B811" s="38"/>
      <c r="C811" s="259" t="s">
        <v>221</v>
      </c>
      <c r="D811" s="259" t="s">
        <v>222</v>
      </c>
      <c r="E811" s="16" t="s">
        <v>223</v>
      </c>
      <c r="F811" s="260">
        <v>43.606999999999999</v>
      </c>
      <c r="G811" s="33"/>
      <c r="H811" s="38"/>
    </row>
    <row r="812" spans="1:8" s="1" customFormat="1" ht="22.5">
      <c r="A812" s="33"/>
      <c r="B812" s="38"/>
      <c r="C812" s="259" t="s">
        <v>249</v>
      </c>
      <c r="D812" s="259" t="s">
        <v>250</v>
      </c>
      <c r="E812" s="16" t="s">
        <v>223</v>
      </c>
      <c r="F812" s="260">
        <v>72.679000000000002</v>
      </c>
      <c r="G812" s="33"/>
      <c r="H812" s="38"/>
    </row>
    <row r="813" spans="1:8" s="1" customFormat="1" ht="22.5">
      <c r="A813" s="33"/>
      <c r="B813" s="38"/>
      <c r="C813" s="259" t="s">
        <v>262</v>
      </c>
      <c r="D813" s="259" t="s">
        <v>263</v>
      </c>
      <c r="E813" s="16" t="s">
        <v>223</v>
      </c>
      <c r="F813" s="260">
        <v>106.087</v>
      </c>
      <c r="G813" s="33"/>
      <c r="H813" s="38"/>
    </row>
    <row r="814" spans="1:8" s="1" customFormat="1" ht="16.899999999999999" customHeight="1">
      <c r="A814" s="33"/>
      <c r="B814" s="38"/>
      <c r="C814" s="259" t="s">
        <v>267</v>
      </c>
      <c r="D814" s="259" t="s">
        <v>268</v>
      </c>
      <c r="E814" s="16" t="s">
        <v>223</v>
      </c>
      <c r="F814" s="260">
        <v>106.087</v>
      </c>
      <c r="G814" s="33"/>
      <c r="H814" s="38"/>
    </row>
    <row r="815" spans="1:8" s="1" customFormat="1" ht="16.899999999999999" customHeight="1">
      <c r="A815" s="33"/>
      <c r="B815" s="38"/>
      <c r="C815" s="259" t="s">
        <v>290</v>
      </c>
      <c r="D815" s="259" t="s">
        <v>291</v>
      </c>
      <c r="E815" s="16" t="s">
        <v>223</v>
      </c>
      <c r="F815" s="260">
        <v>72.679000000000002</v>
      </c>
      <c r="G815" s="33"/>
      <c r="H815" s="38"/>
    </row>
    <row r="816" spans="1:8" s="1" customFormat="1" ht="16.899999999999999" customHeight="1">
      <c r="A816" s="33"/>
      <c r="B816" s="38"/>
      <c r="C816" s="259" t="s">
        <v>294</v>
      </c>
      <c r="D816" s="259" t="s">
        <v>295</v>
      </c>
      <c r="E816" s="16" t="s">
        <v>223</v>
      </c>
      <c r="F816" s="260">
        <v>72.679000000000002</v>
      </c>
      <c r="G816" s="33"/>
      <c r="H816" s="38"/>
    </row>
    <row r="817" spans="1:8" s="1" customFormat="1" ht="16.899999999999999" customHeight="1">
      <c r="A817" s="33"/>
      <c r="B817" s="38"/>
      <c r="C817" s="259" t="s">
        <v>298</v>
      </c>
      <c r="D817" s="259" t="s">
        <v>299</v>
      </c>
      <c r="E817" s="16" t="s">
        <v>223</v>
      </c>
      <c r="F817" s="260">
        <v>248.714</v>
      </c>
      <c r="G817" s="33"/>
      <c r="H817" s="38"/>
    </row>
    <row r="818" spans="1:8" s="1" customFormat="1" ht="16.899999999999999" customHeight="1">
      <c r="A818" s="33"/>
      <c r="B818" s="38"/>
      <c r="C818" s="259" t="s">
        <v>309</v>
      </c>
      <c r="D818" s="259" t="s">
        <v>310</v>
      </c>
      <c r="E818" s="16" t="s">
        <v>223</v>
      </c>
      <c r="F818" s="260">
        <v>107.51</v>
      </c>
      <c r="G818" s="33"/>
      <c r="H818" s="38"/>
    </row>
    <row r="819" spans="1:8" s="1" customFormat="1" ht="16.899999999999999" customHeight="1">
      <c r="A819" s="33"/>
      <c r="B819" s="38"/>
      <c r="C819" s="255" t="s">
        <v>139</v>
      </c>
      <c r="D819" s="256" t="s">
        <v>140</v>
      </c>
      <c r="E819" s="257" t="s">
        <v>1</v>
      </c>
      <c r="F819" s="258">
        <v>12.36</v>
      </c>
      <c r="G819" s="33"/>
      <c r="H819" s="38"/>
    </row>
    <row r="820" spans="1:8" s="1" customFormat="1" ht="16.899999999999999" customHeight="1">
      <c r="A820" s="33"/>
      <c r="B820" s="38"/>
      <c r="C820" s="259" t="s">
        <v>139</v>
      </c>
      <c r="D820" s="259" t="s">
        <v>364</v>
      </c>
      <c r="E820" s="16" t="s">
        <v>1</v>
      </c>
      <c r="F820" s="260">
        <v>12.36</v>
      </c>
      <c r="G820" s="33"/>
      <c r="H820" s="38"/>
    </row>
    <row r="821" spans="1:8" s="1" customFormat="1" ht="16.899999999999999" customHeight="1">
      <c r="A821" s="33"/>
      <c r="B821" s="38"/>
      <c r="C821" s="261" t="s">
        <v>717</v>
      </c>
      <c r="D821" s="33"/>
      <c r="E821" s="33"/>
      <c r="F821" s="33"/>
      <c r="G821" s="33"/>
      <c r="H821" s="38"/>
    </row>
    <row r="822" spans="1:8" s="1" customFormat="1" ht="16.899999999999999" customHeight="1">
      <c r="A822" s="33"/>
      <c r="B822" s="38"/>
      <c r="C822" s="259" t="s">
        <v>361</v>
      </c>
      <c r="D822" s="259" t="s">
        <v>362</v>
      </c>
      <c r="E822" s="16" t="s">
        <v>223</v>
      </c>
      <c r="F822" s="260">
        <v>12.36</v>
      </c>
      <c r="G822" s="33"/>
      <c r="H822" s="38"/>
    </row>
    <row r="823" spans="1:8" s="1" customFormat="1" ht="22.5">
      <c r="A823" s="33"/>
      <c r="B823" s="38"/>
      <c r="C823" s="259" t="s">
        <v>272</v>
      </c>
      <c r="D823" s="259" t="s">
        <v>273</v>
      </c>
      <c r="E823" s="16" t="s">
        <v>223</v>
      </c>
      <c r="F823" s="260">
        <v>59.43</v>
      </c>
      <c r="G823" s="33"/>
      <c r="H823" s="38"/>
    </row>
    <row r="824" spans="1:8" s="1" customFormat="1" ht="22.5">
      <c r="A824" s="33"/>
      <c r="B824" s="38"/>
      <c r="C824" s="259" t="s">
        <v>277</v>
      </c>
      <c r="D824" s="259" t="s">
        <v>278</v>
      </c>
      <c r="E824" s="16" t="s">
        <v>223</v>
      </c>
      <c r="F824" s="260">
        <v>594.29700000000003</v>
      </c>
      <c r="G824" s="33"/>
      <c r="H824" s="38"/>
    </row>
    <row r="825" spans="1:8" s="1" customFormat="1" ht="22.5">
      <c r="A825" s="33"/>
      <c r="B825" s="38"/>
      <c r="C825" s="259" t="s">
        <v>282</v>
      </c>
      <c r="D825" s="259" t="s">
        <v>283</v>
      </c>
      <c r="E825" s="16" t="s">
        <v>223</v>
      </c>
      <c r="F825" s="260">
        <v>59.43</v>
      </c>
      <c r="G825" s="33"/>
      <c r="H825" s="38"/>
    </row>
    <row r="826" spans="1:8" s="1" customFormat="1" ht="22.5">
      <c r="A826" s="33"/>
      <c r="B826" s="38"/>
      <c r="C826" s="259" t="s">
        <v>286</v>
      </c>
      <c r="D826" s="259" t="s">
        <v>287</v>
      </c>
      <c r="E826" s="16" t="s">
        <v>223</v>
      </c>
      <c r="F826" s="260">
        <v>594.29700000000003</v>
      </c>
      <c r="G826" s="33"/>
      <c r="H826" s="38"/>
    </row>
    <row r="827" spans="1:8" s="1" customFormat="1" ht="16.899999999999999" customHeight="1">
      <c r="A827" s="33"/>
      <c r="B827" s="38"/>
      <c r="C827" s="259" t="s">
        <v>298</v>
      </c>
      <c r="D827" s="259" t="s">
        <v>299</v>
      </c>
      <c r="E827" s="16" t="s">
        <v>223</v>
      </c>
      <c r="F827" s="260">
        <v>248.714</v>
      </c>
      <c r="G827" s="33"/>
      <c r="H827" s="38"/>
    </row>
    <row r="828" spans="1:8" s="1" customFormat="1" ht="16.899999999999999" customHeight="1">
      <c r="A828" s="33"/>
      <c r="B828" s="38"/>
      <c r="C828" s="259" t="s">
        <v>303</v>
      </c>
      <c r="D828" s="259" t="s">
        <v>304</v>
      </c>
      <c r="E828" s="16" t="s">
        <v>305</v>
      </c>
      <c r="F828" s="260">
        <v>186.041</v>
      </c>
      <c r="G828" s="33"/>
      <c r="H828" s="38"/>
    </row>
    <row r="829" spans="1:8" s="1" customFormat="1" ht="16.899999999999999" customHeight="1">
      <c r="A829" s="33"/>
      <c r="B829" s="38"/>
      <c r="C829" s="259" t="s">
        <v>309</v>
      </c>
      <c r="D829" s="259" t="s">
        <v>310</v>
      </c>
      <c r="E829" s="16" t="s">
        <v>223</v>
      </c>
      <c r="F829" s="260">
        <v>107.51</v>
      </c>
      <c r="G829" s="33"/>
      <c r="H829" s="38"/>
    </row>
    <row r="830" spans="1:8" s="1" customFormat="1" ht="16.899999999999999" customHeight="1">
      <c r="A830" s="33"/>
      <c r="B830" s="38"/>
      <c r="C830" s="255" t="s">
        <v>142</v>
      </c>
      <c r="D830" s="256" t="s">
        <v>143</v>
      </c>
      <c r="E830" s="257" t="s">
        <v>1</v>
      </c>
      <c r="F830" s="258">
        <v>0.76800000000000002</v>
      </c>
      <c r="G830" s="33"/>
      <c r="H830" s="38"/>
    </row>
    <row r="831" spans="1:8" s="1" customFormat="1" ht="16.899999999999999" customHeight="1">
      <c r="A831" s="33"/>
      <c r="B831" s="38"/>
      <c r="C831" s="259" t="s">
        <v>142</v>
      </c>
      <c r="D831" s="259" t="s">
        <v>359</v>
      </c>
      <c r="E831" s="16" t="s">
        <v>1</v>
      </c>
      <c r="F831" s="260">
        <v>0.76800000000000002</v>
      </c>
      <c r="G831" s="33"/>
      <c r="H831" s="38"/>
    </row>
    <row r="832" spans="1:8" s="1" customFormat="1" ht="16.899999999999999" customHeight="1">
      <c r="A832" s="33"/>
      <c r="B832" s="38"/>
      <c r="C832" s="261" t="s">
        <v>717</v>
      </c>
      <c r="D832" s="33"/>
      <c r="E832" s="33"/>
      <c r="F832" s="33"/>
      <c r="G832" s="33"/>
      <c r="H832" s="38"/>
    </row>
    <row r="833" spans="1:8" s="1" customFormat="1" ht="16.899999999999999" customHeight="1">
      <c r="A833" s="33"/>
      <c r="B833" s="38"/>
      <c r="C833" s="259" t="s">
        <v>356</v>
      </c>
      <c r="D833" s="259" t="s">
        <v>357</v>
      </c>
      <c r="E833" s="16" t="s">
        <v>223</v>
      </c>
      <c r="F833" s="260">
        <v>0.76800000000000002</v>
      </c>
      <c r="G833" s="33"/>
      <c r="H833" s="38"/>
    </row>
    <row r="834" spans="1:8" s="1" customFormat="1" ht="22.5">
      <c r="A834" s="33"/>
      <c r="B834" s="38"/>
      <c r="C834" s="259" t="s">
        <v>272</v>
      </c>
      <c r="D834" s="259" t="s">
        <v>273</v>
      </c>
      <c r="E834" s="16" t="s">
        <v>223</v>
      </c>
      <c r="F834" s="260">
        <v>59.43</v>
      </c>
      <c r="G834" s="33"/>
      <c r="H834" s="38"/>
    </row>
    <row r="835" spans="1:8" s="1" customFormat="1" ht="22.5">
      <c r="A835" s="33"/>
      <c r="B835" s="38"/>
      <c r="C835" s="259" t="s">
        <v>277</v>
      </c>
      <c r="D835" s="259" t="s">
        <v>278</v>
      </c>
      <c r="E835" s="16" t="s">
        <v>223</v>
      </c>
      <c r="F835" s="260">
        <v>594.29700000000003</v>
      </c>
      <c r="G835" s="33"/>
      <c r="H835" s="38"/>
    </row>
    <row r="836" spans="1:8" s="1" customFormat="1" ht="22.5">
      <c r="A836" s="33"/>
      <c r="B836" s="38"/>
      <c r="C836" s="259" t="s">
        <v>282</v>
      </c>
      <c r="D836" s="259" t="s">
        <v>283</v>
      </c>
      <c r="E836" s="16" t="s">
        <v>223</v>
      </c>
      <c r="F836" s="260">
        <v>59.43</v>
      </c>
      <c r="G836" s="33"/>
      <c r="H836" s="38"/>
    </row>
    <row r="837" spans="1:8" s="1" customFormat="1" ht="22.5">
      <c r="A837" s="33"/>
      <c r="B837" s="38"/>
      <c r="C837" s="259" t="s">
        <v>286</v>
      </c>
      <c r="D837" s="259" t="s">
        <v>287</v>
      </c>
      <c r="E837" s="16" t="s">
        <v>223</v>
      </c>
      <c r="F837" s="260">
        <v>594.29700000000003</v>
      </c>
      <c r="G837" s="33"/>
      <c r="H837" s="38"/>
    </row>
    <row r="838" spans="1:8" s="1" customFormat="1" ht="16.899999999999999" customHeight="1">
      <c r="A838" s="33"/>
      <c r="B838" s="38"/>
      <c r="C838" s="259" t="s">
        <v>298</v>
      </c>
      <c r="D838" s="259" t="s">
        <v>299</v>
      </c>
      <c r="E838" s="16" t="s">
        <v>223</v>
      </c>
      <c r="F838" s="260">
        <v>248.714</v>
      </c>
      <c r="G838" s="33"/>
      <c r="H838" s="38"/>
    </row>
    <row r="839" spans="1:8" s="1" customFormat="1" ht="16.899999999999999" customHeight="1">
      <c r="A839" s="33"/>
      <c r="B839" s="38"/>
      <c r="C839" s="259" t="s">
        <v>303</v>
      </c>
      <c r="D839" s="259" t="s">
        <v>304</v>
      </c>
      <c r="E839" s="16" t="s">
        <v>305</v>
      </c>
      <c r="F839" s="260">
        <v>186.041</v>
      </c>
      <c r="G839" s="33"/>
      <c r="H839" s="38"/>
    </row>
    <row r="840" spans="1:8" s="1" customFormat="1" ht="16.899999999999999" customHeight="1">
      <c r="A840" s="33"/>
      <c r="B840" s="38"/>
      <c r="C840" s="259" t="s">
        <v>309</v>
      </c>
      <c r="D840" s="259" t="s">
        <v>310</v>
      </c>
      <c r="E840" s="16" t="s">
        <v>223</v>
      </c>
      <c r="F840" s="260">
        <v>107.51</v>
      </c>
      <c r="G840" s="33"/>
      <c r="H840" s="38"/>
    </row>
    <row r="841" spans="1:8" s="1" customFormat="1" ht="16.899999999999999" customHeight="1">
      <c r="A841" s="33"/>
      <c r="B841" s="38"/>
      <c r="C841" s="255" t="s">
        <v>136</v>
      </c>
      <c r="D841" s="256" t="s">
        <v>137</v>
      </c>
      <c r="E841" s="257" t="s">
        <v>1</v>
      </c>
      <c r="F841" s="258">
        <v>24.72</v>
      </c>
      <c r="G841" s="33"/>
      <c r="H841" s="38"/>
    </row>
    <row r="842" spans="1:8" s="1" customFormat="1" ht="16.899999999999999" customHeight="1">
      <c r="A842" s="33"/>
      <c r="B842" s="38"/>
      <c r="C842" s="259" t="s">
        <v>136</v>
      </c>
      <c r="D842" s="259" t="s">
        <v>328</v>
      </c>
      <c r="E842" s="16" t="s">
        <v>1</v>
      </c>
      <c r="F842" s="260">
        <v>24.72</v>
      </c>
      <c r="G842" s="33"/>
      <c r="H842" s="38"/>
    </row>
    <row r="843" spans="1:8" s="1" customFormat="1" ht="16.899999999999999" customHeight="1">
      <c r="A843" s="33"/>
      <c r="B843" s="38"/>
      <c r="C843" s="261" t="s">
        <v>717</v>
      </c>
      <c r="D843" s="33"/>
      <c r="E843" s="33"/>
      <c r="F843" s="33"/>
      <c r="G843" s="33"/>
      <c r="H843" s="38"/>
    </row>
    <row r="844" spans="1:8" s="1" customFormat="1" ht="16.899999999999999" customHeight="1">
      <c r="A844" s="33"/>
      <c r="B844" s="38"/>
      <c r="C844" s="259" t="s">
        <v>325</v>
      </c>
      <c r="D844" s="259" t="s">
        <v>326</v>
      </c>
      <c r="E844" s="16" t="s">
        <v>223</v>
      </c>
      <c r="F844" s="260">
        <v>24.72</v>
      </c>
      <c r="G844" s="33"/>
      <c r="H844" s="38"/>
    </row>
    <row r="845" spans="1:8" s="1" customFormat="1" ht="22.5">
      <c r="A845" s="33"/>
      <c r="B845" s="38"/>
      <c r="C845" s="259" t="s">
        <v>272</v>
      </c>
      <c r="D845" s="259" t="s">
        <v>273</v>
      </c>
      <c r="E845" s="16" t="s">
        <v>223</v>
      </c>
      <c r="F845" s="260">
        <v>59.43</v>
      </c>
      <c r="G845" s="33"/>
      <c r="H845" s="38"/>
    </row>
    <row r="846" spans="1:8" s="1" customFormat="1" ht="22.5">
      <c r="A846" s="33"/>
      <c r="B846" s="38"/>
      <c r="C846" s="259" t="s">
        <v>277</v>
      </c>
      <c r="D846" s="259" t="s">
        <v>278</v>
      </c>
      <c r="E846" s="16" t="s">
        <v>223</v>
      </c>
      <c r="F846" s="260">
        <v>594.29700000000003</v>
      </c>
      <c r="G846" s="33"/>
      <c r="H846" s="38"/>
    </row>
    <row r="847" spans="1:8" s="1" customFormat="1" ht="22.5">
      <c r="A847" s="33"/>
      <c r="B847" s="38"/>
      <c r="C847" s="259" t="s">
        <v>282</v>
      </c>
      <c r="D847" s="259" t="s">
        <v>283</v>
      </c>
      <c r="E847" s="16" t="s">
        <v>223</v>
      </c>
      <c r="F847" s="260">
        <v>59.43</v>
      </c>
      <c r="G847" s="33"/>
      <c r="H847" s="38"/>
    </row>
    <row r="848" spans="1:8" s="1" customFormat="1" ht="22.5">
      <c r="A848" s="33"/>
      <c r="B848" s="38"/>
      <c r="C848" s="259" t="s">
        <v>286</v>
      </c>
      <c r="D848" s="259" t="s">
        <v>287</v>
      </c>
      <c r="E848" s="16" t="s">
        <v>223</v>
      </c>
      <c r="F848" s="260">
        <v>594.29700000000003</v>
      </c>
      <c r="G848" s="33"/>
      <c r="H848" s="38"/>
    </row>
    <row r="849" spans="1:8" s="1" customFormat="1" ht="16.899999999999999" customHeight="1">
      <c r="A849" s="33"/>
      <c r="B849" s="38"/>
      <c r="C849" s="259" t="s">
        <v>298</v>
      </c>
      <c r="D849" s="259" t="s">
        <v>299</v>
      </c>
      <c r="E849" s="16" t="s">
        <v>223</v>
      </c>
      <c r="F849" s="260">
        <v>248.714</v>
      </c>
      <c r="G849" s="33"/>
      <c r="H849" s="38"/>
    </row>
    <row r="850" spans="1:8" s="1" customFormat="1" ht="16.899999999999999" customHeight="1">
      <c r="A850" s="33"/>
      <c r="B850" s="38"/>
      <c r="C850" s="259" t="s">
        <v>303</v>
      </c>
      <c r="D850" s="259" t="s">
        <v>304</v>
      </c>
      <c r="E850" s="16" t="s">
        <v>305</v>
      </c>
      <c r="F850" s="260">
        <v>186.041</v>
      </c>
      <c r="G850" s="33"/>
      <c r="H850" s="38"/>
    </row>
    <row r="851" spans="1:8" s="1" customFormat="1" ht="16.899999999999999" customHeight="1">
      <c r="A851" s="33"/>
      <c r="B851" s="38"/>
      <c r="C851" s="259" t="s">
        <v>309</v>
      </c>
      <c r="D851" s="259" t="s">
        <v>310</v>
      </c>
      <c r="E851" s="16" t="s">
        <v>223</v>
      </c>
      <c r="F851" s="260">
        <v>107.51</v>
      </c>
      <c r="G851" s="33"/>
      <c r="H851" s="38"/>
    </row>
    <row r="852" spans="1:8" s="1" customFormat="1" ht="16.899999999999999" customHeight="1">
      <c r="A852" s="33"/>
      <c r="B852" s="38"/>
      <c r="C852" s="259" t="s">
        <v>330</v>
      </c>
      <c r="D852" s="259" t="s">
        <v>331</v>
      </c>
      <c r="E852" s="16" t="s">
        <v>305</v>
      </c>
      <c r="F852" s="260">
        <v>44.496000000000002</v>
      </c>
      <c r="G852" s="33"/>
      <c r="H852" s="38"/>
    </row>
    <row r="853" spans="1:8" s="1" customFormat="1" ht="16.899999999999999" customHeight="1">
      <c r="A853" s="33"/>
      <c r="B853" s="38"/>
      <c r="C853" s="255" t="s">
        <v>733</v>
      </c>
      <c r="D853" s="256" t="s">
        <v>734</v>
      </c>
      <c r="E853" s="257" t="s">
        <v>1</v>
      </c>
      <c r="F853" s="258">
        <v>0</v>
      </c>
      <c r="G853" s="33"/>
      <c r="H853" s="38"/>
    </row>
    <row r="854" spans="1:8" s="1" customFormat="1" ht="16.899999999999999" customHeight="1">
      <c r="A854" s="33"/>
      <c r="B854" s="38"/>
      <c r="C854" s="255" t="s">
        <v>148</v>
      </c>
      <c r="D854" s="256" t="s">
        <v>149</v>
      </c>
      <c r="E854" s="257" t="s">
        <v>1</v>
      </c>
      <c r="F854" s="258">
        <v>12</v>
      </c>
      <c r="G854" s="33"/>
      <c r="H854" s="38"/>
    </row>
    <row r="855" spans="1:8" s="1" customFormat="1" ht="16.899999999999999" customHeight="1">
      <c r="A855" s="33"/>
      <c r="B855" s="38"/>
      <c r="C855" s="259" t="s">
        <v>148</v>
      </c>
      <c r="D855" s="259" t="s">
        <v>573</v>
      </c>
      <c r="E855" s="16" t="s">
        <v>1</v>
      </c>
      <c r="F855" s="260">
        <v>12</v>
      </c>
      <c r="G855" s="33"/>
      <c r="H855" s="38"/>
    </row>
    <row r="856" spans="1:8" s="1" customFormat="1" ht="16.899999999999999" customHeight="1">
      <c r="A856" s="33"/>
      <c r="B856" s="38"/>
      <c r="C856" s="261" t="s">
        <v>717</v>
      </c>
      <c r="D856" s="33"/>
      <c r="E856" s="33"/>
      <c r="F856" s="33"/>
      <c r="G856" s="33"/>
      <c r="H856" s="38"/>
    </row>
    <row r="857" spans="1:8" s="1" customFormat="1" ht="16.899999999999999" customHeight="1">
      <c r="A857" s="33"/>
      <c r="B857" s="38"/>
      <c r="C857" s="259" t="s">
        <v>339</v>
      </c>
      <c r="D857" s="259" t="s">
        <v>340</v>
      </c>
      <c r="E857" s="16" t="s">
        <v>341</v>
      </c>
      <c r="F857" s="260">
        <v>154.5</v>
      </c>
      <c r="G857" s="33"/>
      <c r="H857" s="38"/>
    </row>
    <row r="858" spans="1:8" s="1" customFormat="1" ht="22.5">
      <c r="A858" s="33"/>
      <c r="B858" s="38"/>
      <c r="C858" s="259" t="s">
        <v>237</v>
      </c>
      <c r="D858" s="259" t="s">
        <v>238</v>
      </c>
      <c r="E858" s="16" t="s">
        <v>223</v>
      </c>
      <c r="F858" s="260">
        <v>72.679000000000002</v>
      </c>
      <c r="G858" s="33"/>
      <c r="H858" s="38"/>
    </row>
    <row r="859" spans="1:8" s="1" customFormat="1" ht="16.899999999999999" customHeight="1">
      <c r="A859" s="33"/>
      <c r="B859" s="38"/>
      <c r="C859" s="259" t="s">
        <v>356</v>
      </c>
      <c r="D859" s="259" t="s">
        <v>357</v>
      </c>
      <c r="E859" s="16" t="s">
        <v>223</v>
      </c>
      <c r="F859" s="260">
        <v>0.76800000000000002</v>
      </c>
      <c r="G859" s="33"/>
      <c r="H859" s="38"/>
    </row>
    <row r="860" spans="1:8" s="1" customFormat="1" ht="22.5">
      <c r="A860" s="33"/>
      <c r="B860" s="38"/>
      <c r="C860" s="259" t="s">
        <v>416</v>
      </c>
      <c r="D860" s="259" t="s">
        <v>417</v>
      </c>
      <c r="E860" s="16" t="s">
        <v>418</v>
      </c>
      <c r="F860" s="260">
        <v>12</v>
      </c>
      <c r="G860" s="33"/>
      <c r="H860" s="38"/>
    </row>
    <row r="861" spans="1:8" s="1" customFormat="1" ht="16.899999999999999" customHeight="1">
      <c r="A861" s="33"/>
      <c r="B861" s="38"/>
      <c r="C861" s="259" t="s">
        <v>421</v>
      </c>
      <c r="D861" s="259" t="s">
        <v>422</v>
      </c>
      <c r="E861" s="16" t="s">
        <v>418</v>
      </c>
      <c r="F861" s="260">
        <v>12</v>
      </c>
      <c r="G861" s="33"/>
      <c r="H861" s="38"/>
    </row>
    <row r="862" spans="1:8" s="1" customFormat="1" ht="16.899999999999999" customHeight="1">
      <c r="A862" s="33"/>
      <c r="B862" s="38"/>
      <c r="C862" s="255" t="s">
        <v>118</v>
      </c>
      <c r="D862" s="256" t="s">
        <v>119</v>
      </c>
      <c r="E862" s="257" t="s">
        <v>1</v>
      </c>
      <c r="F862" s="258">
        <v>0.8</v>
      </c>
      <c r="G862" s="33"/>
      <c r="H862" s="38"/>
    </row>
    <row r="863" spans="1:8" s="1" customFormat="1" ht="16.899999999999999" customHeight="1">
      <c r="A863" s="33"/>
      <c r="B863" s="38"/>
      <c r="C863" s="259" t="s">
        <v>118</v>
      </c>
      <c r="D863" s="259" t="s">
        <v>344</v>
      </c>
      <c r="E863" s="16" t="s">
        <v>1</v>
      </c>
      <c r="F863" s="260">
        <v>0.8</v>
      </c>
      <c r="G863" s="33"/>
      <c r="H863" s="38"/>
    </row>
    <row r="864" spans="1:8" s="1" customFormat="1" ht="16.899999999999999" customHeight="1">
      <c r="A864" s="33"/>
      <c r="B864" s="38"/>
      <c r="C864" s="261" t="s">
        <v>717</v>
      </c>
      <c r="D864" s="33"/>
      <c r="E864" s="33"/>
      <c r="F864" s="33"/>
      <c r="G864" s="33"/>
      <c r="H864" s="38"/>
    </row>
    <row r="865" spans="1:8" s="1" customFormat="1" ht="16.899999999999999" customHeight="1">
      <c r="A865" s="33"/>
      <c r="B865" s="38"/>
      <c r="C865" s="259" t="s">
        <v>339</v>
      </c>
      <c r="D865" s="259" t="s">
        <v>340</v>
      </c>
      <c r="E865" s="16" t="s">
        <v>341</v>
      </c>
      <c r="F865" s="260">
        <v>154.5</v>
      </c>
      <c r="G865" s="33"/>
      <c r="H865" s="38"/>
    </row>
    <row r="866" spans="1:8" s="1" customFormat="1" ht="16.899999999999999" customHeight="1">
      <c r="A866" s="33"/>
      <c r="B866" s="38"/>
      <c r="C866" s="259" t="s">
        <v>193</v>
      </c>
      <c r="D866" s="259" t="s">
        <v>194</v>
      </c>
      <c r="E866" s="16" t="s">
        <v>187</v>
      </c>
      <c r="F866" s="260">
        <v>87.55</v>
      </c>
      <c r="G866" s="33"/>
      <c r="H866" s="38"/>
    </row>
    <row r="867" spans="1:8" s="1" customFormat="1" ht="16.899999999999999" customHeight="1">
      <c r="A867" s="33"/>
      <c r="B867" s="38"/>
      <c r="C867" s="259" t="s">
        <v>201</v>
      </c>
      <c r="D867" s="259" t="s">
        <v>202</v>
      </c>
      <c r="E867" s="16" t="s">
        <v>187</v>
      </c>
      <c r="F867" s="260">
        <v>20.6</v>
      </c>
      <c r="G867" s="33"/>
      <c r="H867" s="38"/>
    </row>
    <row r="868" spans="1:8" s="1" customFormat="1" ht="16.899999999999999" customHeight="1">
      <c r="A868" s="33"/>
      <c r="B868" s="38"/>
      <c r="C868" s="259" t="s">
        <v>205</v>
      </c>
      <c r="D868" s="259" t="s">
        <v>206</v>
      </c>
      <c r="E868" s="16" t="s">
        <v>187</v>
      </c>
      <c r="F868" s="260">
        <v>41.2</v>
      </c>
      <c r="G868" s="33"/>
      <c r="H868" s="38"/>
    </row>
    <row r="869" spans="1:8" s="1" customFormat="1" ht="16.899999999999999" customHeight="1">
      <c r="A869" s="33"/>
      <c r="B869" s="38"/>
      <c r="C869" s="259" t="s">
        <v>216</v>
      </c>
      <c r="D869" s="259" t="s">
        <v>217</v>
      </c>
      <c r="E869" s="16" t="s">
        <v>187</v>
      </c>
      <c r="F869" s="260">
        <v>66.95</v>
      </c>
      <c r="G869" s="33"/>
      <c r="H869" s="38"/>
    </row>
    <row r="870" spans="1:8" s="1" customFormat="1" ht="22.5">
      <c r="A870" s="33"/>
      <c r="B870" s="38"/>
      <c r="C870" s="259" t="s">
        <v>237</v>
      </c>
      <c r="D870" s="259" t="s">
        <v>238</v>
      </c>
      <c r="E870" s="16" t="s">
        <v>223</v>
      </c>
      <c r="F870" s="260">
        <v>72.679000000000002</v>
      </c>
      <c r="G870" s="33"/>
      <c r="H870" s="38"/>
    </row>
    <row r="871" spans="1:8" s="1" customFormat="1" ht="22.5">
      <c r="A871" s="33"/>
      <c r="B871" s="38"/>
      <c r="C871" s="259" t="s">
        <v>262</v>
      </c>
      <c r="D871" s="259" t="s">
        <v>263</v>
      </c>
      <c r="E871" s="16" t="s">
        <v>223</v>
      </c>
      <c r="F871" s="260">
        <v>106.087</v>
      </c>
      <c r="G871" s="33"/>
      <c r="H871" s="38"/>
    </row>
    <row r="872" spans="1:8" s="1" customFormat="1" ht="16.899999999999999" customHeight="1">
      <c r="A872" s="33"/>
      <c r="B872" s="38"/>
      <c r="C872" s="259" t="s">
        <v>267</v>
      </c>
      <c r="D872" s="259" t="s">
        <v>268</v>
      </c>
      <c r="E872" s="16" t="s">
        <v>223</v>
      </c>
      <c r="F872" s="260">
        <v>106.087</v>
      </c>
      <c r="G872" s="33"/>
      <c r="H872" s="38"/>
    </row>
    <row r="873" spans="1:8" s="1" customFormat="1" ht="16.899999999999999" customHeight="1">
      <c r="A873" s="33"/>
      <c r="B873" s="38"/>
      <c r="C873" s="259" t="s">
        <v>325</v>
      </c>
      <c r="D873" s="259" t="s">
        <v>326</v>
      </c>
      <c r="E873" s="16" t="s">
        <v>223</v>
      </c>
      <c r="F873" s="260">
        <v>24.72</v>
      </c>
      <c r="G873" s="33"/>
      <c r="H873" s="38"/>
    </row>
    <row r="874" spans="1:8" s="1" customFormat="1" ht="16.899999999999999" customHeight="1">
      <c r="A874" s="33"/>
      <c r="B874" s="38"/>
      <c r="C874" s="259" t="s">
        <v>335</v>
      </c>
      <c r="D874" s="259" t="s">
        <v>336</v>
      </c>
      <c r="E874" s="16" t="s">
        <v>187</v>
      </c>
      <c r="F874" s="260">
        <v>66.95</v>
      </c>
      <c r="G874" s="33"/>
      <c r="H874" s="38"/>
    </row>
    <row r="875" spans="1:8" s="1" customFormat="1" ht="16.899999999999999" customHeight="1">
      <c r="A875" s="33"/>
      <c r="B875" s="38"/>
      <c r="C875" s="259" t="s">
        <v>361</v>
      </c>
      <c r="D875" s="259" t="s">
        <v>362</v>
      </c>
      <c r="E875" s="16" t="s">
        <v>223</v>
      </c>
      <c r="F875" s="260">
        <v>12.36</v>
      </c>
      <c r="G875" s="33"/>
      <c r="H875" s="38"/>
    </row>
    <row r="876" spans="1:8" s="1" customFormat="1" ht="16.899999999999999" customHeight="1">
      <c r="A876" s="33"/>
      <c r="B876" s="38"/>
      <c r="C876" s="259" t="s">
        <v>371</v>
      </c>
      <c r="D876" s="259" t="s">
        <v>372</v>
      </c>
      <c r="E876" s="16" t="s">
        <v>187</v>
      </c>
      <c r="F876" s="260">
        <v>20.6</v>
      </c>
      <c r="G876" s="33"/>
      <c r="H876" s="38"/>
    </row>
    <row r="877" spans="1:8" s="1" customFormat="1" ht="16.899999999999999" customHeight="1">
      <c r="A877" s="33"/>
      <c r="B877" s="38"/>
      <c r="C877" s="259" t="s">
        <v>376</v>
      </c>
      <c r="D877" s="259" t="s">
        <v>377</v>
      </c>
      <c r="E877" s="16" t="s">
        <v>187</v>
      </c>
      <c r="F877" s="260">
        <v>20.6</v>
      </c>
      <c r="G877" s="33"/>
      <c r="H877" s="38"/>
    </row>
    <row r="878" spans="1:8" s="1" customFormat="1" ht="16.899999999999999" customHeight="1">
      <c r="A878" s="33"/>
      <c r="B878" s="38"/>
      <c r="C878" s="259" t="s">
        <v>384</v>
      </c>
      <c r="D878" s="259" t="s">
        <v>385</v>
      </c>
      <c r="E878" s="16" t="s">
        <v>187</v>
      </c>
      <c r="F878" s="260">
        <v>61.8</v>
      </c>
      <c r="G878" s="33"/>
      <c r="H878" s="38"/>
    </row>
    <row r="879" spans="1:8" s="1" customFormat="1" ht="16.899999999999999" customHeight="1">
      <c r="A879" s="33"/>
      <c r="B879" s="38"/>
      <c r="C879" s="259" t="s">
        <v>316</v>
      </c>
      <c r="D879" s="259" t="s">
        <v>317</v>
      </c>
      <c r="E879" s="16" t="s">
        <v>305</v>
      </c>
      <c r="F879" s="260">
        <v>117.914</v>
      </c>
      <c r="G879" s="33"/>
      <c r="H879" s="38"/>
    </row>
    <row r="880" spans="1:8" s="1" customFormat="1" ht="16.899999999999999" customHeight="1">
      <c r="A880" s="33"/>
      <c r="B880" s="38"/>
      <c r="C880" s="255" t="s">
        <v>735</v>
      </c>
      <c r="D880" s="256" t="s">
        <v>736</v>
      </c>
      <c r="E880" s="257" t="s">
        <v>1</v>
      </c>
      <c r="F880" s="258">
        <v>390.88</v>
      </c>
      <c r="G880" s="33"/>
      <c r="H880" s="38"/>
    </row>
    <row r="881" spans="1:8" s="1" customFormat="1" ht="16.899999999999999" customHeight="1">
      <c r="A881" s="33"/>
      <c r="B881" s="38"/>
      <c r="C881" s="255" t="s">
        <v>145</v>
      </c>
      <c r="D881" s="256" t="s">
        <v>146</v>
      </c>
      <c r="E881" s="257" t="s">
        <v>1</v>
      </c>
      <c r="F881" s="258">
        <v>65.507999999999996</v>
      </c>
      <c r="G881" s="33"/>
      <c r="H881" s="38"/>
    </row>
    <row r="882" spans="1:8" s="1" customFormat="1" ht="16.899999999999999" customHeight="1">
      <c r="A882" s="33"/>
      <c r="B882" s="38"/>
      <c r="C882" s="259" t="s">
        <v>1</v>
      </c>
      <c r="D882" s="259" t="s">
        <v>319</v>
      </c>
      <c r="E882" s="16" t="s">
        <v>1</v>
      </c>
      <c r="F882" s="260">
        <v>0</v>
      </c>
      <c r="G882" s="33"/>
      <c r="H882" s="38"/>
    </row>
    <row r="883" spans="1:8" s="1" customFormat="1" ht="16.899999999999999" customHeight="1">
      <c r="A883" s="33"/>
      <c r="B883" s="38"/>
      <c r="C883" s="259" t="s">
        <v>1</v>
      </c>
      <c r="D883" s="259" t="s">
        <v>320</v>
      </c>
      <c r="E883" s="16" t="s">
        <v>1</v>
      </c>
      <c r="F883" s="260">
        <v>15.45</v>
      </c>
      <c r="G883" s="33"/>
      <c r="H883" s="38"/>
    </row>
    <row r="884" spans="1:8" s="1" customFormat="1" ht="16.899999999999999" customHeight="1">
      <c r="A884" s="33"/>
      <c r="B884" s="38"/>
      <c r="C884" s="259" t="s">
        <v>1</v>
      </c>
      <c r="D884" s="259" t="s">
        <v>321</v>
      </c>
      <c r="E884" s="16" t="s">
        <v>1</v>
      </c>
      <c r="F884" s="260">
        <v>13.39</v>
      </c>
      <c r="G884" s="33"/>
      <c r="H884" s="38"/>
    </row>
    <row r="885" spans="1:8" s="1" customFormat="1" ht="16.899999999999999" customHeight="1">
      <c r="A885" s="33"/>
      <c r="B885" s="38"/>
      <c r="C885" s="259" t="s">
        <v>1</v>
      </c>
      <c r="D885" s="259" t="s">
        <v>322</v>
      </c>
      <c r="E885" s="16" t="s">
        <v>1</v>
      </c>
      <c r="F885" s="260">
        <v>36.667999999999999</v>
      </c>
      <c r="G885" s="33"/>
      <c r="H885" s="38"/>
    </row>
    <row r="886" spans="1:8" s="1" customFormat="1" ht="16.899999999999999" customHeight="1">
      <c r="A886" s="33"/>
      <c r="B886" s="38"/>
      <c r="C886" s="259" t="s">
        <v>145</v>
      </c>
      <c r="D886" s="259" t="s">
        <v>199</v>
      </c>
      <c r="E886" s="16" t="s">
        <v>1</v>
      </c>
      <c r="F886" s="260">
        <v>65.507999999999996</v>
      </c>
      <c r="G886" s="33"/>
      <c r="H886" s="38"/>
    </row>
    <row r="887" spans="1:8" s="1" customFormat="1" ht="16.899999999999999" customHeight="1">
      <c r="A887" s="33"/>
      <c r="B887" s="38"/>
      <c r="C887" s="261" t="s">
        <v>717</v>
      </c>
      <c r="D887" s="33"/>
      <c r="E887" s="33"/>
      <c r="F887" s="33"/>
      <c r="G887" s="33"/>
      <c r="H887" s="38"/>
    </row>
    <row r="888" spans="1:8" s="1" customFormat="1" ht="16.899999999999999" customHeight="1">
      <c r="A888" s="33"/>
      <c r="B888" s="38"/>
      <c r="C888" s="259" t="s">
        <v>316</v>
      </c>
      <c r="D888" s="259" t="s">
        <v>317</v>
      </c>
      <c r="E888" s="16" t="s">
        <v>305</v>
      </c>
      <c r="F888" s="260">
        <v>117.914</v>
      </c>
      <c r="G888" s="33"/>
      <c r="H888" s="38"/>
    </row>
    <row r="889" spans="1:8" s="1" customFormat="1" ht="22.5">
      <c r="A889" s="33"/>
      <c r="B889" s="38"/>
      <c r="C889" s="259" t="s">
        <v>272</v>
      </c>
      <c r="D889" s="259" t="s">
        <v>273</v>
      </c>
      <c r="E889" s="16" t="s">
        <v>223</v>
      </c>
      <c r="F889" s="260">
        <v>59.43</v>
      </c>
      <c r="G889" s="33"/>
      <c r="H889" s="38"/>
    </row>
    <row r="890" spans="1:8" s="1" customFormat="1" ht="22.5">
      <c r="A890" s="33"/>
      <c r="B890" s="38"/>
      <c r="C890" s="259" t="s">
        <v>277</v>
      </c>
      <c r="D890" s="259" t="s">
        <v>278</v>
      </c>
      <c r="E890" s="16" t="s">
        <v>223</v>
      </c>
      <c r="F890" s="260">
        <v>594.29700000000003</v>
      </c>
      <c r="G890" s="33"/>
      <c r="H890" s="38"/>
    </row>
    <row r="891" spans="1:8" s="1" customFormat="1" ht="22.5">
      <c r="A891" s="33"/>
      <c r="B891" s="38"/>
      <c r="C891" s="259" t="s">
        <v>282</v>
      </c>
      <c r="D891" s="259" t="s">
        <v>283</v>
      </c>
      <c r="E891" s="16" t="s">
        <v>223</v>
      </c>
      <c r="F891" s="260">
        <v>59.43</v>
      </c>
      <c r="G891" s="33"/>
      <c r="H891" s="38"/>
    </row>
    <row r="892" spans="1:8" s="1" customFormat="1" ht="22.5">
      <c r="A892" s="33"/>
      <c r="B892" s="38"/>
      <c r="C892" s="259" t="s">
        <v>286</v>
      </c>
      <c r="D892" s="259" t="s">
        <v>287</v>
      </c>
      <c r="E892" s="16" t="s">
        <v>223</v>
      </c>
      <c r="F892" s="260">
        <v>594.29700000000003</v>
      </c>
      <c r="G892" s="33"/>
      <c r="H892" s="38"/>
    </row>
    <row r="893" spans="1:8" s="1" customFormat="1" ht="16.899999999999999" customHeight="1">
      <c r="A893" s="33"/>
      <c r="B893" s="38"/>
      <c r="C893" s="259" t="s">
        <v>298</v>
      </c>
      <c r="D893" s="259" t="s">
        <v>299</v>
      </c>
      <c r="E893" s="16" t="s">
        <v>223</v>
      </c>
      <c r="F893" s="260">
        <v>248.714</v>
      </c>
      <c r="G893" s="33"/>
      <c r="H893" s="38"/>
    </row>
    <row r="894" spans="1:8" s="1" customFormat="1" ht="16.899999999999999" customHeight="1">
      <c r="A894" s="33"/>
      <c r="B894" s="38"/>
      <c r="C894" s="259" t="s">
        <v>303</v>
      </c>
      <c r="D894" s="259" t="s">
        <v>304</v>
      </c>
      <c r="E894" s="16" t="s">
        <v>305</v>
      </c>
      <c r="F894" s="260">
        <v>186.041</v>
      </c>
      <c r="G894" s="33"/>
      <c r="H894" s="38"/>
    </row>
    <row r="895" spans="1:8" s="1" customFormat="1" ht="26.45" customHeight="1">
      <c r="A895" s="33"/>
      <c r="B895" s="38"/>
      <c r="C895" s="254" t="s">
        <v>740</v>
      </c>
      <c r="D895" s="254" t="s">
        <v>97</v>
      </c>
      <c r="E895" s="33"/>
      <c r="F895" s="33"/>
      <c r="G895" s="33"/>
      <c r="H895" s="38"/>
    </row>
    <row r="896" spans="1:8" s="1" customFormat="1" ht="16.899999999999999" customHeight="1">
      <c r="A896" s="33"/>
      <c r="B896" s="38"/>
      <c r="C896" s="255" t="s">
        <v>123</v>
      </c>
      <c r="D896" s="256" t="s">
        <v>124</v>
      </c>
      <c r="E896" s="257" t="s">
        <v>1</v>
      </c>
      <c r="F896" s="258">
        <v>280.5</v>
      </c>
      <c r="G896" s="33"/>
      <c r="H896" s="38"/>
    </row>
    <row r="897" spans="1:8" s="1" customFormat="1" ht="16.899999999999999" customHeight="1">
      <c r="A897" s="33"/>
      <c r="B897" s="38"/>
      <c r="C897" s="259" t="s">
        <v>123</v>
      </c>
      <c r="D897" s="259" t="s">
        <v>593</v>
      </c>
      <c r="E897" s="16" t="s">
        <v>1</v>
      </c>
      <c r="F897" s="260">
        <v>280.5</v>
      </c>
      <c r="G897" s="33"/>
      <c r="H897" s="38"/>
    </row>
    <row r="898" spans="1:8" s="1" customFormat="1" ht="16.899999999999999" customHeight="1">
      <c r="A898" s="33"/>
      <c r="B898" s="38"/>
      <c r="C898" s="261" t="s">
        <v>717</v>
      </c>
      <c r="D898" s="33"/>
      <c r="E898" s="33"/>
      <c r="F898" s="33"/>
      <c r="G898" s="33"/>
      <c r="H898" s="38"/>
    </row>
    <row r="899" spans="1:8" s="1" customFormat="1" ht="16.899999999999999" customHeight="1">
      <c r="A899" s="33"/>
      <c r="B899" s="38"/>
      <c r="C899" s="259" t="s">
        <v>339</v>
      </c>
      <c r="D899" s="259" t="s">
        <v>340</v>
      </c>
      <c r="E899" s="16" t="s">
        <v>341</v>
      </c>
      <c r="F899" s="260">
        <v>280.5</v>
      </c>
      <c r="G899" s="33"/>
      <c r="H899" s="38"/>
    </row>
    <row r="900" spans="1:8" s="1" customFormat="1" ht="16.899999999999999" customHeight="1">
      <c r="A900" s="33"/>
      <c r="B900" s="38"/>
      <c r="C900" s="259" t="s">
        <v>210</v>
      </c>
      <c r="D900" s="259" t="s">
        <v>211</v>
      </c>
      <c r="E900" s="16" t="s">
        <v>212</v>
      </c>
      <c r="F900" s="260">
        <v>28.05</v>
      </c>
      <c r="G900" s="33"/>
      <c r="H900" s="38"/>
    </row>
    <row r="901" spans="1:8" s="1" customFormat="1" ht="22.5">
      <c r="A901" s="33"/>
      <c r="B901" s="38"/>
      <c r="C901" s="259" t="s">
        <v>237</v>
      </c>
      <c r="D901" s="259" t="s">
        <v>238</v>
      </c>
      <c r="E901" s="16" t="s">
        <v>223</v>
      </c>
      <c r="F901" s="260">
        <v>132.291</v>
      </c>
      <c r="G901" s="33"/>
      <c r="H901" s="38"/>
    </row>
    <row r="902" spans="1:8" s="1" customFormat="1" ht="16.899999999999999" customHeight="1">
      <c r="A902" s="33"/>
      <c r="B902" s="38"/>
      <c r="C902" s="259" t="s">
        <v>253</v>
      </c>
      <c r="D902" s="259" t="s">
        <v>254</v>
      </c>
      <c r="E902" s="16" t="s">
        <v>187</v>
      </c>
      <c r="F902" s="260">
        <v>785.4</v>
      </c>
      <c r="G902" s="33"/>
      <c r="H902" s="38"/>
    </row>
    <row r="903" spans="1:8" s="1" customFormat="1" ht="16.899999999999999" customHeight="1">
      <c r="A903" s="33"/>
      <c r="B903" s="38"/>
      <c r="C903" s="259" t="s">
        <v>258</v>
      </c>
      <c r="D903" s="259" t="s">
        <v>259</v>
      </c>
      <c r="E903" s="16" t="s">
        <v>187</v>
      </c>
      <c r="F903" s="260">
        <v>785.4</v>
      </c>
      <c r="G903" s="33"/>
      <c r="H903" s="38"/>
    </row>
    <row r="904" spans="1:8" s="1" customFormat="1" ht="16.899999999999999" customHeight="1">
      <c r="A904" s="33"/>
      <c r="B904" s="38"/>
      <c r="C904" s="259" t="s">
        <v>325</v>
      </c>
      <c r="D904" s="259" t="s">
        <v>326</v>
      </c>
      <c r="E904" s="16" t="s">
        <v>223</v>
      </c>
      <c r="F904" s="260">
        <v>44.88</v>
      </c>
      <c r="G904" s="33"/>
      <c r="H904" s="38"/>
    </row>
    <row r="905" spans="1:8" s="1" customFormat="1" ht="16.899999999999999" customHeight="1">
      <c r="A905" s="33"/>
      <c r="B905" s="38"/>
      <c r="C905" s="259" t="s">
        <v>361</v>
      </c>
      <c r="D905" s="259" t="s">
        <v>362</v>
      </c>
      <c r="E905" s="16" t="s">
        <v>223</v>
      </c>
      <c r="F905" s="260">
        <v>22.44</v>
      </c>
      <c r="G905" s="33"/>
      <c r="H905" s="38"/>
    </row>
    <row r="906" spans="1:8" s="1" customFormat="1" ht="16.899999999999999" customHeight="1">
      <c r="A906" s="33"/>
      <c r="B906" s="38"/>
      <c r="C906" s="259" t="s">
        <v>408</v>
      </c>
      <c r="D906" s="259" t="s">
        <v>409</v>
      </c>
      <c r="E906" s="16" t="s">
        <v>212</v>
      </c>
      <c r="F906" s="260">
        <v>280.5</v>
      </c>
      <c r="G906" s="33"/>
      <c r="H906" s="38"/>
    </row>
    <row r="907" spans="1:8" s="1" customFormat="1" ht="22.5">
      <c r="A907" s="33"/>
      <c r="B907" s="38"/>
      <c r="C907" s="259" t="s">
        <v>394</v>
      </c>
      <c r="D907" s="259" t="s">
        <v>395</v>
      </c>
      <c r="E907" s="16" t="s">
        <v>212</v>
      </c>
      <c r="F907" s="260">
        <v>280.5</v>
      </c>
      <c r="G907" s="33"/>
      <c r="H907" s="38"/>
    </row>
    <row r="908" spans="1:8" s="1" customFormat="1" ht="16.899999999999999" customHeight="1">
      <c r="A908" s="33"/>
      <c r="B908" s="38"/>
      <c r="C908" s="259" t="s">
        <v>412</v>
      </c>
      <c r="D908" s="259" t="s">
        <v>413</v>
      </c>
      <c r="E908" s="16" t="s">
        <v>212</v>
      </c>
      <c r="F908" s="260">
        <v>280.5</v>
      </c>
      <c r="G908" s="33"/>
      <c r="H908" s="38"/>
    </row>
    <row r="909" spans="1:8" s="1" customFormat="1" ht="16.899999999999999" customHeight="1">
      <c r="A909" s="33"/>
      <c r="B909" s="38"/>
      <c r="C909" s="259" t="s">
        <v>433</v>
      </c>
      <c r="D909" s="259" t="s">
        <v>434</v>
      </c>
      <c r="E909" s="16" t="s">
        <v>212</v>
      </c>
      <c r="F909" s="260">
        <v>294.52499999999998</v>
      </c>
      <c r="G909" s="33"/>
      <c r="H909" s="38"/>
    </row>
    <row r="910" spans="1:8" s="1" customFormat="1" ht="16.899999999999999" customHeight="1">
      <c r="A910" s="33"/>
      <c r="B910" s="38"/>
      <c r="C910" s="259" t="s">
        <v>438</v>
      </c>
      <c r="D910" s="259" t="s">
        <v>439</v>
      </c>
      <c r="E910" s="16" t="s">
        <v>212</v>
      </c>
      <c r="F910" s="260">
        <v>280.5</v>
      </c>
      <c r="G910" s="33"/>
      <c r="H910" s="38"/>
    </row>
    <row r="911" spans="1:8" s="1" customFormat="1" ht="16.899999999999999" customHeight="1">
      <c r="A911" s="33"/>
      <c r="B911" s="38"/>
      <c r="C911" s="259" t="s">
        <v>398</v>
      </c>
      <c r="D911" s="259" t="s">
        <v>399</v>
      </c>
      <c r="E911" s="16" t="s">
        <v>212</v>
      </c>
      <c r="F911" s="260">
        <v>294.52499999999998</v>
      </c>
      <c r="G911" s="33"/>
      <c r="H911" s="38"/>
    </row>
    <row r="912" spans="1:8" s="1" customFormat="1" ht="16.899999999999999" customHeight="1">
      <c r="A912" s="33"/>
      <c r="B912" s="38"/>
      <c r="C912" s="255" t="s">
        <v>719</v>
      </c>
      <c r="D912" s="256" t="s">
        <v>124</v>
      </c>
      <c r="E912" s="257" t="s">
        <v>1</v>
      </c>
      <c r="F912" s="258">
        <v>8048</v>
      </c>
      <c r="G912" s="33"/>
      <c r="H912" s="38"/>
    </row>
    <row r="913" spans="1:8" s="1" customFormat="1" ht="16.899999999999999" customHeight="1">
      <c r="A913" s="33"/>
      <c r="B913" s="38"/>
      <c r="C913" s="255" t="s">
        <v>114</v>
      </c>
      <c r="D913" s="256" t="s">
        <v>115</v>
      </c>
      <c r="E913" s="257" t="s">
        <v>1</v>
      </c>
      <c r="F913" s="258">
        <v>46.75</v>
      </c>
      <c r="G913" s="33"/>
      <c r="H913" s="38"/>
    </row>
    <row r="914" spans="1:8" s="1" customFormat="1" ht="16.899999999999999" customHeight="1">
      <c r="A914" s="33"/>
      <c r="B914" s="38"/>
      <c r="C914" s="259" t="s">
        <v>114</v>
      </c>
      <c r="D914" s="259" t="s">
        <v>596</v>
      </c>
      <c r="E914" s="16" t="s">
        <v>1</v>
      </c>
      <c r="F914" s="260">
        <v>46.75</v>
      </c>
      <c r="G914" s="33"/>
      <c r="H914" s="38"/>
    </row>
    <row r="915" spans="1:8" s="1" customFormat="1" ht="16.899999999999999" customHeight="1">
      <c r="A915" s="33"/>
      <c r="B915" s="38"/>
      <c r="C915" s="261" t="s">
        <v>717</v>
      </c>
      <c r="D915" s="33"/>
      <c r="E915" s="33"/>
      <c r="F915" s="33"/>
      <c r="G915" s="33"/>
      <c r="H915" s="38"/>
    </row>
    <row r="916" spans="1:8" s="1" customFormat="1" ht="16.899999999999999" customHeight="1">
      <c r="A916" s="33"/>
      <c r="B916" s="38"/>
      <c r="C916" s="259" t="s">
        <v>339</v>
      </c>
      <c r="D916" s="259" t="s">
        <v>340</v>
      </c>
      <c r="E916" s="16" t="s">
        <v>341</v>
      </c>
      <c r="F916" s="260">
        <v>280.5</v>
      </c>
      <c r="G916" s="33"/>
      <c r="H916" s="38"/>
    </row>
    <row r="917" spans="1:8" s="1" customFormat="1" ht="16.899999999999999" customHeight="1">
      <c r="A917" s="33"/>
      <c r="B917" s="38"/>
      <c r="C917" s="259" t="s">
        <v>193</v>
      </c>
      <c r="D917" s="259" t="s">
        <v>194</v>
      </c>
      <c r="E917" s="16" t="s">
        <v>187</v>
      </c>
      <c r="F917" s="260">
        <v>158.94999999999999</v>
      </c>
      <c r="G917" s="33"/>
      <c r="H917" s="38"/>
    </row>
    <row r="918" spans="1:8" s="1" customFormat="1" ht="16.899999999999999" customHeight="1">
      <c r="A918" s="33"/>
      <c r="B918" s="38"/>
      <c r="C918" s="259" t="s">
        <v>205</v>
      </c>
      <c r="D918" s="259" t="s">
        <v>206</v>
      </c>
      <c r="E918" s="16" t="s">
        <v>187</v>
      </c>
      <c r="F918" s="260">
        <v>74.8</v>
      </c>
      <c r="G918" s="33"/>
      <c r="H918" s="38"/>
    </row>
    <row r="919" spans="1:8" s="1" customFormat="1" ht="22.5">
      <c r="A919" s="33"/>
      <c r="B919" s="38"/>
      <c r="C919" s="259" t="s">
        <v>237</v>
      </c>
      <c r="D919" s="259" t="s">
        <v>238</v>
      </c>
      <c r="E919" s="16" t="s">
        <v>223</v>
      </c>
      <c r="F919" s="260">
        <v>132.291</v>
      </c>
      <c r="G919" s="33"/>
      <c r="H919" s="38"/>
    </row>
    <row r="920" spans="1:8" s="1" customFormat="1" ht="16.899999999999999" customHeight="1">
      <c r="A920" s="33"/>
      <c r="B920" s="38"/>
      <c r="C920" s="259" t="s">
        <v>376</v>
      </c>
      <c r="D920" s="259" t="s">
        <v>377</v>
      </c>
      <c r="E920" s="16" t="s">
        <v>187</v>
      </c>
      <c r="F920" s="260">
        <v>37.4</v>
      </c>
      <c r="G920" s="33"/>
      <c r="H920" s="38"/>
    </row>
    <row r="921" spans="1:8" s="1" customFormat="1" ht="22.5">
      <c r="A921" s="33"/>
      <c r="B921" s="38"/>
      <c r="C921" s="259" t="s">
        <v>380</v>
      </c>
      <c r="D921" s="259" t="s">
        <v>381</v>
      </c>
      <c r="E921" s="16" t="s">
        <v>187</v>
      </c>
      <c r="F921" s="260">
        <v>121.55</v>
      </c>
      <c r="G921" s="33"/>
      <c r="H921" s="38"/>
    </row>
    <row r="922" spans="1:8" s="1" customFormat="1" ht="16.899999999999999" customHeight="1">
      <c r="A922" s="33"/>
      <c r="B922" s="38"/>
      <c r="C922" s="259" t="s">
        <v>384</v>
      </c>
      <c r="D922" s="259" t="s">
        <v>385</v>
      </c>
      <c r="E922" s="16" t="s">
        <v>187</v>
      </c>
      <c r="F922" s="260">
        <v>112.2</v>
      </c>
      <c r="G922" s="33"/>
      <c r="H922" s="38"/>
    </row>
    <row r="923" spans="1:8" s="1" customFormat="1" ht="16.899999999999999" customHeight="1">
      <c r="A923" s="33"/>
      <c r="B923" s="38"/>
      <c r="C923" s="259" t="s">
        <v>449</v>
      </c>
      <c r="D923" s="259" t="s">
        <v>450</v>
      </c>
      <c r="E923" s="16" t="s">
        <v>212</v>
      </c>
      <c r="F923" s="260">
        <v>280.5</v>
      </c>
      <c r="G923" s="33"/>
      <c r="H923" s="38"/>
    </row>
    <row r="924" spans="1:8" s="1" customFormat="1" ht="16.899999999999999" customHeight="1">
      <c r="A924" s="33"/>
      <c r="B924" s="38"/>
      <c r="C924" s="259" t="s">
        <v>316</v>
      </c>
      <c r="D924" s="259" t="s">
        <v>317</v>
      </c>
      <c r="E924" s="16" t="s">
        <v>305</v>
      </c>
      <c r="F924" s="260">
        <v>214.078</v>
      </c>
      <c r="G924" s="33"/>
      <c r="H924" s="38"/>
    </row>
    <row r="925" spans="1:8" s="1" customFormat="1" ht="16.899999999999999" customHeight="1">
      <c r="A925" s="33"/>
      <c r="B925" s="38"/>
      <c r="C925" s="255" t="s">
        <v>121</v>
      </c>
      <c r="D925" s="256" t="s">
        <v>122</v>
      </c>
      <c r="E925" s="257" t="s">
        <v>1</v>
      </c>
      <c r="F925" s="258">
        <v>46.75</v>
      </c>
      <c r="G925" s="33"/>
      <c r="H925" s="38"/>
    </row>
    <row r="926" spans="1:8" s="1" customFormat="1" ht="16.899999999999999" customHeight="1">
      <c r="A926" s="33"/>
      <c r="B926" s="38"/>
      <c r="C926" s="259" t="s">
        <v>121</v>
      </c>
      <c r="D926" s="259" t="s">
        <v>595</v>
      </c>
      <c r="E926" s="16" t="s">
        <v>1</v>
      </c>
      <c r="F926" s="260">
        <v>46.75</v>
      </c>
      <c r="G926" s="33"/>
      <c r="H926" s="38"/>
    </row>
    <row r="927" spans="1:8" s="1" customFormat="1" ht="16.899999999999999" customHeight="1">
      <c r="A927" s="33"/>
      <c r="B927" s="38"/>
      <c r="C927" s="261" t="s">
        <v>717</v>
      </c>
      <c r="D927" s="33"/>
      <c r="E927" s="33"/>
      <c r="F927" s="33"/>
      <c r="G927" s="33"/>
      <c r="H927" s="38"/>
    </row>
    <row r="928" spans="1:8" s="1" customFormat="1" ht="16.899999999999999" customHeight="1">
      <c r="A928" s="33"/>
      <c r="B928" s="38"/>
      <c r="C928" s="259" t="s">
        <v>339</v>
      </c>
      <c r="D928" s="259" t="s">
        <v>340</v>
      </c>
      <c r="E928" s="16" t="s">
        <v>341</v>
      </c>
      <c r="F928" s="260">
        <v>280.5</v>
      </c>
      <c r="G928" s="33"/>
      <c r="H928" s="38"/>
    </row>
    <row r="929" spans="1:8" s="1" customFormat="1" ht="16.899999999999999" customHeight="1">
      <c r="A929" s="33"/>
      <c r="B929" s="38"/>
      <c r="C929" s="259" t="s">
        <v>193</v>
      </c>
      <c r="D929" s="259" t="s">
        <v>194</v>
      </c>
      <c r="E929" s="16" t="s">
        <v>187</v>
      </c>
      <c r="F929" s="260">
        <v>158.94999999999999</v>
      </c>
      <c r="G929" s="33"/>
      <c r="H929" s="38"/>
    </row>
    <row r="930" spans="1:8" s="1" customFormat="1" ht="16.899999999999999" customHeight="1">
      <c r="A930" s="33"/>
      <c r="B930" s="38"/>
      <c r="C930" s="259" t="s">
        <v>201</v>
      </c>
      <c r="D930" s="259" t="s">
        <v>202</v>
      </c>
      <c r="E930" s="16" t="s">
        <v>187</v>
      </c>
      <c r="F930" s="260">
        <v>37.4</v>
      </c>
      <c r="G930" s="33"/>
      <c r="H930" s="38"/>
    </row>
    <row r="931" spans="1:8" s="1" customFormat="1" ht="16.899999999999999" customHeight="1">
      <c r="A931" s="33"/>
      <c r="B931" s="38"/>
      <c r="C931" s="259" t="s">
        <v>205</v>
      </c>
      <c r="D931" s="259" t="s">
        <v>206</v>
      </c>
      <c r="E931" s="16" t="s">
        <v>187</v>
      </c>
      <c r="F931" s="260">
        <v>74.8</v>
      </c>
      <c r="G931" s="33"/>
      <c r="H931" s="38"/>
    </row>
    <row r="932" spans="1:8" s="1" customFormat="1" ht="22.5">
      <c r="A932" s="33"/>
      <c r="B932" s="38"/>
      <c r="C932" s="259" t="s">
        <v>237</v>
      </c>
      <c r="D932" s="259" t="s">
        <v>238</v>
      </c>
      <c r="E932" s="16" t="s">
        <v>223</v>
      </c>
      <c r="F932" s="260">
        <v>132.291</v>
      </c>
      <c r="G932" s="33"/>
      <c r="H932" s="38"/>
    </row>
    <row r="933" spans="1:8" s="1" customFormat="1" ht="16.899999999999999" customHeight="1">
      <c r="A933" s="33"/>
      <c r="B933" s="38"/>
      <c r="C933" s="259" t="s">
        <v>371</v>
      </c>
      <c r="D933" s="259" t="s">
        <v>372</v>
      </c>
      <c r="E933" s="16" t="s">
        <v>187</v>
      </c>
      <c r="F933" s="260">
        <v>37.4</v>
      </c>
      <c r="G933" s="33"/>
      <c r="H933" s="38"/>
    </row>
    <row r="934" spans="1:8" s="1" customFormat="1" ht="22.5">
      <c r="A934" s="33"/>
      <c r="B934" s="38"/>
      <c r="C934" s="259" t="s">
        <v>380</v>
      </c>
      <c r="D934" s="259" t="s">
        <v>381</v>
      </c>
      <c r="E934" s="16" t="s">
        <v>187</v>
      </c>
      <c r="F934" s="260">
        <v>121.55</v>
      </c>
      <c r="G934" s="33"/>
      <c r="H934" s="38"/>
    </row>
    <row r="935" spans="1:8" s="1" customFormat="1" ht="16.899999999999999" customHeight="1">
      <c r="A935" s="33"/>
      <c r="B935" s="38"/>
      <c r="C935" s="259" t="s">
        <v>384</v>
      </c>
      <c r="D935" s="259" t="s">
        <v>385</v>
      </c>
      <c r="E935" s="16" t="s">
        <v>187</v>
      </c>
      <c r="F935" s="260">
        <v>112.2</v>
      </c>
      <c r="G935" s="33"/>
      <c r="H935" s="38"/>
    </row>
    <row r="936" spans="1:8" s="1" customFormat="1" ht="16.899999999999999" customHeight="1">
      <c r="A936" s="33"/>
      <c r="B936" s="38"/>
      <c r="C936" s="259" t="s">
        <v>443</v>
      </c>
      <c r="D936" s="259" t="s">
        <v>444</v>
      </c>
      <c r="E936" s="16" t="s">
        <v>212</v>
      </c>
      <c r="F936" s="260">
        <v>93.5</v>
      </c>
      <c r="G936" s="33"/>
      <c r="H936" s="38"/>
    </row>
    <row r="937" spans="1:8" s="1" customFormat="1" ht="16.899999999999999" customHeight="1">
      <c r="A937" s="33"/>
      <c r="B937" s="38"/>
      <c r="C937" s="259" t="s">
        <v>449</v>
      </c>
      <c r="D937" s="259" t="s">
        <v>450</v>
      </c>
      <c r="E937" s="16" t="s">
        <v>212</v>
      </c>
      <c r="F937" s="260">
        <v>280.5</v>
      </c>
      <c r="G937" s="33"/>
      <c r="H937" s="38"/>
    </row>
    <row r="938" spans="1:8" s="1" customFormat="1" ht="16.899999999999999" customHeight="1">
      <c r="A938" s="33"/>
      <c r="B938" s="38"/>
      <c r="C938" s="259" t="s">
        <v>454</v>
      </c>
      <c r="D938" s="259" t="s">
        <v>455</v>
      </c>
      <c r="E938" s="16" t="s">
        <v>212</v>
      </c>
      <c r="F938" s="260">
        <v>93.5</v>
      </c>
      <c r="G938" s="33"/>
      <c r="H938" s="38"/>
    </row>
    <row r="939" spans="1:8" s="1" customFormat="1" ht="16.899999999999999" customHeight="1">
      <c r="A939" s="33"/>
      <c r="B939" s="38"/>
      <c r="C939" s="259" t="s">
        <v>316</v>
      </c>
      <c r="D939" s="259" t="s">
        <v>317</v>
      </c>
      <c r="E939" s="16" t="s">
        <v>305</v>
      </c>
      <c r="F939" s="260">
        <v>214.078</v>
      </c>
      <c r="G939" s="33"/>
      <c r="H939" s="38"/>
    </row>
    <row r="940" spans="1:8" s="1" customFormat="1" ht="16.899999999999999" customHeight="1">
      <c r="A940" s="33"/>
      <c r="B940" s="38"/>
      <c r="C940" s="255" t="s">
        <v>720</v>
      </c>
      <c r="D940" s="256" t="s">
        <v>721</v>
      </c>
      <c r="E940" s="257" t="s">
        <v>1</v>
      </c>
      <c r="F940" s="258">
        <v>0</v>
      </c>
      <c r="G940" s="33"/>
      <c r="H940" s="38"/>
    </row>
    <row r="941" spans="1:8" s="1" customFormat="1" ht="16.899999999999999" customHeight="1">
      <c r="A941" s="33"/>
      <c r="B941" s="38"/>
      <c r="C941" s="255" t="s">
        <v>722</v>
      </c>
      <c r="D941" s="256" t="s">
        <v>723</v>
      </c>
      <c r="E941" s="257" t="s">
        <v>1</v>
      </c>
      <c r="F941" s="258">
        <v>0</v>
      </c>
      <c r="G941" s="33"/>
      <c r="H941" s="38"/>
    </row>
    <row r="942" spans="1:8" s="1" customFormat="1" ht="16.899999999999999" customHeight="1">
      <c r="A942" s="33"/>
      <c r="B942" s="38"/>
      <c r="C942" s="255" t="s">
        <v>724</v>
      </c>
      <c r="D942" s="256" t="s">
        <v>725</v>
      </c>
      <c r="E942" s="257" t="s">
        <v>1</v>
      </c>
      <c r="F942" s="258">
        <v>0</v>
      </c>
      <c r="G942" s="33"/>
      <c r="H942" s="38"/>
    </row>
    <row r="943" spans="1:8" s="1" customFormat="1" ht="16.899999999999999" customHeight="1">
      <c r="A943" s="33"/>
      <c r="B943" s="38"/>
      <c r="C943" s="255" t="s">
        <v>726</v>
      </c>
      <c r="D943" s="256" t="s">
        <v>725</v>
      </c>
      <c r="E943" s="257" t="s">
        <v>1</v>
      </c>
      <c r="F943" s="258">
        <v>302</v>
      </c>
      <c r="G943" s="33"/>
      <c r="H943" s="38"/>
    </row>
    <row r="944" spans="1:8" s="1" customFormat="1" ht="16.899999999999999" customHeight="1">
      <c r="A944" s="33"/>
      <c r="B944" s="38"/>
      <c r="C944" s="255" t="s">
        <v>727</v>
      </c>
      <c r="D944" s="256" t="s">
        <v>728</v>
      </c>
      <c r="E944" s="257" t="s">
        <v>1</v>
      </c>
      <c r="F944" s="258">
        <v>0</v>
      </c>
      <c r="G944" s="33"/>
      <c r="H944" s="38"/>
    </row>
    <row r="945" spans="1:8" s="1" customFormat="1" ht="16.899999999999999" customHeight="1">
      <c r="A945" s="33"/>
      <c r="B945" s="38"/>
      <c r="C945" s="255" t="s">
        <v>729</v>
      </c>
      <c r="D945" s="256" t="s">
        <v>730</v>
      </c>
      <c r="E945" s="257" t="s">
        <v>1</v>
      </c>
      <c r="F945" s="258">
        <v>0</v>
      </c>
      <c r="G945" s="33"/>
      <c r="H945" s="38"/>
    </row>
    <row r="946" spans="1:8" s="1" customFormat="1" ht="16.899999999999999" customHeight="1">
      <c r="A946" s="33"/>
      <c r="B946" s="38"/>
      <c r="C946" s="255" t="s">
        <v>731</v>
      </c>
      <c r="D946" s="256" t="s">
        <v>732</v>
      </c>
      <c r="E946" s="257" t="s">
        <v>1</v>
      </c>
      <c r="F946" s="258">
        <v>0</v>
      </c>
      <c r="G946" s="33"/>
      <c r="H946" s="38"/>
    </row>
    <row r="947" spans="1:8" s="1" customFormat="1" ht="16.899999999999999" customHeight="1">
      <c r="A947" s="33"/>
      <c r="B947" s="38"/>
      <c r="C947" s="255" t="s">
        <v>126</v>
      </c>
      <c r="D947" s="256" t="s">
        <v>127</v>
      </c>
      <c r="E947" s="257" t="s">
        <v>1</v>
      </c>
      <c r="F947" s="258">
        <v>93.5</v>
      </c>
      <c r="G947" s="33"/>
      <c r="H947" s="38"/>
    </row>
    <row r="948" spans="1:8" s="1" customFormat="1" ht="16.899999999999999" customHeight="1">
      <c r="A948" s="33"/>
      <c r="B948" s="38"/>
      <c r="C948" s="259" t="s">
        <v>126</v>
      </c>
      <c r="D948" s="259" t="s">
        <v>597</v>
      </c>
      <c r="E948" s="16" t="s">
        <v>1</v>
      </c>
      <c r="F948" s="260">
        <v>93.5</v>
      </c>
      <c r="G948" s="33"/>
      <c r="H948" s="38"/>
    </row>
    <row r="949" spans="1:8" s="1" customFormat="1" ht="16.899999999999999" customHeight="1">
      <c r="A949" s="33"/>
      <c r="B949" s="38"/>
      <c r="C949" s="261" t="s">
        <v>717</v>
      </c>
      <c r="D949" s="33"/>
      <c r="E949" s="33"/>
      <c r="F949" s="33"/>
      <c r="G949" s="33"/>
      <c r="H949" s="38"/>
    </row>
    <row r="950" spans="1:8" s="1" customFormat="1" ht="16.899999999999999" customHeight="1">
      <c r="A950" s="33"/>
      <c r="B950" s="38"/>
      <c r="C950" s="259" t="s">
        <v>339</v>
      </c>
      <c r="D950" s="259" t="s">
        <v>340</v>
      </c>
      <c r="E950" s="16" t="s">
        <v>341</v>
      </c>
      <c r="F950" s="260">
        <v>280.5</v>
      </c>
      <c r="G950" s="33"/>
      <c r="H950" s="38"/>
    </row>
    <row r="951" spans="1:8" s="1" customFormat="1" ht="16.899999999999999" customHeight="1">
      <c r="A951" s="33"/>
      <c r="B951" s="38"/>
      <c r="C951" s="259" t="s">
        <v>216</v>
      </c>
      <c r="D951" s="259" t="s">
        <v>217</v>
      </c>
      <c r="E951" s="16" t="s">
        <v>187</v>
      </c>
      <c r="F951" s="260">
        <v>121.55</v>
      </c>
      <c r="G951" s="33"/>
      <c r="H951" s="38"/>
    </row>
    <row r="952" spans="1:8" s="1" customFormat="1" ht="22.5">
      <c r="A952" s="33"/>
      <c r="B952" s="38"/>
      <c r="C952" s="259" t="s">
        <v>237</v>
      </c>
      <c r="D952" s="259" t="s">
        <v>238</v>
      </c>
      <c r="E952" s="16" t="s">
        <v>223</v>
      </c>
      <c r="F952" s="260">
        <v>132.291</v>
      </c>
      <c r="G952" s="33"/>
      <c r="H952" s="38"/>
    </row>
    <row r="953" spans="1:8" s="1" customFormat="1" ht="22.5">
      <c r="A953" s="33"/>
      <c r="B953" s="38"/>
      <c r="C953" s="259" t="s">
        <v>262</v>
      </c>
      <c r="D953" s="259" t="s">
        <v>263</v>
      </c>
      <c r="E953" s="16" t="s">
        <v>223</v>
      </c>
      <c r="F953" s="260">
        <v>192.995</v>
      </c>
      <c r="G953" s="33"/>
      <c r="H953" s="38"/>
    </row>
    <row r="954" spans="1:8" s="1" customFormat="1" ht="16.899999999999999" customHeight="1">
      <c r="A954" s="33"/>
      <c r="B954" s="38"/>
      <c r="C954" s="259" t="s">
        <v>267</v>
      </c>
      <c r="D954" s="259" t="s">
        <v>268</v>
      </c>
      <c r="E954" s="16" t="s">
        <v>223</v>
      </c>
      <c r="F954" s="260">
        <v>192.995</v>
      </c>
      <c r="G954" s="33"/>
      <c r="H954" s="38"/>
    </row>
    <row r="955" spans="1:8" s="1" customFormat="1" ht="16.899999999999999" customHeight="1">
      <c r="A955" s="33"/>
      <c r="B955" s="38"/>
      <c r="C955" s="259" t="s">
        <v>335</v>
      </c>
      <c r="D955" s="259" t="s">
        <v>336</v>
      </c>
      <c r="E955" s="16" t="s">
        <v>187</v>
      </c>
      <c r="F955" s="260">
        <v>121.55</v>
      </c>
      <c r="G955" s="33"/>
      <c r="H955" s="38"/>
    </row>
    <row r="956" spans="1:8" s="1" customFormat="1" ht="16.899999999999999" customHeight="1">
      <c r="A956" s="33"/>
      <c r="B956" s="38"/>
      <c r="C956" s="255" t="s">
        <v>111</v>
      </c>
      <c r="D956" s="256" t="s">
        <v>112</v>
      </c>
      <c r="E956" s="257" t="s">
        <v>1</v>
      </c>
      <c r="F956" s="258">
        <v>93.5</v>
      </c>
      <c r="G956" s="33"/>
      <c r="H956" s="38"/>
    </row>
    <row r="957" spans="1:8" s="1" customFormat="1" ht="16.899999999999999" customHeight="1">
      <c r="A957" s="33"/>
      <c r="B957" s="38"/>
      <c r="C957" s="259" t="s">
        <v>111</v>
      </c>
      <c r="D957" s="259" t="s">
        <v>598</v>
      </c>
      <c r="E957" s="16" t="s">
        <v>1</v>
      </c>
      <c r="F957" s="260">
        <v>93.5</v>
      </c>
      <c r="G957" s="33"/>
      <c r="H957" s="38"/>
    </row>
    <row r="958" spans="1:8" s="1" customFormat="1" ht="16.899999999999999" customHeight="1">
      <c r="A958" s="33"/>
      <c r="B958" s="38"/>
      <c r="C958" s="261" t="s">
        <v>717</v>
      </c>
      <c r="D958" s="33"/>
      <c r="E958" s="33"/>
      <c r="F958" s="33"/>
      <c r="G958" s="33"/>
      <c r="H958" s="38"/>
    </row>
    <row r="959" spans="1:8" s="1" customFormat="1" ht="16.899999999999999" customHeight="1">
      <c r="A959" s="33"/>
      <c r="B959" s="38"/>
      <c r="C959" s="259" t="s">
        <v>339</v>
      </c>
      <c r="D959" s="259" t="s">
        <v>340</v>
      </c>
      <c r="E959" s="16" t="s">
        <v>341</v>
      </c>
      <c r="F959" s="260">
        <v>280.5</v>
      </c>
      <c r="G959" s="33"/>
      <c r="H959" s="38"/>
    </row>
    <row r="960" spans="1:8" s="1" customFormat="1" ht="16.899999999999999" customHeight="1">
      <c r="A960" s="33"/>
      <c r="B960" s="38"/>
      <c r="C960" s="259" t="s">
        <v>185</v>
      </c>
      <c r="D960" s="259" t="s">
        <v>186</v>
      </c>
      <c r="E960" s="16" t="s">
        <v>187</v>
      </c>
      <c r="F960" s="260">
        <v>112.2</v>
      </c>
      <c r="G960" s="33"/>
      <c r="H960" s="38"/>
    </row>
    <row r="961" spans="1:8" s="1" customFormat="1" ht="22.5">
      <c r="A961" s="33"/>
      <c r="B961" s="38"/>
      <c r="C961" s="259" t="s">
        <v>237</v>
      </c>
      <c r="D961" s="259" t="s">
        <v>238</v>
      </c>
      <c r="E961" s="16" t="s">
        <v>223</v>
      </c>
      <c r="F961" s="260">
        <v>132.291</v>
      </c>
      <c r="G961" s="33"/>
      <c r="H961" s="38"/>
    </row>
    <row r="962" spans="1:8" s="1" customFormat="1" ht="16.899999999999999" customHeight="1">
      <c r="A962" s="33"/>
      <c r="B962" s="38"/>
      <c r="C962" s="259" t="s">
        <v>367</v>
      </c>
      <c r="D962" s="259" t="s">
        <v>368</v>
      </c>
      <c r="E962" s="16" t="s">
        <v>187</v>
      </c>
      <c r="F962" s="260">
        <v>112.2</v>
      </c>
      <c r="G962" s="33"/>
      <c r="H962" s="38"/>
    </row>
    <row r="963" spans="1:8" s="1" customFormat="1" ht="16.899999999999999" customHeight="1">
      <c r="A963" s="33"/>
      <c r="B963" s="38"/>
      <c r="C963" s="259" t="s">
        <v>389</v>
      </c>
      <c r="D963" s="259" t="s">
        <v>390</v>
      </c>
      <c r="E963" s="16" t="s">
        <v>187</v>
      </c>
      <c r="F963" s="260">
        <v>112.2</v>
      </c>
      <c r="G963" s="33"/>
      <c r="H963" s="38"/>
    </row>
    <row r="964" spans="1:8" s="1" customFormat="1" ht="16.899999999999999" customHeight="1">
      <c r="A964" s="33"/>
      <c r="B964" s="38"/>
      <c r="C964" s="259" t="s">
        <v>316</v>
      </c>
      <c r="D964" s="259" t="s">
        <v>317</v>
      </c>
      <c r="E964" s="16" t="s">
        <v>305</v>
      </c>
      <c r="F964" s="260">
        <v>214.078</v>
      </c>
      <c r="G964" s="33"/>
      <c r="H964" s="38"/>
    </row>
    <row r="965" spans="1:8" s="1" customFormat="1" ht="16.899999999999999" customHeight="1">
      <c r="A965" s="33"/>
      <c r="B965" s="38"/>
      <c r="C965" s="255" t="s">
        <v>133</v>
      </c>
      <c r="D965" s="256" t="s">
        <v>134</v>
      </c>
      <c r="E965" s="257" t="s">
        <v>1</v>
      </c>
      <c r="F965" s="258">
        <v>1.4</v>
      </c>
      <c r="G965" s="33"/>
      <c r="H965" s="38"/>
    </row>
    <row r="966" spans="1:8" s="1" customFormat="1" ht="16.899999999999999" customHeight="1">
      <c r="A966" s="33"/>
      <c r="B966" s="38"/>
      <c r="C966" s="259" t="s">
        <v>133</v>
      </c>
      <c r="D966" s="259" t="s">
        <v>345</v>
      </c>
      <c r="E966" s="16" t="s">
        <v>1</v>
      </c>
      <c r="F966" s="260">
        <v>1.4</v>
      </c>
      <c r="G966" s="33"/>
      <c r="H966" s="38"/>
    </row>
    <row r="967" spans="1:8" s="1" customFormat="1" ht="16.899999999999999" customHeight="1">
      <c r="A967" s="33"/>
      <c r="B967" s="38"/>
      <c r="C967" s="261" t="s">
        <v>717</v>
      </c>
      <c r="D967" s="33"/>
      <c r="E967" s="33"/>
      <c r="F967" s="33"/>
      <c r="G967" s="33"/>
      <c r="H967" s="38"/>
    </row>
    <row r="968" spans="1:8" s="1" customFormat="1" ht="16.899999999999999" customHeight="1">
      <c r="A968" s="33"/>
      <c r="B968" s="38"/>
      <c r="C968" s="259" t="s">
        <v>339</v>
      </c>
      <c r="D968" s="259" t="s">
        <v>340</v>
      </c>
      <c r="E968" s="16" t="s">
        <v>341</v>
      </c>
      <c r="F968" s="260">
        <v>280.5</v>
      </c>
      <c r="G968" s="33"/>
      <c r="H968" s="38"/>
    </row>
    <row r="969" spans="1:8" s="1" customFormat="1" ht="22.5">
      <c r="A969" s="33"/>
      <c r="B969" s="38"/>
      <c r="C969" s="259" t="s">
        <v>237</v>
      </c>
      <c r="D969" s="259" t="s">
        <v>238</v>
      </c>
      <c r="E969" s="16" t="s">
        <v>223</v>
      </c>
      <c r="F969" s="260">
        <v>132.291</v>
      </c>
      <c r="G969" s="33"/>
      <c r="H969" s="38"/>
    </row>
    <row r="970" spans="1:8" s="1" customFormat="1" ht="16.899999999999999" customHeight="1">
      <c r="A970" s="33"/>
      <c r="B970" s="38"/>
      <c r="C970" s="259" t="s">
        <v>253</v>
      </c>
      <c r="D970" s="259" t="s">
        <v>254</v>
      </c>
      <c r="E970" s="16" t="s">
        <v>187</v>
      </c>
      <c r="F970" s="260">
        <v>785.4</v>
      </c>
      <c r="G970" s="33"/>
      <c r="H970" s="38"/>
    </row>
    <row r="971" spans="1:8" s="1" customFormat="1" ht="16.899999999999999" customHeight="1">
      <c r="A971" s="33"/>
      <c r="B971" s="38"/>
      <c r="C971" s="259" t="s">
        <v>258</v>
      </c>
      <c r="D971" s="259" t="s">
        <v>259</v>
      </c>
      <c r="E971" s="16" t="s">
        <v>187</v>
      </c>
      <c r="F971" s="260">
        <v>785.4</v>
      </c>
      <c r="G971" s="33"/>
      <c r="H971" s="38"/>
    </row>
    <row r="972" spans="1:8" s="1" customFormat="1" ht="22.5">
      <c r="A972" s="33"/>
      <c r="B972" s="38"/>
      <c r="C972" s="259" t="s">
        <v>262</v>
      </c>
      <c r="D972" s="259" t="s">
        <v>263</v>
      </c>
      <c r="E972" s="16" t="s">
        <v>223</v>
      </c>
      <c r="F972" s="260">
        <v>192.995</v>
      </c>
      <c r="G972" s="33"/>
      <c r="H972" s="38"/>
    </row>
    <row r="973" spans="1:8" s="1" customFormat="1" ht="16.899999999999999" customHeight="1">
      <c r="A973" s="33"/>
      <c r="B973" s="38"/>
      <c r="C973" s="259" t="s">
        <v>267</v>
      </c>
      <c r="D973" s="259" t="s">
        <v>268</v>
      </c>
      <c r="E973" s="16" t="s">
        <v>223</v>
      </c>
      <c r="F973" s="260">
        <v>192.995</v>
      </c>
      <c r="G973" s="33"/>
      <c r="H973" s="38"/>
    </row>
    <row r="974" spans="1:8" s="1" customFormat="1" ht="16.899999999999999" customHeight="1">
      <c r="A974" s="33"/>
      <c r="B974" s="38"/>
      <c r="C974" s="259" t="s">
        <v>316</v>
      </c>
      <c r="D974" s="259" t="s">
        <v>317</v>
      </c>
      <c r="E974" s="16" t="s">
        <v>305</v>
      </c>
      <c r="F974" s="260">
        <v>214.078</v>
      </c>
      <c r="G974" s="33"/>
      <c r="H974" s="38"/>
    </row>
    <row r="975" spans="1:8" s="1" customFormat="1" ht="16.899999999999999" customHeight="1">
      <c r="A975" s="33"/>
      <c r="B975" s="38"/>
      <c r="C975" s="255" t="s">
        <v>151</v>
      </c>
      <c r="D975" s="256" t="s">
        <v>152</v>
      </c>
      <c r="E975" s="257" t="s">
        <v>1</v>
      </c>
      <c r="F975" s="258">
        <v>0</v>
      </c>
      <c r="G975" s="33"/>
      <c r="H975" s="38"/>
    </row>
    <row r="976" spans="1:8" s="1" customFormat="1" ht="16.899999999999999" customHeight="1">
      <c r="A976" s="33"/>
      <c r="B976" s="38"/>
      <c r="C976" s="255" t="s">
        <v>129</v>
      </c>
      <c r="D976" s="256" t="s">
        <v>130</v>
      </c>
      <c r="E976" s="257" t="s">
        <v>1</v>
      </c>
      <c r="F976" s="258">
        <v>264.58199999999999</v>
      </c>
      <c r="G976" s="33"/>
      <c r="H976" s="38"/>
    </row>
    <row r="977" spans="1:8" s="1" customFormat="1" ht="16.899999999999999" customHeight="1">
      <c r="A977" s="33"/>
      <c r="B977" s="38"/>
      <c r="C977" s="259" t="s">
        <v>1</v>
      </c>
      <c r="D977" s="259" t="s">
        <v>240</v>
      </c>
      <c r="E977" s="16" t="s">
        <v>1</v>
      </c>
      <c r="F977" s="260">
        <v>314.16000000000003</v>
      </c>
      <c r="G977" s="33"/>
      <c r="H977" s="38"/>
    </row>
    <row r="978" spans="1:8" s="1" customFormat="1" ht="16.899999999999999" customHeight="1">
      <c r="A978" s="33"/>
      <c r="B978" s="38"/>
      <c r="C978" s="259" t="s">
        <v>1</v>
      </c>
      <c r="D978" s="259" t="s">
        <v>241</v>
      </c>
      <c r="E978" s="16" t="s">
        <v>1</v>
      </c>
      <c r="F978" s="260">
        <v>12.88</v>
      </c>
      <c r="G978" s="33"/>
      <c r="H978" s="38"/>
    </row>
    <row r="979" spans="1:8" s="1" customFormat="1" ht="16.899999999999999" customHeight="1">
      <c r="A979" s="33"/>
      <c r="B979" s="38"/>
      <c r="C979" s="259" t="s">
        <v>1</v>
      </c>
      <c r="D979" s="259" t="s">
        <v>242</v>
      </c>
      <c r="E979" s="16" t="s">
        <v>1</v>
      </c>
      <c r="F979" s="260">
        <v>0</v>
      </c>
      <c r="G979" s="33"/>
      <c r="H979" s="38"/>
    </row>
    <row r="980" spans="1:8" s="1" customFormat="1" ht="16.899999999999999" customHeight="1">
      <c r="A980" s="33"/>
      <c r="B980" s="38"/>
      <c r="C980" s="259" t="s">
        <v>1</v>
      </c>
      <c r="D980" s="259" t="s">
        <v>243</v>
      </c>
      <c r="E980" s="16" t="s">
        <v>1</v>
      </c>
      <c r="F980" s="260">
        <v>-13.09</v>
      </c>
      <c r="G980" s="33"/>
      <c r="H980" s="38"/>
    </row>
    <row r="981" spans="1:8" s="1" customFormat="1" ht="16.899999999999999" customHeight="1">
      <c r="A981" s="33"/>
      <c r="B981" s="38"/>
      <c r="C981" s="259" t="s">
        <v>1</v>
      </c>
      <c r="D981" s="259" t="s">
        <v>244</v>
      </c>
      <c r="E981" s="16" t="s">
        <v>1</v>
      </c>
      <c r="F981" s="260">
        <v>-16.829999999999998</v>
      </c>
      <c r="G981" s="33"/>
      <c r="H981" s="38"/>
    </row>
    <row r="982" spans="1:8" s="1" customFormat="1" ht="16.899999999999999" customHeight="1">
      <c r="A982" s="33"/>
      <c r="B982" s="38"/>
      <c r="C982" s="259" t="s">
        <v>1</v>
      </c>
      <c r="D982" s="259" t="s">
        <v>245</v>
      </c>
      <c r="E982" s="16" t="s">
        <v>1</v>
      </c>
      <c r="F982" s="260">
        <v>-16.829999999999998</v>
      </c>
      <c r="G982" s="33"/>
      <c r="H982" s="38"/>
    </row>
    <row r="983" spans="1:8" s="1" customFormat="1" ht="16.899999999999999" customHeight="1">
      <c r="A983" s="33"/>
      <c r="B983" s="38"/>
      <c r="C983" s="259" t="s">
        <v>1</v>
      </c>
      <c r="D983" s="259" t="s">
        <v>246</v>
      </c>
      <c r="E983" s="16" t="s">
        <v>1</v>
      </c>
      <c r="F983" s="260">
        <v>-15.708</v>
      </c>
      <c r="G983" s="33"/>
      <c r="H983" s="38"/>
    </row>
    <row r="984" spans="1:8" s="1" customFormat="1" ht="16.899999999999999" customHeight="1">
      <c r="A984" s="33"/>
      <c r="B984" s="38"/>
      <c r="C984" s="259" t="s">
        <v>129</v>
      </c>
      <c r="D984" s="259" t="s">
        <v>199</v>
      </c>
      <c r="E984" s="16" t="s">
        <v>1</v>
      </c>
      <c r="F984" s="260">
        <v>264.58199999999999</v>
      </c>
      <c r="G984" s="33"/>
      <c r="H984" s="38"/>
    </row>
    <row r="985" spans="1:8" s="1" customFormat="1" ht="16.899999999999999" customHeight="1">
      <c r="A985" s="33"/>
      <c r="B985" s="38"/>
      <c r="C985" s="261" t="s">
        <v>717</v>
      </c>
      <c r="D985" s="33"/>
      <c r="E985" s="33"/>
      <c r="F985" s="33"/>
      <c r="G985" s="33"/>
      <c r="H985" s="38"/>
    </row>
    <row r="986" spans="1:8" s="1" customFormat="1" ht="22.5">
      <c r="A986" s="33"/>
      <c r="B986" s="38"/>
      <c r="C986" s="259" t="s">
        <v>237</v>
      </c>
      <c r="D986" s="259" t="s">
        <v>238</v>
      </c>
      <c r="E986" s="16" t="s">
        <v>223</v>
      </c>
      <c r="F986" s="260">
        <v>132.291</v>
      </c>
      <c r="G986" s="33"/>
      <c r="H986" s="38"/>
    </row>
    <row r="987" spans="1:8" s="1" customFormat="1" ht="16.899999999999999" customHeight="1">
      <c r="A987" s="33"/>
      <c r="B987" s="38"/>
      <c r="C987" s="259" t="s">
        <v>221</v>
      </c>
      <c r="D987" s="259" t="s">
        <v>222</v>
      </c>
      <c r="E987" s="16" t="s">
        <v>223</v>
      </c>
      <c r="F987" s="260">
        <v>79.375</v>
      </c>
      <c r="G987" s="33"/>
      <c r="H987" s="38"/>
    </row>
    <row r="988" spans="1:8" s="1" customFormat="1" ht="22.5">
      <c r="A988" s="33"/>
      <c r="B988" s="38"/>
      <c r="C988" s="259" t="s">
        <v>249</v>
      </c>
      <c r="D988" s="259" t="s">
        <v>250</v>
      </c>
      <c r="E988" s="16" t="s">
        <v>223</v>
      </c>
      <c r="F988" s="260">
        <v>132.291</v>
      </c>
      <c r="G988" s="33"/>
      <c r="H988" s="38"/>
    </row>
    <row r="989" spans="1:8" s="1" customFormat="1" ht="22.5">
      <c r="A989" s="33"/>
      <c r="B989" s="38"/>
      <c r="C989" s="259" t="s">
        <v>262</v>
      </c>
      <c r="D989" s="259" t="s">
        <v>263</v>
      </c>
      <c r="E989" s="16" t="s">
        <v>223</v>
      </c>
      <c r="F989" s="260">
        <v>192.995</v>
      </c>
      <c r="G989" s="33"/>
      <c r="H989" s="38"/>
    </row>
    <row r="990" spans="1:8" s="1" customFormat="1" ht="16.899999999999999" customHeight="1">
      <c r="A990" s="33"/>
      <c r="B990" s="38"/>
      <c r="C990" s="259" t="s">
        <v>267</v>
      </c>
      <c r="D990" s="259" t="s">
        <v>268</v>
      </c>
      <c r="E990" s="16" t="s">
        <v>223</v>
      </c>
      <c r="F990" s="260">
        <v>192.995</v>
      </c>
      <c r="G990" s="33"/>
      <c r="H990" s="38"/>
    </row>
    <row r="991" spans="1:8" s="1" customFormat="1" ht="16.899999999999999" customHeight="1">
      <c r="A991" s="33"/>
      <c r="B991" s="38"/>
      <c r="C991" s="259" t="s">
        <v>290</v>
      </c>
      <c r="D991" s="259" t="s">
        <v>291</v>
      </c>
      <c r="E991" s="16" t="s">
        <v>223</v>
      </c>
      <c r="F991" s="260">
        <v>132.291</v>
      </c>
      <c r="G991" s="33"/>
      <c r="H991" s="38"/>
    </row>
    <row r="992" spans="1:8" s="1" customFormat="1" ht="16.899999999999999" customHeight="1">
      <c r="A992" s="33"/>
      <c r="B992" s="38"/>
      <c r="C992" s="259" t="s">
        <v>294</v>
      </c>
      <c r="D992" s="259" t="s">
        <v>295</v>
      </c>
      <c r="E992" s="16" t="s">
        <v>223</v>
      </c>
      <c r="F992" s="260">
        <v>132.291</v>
      </c>
      <c r="G992" s="33"/>
      <c r="H992" s="38"/>
    </row>
    <row r="993" spans="1:8" s="1" customFormat="1" ht="16.899999999999999" customHeight="1">
      <c r="A993" s="33"/>
      <c r="B993" s="38"/>
      <c r="C993" s="259" t="s">
        <v>298</v>
      </c>
      <c r="D993" s="259" t="s">
        <v>299</v>
      </c>
      <c r="E993" s="16" t="s">
        <v>223</v>
      </c>
      <c r="F993" s="260">
        <v>452.30599999999998</v>
      </c>
      <c r="G993" s="33"/>
      <c r="H993" s="38"/>
    </row>
    <row r="994" spans="1:8" s="1" customFormat="1" ht="16.899999999999999" customHeight="1">
      <c r="A994" s="33"/>
      <c r="B994" s="38"/>
      <c r="C994" s="259" t="s">
        <v>309</v>
      </c>
      <c r="D994" s="259" t="s">
        <v>310</v>
      </c>
      <c r="E994" s="16" t="s">
        <v>223</v>
      </c>
      <c r="F994" s="260">
        <v>195.79</v>
      </c>
      <c r="G994" s="33"/>
      <c r="H994" s="38"/>
    </row>
    <row r="995" spans="1:8" s="1" customFormat="1" ht="16.899999999999999" customHeight="1">
      <c r="A995" s="33"/>
      <c r="B995" s="38"/>
      <c r="C995" s="255" t="s">
        <v>139</v>
      </c>
      <c r="D995" s="256" t="s">
        <v>140</v>
      </c>
      <c r="E995" s="257" t="s">
        <v>1</v>
      </c>
      <c r="F995" s="258">
        <v>22.44</v>
      </c>
      <c r="G995" s="33"/>
      <c r="H995" s="38"/>
    </row>
    <row r="996" spans="1:8" s="1" customFormat="1" ht="16.899999999999999" customHeight="1">
      <c r="A996" s="33"/>
      <c r="B996" s="38"/>
      <c r="C996" s="259" t="s">
        <v>139</v>
      </c>
      <c r="D996" s="259" t="s">
        <v>364</v>
      </c>
      <c r="E996" s="16" t="s">
        <v>1</v>
      </c>
      <c r="F996" s="260">
        <v>22.44</v>
      </c>
      <c r="G996" s="33"/>
      <c r="H996" s="38"/>
    </row>
    <row r="997" spans="1:8" s="1" customFormat="1" ht="16.899999999999999" customHeight="1">
      <c r="A997" s="33"/>
      <c r="B997" s="38"/>
      <c r="C997" s="261" t="s">
        <v>717</v>
      </c>
      <c r="D997" s="33"/>
      <c r="E997" s="33"/>
      <c r="F997" s="33"/>
      <c r="G997" s="33"/>
      <c r="H997" s="38"/>
    </row>
    <row r="998" spans="1:8" s="1" customFormat="1" ht="16.899999999999999" customHeight="1">
      <c r="A998" s="33"/>
      <c r="B998" s="38"/>
      <c r="C998" s="259" t="s">
        <v>361</v>
      </c>
      <c r="D998" s="259" t="s">
        <v>362</v>
      </c>
      <c r="E998" s="16" t="s">
        <v>223</v>
      </c>
      <c r="F998" s="260">
        <v>22.44</v>
      </c>
      <c r="G998" s="33"/>
      <c r="H998" s="38"/>
    </row>
    <row r="999" spans="1:8" s="1" customFormat="1" ht="22.5">
      <c r="A999" s="33"/>
      <c r="B999" s="38"/>
      <c r="C999" s="259" t="s">
        <v>272</v>
      </c>
      <c r="D999" s="259" t="s">
        <v>273</v>
      </c>
      <c r="E999" s="16" t="s">
        <v>223</v>
      </c>
      <c r="F999" s="260">
        <v>107.941</v>
      </c>
      <c r="G999" s="33"/>
      <c r="H999" s="38"/>
    </row>
    <row r="1000" spans="1:8" s="1" customFormat="1" ht="22.5">
      <c r="A1000" s="33"/>
      <c r="B1000" s="38"/>
      <c r="C1000" s="259" t="s">
        <v>277</v>
      </c>
      <c r="D1000" s="259" t="s">
        <v>278</v>
      </c>
      <c r="E1000" s="16" t="s">
        <v>223</v>
      </c>
      <c r="F1000" s="260">
        <v>1079.413</v>
      </c>
      <c r="G1000" s="33"/>
      <c r="H1000" s="38"/>
    </row>
    <row r="1001" spans="1:8" s="1" customFormat="1" ht="22.5">
      <c r="A1001" s="33"/>
      <c r="B1001" s="38"/>
      <c r="C1001" s="259" t="s">
        <v>282</v>
      </c>
      <c r="D1001" s="259" t="s">
        <v>283</v>
      </c>
      <c r="E1001" s="16" t="s">
        <v>223</v>
      </c>
      <c r="F1001" s="260">
        <v>107.941</v>
      </c>
      <c r="G1001" s="33"/>
      <c r="H1001" s="38"/>
    </row>
    <row r="1002" spans="1:8" s="1" customFormat="1" ht="22.5">
      <c r="A1002" s="33"/>
      <c r="B1002" s="38"/>
      <c r="C1002" s="259" t="s">
        <v>286</v>
      </c>
      <c r="D1002" s="259" t="s">
        <v>287</v>
      </c>
      <c r="E1002" s="16" t="s">
        <v>223</v>
      </c>
      <c r="F1002" s="260">
        <v>1079.413</v>
      </c>
      <c r="G1002" s="33"/>
      <c r="H1002" s="38"/>
    </row>
    <row r="1003" spans="1:8" s="1" customFormat="1" ht="16.899999999999999" customHeight="1">
      <c r="A1003" s="33"/>
      <c r="B1003" s="38"/>
      <c r="C1003" s="259" t="s">
        <v>298</v>
      </c>
      <c r="D1003" s="259" t="s">
        <v>299</v>
      </c>
      <c r="E1003" s="16" t="s">
        <v>223</v>
      </c>
      <c r="F1003" s="260">
        <v>452.30599999999998</v>
      </c>
      <c r="G1003" s="33"/>
      <c r="H1003" s="38"/>
    </row>
    <row r="1004" spans="1:8" s="1" customFormat="1" ht="16.899999999999999" customHeight="1">
      <c r="A1004" s="33"/>
      <c r="B1004" s="38"/>
      <c r="C1004" s="259" t="s">
        <v>303</v>
      </c>
      <c r="D1004" s="259" t="s">
        <v>304</v>
      </c>
      <c r="E1004" s="16" t="s">
        <v>305</v>
      </c>
      <c r="F1004" s="260">
        <v>337.90300000000002</v>
      </c>
      <c r="G1004" s="33"/>
      <c r="H1004" s="38"/>
    </row>
    <row r="1005" spans="1:8" s="1" customFormat="1" ht="16.899999999999999" customHeight="1">
      <c r="A1005" s="33"/>
      <c r="B1005" s="38"/>
      <c r="C1005" s="259" t="s">
        <v>309</v>
      </c>
      <c r="D1005" s="259" t="s">
        <v>310</v>
      </c>
      <c r="E1005" s="16" t="s">
        <v>223</v>
      </c>
      <c r="F1005" s="260">
        <v>195.79</v>
      </c>
      <c r="G1005" s="33"/>
      <c r="H1005" s="38"/>
    </row>
    <row r="1006" spans="1:8" s="1" customFormat="1" ht="16.899999999999999" customHeight="1">
      <c r="A1006" s="33"/>
      <c r="B1006" s="38"/>
      <c r="C1006" s="255" t="s">
        <v>142</v>
      </c>
      <c r="D1006" s="256" t="s">
        <v>143</v>
      </c>
      <c r="E1006" s="257" t="s">
        <v>1</v>
      </c>
      <c r="F1006" s="258">
        <v>1.472</v>
      </c>
      <c r="G1006" s="33"/>
      <c r="H1006" s="38"/>
    </row>
    <row r="1007" spans="1:8" s="1" customFormat="1" ht="16.899999999999999" customHeight="1">
      <c r="A1007" s="33"/>
      <c r="B1007" s="38"/>
      <c r="C1007" s="259" t="s">
        <v>142</v>
      </c>
      <c r="D1007" s="259" t="s">
        <v>359</v>
      </c>
      <c r="E1007" s="16" t="s">
        <v>1</v>
      </c>
      <c r="F1007" s="260">
        <v>1.472</v>
      </c>
      <c r="G1007" s="33"/>
      <c r="H1007" s="38"/>
    </row>
    <row r="1008" spans="1:8" s="1" customFormat="1" ht="16.899999999999999" customHeight="1">
      <c r="A1008" s="33"/>
      <c r="B1008" s="38"/>
      <c r="C1008" s="261" t="s">
        <v>717</v>
      </c>
      <c r="D1008" s="33"/>
      <c r="E1008" s="33"/>
      <c r="F1008" s="33"/>
      <c r="G1008" s="33"/>
      <c r="H1008" s="38"/>
    </row>
    <row r="1009" spans="1:8" s="1" customFormat="1" ht="16.899999999999999" customHeight="1">
      <c r="A1009" s="33"/>
      <c r="B1009" s="38"/>
      <c r="C1009" s="259" t="s">
        <v>356</v>
      </c>
      <c r="D1009" s="259" t="s">
        <v>357</v>
      </c>
      <c r="E1009" s="16" t="s">
        <v>223</v>
      </c>
      <c r="F1009" s="260">
        <v>1.472</v>
      </c>
      <c r="G1009" s="33"/>
      <c r="H1009" s="38"/>
    </row>
    <row r="1010" spans="1:8" s="1" customFormat="1" ht="22.5">
      <c r="A1010" s="33"/>
      <c r="B1010" s="38"/>
      <c r="C1010" s="259" t="s">
        <v>272</v>
      </c>
      <c r="D1010" s="259" t="s">
        <v>273</v>
      </c>
      <c r="E1010" s="16" t="s">
        <v>223</v>
      </c>
      <c r="F1010" s="260">
        <v>107.941</v>
      </c>
      <c r="G1010" s="33"/>
      <c r="H1010" s="38"/>
    </row>
    <row r="1011" spans="1:8" s="1" customFormat="1" ht="22.5">
      <c r="A1011" s="33"/>
      <c r="B1011" s="38"/>
      <c r="C1011" s="259" t="s">
        <v>277</v>
      </c>
      <c r="D1011" s="259" t="s">
        <v>278</v>
      </c>
      <c r="E1011" s="16" t="s">
        <v>223</v>
      </c>
      <c r="F1011" s="260">
        <v>1079.413</v>
      </c>
      <c r="G1011" s="33"/>
      <c r="H1011" s="38"/>
    </row>
    <row r="1012" spans="1:8" s="1" customFormat="1" ht="22.5">
      <c r="A1012" s="33"/>
      <c r="B1012" s="38"/>
      <c r="C1012" s="259" t="s">
        <v>282</v>
      </c>
      <c r="D1012" s="259" t="s">
        <v>283</v>
      </c>
      <c r="E1012" s="16" t="s">
        <v>223</v>
      </c>
      <c r="F1012" s="260">
        <v>107.941</v>
      </c>
      <c r="G1012" s="33"/>
      <c r="H1012" s="38"/>
    </row>
    <row r="1013" spans="1:8" s="1" customFormat="1" ht="22.5">
      <c r="A1013" s="33"/>
      <c r="B1013" s="38"/>
      <c r="C1013" s="259" t="s">
        <v>286</v>
      </c>
      <c r="D1013" s="259" t="s">
        <v>287</v>
      </c>
      <c r="E1013" s="16" t="s">
        <v>223</v>
      </c>
      <c r="F1013" s="260">
        <v>1079.413</v>
      </c>
      <c r="G1013" s="33"/>
      <c r="H1013" s="38"/>
    </row>
    <row r="1014" spans="1:8" s="1" customFormat="1" ht="16.899999999999999" customHeight="1">
      <c r="A1014" s="33"/>
      <c r="B1014" s="38"/>
      <c r="C1014" s="259" t="s">
        <v>298</v>
      </c>
      <c r="D1014" s="259" t="s">
        <v>299</v>
      </c>
      <c r="E1014" s="16" t="s">
        <v>223</v>
      </c>
      <c r="F1014" s="260">
        <v>452.30599999999998</v>
      </c>
      <c r="G1014" s="33"/>
      <c r="H1014" s="38"/>
    </row>
    <row r="1015" spans="1:8" s="1" customFormat="1" ht="16.899999999999999" customHeight="1">
      <c r="A1015" s="33"/>
      <c r="B1015" s="38"/>
      <c r="C1015" s="259" t="s">
        <v>303</v>
      </c>
      <c r="D1015" s="259" t="s">
        <v>304</v>
      </c>
      <c r="E1015" s="16" t="s">
        <v>305</v>
      </c>
      <c r="F1015" s="260">
        <v>337.90300000000002</v>
      </c>
      <c r="G1015" s="33"/>
      <c r="H1015" s="38"/>
    </row>
    <row r="1016" spans="1:8" s="1" customFormat="1" ht="16.899999999999999" customHeight="1">
      <c r="A1016" s="33"/>
      <c r="B1016" s="38"/>
      <c r="C1016" s="259" t="s">
        <v>309</v>
      </c>
      <c r="D1016" s="259" t="s">
        <v>310</v>
      </c>
      <c r="E1016" s="16" t="s">
        <v>223</v>
      </c>
      <c r="F1016" s="260">
        <v>195.79</v>
      </c>
      <c r="G1016" s="33"/>
      <c r="H1016" s="38"/>
    </row>
    <row r="1017" spans="1:8" s="1" customFormat="1" ht="16.899999999999999" customHeight="1">
      <c r="A1017" s="33"/>
      <c r="B1017" s="38"/>
      <c r="C1017" s="255" t="s">
        <v>136</v>
      </c>
      <c r="D1017" s="256" t="s">
        <v>137</v>
      </c>
      <c r="E1017" s="257" t="s">
        <v>1</v>
      </c>
      <c r="F1017" s="258">
        <v>44.88</v>
      </c>
      <c r="G1017" s="33"/>
      <c r="H1017" s="38"/>
    </row>
    <row r="1018" spans="1:8" s="1" customFormat="1" ht="16.899999999999999" customHeight="1">
      <c r="A1018" s="33"/>
      <c r="B1018" s="38"/>
      <c r="C1018" s="259" t="s">
        <v>136</v>
      </c>
      <c r="D1018" s="259" t="s">
        <v>328</v>
      </c>
      <c r="E1018" s="16" t="s">
        <v>1</v>
      </c>
      <c r="F1018" s="260">
        <v>44.88</v>
      </c>
      <c r="G1018" s="33"/>
      <c r="H1018" s="38"/>
    </row>
    <row r="1019" spans="1:8" s="1" customFormat="1" ht="16.899999999999999" customHeight="1">
      <c r="A1019" s="33"/>
      <c r="B1019" s="38"/>
      <c r="C1019" s="261" t="s">
        <v>717</v>
      </c>
      <c r="D1019" s="33"/>
      <c r="E1019" s="33"/>
      <c r="F1019" s="33"/>
      <c r="G1019" s="33"/>
      <c r="H1019" s="38"/>
    </row>
    <row r="1020" spans="1:8" s="1" customFormat="1" ht="16.899999999999999" customHeight="1">
      <c r="A1020" s="33"/>
      <c r="B1020" s="38"/>
      <c r="C1020" s="259" t="s">
        <v>325</v>
      </c>
      <c r="D1020" s="259" t="s">
        <v>326</v>
      </c>
      <c r="E1020" s="16" t="s">
        <v>223</v>
      </c>
      <c r="F1020" s="260">
        <v>44.88</v>
      </c>
      <c r="G1020" s="33"/>
      <c r="H1020" s="38"/>
    </row>
    <row r="1021" spans="1:8" s="1" customFormat="1" ht="22.5">
      <c r="A1021" s="33"/>
      <c r="B1021" s="38"/>
      <c r="C1021" s="259" t="s">
        <v>272</v>
      </c>
      <c r="D1021" s="259" t="s">
        <v>273</v>
      </c>
      <c r="E1021" s="16" t="s">
        <v>223</v>
      </c>
      <c r="F1021" s="260">
        <v>107.941</v>
      </c>
      <c r="G1021" s="33"/>
      <c r="H1021" s="38"/>
    </row>
    <row r="1022" spans="1:8" s="1" customFormat="1" ht="22.5">
      <c r="A1022" s="33"/>
      <c r="B1022" s="38"/>
      <c r="C1022" s="259" t="s">
        <v>277</v>
      </c>
      <c r="D1022" s="259" t="s">
        <v>278</v>
      </c>
      <c r="E1022" s="16" t="s">
        <v>223</v>
      </c>
      <c r="F1022" s="260">
        <v>1079.413</v>
      </c>
      <c r="G1022" s="33"/>
      <c r="H1022" s="38"/>
    </row>
    <row r="1023" spans="1:8" s="1" customFormat="1" ht="22.5">
      <c r="A1023" s="33"/>
      <c r="B1023" s="38"/>
      <c r="C1023" s="259" t="s">
        <v>282</v>
      </c>
      <c r="D1023" s="259" t="s">
        <v>283</v>
      </c>
      <c r="E1023" s="16" t="s">
        <v>223</v>
      </c>
      <c r="F1023" s="260">
        <v>107.941</v>
      </c>
      <c r="G1023" s="33"/>
      <c r="H1023" s="38"/>
    </row>
    <row r="1024" spans="1:8" s="1" customFormat="1" ht="22.5">
      <c r="A1024" s="33"/>
      <c r="B1024" s="38"/>
      <c r="C1024" s="259" t="s">
        <v>286</v>
      </c>
      <c r="D1024" s="259" t="s">
        <v>287</v>
      </c>
      <c r="E1024" s="16" t="s">
        <v>223</v>
      </c>
      <c r="F1024" s="260">
        <v>1079.413</v>
      </c>
      <c r="G1024" s="33"/>
      <c r="H1024" s="38"/>
    </row>
    <row r="1025" spans="1:8" s="1" customFormat="1" ht="16.899999999999999" customHeight="1">
      <c r="A1025" s="33"/>
      <c r="B1025" s="38"/>
      <c r="C1025" s="259" t="s">
        <v>298</v>
      </c>
      <c r="D1025" s="259" t="s">
        <v>299</v>
      </c>
      <c r="E1025" s="16" t="s">
        <v>223</v>
      </c>
      <c r="F1025" s="260">
        <v>452.30599999999998</v>
      </c>
      <c r="G1025" s="33"/>
      <c r="H1025" s="38"/>
    </row>
    <row r="1026" spans="1:8" s="1" customFormat="1" ht="16.899999999999999" customHeight="1">
      <c r="A1026" s="33"/>
      <c r="B1026" s="38"/>
      <c r="C1026" s="259" t="s">
        <v>303</v>
      </c>
      <c r="D1026" s="259" t="s">
        <v>304</v>
      </c>
      <c r="E1026" s="16" t="s">
        <v>305</v>
      </c>
      <c r="F1026" s="260">
        <v>337.90300000000002</v>
      </c>
      <c r="G1026" s="33"/>
      <c r="H1026" s="38"/>
    </row>
    <row r="1027" spans="1:8" s="1" customFormat="1" ht="16.899999999999999" customHeight="1">
      <c r="A1027" s="33"/>
      <c r="B1027" s="38"/>
      <c r="C1027" s="259" t="s">
        <v>309</v>
      </c>
      <c r="D1027" s="259" t="s">
        <v>310</v>
      </c>
      <c r="E1027" s="16" t="s">
        <v>223</v>
      </c>
      <c r="F1027" s="260">
        <v>195.79</v>
      </c>
      <c r="G1027" s="33"/>
      <c r="H1027" s="38"/>
    </row>
    <row r="1028" spans="1:8" s="1" customFormat="1" ht="16.899999999999999" customHeight="1">
      <c r="A1028" s="33"/>
      <c r="B1028" s="38"/>
      <c r="C1028" s="259" t="s">
        <v>330</v>
      </c>
      <c r="D1028" s="259" t="s">
        <v>331</v>
      </c>
      <c r="E1028" s="16" t="s">
        <v>305</v>
      </c>
      <c r="F1028" s="260">
        <v>80.784000000000006</v>
      </c>
      <c r="G1028" s="33"/>
      <c r="H1028" s="38"/>
    </row>
    <row r="1029" spans="1:8" s="1" customFormat="1" ht="16.899999999999999" customHeight="1">
      <c r="A1029" s="33"/>
      <c r="B1029" s="38"/>
      <c r="C1029" s="255" t="s">
        <v>733</v>
      </c>
      <c r="D1029" s="256" t="s">
        <v>734</v>
      </c>
      <c r="E1029" s="257" t="s">
        <v>1</v>
      </c>
      <c r="F1029" s="258">
        <v>0</v>
      </c>
      <c r="G1029" s="33"/>
      <c r="H1029" s="38"/>
    </row>
    <row r="1030" spans="1:8" s="1" customFormat="1" ht="16.899999999999999" customHeight="1">
      <c r="A1030" s="33"/>
      <c r="B1030" s="38"/>
      <c r="C1030" s="255" t="s">
        <v>148</v>
      </c>
      <c r="D1030" s="256" t="s">
        <v>149</v>
      </c>
      <c r="E1030" s="257" t="s">
        <v>1</v>
      </c>
      <c r="F1030" s="258">
        <v>23</v>
      </c>
      <c r="G1030" s="33"/>
      <c r="H1030" s="38"/>
    </row>
    <row r="1031" spans="1:8" s="1" customFormat="1" ht="16.899999999999999" customHeight="1">
      <c r="A1031" s="33"/>
      <c r="B1031" s="38"/>
      <c r="C1031" s="259" t="s">
        <v>148</v>
      </c>
      <c r="D1031" s="259" t="s">
        <v>594</v>
      </c>
      <c r="E1031" s="16" t="s">
        <v>1</v>
      </c>
      <c r="F1031" s="260">
        <v>23</v>
      </c>
      <c r="G1031" s="33"/>
      <c r="H1031" s="38"/>
    </row>
    <row r="1032" spans="1:8" s="1" customFormat="1" ht="16.899999999999999" customHeight="1">
      <c r="A1032" s="33"/>
      <c r="B1032" s="38"/>
      <c r="C1032" s="261" t="s">
        <v>717</v>
      </c>
      <c r="D1032" s="33"/>
      <c r="E1032" s="33"/>
      <c r="F1032" s="33"/>
      <c r="G1032" s="33"/>
      <c r="H1032" s="38"/>
    </row>
    <row r="1033" spans="1:8" s="1" customFormat="1" ht="16.899999999999999" customHeight="1">
      <c r="A1033" s="33"/>
      <c r="B1033" s="38"/>
      <c r="C1033" s="259" t="s">
        <v>339</v>
      </c>
      <c r="D1033" s="259" t="s">
        <v>340</v>
      </c>
      <c r="E1033" s="16" t="s">
        <v>341</v>
      </c>
      <c r="F1033" s="260">
        <v>280.5</v>
      </c>
      <c r="G1033" s="33"/>
      <c r="H1033" s="38"/>
    </row>
    <row r="1034" spans="1:8" s="1" customFormat="1" ht="22.5">
      <c r="A1034" s="33"/>
      <c r="B1034" s="38"/>
      <c r="C1034" s="259" t="s">
        <v>237</v>
      </c>
      <c r="D1034" s="259" t="s">
        <v>238</v>
      </c>
      <c r="E1034" s="16" t="s">
        <v>223</v>
      </c>
      <c r="F1034" s="260">
        <v>132.291</v>
      </c>
      <c r="G1034" s="33"/>
      <c r="H1034" s="38"/>
    </row>
    <row r="1035" spans="1:8" s="1" customFormat="1" ht="16.899999999999999" customHeight="1">
      <c r="A1035" s="33"/>
      <c r="B1035" s="38"/>
      <c r="C1035" s="259" t="s">
        <v>356</v>
      </c>
      <c r="D1035" s="259" t="s">
        <v>357</v>
      </c>
      <c r="E1035" s="16" t="s">
        <v>223</v>
      </c>
      <c r="F1035" s="260">
        <v>1.472</v>
      </c>
      <c r="G1035" s="33"/>
      <c r="H1035" s="38"/>
    </row>
    <row r="1036" spans="1:8" s="1" customFormat="1" ht="22.5">
      <c r="A1036" s="33"/>
      <c r="B1036" s="38"/>
      <c r="C1036" s="259" t="s">
        <v>416</v>
      </c>
      <c r="D1036" s="259" t="s">
        <v>417</v>
      </c>
      <c r="E1036" s="16" t="s">
        <v>418</v>
      </c>
      <c r="F1036" s="260">
        <v>23</v>
      </c>
      <c r="G1036" s="33"/>
      <c r="H1036" s="38"/>
    </row>
    <row r="1037" spans="1:8" s="1" customFormat="1" ht="16.899999999999999" customHeight="1">
      <c r="A1037" s="33"/>
      <c r="B1037" s="38"/>
      <c r="C1037" s="259" t="s">
        <v>421</v>
      </c>
      <c r="D1037" s="259" t="s">
        <v>422</v>
      </c>
      <c r="E1037" s="16" t="s">
        <v>418</v>
      </c>
      <c r="F1037" s="260">
        <v>23</v>
      </c>
      <c r="G1037" s="33"/>
      <c r="H1037" s="38"/>
    </row>
    <row r="1038" spans="1:8" s="1" customFormat="1" ht="16.899999999999999" customHeight="1">
      <c r="A1038" s="33"/>
      <c r="B1038" s="38"/>
      <c r="C1038" s="255" t="s">
        <v>118</v>
      </c>
      <c r="D1038" s="256" t="s">
        <v>119</v>
      </c>
      <c r="E1038" s="257" t="s">
        <v>1</v>
      </c>
      <c r="F1038" s="258">
        <v>0.8</v>
      </c>
      <c r="G1038" s="33"/>
      <c r="H1038" s="38"/>
    </row>
    <row r="1039" spans="1:8" s="1" customFormat="1" ht="16.899999999999999" customHeight="1">
      <c r="A1039" s="33"/>
      <c r="B1039" s="38"/>
      <c r="C1039" s="259" t="s">
        <v>118</v>
      </c>
      <c r="D1039" s="259" t="s">
        <v>344</v>
      </c>
      <c r="E1039" s="16" t="s">
        <v>1</v>
      </c>
      <c r="F1039" s="260">
        <v>0.8</v>
      </c>
      <c r="G1039" s="33"/>
      <c r="H1039" s="38"/>
    </row>
    <row r="1040" spans="1:8" s="1" customFormat="1" ht="16.899999999999999" customHeight="1">
      <c r="A1040" s="33"/>
      <c r="B1040" s="38"/>
      <c r="C1040" s="261" t="s">
        <v>717</v>
      </c>
      <c r="D1040" s="33"/>
      <c r="E1040" s="33"/>
      <c r="F1040" s="33"/>
      <c r="G1040" s="33"/>
      <c r="H1040" s="38"/>
    </row>
    <row r="1041" spans="1:8" s="1" customFormat="1" ht="16.899999999999999" customHeight="1">
      <c r="A1041" s="33"/>
      <c r="B1041" s="38"/>
      <c r="C1041" s="259" t="s">
        <v>339</v>
      </c>
      <c r="D1041" s="259" t="s">
        <v>340</v>
      </c>
      <c r="E1041" s="16" t="s">
        <v>341</v>
      </c>
      <c r="F1041" s="260">
        <v>280.5</v>
      </c>
      <c r="G1041" s="33"/>
      <c r="H1041" s="38"/>
    </row>
    <row r="1042" spans="1:8" s="1" customFormat="1" ht="16.899999999999999" customHeight="1">
      <c r="A1042" s="33"/>
      <c r="B1042" s="38"/>
      <c r="C1042" s="259" t="s">
        <v>193</v>
      </c>
      <c r="D1042" s="259" t="s">
        <v>194</v>
      </c>
      <c r="E1042" s="16" t="s">
        <v>187</v>
      </c>
      <c r="F1042" s="260">
        <v>158.94999999999999</v>
      </c>
      <c r="G1042" s="33"/>
      <c r="H1042" s="38"/>
    </row>
    <row r="1043" spans="1:8" s="1" customFormat="1" ht="16.899999999999999" customHeight="1">
      <c r="A1043" s="33"/>
      <c r="B1043" s="38"/>
      <c r="C1043" s="259" t="s">
        <v>201</v>
      </c>
      <c r="D1043" s="259" t="s">
        <v>202</v>
      </c>
      <c r="E1043" s="16" t="s">
        <v>187</v>
      </c>
      <c r="F1043" s="260">
        <v>37.4</v>
      </c>
      <c r="G1043" s="33"/>
      <c r="H1043" s="38"/>
    </row>
    <row r="1044" spans="1:8" s="1" customFormat="1" ht="16.899999999999999" customHeight="1">
      <c r="A1044" s="33"/>
      <c r="B1044" s="38"/>
      <c r="C1044" s="259" t="s">
        <v>205</v>
      </c>
      <c r="D1044" s="259" t="s">
        <v>206</v>
      </c>
      <c r="E1044" s="16" t="s">
        <v>187</v>
      </c>
      <c r="F1044" s="260">
        <v>74.8</v>
      </c>
      <c r="G1044" s="33"/>
      <c r="H1044" s="38"/>
    </row>
    <row r="1045" spans="1:8" s="1" customFormat="1" ht="16.899999999999999" customHeight="1">
      <c r="A1045" s="33"/>
      <c r="B1045" s="38"/>
      <c r="C1045" s="259" t="s">
        <v>216</v>
      </c>
      <c r="D1045" s="259" t="s">
        <v>217</v>
      </c>
      <c r="E1045" s="16" t="s">
        <v>187</v>
      </c>
      <c r="F1045" s="260">
        <v>121.55</v>
      </c>
      <c r="G1045" s="33"/>
      <c r="H1045" s="38"/>
    </row>
    <row r="1046" spans="1:8" s="1" customFormat="1" ht="22.5">
      <c r="A1046" s="33"/>
      <c r="B1046" s="38"/>
      <c r="C1046" s="259" t="s">
        <v>237</v>
      </c>
      <c r="D1046" s="259" t="s">
        <v>238</v>
      </c>
      <c r="E1046" s="16" t="s">
        <v>223</v>
      </c>
      <c r="F1046" s="260">
        <v>132.291</v>
      </c>
      <c r="G1046" s="33"/>
      <c r="H1046" s="38"/>
    </row>
    <row r="1047" spans="1:8" s="1" customFormat="1" ht="22.5">
      <c r="A1047" s="33"/>
      <c r="B1047" s="38"/>
      <c r="C1047" s="259" t="s">
        <v>262</v>
      </c>
      <c r="D1047" s="259" t="s">
        <v>263</v>
      </c>
      <c r="E1047" s="16" t="s">
        <v>223</v>
      </c>
      <c r="F1047" s="260">
        <v>192.995</v>
      </c>
      <c r="G1047" s="33"/>
      <c r="H1047" s="38"/>
    </row>
    <row r="1048" spans="1:8" s="1" customFormat="1" ht="16.899999999999999" customHeight="1">
      <c r="A1048" s="33"/>
      <c r="B1048" s="38"/>
      <c r="C1048" s="259" t="s">
        <v>267</v>
      </c>
      <c r="D1048" s="259" t="s">
        <v>268</v>
      </c>
      <c r="E1048" s="16" t="s">
        <v>223</v>
      </c>
      <c r="F1048" s="260">
        <v>192.995</v>
      </c>
      <c r="G1048" s="33"/>
      <c r="H1048" s="38"/>
    </row>
    <row r="1049" spans="1:8" s="1" customFormat="1" ht="16.899999999999999" customHeight="1">
      <c r="A1049" s="33"/>
      <c r="B1049" s="38"/>
      <c r="C1049" s="259" t="s">
        <v>325</v>
      </c>
      <c r="D1049" s="259" t="s">
        <v>326</v>
      </c>
      <c r="E1049" s="16" t="s">
        <v>223</v>
      </c>
      <c r="F1049" s="260">
        <v>44.88</v>
      </c>
      <c r="G1049" s="33"/>
      <c r="H1049" s="38"/>
    </row>
    <row r="1050" spans="1:8" s="1" customFormat="1" ht="16.899999999999999" customHeight="1">
      <c r="A1050" s="33"/>
      <c r="B1050" s="38"/>
      <c r="C1050" s="259" t="s">
        <v>335</v>
      </c>
      <c r="D1050" s="259" t="s">
        <v>336</v>
      </c>
      <c r="E1050" s="16" t="s">
        <v>187</v>
      </c>
      <c r="F1050" s="260">
        <v>121.55</v>
      </c>
      <c r="G1050" s="33"/>
      <c r="H1050" s="38"/>
    </row>
    <row r="1051" spans="1:8" s="1" customFormat="1" ht="16.899999999999999" customHeight="1">
      <c r="A1051" s="33"/>
      <c r="B1051" s="38"/>
      <c r="C1051" s="259" t="s">
        <v>361</v>
      </c>
      <c r="D1051" s="259" t="s">
        <v>362</v>
      </c>
      <c r="E1051" s="16" t="s">
        <v>223</v>
      </c>
      <c r="F1051" s="260">
        <v>22.44</v>
      </c>
      <c r="G1051" s="33"/>
      <c r="H1051" s="38"/>
    </row>
    <row r="1052" spans="1:8" s="1" customFormat="1" ht="16.899999999999999" customHeight="1">
      <c r="A1052" s="33"/>
      <c r="B1052" s="38"/>
      <c r="C1052" s="259" t="s">
        <v>371</v>
      </c>
      <c r="D1052" s="259" t="s">
        <v>372</v>
      </c>
      <c r="E1052" s="16" t="s">
        <v>187</v>
      </c>
      <c r="F1052" s="260">
        <v>37.4</v>
      </c>
      <c r="G1052" s="33"/>
      <c r="H1052" s="38"/>
    </row>
    <row r="1053" spans="1:8" s="1" customFormat="1" ht="16.899999999999999" customHeight="1">
      <c r="A1053" s="33"/>
      <c r="B1053" s="38"/>
      <c r="C1053" s="259" t="s">
        <v>376</v>
      </c>
      <c r="D1053" s="259" t="s">
        <v>377</v>
      </c>
      <c r="E1053" s="16" t="s">
        <v>187</v>
      </c>
      <c r="F1053" s="260">
        <v>37.4</v>
      </c>
      <c r="G1053" s="33"/>
      <c r="H1053" s="38"/>
    </row>
    <row r="1054" spans="1:8" s="1" customFormat="1" ht="16.899999999999999" customHeight="1">
      <c r="A1054" s="33"/>
      <c r="B1054" s="38"/>
      <c r="C1054" s="259" t="s">
        <v>384</v>
      </c>
      <c r="D1054" s="259" t="s">
        <v>385</v>
      </c>
      <c r="E1054" s="16" t="s">
        <v>187</v>
      </c>
      <c r="F1054" s="260">
        <v>112.2</v>
      </c>
      <c r="G1054" s="33"/>
      <c r="H1054" s="38"/>
    </row>
    <row r="1055" spans="1:8" s="1" customFormat="1" ht="16.899999999999999" customHeight="1">
      <c r="A1055" s="33"/>
      <c r="B1055" s="38"/>
      <c r="C1055" s="259" t="s">
        <v>316</v>
      </c>
      <c r="D1055" s="259" t="s">
        <v>317</v>
      </c>
      <c r="E1055" s="16" t="s">
        <v>305</v>
      </c>
      <c r="F1055" s="260">
        <v>214.078</v>
      </c>
      <c r="G1055" s="33"/>
      <c r="H1055" s="38"/>
    </row>
    <row r="1056" spans="1:8" s="1" customFormat="1" ht="16.899999999999999" customHeight="1">
      <c r="A1056" s="33"/>
      <c r="B1056" s="38"/>
      <c r="C1056" s="255" t="s">
        <v>735</v>
      </c>
      <c r="D1056" s="256" t="s">
        <v>736</v>
      </c>
      <c r="E1056" s="257" t="s">
        <v>1</v>
      </c>
      <c r="F1056" s="258">
        <v>390.88</v>
      </c>
      <c r="G1056" s="33"/>
      <c r="H1056" s="38"/>
    </row>
    <row r="1057" spans="1:8" s="1" customFormat="1" ht="16.899999999999999" customHeight="1">
      <c r="A1057" s="33"/>
      <c r="B1057" s="38"/>
      <c r="C1057" s="255" t="s">
        <v>145</v>
      </c>
      <c r="D1057" s="256" t="s">
        <v>146</v>
      </c>
      <c r="E1057" s="257" t="s">
        <v>1</v>
      </c>
      <c r="F1057" s="258">
        <v>118.932</v>
      </c>
      <c r="G1057" s="33"/>
      <c r="H1057" s="38"/>
    </row>
    <row r="1058" spans="1:8" s="1" customFormat="1" ht="16.899999999999999" customHeight="1">
      <c r="A1058" s="33"/>
      <c r="B1058" s="38"/>
      <c r="C1058" s="259" t="s">
        <v>1</v>
      </c>
      <c r="D1058" s="259" t="s">
        <v>319</v>
      </c>
      <c r="E1058" s="16" t="s">
        <v>1</v>
      </c>
      <c r="F1058" s="260">
        <v>0</v>
      </c>
      <c r="G1058" s="33"/>
      <c r="H1058" s="38"/>
    </row>
    <row r="1059" spans="1:8" s="1" customFormat="1" ht="16.899999999999999" customHeight="1">
      <c r="A1059" s="33"/>
      <c r="B1059" s="38"/>
      <c r="C1059" s="259" t="s">
        <v>1</v>
      </c>
      <c r="D1059" s="259" t="s">
        <v>320</v>
      </c>
      <c r="E1059" s="16" t="s">
        <v>1</v>
      </c>
      <c r="F1059" s="260">
        <v>28.05</v>
      </c>
      <c r="G1059" s="33"/>
      <c r="H1059" s="38"/>
    </row>
    <row r="1060" spans="1:8" s="1" customFormat="1" ht="16.899999999999999" customHeight="1">
      <c r="A1060" s="33"/>
      <c r="B1060" s="38"/>
      <c r="C1060" s="259" t="s">
        <v>1</v>
      </c>
      <c r="D1060" s="259" t="s">
        <v>321</v>
      </c>
      <c r="E1060" s="16" t="s">
        <v>1</v>
      </c>
      <c r="F1060" s="260">
        <v>24.31</v>
      </c>
      <c r="G1060" s="33"/>
      <c r="H1060" s="38"/>
    </row>
    <row r="1061" spans="1:8" s="1" customFormat="1" ht="16.899999999999999" customHeight="1">
      <c r="A1061" s="33"/>
      <c r="B1061" s="38"/>
      <c r="C1061" s="259" t="s">
        <v>1</v>
      </c>
      <c r="D1061" s="259" t="s">
        <v>322</v>
      </c>
      <c r="E1061" s="16" t="s">
        <v>1</v>
      </c>
      <c r="F1061" s="260">
        <v>66.572000000000003</v>
      </c>
      <c r="G1061" s="33"/>
      <c r="H1061" s="38"/>
    </row>
    <row r="1062" spans="1:8" s="1" customFormat="1" ht="16.899999999999999" customHeight="1">
      <c r="A1062" s="33"/>
      <c r="B1062" s="38"/>
      <c r="C1062" s="259" t="s">
        <v>145</v>
      </c>
      <c r="D1062" s="259" t="s">
        <v>199</v>
      </c>
      <c r="E1062" s="16" t="s">
        <v>1</v>
      </c>
      <c r="F1062" s="260">
        <v>118.932</v>
      </c>
      <c r="G1062" s="33"/>
      <c r="H1062" s="38"/>
    </row>
    <row r="1063" spans="1:8" s="1" customFormat="1" ht="16.899999999999999" customHeight="1">
      <c r="A1063" s="33"/>
      <c r="B1063" s="38"/>
      <c r="C1063" s="261" t="s">
        <v>717</v>
      </c>
      <c r="D1063" s="33"/>
      <c r="E1063" s="33"/>
      <c r="F1063" s="33"/>
      <c r="G1063" s="33"/>
      <c r="H1063" s="38"/>
    </row>
    <row r="1064" spans="1:8" s="1" customFormat="1" ht="16.899999999999999" customHeight="1">
      <c r="A1064" s="33"/>
      <c r="B1064" s="38"/>
      <c r="C1064" s="259" t="s">
        <v>316</v>
      </c>
      <c r="D1064" s="259" t="s">
        <v>317</v>
      </c>
      <c r="E1064" s="16" t="s">
        <v>305</v>
      </c>
      <c r="F1064" s="260">
        <v>214.078</v>
      </c>
      <c r="G1064" s="33"/>
      <c r="H1064" s="38"/>
    </row>
    <row r="1065" spans="1:8" s="1" customFormat="1" ht="22.5">
      <c r="A1065" s="33"/>
      <c r="B1065" s="38"/>
      <c r="C1065" s="259" t="s">
        <v>272</v>
      </c>
      <c r="D1065" s="259" t="s">
        <v>273</v>
      </c>
      <c r="E1065" s="16" t="s">
        <v>223</v>
      </c>
      <c r="F1065" s="260">
        <v>107.941</v>
      </c>
      <c r="G1065" s="33"/>
      <c r="H1065" s="38"/>
    </row>
    <row r="1066" spans="1:8" s="1" customFormat="1" ht="22.5">
      <c r="A1066" s="33"/>
      <c r="B1066" s="38"/>
      <c r="C1066" s="259" t="s">
        <v>277</v>
      </c>
      <c r="D1066" s="259" t="s">
        <v>278</v>
      </c>
      <c r="E1066" s="16" t="s">
        <v>223</v>
      </c>
      <c r="F1066" s="260">
        <v>1079.413</v>
      </c>
      <c r="G1066" s="33"/>
      <c r="H1066" s="38"/>
    </row>
    <row r="1067" spans="1:8" s="1" customFormat="1" ht="22.5">
      <c r="A1067" s="33"/>
      <c r="B1067" s="38"/>
      <c r="C1067" s="259" t="s">
        <v>282</v>
      </c>
      <c r="D1067" s="259" t="s">
        <v>283</v>
      </c>
      <c r="E1067" s="16" t="s">
        <v>223</v>
      </c>
      <c r="F1067" s="260">
        <v>107.941</v>
      </c>
      <c r="G1067" s="33"/>
      <c r="H1067" s="38"/>
    </row>
    <row r="1068" spans="1:8" s="1" customFormat="1" ht="22.5">
      <c r="A1068" s="33"/>
      <c r="B1068" s="38"/>
      <c r="C1068" s="259" t="s">
        <v>286</v>
      </c>
      <c r="D1068" s="259" t="s">
        <v>287</v>
      </c>
      <c r="E1068" s="16" t="s">
        <v>223</v>
      </c>
      <c r="F1068" s="260">
        <v>1079.413</v>
      </c>
      <c r="G1068" s="33"/>
      <c r="H1068" s="38"/>
    </row>
    <row r="1069" spans="1:8" s="1" customFormat="1" ht="16.899999999999999" customHeight="1">
      <c r="A1069" s="33"/>
      <c r="B1069" s="38"/>
      <c r="C1069" s="259" t="s">
        <v>298</v>
      </c>
      <c r="D1069" s="259" t="s">
        <v>299</v>
      </c>
      <c r="E1069" s="16" t="s">
        <v>223</v>
      </c>
      <c r="F1069" s="260">
        <v>452.30599999999998</v>
      </c>
      <c r="G1069" s="33"/>
      <c r="H1069" s="38"/>
    </row>
    <row r="1070" spans="1:8" s="1" customFormat="1" ht="16.899999999999999" customHeight="1">
      <c r="A1070" s="33"/>
      <c r="B1070" s="38"/>
      <c r="C1070" s="259" t="s">
        <v>303</v>
      </c>
      <c r="D1070" s="259" t="s">
        <v>304</v>
      </c>
      <c r="E1070" s="16" t="s">
        <v>305</v>
      </c>
      <c r="F1070" s="260">
        <v>337.90300000000002</v>
      </c>
      <c r="G1070" s="33"/>
      <c r="H1070" s="38"/>
    </row>
    <row r="1071" spans="1:8" s="1" customFormat="1" ht="26.45" customHeight="1">
      <c r="A1071" s="33"/>
      <c r="B1071" s="38"/>
      <c r="C1071" s="254" t="s">
        <v>741</v>
      </c>
      <c r="D1071" s="254" t="s">
        <v>100</v>
      </c>
      <c r="E1071" s="33"/>
      <c r="F1071" s="33"/>
      <c r="G1071" s="33"/>
      <c r="H1071" s="38"/>
    </row>
    <row r="1072" spans="1:8" s="1" customFormat="1" ht="16.899999999999999" customHeight="1">
      <c r="A1072" s="33"/>
      <c r="B1072" s="38"/>
      <c r="C1072" s="255" t="s">
        <v>123</v>
      </c>
      <c r="D1072" s="256" t="s">
        <v>124</v>
      </c>
      <c r="E1072" s="257" t="s">
        <v>1</v>
      </c>
      <c r="F1072" s="258">
        <v>326</v>
      </c>
      <c r="G1072" s="33"/>
      <c r="H1072" s="38"/>
    </row>
    <row r="1073" spans="1:8" s="1" customFormat="1" ht="16.899999999999999" customHeight="1">
      <c r="A1073" s="33"/>
      <c r="B1073" s="38"/>
      <c r="C1073" s="259" t="s">
        <v>123</v>
      </c>
      <c r="D1073" s="259" t="s">
        <v>614</v>
      </c>
      <c r="E1073" s="16" t="s">
        <v>1</v>
      </c>
      <c r="F1073" s="260">
        <v>326</v>
      </c>
      <c r="G1073" s="33"/>
      <c r="H1073" s="38"/>
    </row>
    <row r="1074" spans="1:8" s="1" customFormat="1" ht="16.899999999999999" customHeight="1">
      <c r="A1074" s="33"/>
      <c r="B1074" s="38"/>
      <c r="C1074" s="261" t="s">
        <v>717</v>
      </c>
      <c r="D1074" s="33"/>
      <c r="E1074" s="33"/>
      <c r="F1074" s="33"/>
      <c r="G1074" s="33"/>
      <c r="H1074" s="38"/>
    </row>
    <row r="1075" spans="1:8" s="1" customFormat="1" ht="16.899999999999999" customHeight="1">
      <c r="A1075" s="33"/>
      <c r="B1075" s="38"/>
      <c r="C1075" s="259" t="s">
        <v>339</v>
      </c>
      <c r="D1075" s="259" t="s">
        <v>340</v>
      </c>
      <c r="E1075" s="16" t="s">
        <v>341</v>
      </c>
      <c r="F1075" s="260">
        <v>326</v>
      </c>
      <c r="G1075" s="33"/>
      <c r="H1075" s="38"/>
    </row>
    <row r="1076" spans="1:8" s="1" customFormat="1" ht="16.899999999999999" customHeight="1">
      <c r="A1076" s="33"/>
      <c r="B1076" s="38"/>
      <c r="C1076" s="259" t="s">
        <v>210</v>
      </c>
      <c r="D1076" s="259" t="s">
        <v>211</v>
      </c>
      <c r="E1076" s="16" t="s">
        <v>212</v>
      </c>
      <c r="F1076" s="260">
        <v>32.6</v>
      </c>
      <c r="G1076" s="33"/>
      <c r="H1076" s="38"/>
    </row>
    <row r="1077" spans="1:8" s="1" customFormat="1" ht="22.5">
      <c r="A1077" s="33"/>
      <c r="B1077" s="38"/>
      <c r="C1077" s="259" t="s">
        <v>237</v>
      </c>
      <c r="D1077" s="259" t="s">
        <v>238</v>
      </c>
      <c r="E1077" s="16" t="s">
        <v>223</v>
      </c>
      <c r="F1077" s="260">
        <v>155.506</v>
      </c>
      <c r="G1077" s="33"/>
      <c r="H1077" s="38"/>
    </row>
    <row r="1078" spans="1:8" s="1" customFormat="1" ht="16.899999999999999" customHeight="1">
      <c r="A1078" s="33"/>
      <c r="B1078" s="38"/>
      <c r="C1078" s="259" t="s">
        <v>253</v>
      </c>
      <c r="D1078" s="259" t="s">
        <v>254</v>
      </c>
      <c r="E1078" s="16" t="s">
        <v>187</v>
      </c>
      <c r="F1078" s="260">
        <v>912.8</v>
      </c>
      <c r="G1078" s="33"/>
      <c r="H1078" s="38"/>
    </row>
    <row r="1079" spans="1:8" s="1" customFormat="1" ht="16.899999999999999" customHeight="1">
      <c r="A1079" s="33"/>
      <c r="B1079" s="38"/>
      <c r="C1079" s="259" t="s">
        <v>258</v>
      </c>
      <c r="D1079" s="259" t="s">
        <v>259</v>
      </c>
      <c r="E1079" s="16" t="s">
        <v>187</v>
      </c>
      <c r="F1079" s="260">
        <v>912.8</v>
      </c>
      <c r="G1079" s="33"/>
      <c r="H1079" s="38"/>
    </row>
    <row r="1080" spans="1:8" s="1" customFormat="1" ht="16.899999999999999" customHeight="1">
      <c r="A1080" s="33"/>
      <c r="B1080" s="38"/>
      <c r="C1080" s="259" t="s">
        <v>325</v>
      </c>
      <c r="D1080" s="259" t="s">
        <v>326</v>
      </c>
      <c r="E1080" s="16" t="s">
        <v>223</v>
      </c>
      <c r="F1080" s="260">
        <v>52.16</v>
      </c>
      <c r="G1080" s="33"/>
      <c r="H1080" s="38"/>
    </row>
    <row r="1081" spans="1:8" s="1" customFormat="1" ht="16.899999999999999" customHeight="1">
      <c r="A1081" s="33"/>
      <c r="B1081" s="38"/>
      <c r="C1081" s="259" t="s">
        <v>361</v>
      </c>
      <c r="D1081" s="259" t="s">
        <v>362</v>
      </c>
      <c r="E1081" s="16" t="s">
        <v>223</v>
      </c>
      <c r="F1081" s="260">
        <v>26.08</v>
      </c>
      <c r="G1081" s="33"/>
      <c r="H1081" s="38"/>
    </row>
    <row r="1082" spans="1:8" s="1" customFormat="1" ht="16.899999999999999" customHeight="1">
      <c r="A1082" s="33"/>
      <c r="B1082" s="38"/>
      <c r="C1082" s="259" t="s">
        <v>408</v>
      </c>
      <c r="D1082" s="259" t="s">
        <v>409</v>
      </c>
      <c r="E1082" s="16" t="s">
        <v>212</v>
      </c>
      <c r="F1082" s="260">
        <v>326</v>
      </c>
      <c r="G1082" s="33"/>
      <c r="H1082" s="38"/>
    </row>
    <row r="1083" spans="1:8" s="1" customFormat="1" ht="22.5">
      <c r="A1083" s="33"/>
      <c r="B1083" s="38"/>
      <c r="C1083" s="259" t="s">
        <v>394</v>
      </c>
      <c r="D1083" s="259" t="s">
        <v>395</v>
      </c>
      <c r="E1083" s="16" t="s">
        <v>212</v>
      </c>
      <c r="F1083" s="260">
        <v>326</v>
      </c>
      <c r="G1083" s="33"/>
      <c r="H1083" s="38"/>
    </row>
    <row r="1084" spans="1:8" s="1" customFormat="1" ht="16.899999999999999" customHeight="1">
      <c r="A1084" s="33"/>
      <c r="B1084" s="38"/>
      <c r="C1084" s="259" t="s">
        <v>412</v>
      </c>
      <c r="D1084" s="259" t="s">
        <v>413</v>
      </c>
      <c r="E1084" s="16" t="s">
        <v>212</v>
      </c>
      <c r="F1084" s="260">
        <v>326</v>
      </c>
      <c r="G1084" s="33"/>
      <c r="H1084" s="38"/>
    </row>
    <row r="1085" spans="1:8" s="1" customFormat="1" ht="16.899999999999999" customHeight="1">
      <c r="A1085" s="33"/>
      <c r="B1085" s="38"/>
      <c r="C1085" s="259" t="s">
        <v>433</v>
      </c>
      <c r="D1085" s="259" t="s">
        <v>434</v>
      </c>
      <c r="E1085" s="16" t="s">
        <v>212</v>
      </c>
      <c r="F1085" s="260">
        <v>342.3</v>
      </c>
      <c r="G1085" s="33"/>
      <c r="H1085" s="38"/>
    </row>
    <row r="1086" spans="1:8" s="1" customFormat="1" ht="16.899999999999999" customHeight="1">
      <c r="A1086" s="33"/>
      <c r="B1086" s="38"/>
      <c r="C1086" s="259" t="s">
        <v>438</v>
      </c>
      <c r="D1086" s="259" t="s">
        <v>439</v>
      </c>
      <c r="E1086" s="16" t="s">
        <v>212</v>
      </c>
      <c r="F1086" s="260">
        <v>326</v>
      </c>
      <c r="G1086" s="33"/>
      <c r="H1086" s="38"/>
    </row>
    <row r="1087" spans="1:8" s="1" customFormat="1" ht="16.899999999999999" customHeight="1">
      <c r="A1087" s="33"/>
      <c r="B1087" s="38"/>
      <c r="C1087" s="259" t="s">
        <v>398</v>
      </c>
      <c r="D1087" s="259" t="s">
        <v>399</v>
      </c>
      <c r="E1087" s="16" t="s">
        <v>212</v>
      </c>
      <c r="F1087" s="260">
        <v>342.3</v>
      </c>
      <c r="G1087" s="33"/>
      <c r="H1087" s="38"/>
    </row>
    <row r="1088" spans="1:8" s="1" customFormat="1" ht="16.899999999999999" customHeight="1">
      <c r="A1088" s="33"/>
      <c r="B1088" s="38"/>
      <c r="C1088" s="255" t="s">
        <v>719</v>
      </c>
      <c r="D1088" s="256" t="s">
        <v>124</v>
      </c>
      <c r="E1088" s="257" t="s">
        <v>1</v>
      </c>
      <c r="F1088" s="258">
        <v>8048</v>
      </c>
      <c r="G1088" s="33"/>
      <c r="H1088" s="38"/>
    </row>
    <row r="1089" spans="1:8" s="1" customFormat="1" ht="16.899999999999999" customHeight="1">
      <c r="A1089" s="33"/>
      <c r="B1089" s="38"/>
      <c r="C1089" s="255" t="s">
        <v>114</v>
      </c>
      <c r="D1089" s="256" t="s">
        <v>115</v>
      </c>
      <c r="E1089" s="257" t="s">
        <v>1</v>
      </c>
      <c r="F1089" s="258">
        <v>54.33</v>
      </c>
      <c r="G1089" s="33"/>
      <c r="H1089" s="38"/>
    </row>
    <row r="1090" spans="1:8" s="1" customFormat="1" ht="16.899999999999999" customHeight="1">
      <c r="A1090" s="33"/>
      <c r="B1090" s="38"/>
      <c r="C1090" s="259" t="s">
        <v>114</v>
      </c>
      <c r="D1090" s="259" t="s">
        <v>617</v>
      </c>
      <c r="E1090" s="16" t="s">
        <v>1</v>
      </c>
      <c r="F1090" s="260">
        <v>54.33</v>
      </c>
      <c r="G1090" s="33"/>
      <c r="H1090" s="38"/>
    </row>
    <row r="1091" spans="1:8" s="1" customFormat="1" ht="16.899999999999999" customHeight="1">
      <c r="A1091" s="33"/>
      <c r="B1091" s="38"/>
      <c r="C1091" s="261" t="s">
        <v>717</v>
      </c>
      <c r="D1091" s="33"/>
      <c r="E1091" s="33"/>
      <c r="F1091" s="33"/>
      <c r="G1091" s="33"/>
      <c r="H1091" s="38"/>
    </row>
    <row r="1092" spans="1:8" s="1" customFormat="1" ht="16.899999999999999" customHeight="1">
      <c r="A1092" s="33"/>
      <c r="B1092" s="38"/>
      <c r="C1092" s="259" t="s">
        <v>339</v>
      </c>
      <c r="D1092" s="259" t="s">
        <v>340</v>
      </c>
      <c r="E1092" s="16" t="s">
        <v>341</v>
      </c>
      <c r="F1092" s="260">
        <v>326</v>
      </c>
      <c r="G1092" s="33"/>
      <c r="H1092" s="38"/>
    </row>
    <row r="1093" spans="1:8" s="1" customFormat="1" ht="16.899999999999999" customHeight="1">
      <c r="A1093" s="33"/>
      <c r="B1093" s="38"/>
      <c r="C1093" s="259" t="s">
        <v>193</v>
      </c>
      <c r="D1093" s="259" t="s">
        <v>194</v>
      </c>
      <c r="E1093" s="16" t="s">
        <v>187</v>
      </c>
      <c r="F1093" s="260">
        <v>184.72200000000001</v>
      </c>
      <c r="G1093" s="33"/>
      <c r="H1093" s="38"/>
    </row>
    <row r="1094" spans="1:8" s="1" customFormat="1" ht="16.899999999999999" customHeight="1">
      <c r="A1094" s="33"/>
      <c r="B1094" s="38"/>
      <c r="C1094" s="259" t="s">
        <v>205</v>
      </c>
      <c r="D1094" s="259" t="s">
        <v>206</v>
      </c>
      <c r="E1094" s="16" t="s">
        <v>187</v>
      </c>
      <c r="F1094" s="260">
        <v>86.927999999999997</v>
      </c>
      <c r="G1094" s="33"/>
      <c r="H1094" s="38"/>
    </row>
    <row r="1095" spans="1:8" s="1" customFormat="1" ht="22.5">
      <c r="A1095" s="33"/>
      <c r="B1095" s="38"/>
      <c r="C1095" s="259" t="s">
        <v>237</v>
      </c>
      <c r="D1095" s="259" t="s">
        <v>238</v>
      </c>
      <c r="E1095" s="16" t="s">
        <v>223</v>
      </c>
      <c r="F1095" s="260">
        <v>155.506</v>
      </c>
      <c r="G1095" s="33"/>
      <c r="H1095" s="38"/>
    </row>
    <row r="1096" spans="1:8" s="1" customFormat="1" ht="16.899999999999999" customHeight="1">
      <c r="A1096" s="33"/>
      <c r="B1096" s="38"/>
      <c r="C1096" s="259" t="s">
        <v>376</v>
      </c>
      <c r="D1096" s="259" t="s">
        <v>377</v>
      </c>
      <c r="E1096" s="16" t="s">
        <v>187</v>
      </c>
      <c r="F1096" s="260">
        <v>43.463999999999999</v>
      </c>
      <c r="G1096" s="33"/>
      <c r="H1096" s="38"/>
    </row>
    <row r="1097" spans="1:8" s="1" customFormat="1" ht="22.5">
      <c r="A1097" s="33"/>
      <c r="B1097" s="38"/>
      <c r="C1097" s="259" t="s">
        <v>380</v>
      </c>
      <c r="D1097" s="259" t="s">
        <v>381</v>
      </c>
      <c r="E1097" s="16" t="s">
        <v>187</v>
      </c>
      <c r="F1097" s="260">
        <v>141.25800000000001</v>
      </c>
      <c r="G1097" s="33"/>
      <c r="H1097" s="38"/>
    </row>
    <row r="1098" spans="1:8" s="1" customFormat="1" ht="16.899999999999999" customHeight="1">
      <c r="A1098" s="33"/>
      <c r="B1098" s="38"/>
      <c r="C1098" s="259" t="s">
        <v>384</v>
      </c>
      <c r="D1098" s="259" t="s">
        <v>385</v>
      </c>
      <c r="E1098" s="16" t="s">
        <v>187</v>
      </c>
      <c r="F1098" s="260">
        <v>130.392</v>
      </c>
      <c r="G1098" s="33"/>
      <c r="H1098" s="38"/>
    </row>
    <row r="1099" spans="1:8" s="1" customFormat="1" ht="16.899999999999999" customHeight="1">
      <c r="A1099" s="33"/>
      <c r="B1099" s="38"/>
      <c r="C1099" s="259" t="s">
        <v>449</v>
      </c>
      <c r="D1099" s="259" t="s">
        <v>450</v>
      </c>
      <c r="E1099" s="16" t="s">
        <v>212</v>
      </c>
      <c r="F1099" s="260">
        <v>325.98</v>
      </c>
      <c r="G1099" s="33"/>
      <c r="H1099" s="38"/>
    </row>
    <row r="1100" spans="1:8" s="1" customFormat="1" ht="16.899999999999999" customHeight="1">
      <c r="A1100" s="33"/>
      <c r="B1100" s="38"/>
      <c r="C1100" s="259" t="s">
        <v>316</v>
      </c>
      <c r="D1100" s="259" t="s">
        <v>317</v>
      </c>
      <c r="E1100" s="16" t="s">
        <v>305</v>
      </c>
      <c r="F1100" s="260">
        <v>248.80099999999999</v>
      </c>
      <c r="G1100" s="33"/>
      <c r="H1100" s="38"/>
    </row>
    <row r="1101" spans="1:8" s="1" customFormat="1" ht="16.899999999999999" customHeight="1">
      <c r="A1101" s="33"/>
      <c r="B1101" s="38"/>
      <c r="C1101" s="255" t="s">
        <v>121</v>
      </c>
      <c r="D1101" s="256" t="s">
        <v>122</v>
      </c>
      <c r="E1101" s="257" t="s">
        <v>1</v>
      </c>
      <c r="F1101" s="258">
        <v>54.33</v>
      </c>
      <c r="G1101" s="33"/>
      <c r="H1101" s="38"/>
    </row>
    <row r="1102" spans="1:8" s="1" customFormat="1" ht="16.899999999999999" customHeight="1">
      <c r="A1102" s="33"/>
      <c r="B1102" s="38"/>
      <c r="C1102" s="259" t="s">
        <v>121</v>
      </c>
      <c r="D1102" s="259" t="s">
        <v>616</v>
      </c>
      <c r="E1102" s="16" t="s">
        <v>1</v>
      </c>
      <c r="F1102" s="260">
        <v>54.33</v>
      </c>
      <c r="G1102" s="33"/>
      <c r="H1102" s="38"/>
    </row>
    <row r="1103" spans="1:8" s="1" customFormat="1" ht="16.899999999999999" customHeight="1">
      <c r="A1103" s="33"/>
      <c r="B1103" s="38"/>
      <c r="C1103" s="261" t="s">
        <v>717</v>
      </c>
      <c r="D1103" s="33"/>
      <c r="E1103" s="33"/>
      <c r="F1103" s="33"/>
      <c r="G1103" s="33"/>
      <c r="H1103" s="38"/>
    </row>
    <row r="1104" spans="1:8" s="1" customFormat="1" ht="16.899999999999999" customHeight="1">
      <c r="A1104" s="33"/>
      <c r="B1104" s="38"/>
      <c r="C1104" s="259" t="s">
        <v>339</v>
      </c>
      <c r="D1104" s="259" t="s">
        <v>340</v>
      </c>
      <c r="E1104" s="16" t="s">
        <v>341</v>
      </c>
      <c r="F1104" s="260">
        <v>326</v>
      </c>
      <c r="G1104" s="33"/>
      <c r="H1104" s="38"/>
    </row>
    <row r="1105" spans="1:8" s="1" customFormat="1" ht="16.899999999999999" customHeight="1">
      <c r="A1105" s="33"/>
      <c r="B1105" s="38"/>
      <c r="C1105" s="259" t="s">
        <v>193</v>
      </c>
      <c r="D1105" s="259" t="s">
        <v>194</v>
      </c>
      <c r="E1105" s="16" t="s">
        <v>187</v>
      </c>
      <c r="F1105" s="260">
        <v>184.72200000000001</v>
      </c>
      <c r="G1105" s="33"/>
      <c r="H1105" s="38"/>
    </row>
    <row r="1106" spans="1:8" s="1" customFormat="1" ht="16.899999999999999" customHeight="1">
      <c r="A1106" s="33"/>
      <c r="B1106" s="38"/>
      <c r="C1106" s="259" t="s">
        <v>201</v>
      </c>
      <c r="D1106" s="259" t="s">
        <v>202</v>
      </c>
      <c r="E1106" s="16" t="s">
        <v>187</v>
      </c>
      <c r="F1106" s="260">
        <v>43.463999999999999</v>
      </c>
      <c r="G1106" s="33"/>
      <c r="H1106" s="38"/>
    </row>
    <row r="1107" spans="1:8" s="1" customFormat="1" ht="16.899999999999999" customHeight="1">
      <c r="A1107" s="33"/>
      <c r="B1107" s="38"/>
      <c r="C1107" s="259" t="s">
        <v>205</v>
      </c>
      <c r="D1107" s="259" t="s">
        <v>206</v>
      </c>
      <c r="E1107" s="16" t="s">
        <v>187</v>
      </c>
      <c r="F1107" s="260">
        <v>86.927999999999997</v>
      </c>
      <c r="G1107" s="33"/>
      <c r="H1107" s="38"/>
    </row>
    <row r="1108" spans="1:8" s="1" customFormat="1" ht="22.5">
      <c r="A1108" s="33"/>
      <c r="B1108" s="38"/>
      <c r="C1108" s="259" t="s">
        <v>237</v>
      </c>
      <c r="D1108" s="259" t="s">
        <v>238</v>
      </c>
      <c r="E1108" s="16" t="s">
        <v>223</v>
      </c>
      <c r="F1108" s="260">
        <v>155.506</v>
      </c>
      <c r="G1108" s="33"/>
      <c r="H1108" s="38"/>
    </row>
    <row r="1109" spans="1:8" s="1" customFormat="1" ht="16.899999999999999" customHeight="1">
      <c r="A1109" s="33"/>
      <c r="B1109" s="38"/>
      <c r="C1109" s="259" t="s">
        <v>371</v>
      </c>
      <c r="D1109" s="259" t="s">
        <v>372</v>
      </c>
      <c r="E1109" s="16" t="s">
        <v>187</v>
      </c>
      <c r="F1109" s="260">
        <v>43.463999999999999</v>
      </c>
      <c r="G1109" s="33"/>
      <c r="H1109" s="38"/>
    </row>
    <row r="1110" spans="1:8" s="1" customFormat="1" ht="22.5">
      <c r="A1110" s="33"/>
      <c r="B1110" s="38"/>
      <c r="C1110" s="259" t="s">
        <v>380</v>
      </c>
      <c r="D1110" s="259" t="s">
        <v>381</v>
      </c>
      <c r="E1110" s="16" t="s">
        <v>187</v>
      </c>
      <c r="F1110" s="260">
        <v>141.25800000000001</v>
      </c>
      <c r="G1110" s="33"/>
      <c r="H1110" s="38"/>
    </row>
    <row r="1111" spans="1:8" s="1" customFormat="1" ht="16.899999999999999" customHeight="1">
      <c r="A1111" s="33"/>
      <c r="B1111" s="38"/>
      <c r="C1111" s="259" t="s">
        <v>384</v>
      </c>
      <c r="D1111" s="259" t="s">
        <v>385</v>
      </c>
      <c r="E1111" s="16" t="s">
        <v>187</v>
      </c>
      <c r="F1111" s="260">
        <v>130.392</v>
      </c>
      <c r="G1111" s="33"/>
      <c r="H1111" s="38"/>
    </row>
    <row r="1112" spans="1:8" s="1" customFormat="1" ht="16.899999999999999" customHeight="1">
      <c r="A1112" s="33"/>
      <c r="B1112" s="38"/>
      <c r="C1112" s="259" t="s">
        <v>443</v>
      </c>
      <c r="D1112" s="259" t="s">
        <v>444</v>
      </c>
      <c r="E1112" s="16" t="s">
        <v>212</v>
      </c>
      <c r="F1112" s="260">
        <v>108.66</v>
      </c>
      <c r="G1112" s="33"/>
      <c r="H1112" s="38"/>
    </row>
    <row r="1113" spans="1:8" s="1" customFormat="1" ht="16.899999999999999" customHeight="1">
      <c r="A1113" s="33"/>
      <c r="B1113" s="38"/>
      <c r="C1113" s="259" t="s">
        <v>449</v>
      </c>
      <c r="D1113" s="259" t="s">
        <v>450</v>
      </c>
      <c r="E1113" s="16" t="s">
        <v>212</v>
      </c>
      <c r="F1113" s="260">
        <v>325.98</v>
      </c>
      <c r="G1113" s="33"/>
      <c r="H1113" s="38"/>
    </row>
    <row r="1114" spans="1:8" s="1" customFormat="1" ht="16.899999999999999" customHeight="1">
      <c r="A1114" s="33"/>
      <c r="B1114" s="38"/>
      <c r="C1114" s="259" t="s">
        <v>454</v>
      </c>
      <c r="D1114" s="259" t="s">
        <v>455</v>
      </c>
      <c r="E1114" s="16" t="s">
        <v>212</v>
      </c>
      <c r="F1114" s="260">
        <v>108.66</v>
      </c>
      <c r="G1114" s="33"/>
      <c r="H1114" s="38"/>
    </row>
    <row r="1115" spans="1:8" s="1" customFormat="1" ht="16.899999999999999" customHeight="1">
      <c r="A1115" s="33"/>
      <c r="B1115" s="38"/>
      <c r="C1115" s="259" t="s">
        <v>316</v>
      </c>
      <c r="D1115" s="259" t="s">
        <v>317</v>
      </c>
      <c r="E1115" s="16" t="s">
        <v>305</v>
      </c>
      <c r="F1115" s="260">
        <v>248.80099999999999</v>
      </c>
      <c r="G1115" s="33"/>
      <c r="H1115" s="38"/>
    </row>
    <row r="1116" spans="1:8" s="1" customFormat="1" ht="16.899999999999999" customHeight="1">
      <c r="A1116" s="33"/>
      <c r="B1116" s="38"/>
      <c r="C1116" s="255" t="s">
        <v>720</v>
      </c>
      <c r="D1116" s="256" t="s">
        <v>721</v>
      </c>
      <c r="E1116" s="257" t="s">
        <v>1</v>
      </c>
      <c r="F1116" s="258">
        <v>0</v>
      </c>
      <c r="G1116" s="33"/>
      <c r="H1116" s="38"/>
    </row>
    <row r="1117" spans="1:8" s="1" customFormat="1" ht="16.899999999999999" customHeight="1">
      <c r="A1117" s="33"/>
      <c r="B1117" s="38"/>
      <c r="C1117" s="255" t="s">
        <v>722</v>
      </c>
      <c r="D1117" s="256" t="s">
        <v>723</v>
      </c>
      <c r="E1117" s="257" t="s">
        <v>1</v>
      </c>
      <c r="F1117" s="258">
        <v>0</v>
      </c>
      <c r="G1117" s="33"/>
      <c r="H1117" s="38"/>
    </row>
    <row r="1118" spans="1:8" s="1" customFormat="1" ht="16.899999999999999" customHeight="1">
      <c r="A1118" s="33"/>
      <c r="B1118" s="38"/>
      <c r="C1118" s="255" t="s">
        <v>724</v>
      </c>
      <c r="D1118" s="256" t="s">
        <v>725</v>
      </c>
      <c r="E1118" s="257" t="s">
        <v>1</v>
      </c>
      <c r="F1118" s="258">
        <v>0</v>
      </c>
      <c r="G1118" s="33"/>
      <c r="H1118" s="38"/>
    </row>
    <row r="1119" spans="1:8" s="1" customFormat="1" ht="16.899999999999999" customHeight="1">
      <c r="A1119" s="33"/>
      <c r="B1119" s="38"/>
      <c r="C1119" s="255" t="s">
        <v>726</v>
      </c>
      <c r="D1119" s="256" t="s">
        <v>725</v>
      </c>
      <c r="E1119" s="257" t="s">
        <v>1</v>
      </c>
      <c r="F1119" s="258">
        <v>302</v>
      </c>
      <c r="G1119" s="33"/>
      <c r="H1119" s="38"/>
    </row>
    <row r="1120" spans="1:8" s="1" customFormat="1" ht="16.899999999999999" customHeight="1">
      <c r="A1120" s="33"/>
      <c r="B1120" s="38"/>
      <c r="C1120" s="255" t="s">
        <v>727</v>
      </c>
      <c r="D1120" s="256" t="s">
        <v>728</v>
      </c>
      <c r="E1120" s="257" t="s">
        <v>1</v>
      </c>
      <c r="F1120" s="258">
        <v>0</v>
      </c>
      <c r="G1120" s="33"/>
      <c r="H1120" s="38"/>
    </row>
    <row r="1121" spans="1:8" s="1" customFormat="1" ht="16.899999999999999" customHeight="1">
      <c r="A1121" s="33"/>
      <c r="B1121" s="38"/>
      <c r="C1121" s="255" t="s">
        <v>729</v>
      </c>
      <c r="D1121" s="256" t="s">
        <v>730</v>
      </c>
      <c r="E1121" s="257" t="s">
        <v>1</v>
      </c>
      <c r="F1121" s="258">
        <v>0</v>
      </c>
      <c r="G1121" s="33"/>
      <c r="H1121" s="38"/>
    </row>
    <row r="1122" spans="1:8" s="1" customFormat="1" ht="16.899999999999999" customHeight="1">
      <c r="A1122" s="33"/>
      <c r="B1122" s="38"/>
      <c r="C1122" s="255" t="s">
        <v>731</v>
      </c>
      <c r="D1122" s="256" t="s">
        <v>732</v>
      </c>
      <c r="E1122" s="257" t="s">
        <v>1</v>
      </c>
      <c r="F1122" s="258">
        <v>0</v>
      </c>
      <c r="G1122" s="33"/>
      <c r="H1122" s="38"/>
    </row>
    <row r="1123" spans="1:8" s="1" customFormat="1" ht="16.899999999999999" customHeight="1">
      <c r="A1123" s="33"/>
      <c r="B1123" s="38"/>
      <c r="C1123" s="255" t="s">
        <v>126</v>
      </c>
      <c r="D1123" s="256" t="s">
        <v>127</v>
      </c>
      <c r="E1123" s="257" t="s">
        <v>1</v>
      </c>
      <c r="F1123" s="258">
        <v>108.67</v>
      </c>
      <c r="G1123" s="33"/>
      <c r="H1123" s="38"/>
    </row>
    <row r="1124" spans="1:8" s="1" customFormat="1" ht="16.899999999999999" customHeight="1">
      <c r="A1124" s="33"/>
      <c r="B1124" s="38"/>
      <c r="C1124" s="259" t="s">
        <v>126</v>
      </c>
      <c r="D1124" s="259" t="s">
        <v>618</v>
      </c>
      <c r="E1124" s="16" t="s">
        <v>1</v>
      </c>
      <c r="F1124" s="260">
        <v>108.67</v>
      </c>
      <c r="G1124" s="33"/>
      <c r="H1124" s="38"/>
    </row>
    <row r="1125" spans="1:8" s="1" customFormat="1" ht="16.899999999999999" customHeight="1">
      <c r="A1125" s="33"/>
      <c r="B1125" s="38"/>
      <c r="C1125" s="261" t="s">
        <v>717</v>
      </c>
      <c r="D1125" s="33"/>
      <c r="E1125" s="33"/>
      <c r="F1125" s="33"/>
      <c r="G1125" s="33"/>
      <c r="H1125" s="38"/>
    </row>
    <row r="1126" spans="1:8" s="1" customFormat="1" ht="16.899999999999999" customHeight="1">
      <c r="A1126" s="33"/>
      <c r="B1126" s="38"/>
      <c r="C1126" s="259" t="s">
        <v>339</v>
      </c>
      <c r="D1126" s="259" t="s">
        <v>340</v>
      </c>
      <c r="E1126" s="16" t="s">
        <v>341</v>
      </c>
      <c r="F1126" s="260">
        <v>326</v>
      </c>
      <c r="G1126" s="33"/>
      <c r="H1126" s="38"/>
    </row>
    <row r="1127" spans="1:8" s="1" customFormat="1" ht="16.899999999999999" customHeight="1">
      <c r="A1127" s="33"/>
      <c r="B1127" s="38"/>
      <c r="C1127" s="259" t="s">
        <v>216</v>
      </c>
      <c r="D1127" s="259" t="s">
        <v>217</v>
      </c>
      <c r="E1127" s="16" t="s">
        <v>187</v>
      </c>
      <c r="F1127" s="260">
        <v>141.27099999999999</v>
      </c>
      <c r="G1127" s="33"/>
      <c r="H1127" s="38"/>
    </row>
    <row r="1128" spans="1:8" s="1" customFormat="1" ht="22.5">
      <c r="A1128" s="33"/>
      <c r="B1128" s="38"/>
      <c r="C1128" s="259" t="s">
        <v>237</v>
      </c>
      <c r="D1128" s="259" t="s">
        <v>238</v>
      </c>
      <c r="E1128" s="16" t="s">
        <v>223</v>
      </c>
      <c r="F1128" s="260">
        <v>155.506</v>
      </c>
      <c r="G1128" s="33"/>
      <c r="H1128" s="38"/>
    </row>
    <row r="1129" spans="1:8" s="1" customFormat="1" ht="22.5">
      <c r="A1129" s="33"/>
      <c r="B1129" s="38"/>
      <c r="C1129" s="259" t="s">
        <v>262</v>
      </c>
      <c r="D1129" s="259" t="s">
        <v>263</v>
      </c>
      <c r="E1129" s="16" t="s">
        <v>223</v>
      </c>
      <c r="F1129" s="260">
        <v>226.32</v>
      </c>
      <c r="G1129" s="33"/>
      <c r="H1129" s="38"/>
    </row>
    <row r="1130" spans="1:8" s="1" customFormat="1" ht="16.899999999999999" customHeight="1">
      <c r="A1130" s="33"/>
      <c r="B1130" s="38"/>
      <c r="C1130" s="259" t="s">
        <v>267</v>
      </c>
      <c r="D1130" s="259" t="s">
        <v>268</v>
      </c>
      <c r="E1130" s="16" t="s">
        <v>223</v>
      </c>
      <c r="F1130" s="260">
        <v>226.32</v>
      </c>
      <c r="G1130" s="33"/>
      <c r="H1130" s="38"/>
    </row>
    <row r="1131" spans="1:8" s="1" customFormat="1" ht="16.899999999999999" customHeight="1">
      <c r="A1131" s="33"/>
      <c r="B1131" s="38"/>
      <c r="C1131" s="259" t="s">
        <v>335</v>
      </c>
      <c r="D1131" s="259" t="s">
        <v>336</v>
      </c>
      <c r="E1131" s="16" t="s">
        <v>187</v>
      </c>
      <c r="F1131" s="260">
        <v>141.27099999999999</v>
      </c>
      <c r="G1131" s="33"/>
      <c r="H1131" s="38"/>
    </row>
    <row r="1132" spans="1:8" s="1" customFormat="1" ht="16.899999999999999" customHeight="1">
      <c r="A1132" s="33"/>
      <c r="B1132" s="38"/>
      <c r="C1132" s="255" t="s">
        <v>111</v>
      </c>
      <c r="D1132" s="256" t="s">
        <v>112</v>
      </c>
      <c r="E1132" s="257" t="s">
        <v>1</v>
      </c>
      <c r="F1132" s="258">
        <v>108.67</v>
      </c>
      <c r="G1132" s="33"/>
      <c r="H1132" s="38"/>
    </row>
    <row r="1133" spans="1:8" s="1" customFormat="1" ht="16.899999999999999" customHeight="1">
      <c r="A1133" s="33"/>
      <c r="B1133" s="38"/>
      <c r="C1133" s="259" t="s">
        <v>111</v>
      </c>
      <c r="D1133" s="259" t="s">
        <v>619</v>
      </c>
      <c r="E1133" s="16" t="s">
        <v>1</v>
      </c>
      <c r="F1133" s="260">
        <v>108.67</v>
      </c>
      <c r="G1133" s="33"/>
      <c r="H1133" s="38"/>
    </row>
    <row r="1134" spans="1:8" s="1" customFormat="1" ht="16.899999999999999" customHeight="1">
      <c r="A1134" s="33"/>
      <c r="B1134" s="38"/>
      <c r="C1134" s="261" t="s">
        <v>717</v>
      </c>
      <c r="D1134" s="33"/>
      <c r="E1134" s="33"/>
      <c r="F1134" s="33"/>
      <c r="G1134" s="33"/>
      <c r="H1134" s="38"/>
    </row>
    <row r="1135" spans="1:8" s="1" customFormat="1" ht="16.899999999999999" customHeight="1">
      <c r="A1135" s="33"/>
      <c r="B1135" s="38"/>
      <c r="C1135" s="259" t="s">
        <v>339</v>
      </c>
      <c r="D1135" s="259" t="s">
        <v>340</v>
      </c>
      <c r="E1135" s="16" t="s">
        <v>341</v>
      </c>
      <c r="F1135" s="260">
        <v>326</v>
      </c>
      <c r="G1135" s="33"/>
      <c r="H1135" s="38"/>
    </row>
    <row r="1136" spans="1:8" s="1" customFormat="1" ht="16.899999999999999" customHeight="1">
      <c r="A1136" s="33"/>
      <c r="B1136" s="38"/>
      <c r="C1136" s="259" t="s">
        <v>185</v>
      </c>
      <c r="D1136" s="259" t="s">
        <v>186</v>
      </c>
      <c r="E1136" s="16" t="s">
        <v>187</v>
      </c>
      <c r="F1136" s="260">
        <v>130.404</v>
      </c>
      <c r="G1136" s="33"/>
      <c r="H1136" s="38"/>
    </row>
    <row r="1137" spans="1:8" s="1" customFormat="1" ht="22.5">
      <c r="A1137" s="33"/>
      <c r="B1137" s="38"/>
      <c r="C1137" s="259" t="s">
        <v>237</v>
      </c>
      <c r="D1137" s="259" t="s">
        <v>238</v>
      </c>
      <c r="E1137" s="16" t="s">
        <v>223</v>
      </c>
      <c r="F1137" s="260">
        <v>155.506</v>
      </c>
      <c r="G1137" s="33"/>
      <c r="H1137" s="38"/>
    </row>
    <row r="1138" spans="1:8" s="1" customFormat="1" ht="16.899999999999999" customHeight="1">
      <c r="A1138" s="33"/>
      <c r="B1138" s="38"/>
      <c r="C1138" s="259" t="s">
        <v>367</v>
      </c>
      <c r="D1138" s="259" t="s">
        <v>368</v>
      </c>
      <c r="E1138" s="16" t="s">
        <v>187</v>
      </c>
      <c r="F1138" s="260">
        <v>130.404</v>
      </c>
      <c r="G1138" s="33"/>
      <c r="H1138" s="38"/>
    </row>
    <row r="1139" spans="1:8" s="1" customFormat="1" ht="16.899999999999999" customHeight="1">
      <c r="A1139" s="33"/>
      <c r="B1139" s="38"/>
      <c r="C1139" s="259" t="s">
        <v>389</v>
      </c>
      <c r="D1139" s="259" t="s">
        <v>390</v>
      </c>
      <c r="E1139" s="16" t="s">
        <v>187</v>
      </c>
      <c r="F1139" s="260">
        <v>130.404</v>
      </c>
      <c r="G1139" s="33"/>
      <c r="H1139" s="38"/>
    </row>
    <row r="1140" spans="1:8" s="1" customFormat="1" ht="16.899999999999999" customHeight="1">
      <c r="A1140" s="33"/>
      <c r="B1140" s="38"/>
      <c r="C1140" s="259" t="s">
        <v>316</v>
      </c>
      <c r="D1140" s="259" t="s">
        <v>317</v>
      </c>
      <c r="E1140" s="16" t="s">
        <v>305</v>
      </c>
      <c r="F1140" s="260">
        <v>248.80099999999999</v>
      </c>
      <c r="G1140" s="33"/>
      <c r="H1140" s="38"/>
    </row>
    <row r="1141" spans="1:8" s="1" customFormat="1" ht="16.899999999999999" customHeight="1">
      <c r="A1141" s="33"/>
      <c r="B1141" s="38"/>
      <c r="C1141" s="255" t="s">
        <v>133</v>
      </c>
      <c r="D1141" s="256" t="s">
        <v>134</v>
      </c>
      <c r="E1141" s="257" t="s">
        <v>1</v>
      </c>
      <c r="F1141" s="258">
        <v>1.4</v>
      </c>
      <c r="G1141" s="33"/>
      <c r="H1141" s="38"/>
    </row>
    <row r="1142" spans="1:8" s="1" customFormat="1" ht="16.899999999999999" customHeight="1">
      <c r="A1142" s="33"/>
      <c r="B1142" s="38"/>
      <c r="C1142" s="259" t="s">
        <v>133</v>
      </c>
      <c r="D1142" s="259" t="s">
        <v>345</v>
      </c>
      <c r="E1142" s="16" t="s">
        <v>1</v>
      </c>
      <c r="F1142" s="260">
        <v>1.4</v>
      </c>
      <c r="G1142" s="33"/>
      <c r="H1142" s="38"/>
    </row>
    <row r="1143" spans="1:8" s="1" customFormat="1" ht="16.899999999999999" customHeight="1">
      <c r="A1143" s="33"/>
      <c r="B1143" s="38"/>
      <c r="C1143" s="261" t="s">
        <v>717</v>
      </c>
      <c r="D1143" s="33"/>
      <c r="E1143" s="33"/>
      <c r="F1143" s="33"/>
      <c r="G1143" s="33"/>
      <c r="H1143" s="38"/>
    </row>
    <row r="1144" spans="1:8" s="1" customFormat="1" ht="16.899999999999999" customHeight="1">
      <c r="A1144" s="33"/>
      <c r="B1144" s="38"/>
      <c r="C1144" s="259" t="s">
        <v>339</v>
      </c>
      <c r="D1144" s="259" t="s">
        <v>340</v>
      </c>
      <c r="E1144" s="16" t="s">
        <v>341</v>
      </c>
      <c r="F1144" s="260">
        <v>326</v>
      </c>
      <c r="G1144" s="33"/>
      <c r="H1144" s="38"/>
    </row>
    <row r="1145" spans="1:8" s="1" customFormat="1" ht="22.5">
      <c r="A1145" s="33"/>
      <c r="B1145" s="38"/>
      <c r="C1145" s="259" t="s">
        <v>237</v>
      </c>
      <c r="D1145" s="259" t="s">
        <v>238</v>
      </c>
      <c r="E1145" s="16" t="s">
        <v>223</v>
      </c>
      <c r="F1145" s="260">
        <v>155.506</v>
      </c>
      <c r="G1145" s="33"/>
      <c r="H1145" s="38"/>
    </row>
    <row r="1146" spans="1:8" s="1" customFormat="1" ht="16.899999999999999" customHeight="1">
      <c r="A1146" s="33"/>
      <c r="B1146" s="38"/>
      <c r="C1146" s="259" t="s">
        <v>253</v>
      </c>
      <c r="D1146" s="259" t="s">
        <v>254</v>
      </c>
      <c r="E1146" s="16" t="s">
        <v>187</v>
      </c>
      <c r="F1146" s="260">
        <v>912.8</v>
      </c>
      <c r="G1146" s="33"/>
      <c r="H1146" s="38"/>
    </row>
    <row r="1147" spans="1:8" s="1" customFormat="1" ht="16.899999999999999" customHeight="1">
      <c r="A1147" s="33"/>
      <c r="B1147" s="38"/>
      <c r="C1147" s="259" t="s">
        <v>258</v>
      </c>
      <c r="D1147" s="259" t="s">
        <v>259</v>
      </c>
      <c r="E1147" s="16" t="s">
        <v>187</v>
      </c>
      <c r="F1147" s="260">
        <v>912.8</v>
      </c>
      <c r="G1147" s="33"/>
      <c r="H1147" s="38"/>
    </row>
    <row r="1148" spans="1:8" s="1" customFormat="1" ht="22.5">
      <c r="A1148" s="33"/>
      <c r="B1148" s="38"/>
      <c r="C1148" s="259" t="s">
        <v>262</v>
      </c>
      <c r="D1148" s="259" t="s">
        <v>263</v>
      </c>
      <c r="E1148" s="16" t="s">
        <v>223</v>
      </c>
      <c r="F1148" s="260">
        <v>226.32</v>
      </c>
      <c r="G1148" s="33"/>
      <c r="H1148" s="38"/>
    </row>
    <row r="1149" spans="1:8" s="1" customFormat="1" ht="16.899999999999999" customHeight="1">
      <c r="A1149" s="33"/>
      <c r="B1149" s="38"/>
      <c r="C1149" s="259" t="s">
        <v>267</v>
      </c>
      <c r="D1149" s="259" t="s">
        <v>268</v>
      </c>
      <c r="E1149" s="16" t="s">
        <v>223</v>
      </c>
      <c r="F1149" s="260">
        <v>226.32</v>
      </c>
      <c r="G1149" s="33"/>
      <c r="H1149" s="38"/>
    </row>
    <row r="1150" spans="1:8" s="1" customFormat="1" ht="16.899999999999999" customHeight="1">
      <c r="A1150" s="33"/>
      <c r="B1150" s="38"/>
      <c r="C1150" s="259" t="s">
        <v>316</v>
      </c>
      <c r="D1150" s="259" t="s">
        <v>317</v>
      </c>
      <c r="E1150" s="16" t="s">
        <v>305</v>
      </c>
      <c r="F1150" s="260">
        <v>248.80099999999999</v>
      </c>
      <c r="G1150" s="33"/>
      <c r="H1150" s="38"/>
    </row>
    <row r="1151" spans="1:8" s="1" customFormat="1" ht="16.899999999999999" customHeight="1">
      <c r="A1151" s="33"/>
      <c r="B1151" s="38"/>
      <c r="C1151" s="255" t="s">
        <v>151</v>
      </c>
      <c r="D1151" s="256" t="s">
        <v>152</v>
      </c>
      <c r="E1151" s="257" t="s">
        <v>1</v>
      </c>
      <c r="F1151" s="258">
        <v>0</v>
      </c>
      <c r="G1151" s="33"/>
      <c r="H1151" s="38"/>
    </row>
    <row r="1152" spans="1:8" s="1" customFormat="1" ht="16.899999999999999" customHeight="1">
      <c r="A1152" s="33"/>
      <c r="B1152" s="38"/>
      <c r="C1152" s="255" t="s">
        <v>129</v>
      </c>
      <c r="D1152" s="256" t="s">
        <v>130</v>
      </c>
      <c r="E1152" s="257" t="s">
        <v>1</v>
      </c>
      <c r="F1152" s="258">
        <v>311.01100000000002</v>
      </c>
      <c r="G1152" s="33"/>
      <c r="H1152" s="38"/>
    </row>
    <row r="1153" spans="1:8" s="1" customFormat="1" ht="16.899999999999999" customHeight="1">
      <c r="A1153" s="33"/>
      <c r="B1153" s="38"/>
      <c r="C1153" s="259" t="s">
        <v>1</v>
      </c>
      <c r="D1153" s="259" t="s">
        <v>240</v>
      </c>
      <c r="E1153" s="16" t="s">
        <v>1</v>
      </c>
      <c r="F1153" s="260">
        <v>365.12</v>
      </c>
      <c r="G1153" s="33"/>
      <c r="H1153" s="38"/>
    </row>
    <row r="1154" spans="1:8" s="1" customFormat="1" ht="16.899999999999999" customHeight="1">
      <c r="A1154" s="33"/>
      <c r="B1154" s="38"/>
      <c r="C1154" s="259" t="s">
        <v>1</v>
      </c>
      <c r="D1154" s="259" t="s">
        <v>241</v>
      </c>
      <c r="E1154" s="16" t="s">
        <v>1</v>
      </c>
      <c r="F1154" s="260">
        <v>18.48</v>
      </c>
      <c r="G1154" s="33"/>
      <c r="H1154" s="38"/>
    </row>
    <row r="1155" spans="1:8" s="1" customFormat="1" ht="16.899999999999999" customHeight="1">
      <c r="A1155" s="33"/>
      <c r="B1155" s="38"/>
      <c r="C1155" s="259" t="s">
        <v>1</v>
      </c>
      <c r="D1155" s="259" t="s">
        <v>242</v>
      </c>
      <c r="E1155" s="16" t="s">
        <v>1</v>
      </c>
      <c r="F1155" s="260">
        <v>0</v>
      </c>
      <c r="G1155" s="33"/>
      <c r="H1155" s="38"/>
    </row>
    <row r="1156" spans="1:8" s="1" customFormat="1" ht="16.899999999999999" customHeight="1">
      <c r="A1156" s="33"/>
      <c r="B1156" s="38"/>
      <c r="C1156" s="259" t="s">
        <v>1</v>
      </c>
      <c r="D1156" s="259" t="s">
        <v>243</v>
      </c>
      <c r="E1156" s="16" t="s">
        <v>1</v>
      </c>
      <c r="F1156" s="260">
        <v>-15.212</v>
      </c>
      <c r="G1156" s="33"/>
      <c r="H1156" s="38"/>
    </row>
    <row r="1157" spans="1:8" s="1" customFormat="1" ht="16.899999999999999" customHeight="1">
      <c r="A1157" s="33"/>
      <c r="B1157" s="38"/>
      <c r="C1157" s="259" t="s">
        <v>1</v>
      </c>
      <c r="D1157" s="259" t="s">
        <v>244</v>
      </c>
      <c r="E1157" s="16" t="s">
        <v>1</v>
      </c>
      <c r="F1157" s="260">
        <v>-19.559000000000001</v>
      </c>
      <c r="G1157" s="33"/>
      <c r="H1157" s="38"/>
    </row>
    <row r="1158" spans="1:8" s="1" customFormat="1" ht="16.899999999999999" customHeight="1">
      <c r="A1158" s="33"/>
      <c r="B1158" s="38"/>
      <c r="C1158" s="259" t="s">
        <v>1</v>
      </c>
      <c r="D1158" s="259" t="s">
        <v>245</v>
      </c>
      <c r="E1158" s="16" t="s">
        <v>1</v>
      </c>
      <c r="F1158" s="260">
        <v>-19.561</v>
      </c>
      <c r="G1158" s="33"/>
      <c r="H1158" s="38"/>
    </row>
    <row r="1159" spans="1:8" s="1" customFormat="1" ht="16.899999999999999" customHeight="1">
      <c r="A1159" s="33"/>
      <c r="B1159" s="38"/>
      <c r="C1159" s="259" t="s">
        <v>1</v>
      </c>
      <c r="D1159" s="259" t="s">
        <v>246</v>
      </c>
      <c r="E1159" s="16" t="s">
        <v>1</v>
      </c>
      <c r="F1159" s="260">
        <v>-18.257000000000001</v>
      </c>
      <c r="G1159" s="33"/>
      <c r="H1159" s="38"/>
    </row>
    <row r="1160" spans="1:8" s="1" customFormat="1" ht="16.899999999999999" customHeight="1">
      <c r="A1160" s="33"/>
      <c r="B1160" s="38"/>
      <c r="C1160" s="259" t="s">
        <v>129</v>
      </c>
      <c r="D1160" s="259" t="s">
        <v>199</v>
      </c>
      <c r="E1160" s="16" t="s">
        <v>1</v>
      </c>
      <c r="F1160" s="260">
        <v>311.01100000000002</v>
      </c>
      <c r="G1160" s="33"/>
      <c r="H1160" s="38"/>
    </row>
    <row r="1161" spans="1:8" s="1" customFormat="1" ht="16.899999999999999" customHeight="1">
      <c r="A1161" s="33"/>
      <c r="B1161" s="38"/>
      <c r="C1161" s="261" t="s">
        <v>717</v>
      </c>
      <c r="D1161" s="33"/>
      <c r="E1161" s="33"/>
      <c r="F1161" s="33"/>
      <c r="G1161" s="33"/>
      <c r="H1161" s="38"/>
    </row>
    <row r="1162" spans="1:8" s="1" customFormat="1" ht="22.5">
      <c r="A1162" s="33"/>
      <c r="B1162" s="38"/>
      <c r="C1162" s="259" t="s">
        <v>237</v>
      </c>
      <c r="D1162" s="259" t="s">
        <v>238</v>
      </c>
      <c r="E1162" s="16" t="s">
        <v>223</v>
      </c>
      <c r="F1162" s="260">
        <v>155.506</v>
      </c>
      <c r="G1162" s="33"/>
      <c r="H1162" s="38"/>
    </row>
    <row r="1163" spans="1:8" s="1" customFormat="1" ht="16.899999999999999" customHeight="1">
      <c r="A1163" s="33"/>
      <c r="B1163" s="38"/>
      <c r="C1163" s="259" t="s">
        <v>221</v>
      </c>
      <c r="D1163" s="259" t="s">
        <v>222</v>
      </c>
      <c r="E1163" s="16" t="s">
        <v>223</v>
      </c>
      <c r="F1163" s="260">
        <v>93.302999999999997</v>
      </c>
      <c r="G1163" s="33"/>
      <c r="H1163" s="38"/>
    </row>
    <row r="1164" spans="1:8" s="1" customFormat="1" ht="22.5">
      <c r="A1164" s="33"/>
      <c r="B1164" s="38"/>
      <c r="C1164" s="259" t="s">
        <v>249</v>
      </c>
      <c r="D1164" s="259" t="s">
        <v>250</v>
      </c>
      <c r="E1164" s="16" t="s">
        <v>223</v>
      </c>
      <c r="F1164" s="260">
        <v>155.506</v>
      </c>
      <c r="G1164" s="33"/>
      <c r="H1164" s="38"/>
    </row>
    <row r="1165" spans="1:8" s="1" customFormat="1" ht="22.5">
      <c r="A1165" s="33"/>
      <c r="B1165" s="38"/>
      <c r="C1165" s="259" t="s">
        <v>262</v>
      </c>
      <c r="D1165" s="259" t="s">
        <v>263</v>
      </c>
      <c r="E1165" s="16" t="s">
        <v>223</v>
      </c>
      <c r="F1165" s="260">
        <v>226.32</v>
      </c>
      <c r="G1165" s="33"/>
      <c r="H1165" s="38"/>
    </row>
    <row r="1166" spans="1:8" s="1" customFormat="1" ht="16.899999999999999" customHeight="1">
      <c r="A1166" s="33"/>
      <c r="B1166" s="38"/>
      <c r="C1166" s="259" t="s">
        <v>267</v>
      </c>
      <c r="D1166" s="259" t="s">
        <v>268</v>
      </c>
      <c r="E1166" s="16" t="s">
        <v>223</v>
      </c>
      <c r="F1166" s="260">
        <v>226.32</v>
      </c>
      <c r="G1166" s="33"/>
      <c r="H1166" s="38"/>
    </row>
    <row r="1167" spans="1:8" s="1" customFormat="1" ht="16.899999999999999" customHeight="1">
      <c r="A1167" s="33"/>
      <c r="B1167" s="38"/>
      <c r="C1167" s="259" t="s">
        <v>290</v>
      </c>
      <c r="D1167" s="259" t="s">
        <v>291</v>
      </c>
      <c r="E1167" s="16" t="s">
        <v>223</v>
      </c>
      <c r="F1167" s="260">
        <v>155.506</v>
      </c>
      <c r="G1167" s="33"/>
      <c r="H1167" s="38"/>
    </row>
    <row r="1168" spans="1:8" s="1" customFormat="1" ht="16.899999999999999" customHeight="1">
      <c r="A1168" s="33"/>
      <c r="B1168" s="38"/>
      <c r="C1168" s="259" t="s">
        <v>294</v>
      </c>
      <c r="D1168" s="259" t="s">
        <v>295</v>
      </c>
      <c r="E1168" s="16" t="s">
        <v>223</v>
      </c>
      <c r="F1168" s="260">
        <v>155.506</v>
      </c>
      <c r="G1168" s="33"/>
      <c r="H1168" s="38"/>
    </row>
    <row r="1169" spans="1:8" s="1" customFormat="1" ht="16.899999999999999" customHeight="1">
      <c r="A1169" s="33"/>
      <c r="B1169" s="38"/>
      <c r="C1169" s="259" t="s">
        <v>298</v>
      </c>
      <c r="D1169" s="259" t="s">
        <v>299</v>
      </c>
      <c r="E1169" s="16" t="s">
        <v>223</v>
      </c>
      <c r="F1169" s="260">
        <v>529.58600000000001</v>
      </c>
      <c r="G1169" s="33"/>
      <c r="H1169" s="38"/>
    </row>
    <row r="1170" spans="1:8" s="1" customFormat="1" ht="16.899999999999999" customHeight="1">
      <c r="A1170" s="33"/>
      <c r="B1170" s="38"/>
      <c r="C1170" s="259" t="s">
        <v>309</v>
      </c>
      <c r="D1170" s="259" t="s">
        <v>310</v>
      </c>
      <c r="E1170" s="16" t="s">
        <v>223</v>
      </c>
      <c r="F1170" s="260">
        <v>230.65899999999999</v>
      </c>
      <c r="G1170" s="33"/>
      <c r="H1170" s="38"/>
    </row>
    <row r="1171" spans="1:8" s="1" customFormat="1" ht="16.899999999999999" customHeight="1">
      <c r="A1171" s="33"/>
      <c r="B1171" s="38"/>
      <c r="C1171" s="255" t="s">
        <v>139</v>
      </c>
      <c r="D1171" s="256" t="s">
        <v>140</v>
      </c>
      <c r="E1171" s="257" t="s">
        <v>1</v>
      </c>
      <c r="F1171" s="258">
        <v>26.08</v>
      </c>
      <c r="G1171" s="33"/>
      <c r="H1171" s="38"/>
    </row>
    <row r="1172" spans="1:8" s="1" customFormat="1" ht="16.899999999999999" customHeight="1">
      <c r="A1172" s="33"/>
      <c r="B1172" s="38"/>
      <c r="C1172" s="259" t="s">
        <v>139</v>
      </c>
      <c r="D1172" s="259" t="s">
        <v>364</v>
      </c>
      <c r="E1172" s="16" t="s">
        <v>1</v>
      </c>
      <c r="F1172" s="260">
        <v>26.08</v>
      </c>
      <c r="G1172" s="33"/>
      <c r="H1172" s="38"/>
    </row>
    <row r="1173" spans="1:8" s="1" customFormat="1" ht="16.899999999999999" customHeight="1">
      <c r="A1173" s="33"/>
      <c r="B1173" s="38"/>
      <c r="C1173" s="261" t="s">
        <v>717</v>
      </c>
      <c r="D1173" s="33"/>
      <c r="E1173" s="33"/>
      <c r="F1173" s="33"/>
      <c r="G1173" s="33"/>
      <c r="H1173" s="38"/>
    </row>
    <row r="1174" spans="1:8" s="1" customFormat="1" ht="16.899999999999999" customHeight="1">
      <c r="A1174" s="33"/>
      <c r="B1174" s="38"/>
      <c r="C1174" s="259" t="s">
        <v>361</v>
      </c>
      <c r="D1174" s="259" t="s">
        <v>362</v>
      </c>
      <c r="E1174" s="16" t="s">
        <v>223</v>
      </c>
      <c r="F1174" s="260">
        <v>26.08</v>
      </c>
      <c r="G1174" s="33"/>
      <c r="H1174" s="38"/>
    </row>
    <row r="1175" spans="1:8" s="1" customFormat="1" ht="22.5">
      <c r="A1175" s="33"/>
      <c r="B1175" s="38"/>
      <c r="C1175" s="259" t="s">
        <v>272</v>
      </c>
      <c r="D1175" s="259" t="s">
        <v>273</v>
      </c>
      <c r="E1175" s="16" t="s">
        <v>223</v>
      </c>
      <c r="F1175" s="260">
        <v>125.681</v>
      </c>
      <c r="G1175" s="33"/>
      <c r="H1175" s="38"/>
    </row>
    <row r="1176" spans="1:8" s="1" customFormat="1" ht="22.5">
      <c r="A1176" s="33"/>
      <c r="B1176" s="38"/>
      <c r="C1176" s="259" t="s">
        <v>277</v>
      </c>
      <c r="D1176" s="259" t="s">
        <v>278</v>
      </c>
      <c r="E1176" s="16" t="s">
        <v>223</v>
      </c>
      <c r="F1176" s="260">
        <v>1256.806</v>
      </c>
      <c r="G1176" s="33"/>
      <c r="H1176" s="38"/>
    </row>
    <row r="1177" spans="1:8" s="1" customFormat="1" ht="22.5">
      <c r="A1177" s="33"/>
      <c r="B1177" s="38"/>
      <c r="C1177" s="259" t="s">
        <v>282</v>
      </c>
      <c r="D1177" s="259" t="s">
        <v>283</v>
      </c>
      <c r="E1177" s="16" t="s">
        <v>223</v>
      </c>
      <c r="F1177" s="260">
        <v>125.681</v>
      </c>
      <c r="G1177" s="33"/>
      <c r="H1177" s="38"/>
    </row>
    <row r="1178" spans="1:8" s="1" customFormat="1" ht="22.5">
      <c r="A1178" s="33"/>
      <c r="B1178" s="38"/>
      <c r="C1178" s="259" t="s">
        <v>286</v>
      </c>
      <c r="D1178" s="259" t="s">
        <v>287</v>
      </c>
      <c r="E1178" s="16" t="s">
        <v>223</v>
      </c>
      <c r="F1178" s="260">
        <v>1256.806</v>
      </c>
      <c r="G1178" s="33"/>
      <c r="H1178" s="38"/>
    </row>
    <row r="1179" spans="1:8" s="1" customFormat="1" ht="16.899999999999999" customHeight="1">
      <c r="A1179" s="33"/>
      <c r="B1179" s="38"/>
      <c r="C1179" s="259" t="s">
        <v>298</v>
      </c>
      <c r="D1179" s="259" t="s">
        <v>299</v>
      </c>
      <c r="E1179" s="16" t="s">
        <v>223</v>
      </c>
      <c r="F1179" s="260">
        <v>529.58600000000001</v>
      </c>
      <c r="G1179" s="33"/>
      <c r="H1179" s="38"/>
    </row>
    <row r="1180" spans="1:8" s="1" customFormat="1" ht="16.899999999999999" customHeight="1">
      <c r="A1180" s="33"/>
      <c r="B1180" s="38"/>
      <c r="C1180" s="259" t="s">
        <v>303</v>
      </c>
      <c r="D1180" s="259" t="s">
        <v>304</v>
      </c>
      <c r="E1180" s="16" t="s">
        <v>305</v>
      </c>
      <c r="F1180" s="260">
        <v>393.435</v>
      </c>
      <c r="G1180" s="33"/>
      <c r="H1180" s="38"/>
    </row>
    <row r="1181" spans="1:8" s="1" customFormat="1" ht="16.899999999999999" customHeight="1">
      <c r="A1181" s="33"/>
      <c r="B1181" s="38"/>
      <c r="C1181" s="259" t="s">
        <v>309</v>
      </c>
      <c r="D1181" s="259" t="s">
        <v>310</v>
      </c>
      <c r="E1181" s="16" t="s">
        <v>223</v>
      </c>
      <c r="F1181" s="260">
        <v>230.65899999999999</v>
      </c>
      <c r="G1181" s="33"/>
      <c r="H1181" s="38"/>
    </row>
    <row r="1182" spans="1:8" s="1" customFormat="1" ht="16.899999999999999" customHeight="1">
      <c r="A1182" s="33"/>
      <c r="B1182" s="38"/>
      <c r="C1182" s="255" t="s">
        <v>142</v>
      </c>
      <c r="D1182" s="256" t="s">
        <v>143</v>
      </c>
      <c r="E1182" s="257" t="s">
        <v>1</v>
      </c>
      <c r="F1182" s="258">
        <v>2.1120000000000001</v>
      </c>
      <c r="G1182" s="33"/>
      <c r="H1182" s="38"/>
    </row>
    <row r="1183" spans="1:8" s="1" customFormat="1" ht="16.899999999999999" customHeight="1">
      <c r="A1183" s="33"/>
      <c r="B1183" s="38"/>
      <c r="C1183" s="259" t="s">
        <v>142</v>
      </c>
      <c r="D1183" s="259" t="s">
        <v>359</v>
      </c>
      <c r="E1183" s="16" t="s">
        <v>1</v>
      </c>
      <c r="F1183" s="260">
        <v>2.1120000000000001</v>
      </c>
      <c r="G1183" s="33"/>
      <c r="H1183" s="38"/>
    </row>
    <row r="1184" spans="1:8" s="1" customFormat="1" ht="16.899999999999999" customHeight="1">
      <c r="A1184" s="33"/>
      <c r="B1184" s="38"/>
      <c r="C1184" s="261" t="s">
        <v>717</v>
      </c>
      <c r="D1184" s="33"/>
      <c r="E1184" s="33"/>
      <c r="F1184" s="33"/>
      <c r="G1184" s="33"/>
      <c r="H1184" s="38"/>
    </row>
    <row r="1185" spans="1:8" s="1" customFormat="1" ht="16.899999999999999" customHeight="1">
      <c r="A1185" s="33"/>
      <c r="B1185" s="38"/>
      <c r="C1185" s="259" t="s">
        <v>356</v>
      </c>
      <c r="D1185" s="259" t="s">
        <v>357</v>
      </c>
      <c r="E1185" s="16" t="s">
        <v>223</v>
      </c>
      <c r="F1185" s="260">
        <v>2.1120000000000001</v>
      </c>
      <c r="G1185" s="33"/>
      <c r="H1185" s="38"/>
    </row>
    <row r="1186" spans="1:8" s="1" customFormat="1" ht="22.5">
      <c r="A1186" s="33"/>
      <c r="B1186" s="38"/>
      <c r="C1186" s="259" t="s">
        <v>272</v>
      </c>
      <c r="D1186" s="259" t="s">
        <v>273</v>
      </c>
      <c r="E1186" s="16" t="s">
        <v>223</v>
      </c>
      <c r="F1186" s="260">
        <v>125.681</v>
      </c>
      <c r="G1186" s="33"/>
      <c r="H1186" s="38"/>
    </row>
    <row r="1187" spans="1:8" s="1" customFormat="1" ht="22.5">
      <c r="A1187" s="33"/>
      <c r="B1187" s="38"/>
      <c r="C1187" s="259" t="s">
        <v>277</v>
      </c>
      <c r="D1187" s="259" t="s">
        <v>278</v>
      </c>
      <c r="E1187" s="16" t="s">
        <v>223</v>
      </c>
      <c r="F1187" s="260">
        <v>1256.806</v>
      </c>
      <c r="G1187" s="33"/>
      <c r="H1187" s="38"/>
    </row>
    <row r="1188" spans="1:8" s="1" customFormat="1" ht="22.5">
      <c r="A1188" s="33"/>
      <c r="B1188" s="38"/>
      <c r="C1188" s="259" t="s">
        <v>282</v>
      </c>
      <c r="D1188" s="259" t="s">
        <v>283</v>
      </c>
      <c r="E1188" s="16" t="s">
        <v>223</v>
      </c>
      <c r="F1188" s="260">
        <v>125.681</v>
      </c>
      <c r="G1188" s="33"/>
      <c r="H1188" s="38"/>
    </row>
    <row r="1189" spans="1:8" s="1" customFormat="1" ht="22.5">
      <c r="A1189" s="33"/>
      <c r="B1189" s="38"/>
      <c r="C1189" s="259" t="s">
        <v>286</v>
      </c>
      <c r="D1189" s="259" t="s">
        <v>287</v>
      </c>
      <c r="E1189" s="16" t="s">
        <v>223</v>
      </c>
      <c r="F1189" s="260">
        <v>1256.806</v>
      </c>
      <c r="G1189" s="33"/>
      <c r="H1189" s="38"/>
    </row>
    <row r="1190" spans="1:8" s="1" customFormat="1" ht="16.899999999999999" customHeight="1">
      <c r="A1190" s="33"/>
      <c r="B1190" s="38"/>
      <c r="C1190" s="259" t="s">
        <v>298</v>
      </c>
      <c r="D1190" s="259" t="s">
        <v>299</v>
      </c>
      <c r="E1190" s="16" t="s">
        <v>223</v>
      </c>
      <c r="F1190" s="260">
        <v>529.58600000000001</v>
      </c>
      <c r="G1190" s="33"/>
      <c r="H1190" s="38"/>
    </row>
    <row r="1191" spans="1:8" s="1" customFormat="1" ht="16.899999999999999" customHeight="1">
      <c r="A1191" s="33"/>
      <c r="B1191" s="38"/>
      <c r="C1191" s="259" t="s">
        <v>303</v>
      </c>
      <c r="D1191" s="259" t="s">
        <v>304</v>
      </c>
      <c r="E1191" s="16" t="s">
        <v>305</v>
      </c>
      <c r="F1191" s="260">
        <v>393.435</v>
      </c>
      <c r="G1191" s="33"/>
      <c r="H1191" s="38"/>
    </row>
    <row r="1192" spans="1:8" s="1" customFormat="1" ht="16.899999999999999" customHeight="1">
      <c r="A1192" s="33"/>
      <c r="B1192" s="38"/>
      <c r="C1192" s="259" t="s">
        <v>309</v>
      </c>
      <c r="D1192" s="259" t="s">
        <v>310</v>
      </c>
      <c r="E1192" s="16" t="s">
        <v>223</v>
      </c>
      <c r="F1192" s="260">
        <v>230.65899999999999</v>
      </c>
      <c r="G1192" s="33"/>
      <c r="H1192" s="38"/>
    </row>
    <row r="1193" spans="1:8" s="1" customFormat="1" ht="16.899999999999999" customHeight="1">
      <c r="A1193" s="33"/>
      <c r="B1193" s="38"/>
      <c r="C1193" s="255" t="s">
        <v>136</v>
      </c>
      <c r="D1193" s="256" t="s">
        <v>137</v>
      </c>
      <c r="E1193" s="257" t="s">
        <v>1</v>
      </c>
      <c r="F1193" s="258">
        <v>52.16</v>
      </c>
      <c r="G1193" s="33"/>
      <c r="H1193" s="38"/>
    </row>
    <row r="1194" spans="1:8" s="1" customFormat="1" ht="16.899999999999999" customHeight="1">
      <c r="A1194" s="33"/>
      <c r="B1194" s="38"/>
      <c r="C1194" s="259" t="s">
        <v>136</v>
      </c>
      <c r="D1194" s="259" t="s">
        <v>328</v>
      </c>
      <c r="E1194" s="16" t="s">
        <v>1</v>
      </c>
      <c r="F1194" s="260">
        <v>52.16</v>
      </c>
      <c r="G1194" s="33"/>
      <c r="H1194" s="38"/>
    </row>
    <row r="1195" spans="1:8" s="1" customFormat="1" ht="16.899999999999999" customHeight="1">
      <c r="A1195" s="33"/>
      <c r="B1195" s="38"/>
      <c r="C1195" s="261" t="s">
        <v>717</v>
      </c>
      <c r="D1195" s="33"/>
      <c r="E1195" s="33"/>
      <c r="F1195" s="33"/>
      <c r="G1195" s="33"/>
      <c r="H1195" s="38"/>
    </row>
    <row r="1196" spans="1:8" s="1" customFormat="1" ht="16.899999999999999" customHeight="1">
      <c r="A1196" s="33"/>
      <c r="B1196" s="38"/>
      <c r="C1196" s="259" t="s">
        <v>325</v>
      </c>
      <c r="D1196" s="259" t="s">
        <v>326</v>
      </c>
      <c r="E1196" s="16" t="s">
        <v>223</v>
      </c>
      <c r="F1196" s="260">
        <v>52.16</v>
      </c>
      <c r="G1196" s="33"/>
      <c r="H1196" s="38"/>
    </row>
    <row r="1197" spans="1:8" s="1" customFormat="1" ht="22.5">
      <c r="A1197" s="33"/>
      <c r="B1197" s="38"/>
      <c r="C1197" s="259" t="s">
        <v>272</v>
      </c>
      <c r="D1197" s="259" t="s">
        <v>273</v>
      </c>
      <c r="E1197" s="16" t="s">
        <v>223</v>
      </c>
      <c r="F1197" s="260">
        <v>125.681</v>
      </c>
      <c r="G1197" s="33"/>
      <c r="H1197" s="38"/>
    </row>
    <row r="1198" spans="1:8" s="1" customFormat="1" ht="22.5">
      <c r="A1198" s="33"/>
      <c r="B1198" s="38"/>
      <c r="C1198" s="259" t="s">
        <v>277</v>
      </c>
      <c r="D1198" s="259" t="s">
        <v>278</v>
      </c>
      <c r="E1198" s="16" t="s">
        <v>223</v>
      </c>
      <c r="F1198" s="260">
        <v>1256.806</v>
      </c>
      <c r="G1198" s="33"/>
      <c r="H1198" s="38"/>
    </row>
    <row r="1199" spans="1:8" s="1" customFormat="1" ht="22.5">
      <c r="A1199" s="33"/>
      <c r="B1199" s="38"/>
      <c r="C1199" s="259" t="s">
        <v>282</v>
      </c>
      <c r="D1199" s="259" t="s">
        <v>283</v>
      </c>
      <c r="E1199" s="16" t="s">
        <v>223</v>
      </c>
      <c r="F1199" s="260">
        <v>125.681</v>
      </c>
      <c r="G1199" s="33"/>
      <c r="H1199" s="38"/>
    </row>
    <row r="1200" spans="1:8" s="1" customFormat="1" ht="22.5">
      <c r="A1200" s="33"/>
      <c r="B1200" s="38"/>
      <c r="C1200" s="259" t="s">
        <v>286</v>
      </c>
      <c r="D1200" s="259" t="s">
        <v>287</v>
      </c>
      <c r="E1200" s="16" t="s">
        <v>223</v>
      </c>
      <c r="F1200" s="260">
        <v>1256.806</v>
      </c>
      <c r="G1200" s="33"/>
      <c r="H1200" s="38"/>
    </row>
    <row r="1201" spans="1:8" s="1" customFormat="1" ht="16.899999999999999" customHeight="1">
      <c r="A1201" s="33"/>
      <c r="B1201" s="38"/>
      <c r="C1201" s="259" t="s">
        <v>298</v>
      </c>
      <c r="D1201" s="259" t="s">
        <v>299</v>
      </c>
      <c r="E1201" s="16" t="s">
        <v>223</v>
      </c>
      <c r="F1201" s="260">
        <v>529.58600000000001</v>
      </c>
      <c r="G1201" s="33"/>
      <c r="H1201" s="38"/>
    </row>
    <row r="1202" spans="1:8" s="1" customFormat="1" ht="16.899999999999999" customHeight="1">
      <c r="A1202" s="33"/>
      <c r="B1202" s="38"/>
      <c r="C1202" s="259" t="s">
        <v>303</v>
      </c>
      <c r="D1202" s="259" t="s">
        <v>304</v>
      </c>
      <c r="E1202" s="16" t="s">
        <v>305</v>
      </c>
      <c r="F1202" s="260">
        <v>393.435</v>
      </c>
      <c r="G1202" s="33"/>
      <c r="H1202" s="38"/>
    </row>
    <row r="1203" spans="1:8" s="1" customFormat="1" ht="16.899999999999999" customHeight="1">
      <c r="A1203" s="33"/>
      <c r="B1203" s="38"/>
      <c r="C1203" s="259" t="s">
        <v>309</v>
      </c>
      <c r="D1203" s="259" t="s">
        <v>310</v>
      </c>
      <c r="E1203" s="16" t="s">
        <v>223</v>
      </c>
      <c r="F1203" s="260">
        <v>230.65899999999999</v>
      </c>
      <c r="G1203" s="33"/>
      <c r="H1203" s="38"/>
    </row>
    <row r="1204" spans="1:8" s="1" customFormat="1" ht="16.899999999999999" customHeight="1">
      <c r="A1204" s="33"/>
      <c r="B1204" s="38"/>
      <c r="C1204" s="259" t="s">
        <v>330</v>
      </c>
      <c r="D1204" s="259" t="s">
        <v>331</v>
      </c>
      <c r="E1204" s="16" t="s">
        <v>305</v>
      </c>
      <c r="F1204" s="260">
        <v>93.888000000000005</v>
      </c>
      <c r="G1204" s="33"/>
      <c r="H1204" s="38"/>
    </row>
    <row r="1205" spans="1:8" s="1" customFormat="1" ht="16.899999999999999" customHeight="1">
      <c r="A1205" s="33"/>
      <c r="B1205" s="38"/>
      <c r="C1205" s="255" t="s">
        <v>733</v>
      </c>
      <c r="D1205" s="256" t="s">
        <v>734</v>
      </c>
      <c r="E1205" s="257" t="s">
        <v>1</v>
      </c>
      <c r="F1205" s="258">
        <v>0</v>
      </c>
      <c r="G1205" s="33"/>
      <c r="H1205" s="38"/>
    </row>
    <row r="1206" spans="1:8" s="1" customFormat="1" ht="16.899999999999999" customHeight="1">
      <c r="A1206" s="33"/>
      <c r="B1206" s="38"/>
      <c r="C1206" s="255" t="s">
        <v>148</v>
      </c>
      <c r="D1206" s="256" t="s">
        <v>149</v>
      </c>
      <c r="E1206" s="257" t="s">
        <v>1</v>
      </c>
      <c r="F1206" s="258">
        <v>33</v>
      </c>
      <c r="G1206" s="33"/>
      <c r="H1206" s="38"/>
    </row>
    <row r="1207" spans="1:8" s="1" customFormat="1" ht="16.899999999999999" customHeight="1">
      <c r="A1207" s="33"/>
      <c r="B1207" s="38"/>
      <c r="C1207" s="259" t="s">
        <v>148</v>
      </c>
      <c r="D1207" s="259" t="s">
        <v>615</v>
      </c>
      <c r="E1207" s="16" t="s">
        <v>1</v>
      </c>
      <c r="F1207" s="260">
        <v>33</v>
      </c>
      <c r="G1207" s="33"/>
      <c r="H1207" s="38"/>
    </row>
    <row r="1208" spans="1:8" s="1" customFormat="1" ht="16.899999999999999" customHeight="1">
      <c r="A1208" s="33"/>
      <c r="B1208" s="38"/>
      <c r="C1208" s="261" t="s">
        <v>717</v>
      </c>
      <c r="D1208" s="33"/>
      <c r="E1208" s="33"/>
      <c r="F1208" s="33"/>
      <c r="G1208" s="33"/>
      <c r="H1208" s="38"/>
    </row>
    <row r="1209" spans="1:8" s="1" customFormat="1" ht="16.899999999999999" customHeight="1">
      <c r="A1209" s="33"/>
      <c r="B1209" s="38"/>
      <c r="C1209" s="259" t="s">
        <v>339</v>
      </c>
      <c r="D1209" s="259" t="s">
        <v>340</v>
      </c>
      <c r="E1209" s="16" t="s">
        <v>341</v>
      </c>
      <c r="F1209" s="260">
        <v>326</v>
      </c>
      <c r="G1209" s="33"/>
      <c r="H1209" s="38"/>
    </row>
    <row r="1210" spans="1:8" s="1" customFormat="1" ht="22.5">
      <c r="A1210" s="33"/>
      <c r="B1210" s="38"/>
      <c r="C1210" s="259" t="s">
        <v>237</v>
      </c>
      <c r="D1210" s="259" t="s">
        <v>238</v>
      </c>
      <c r="E1210" s="16" t="s">
        <v>223</v>
      </c>
      <c r="F1210" s="260">
        <v>155.506</v>
      </c>
      <c r="G1210" s="33"/>
      <c r="H1210" s="38"/>
    </row>
    <row r="1211" spans="1:8" s="1" customFormat="1" ht="16.899999999999999" customHeight="1">
      <c r="A1211" s="33"/>
      <c r="B1211" s="38"/>
      <c r="C1211" s="259" t="s">
        <v>356</v>
      </c>
      <c r="D1211" s="259" t="s">
        <v>357</v>
      </c>
      <c r="E1211" s="16" t="s">
        <v>223</v>
      </c>
      <c r="F1211" s="260">
        <v>2.1120000000000001</v>
      </c>
      <c r="G1211" s="33"/>
      <c r="H1211" s="38"/>
    </row>
    <row r="1212" spans="1:8" s="1" customFormat="1" ht="22.5">
      <c r="A1212" s="33"/>
      <c r="B1212" s="38"/>
      <c r="C1212" s="259" t="s">
        <v>416</v>
      </c>
      <c r="D1212" s="259" t="s">
        <v>417</v>
      </c>
      <c r="E1212" s="16" t="s">
        <v>418</v>
      </c>
      <c r="F1212" s="260">
        <v>33</v>
      </c>
      <c r="G1212" s="33"/>
      <c r="H1212" s="38"/>
    </row>
    <row r="1213" spans="1:8" s="1" customFormat="1" ht="16.899999999999999" customHeight="1">
      <c r="A1213" s="33"/>
      <c r="B1213" s="38"/>
      <c r="C1213" s="259" t="s">
        <v>421</v>
      </c>
      <c r="D1213" s="259" t="s">
        <v>422</v>
      </c>
      <c r="E1213" s="16" t="s">
        <v>418</v>
      </c>
      <c r="F1213" s="260">
        <v>33</v>
      </c>
      <c r="G1213" s="33"/>
      <c r="H1213" s="38"/>
    </row>
    <row r="1214" spans="1:8" s="1" customFormat="1" ht="16.899999999999999" customHeight="1">
      <c r="A1214" s="33"/>
      <c r="B1214" s="38"/>
      <c r="C1214" s="255" t="s">
        <v>118</v>
      </c>
      <c r="D1214" s="256" t="s">
        <v>119</v>
      </c>
      <c r="E1214" s="257" t="s">
        <v>1</v>
      </c>
      <c r="F1214" s="258">
        <v>0.8</v>
      </c>
      <c r="G1214" s="33"/>
      <c r="H1214" s="38"/>
    </row>
    <row r="1215" spans="1:8" s="1" customFormat="1" ht="16.899999999999999" customHeight="1">
      <c r="A1215" s="33"/>
      <c r="B1215" s="38"/>
      <c r="C1215" s="259" t="s">
        <v>118</v>
      </c>
      <c r="D1215" s="259" t="s">
        <v>344</v>
      </c>
      <c r="E1215" s="16" t="s">
        <v>1</v>
      </c>
      <c r="F1215" s="260">
        <v>0.8</v>
      </c>
      <c r="G1215" s="33"/>
      <c r="H1215" s="38"/>
    </row>
    <row r="1216" spans="1:8" s="1" customFormat="1" ht="16.899999999999999" customHeight="1">
      <c r="A1216" s="33"/>
      <c r="B1216" s="38"/>
      <c r="C1216" s="261" t="s">
        <v>717</v>
      </c>
      <c r="D1216" s="33"/>
      <c r="E1216" s="33"/>
      <c r="F1216" s="33"/>
      <c r="G1216" s="33"/>
      <c r="H1216" s="38"/>
    </row>
    <row r="1217" spans="1:8" s="1" customFormat="1" ht="16.899999999999999" customHeight="1">
      <c r="A1217" s="33"/>
      <c r="B1217" s="38"/>
      <c r="C1217" s="259" t="s">
        <v>339</v>
      </c>
      <c r="D1217" s="259" t="s">
        <v>340</v>
      </c>
      <c r="E1217" s="16" t="s">
        <v>341</v>
      </c>
      <c r="F1217" s="260">
        <v>326</v>
      </c>
      <c r="G1217" s="33"/>
      <c r="H1217" s="38"/>
    </row>
    <row r="1218" spans="1:8" s="1" customFormat="1" ht="16.899999999999999" customHeight="1">
      <c r="A1218" s="33"/>
      <c r="B1218" s="38"/>
      <c r="C1218" s="259" t="s">
        <v>193</v>
      </c>
      <c r="D1218" s="259" t="s">
        <v>194</v>
      </c>
      <c r="E1218" s="16" t="s">
        <v>187</v>
      </c>
      <c r="F1218" s="260">
        <v>184.72200000000001</v>
      </c>
      <c r="G1218" s="33"/>
      <c r="H1218" s="38"/>
    </row>
    <row r="1219" spans="1:8" s="1" customFormat="1" ht="16.899999999999999" customHeight="1">
      <c r="A1219" s="33"/>
      <c r="B1219" s="38"/>
      <c r="C1219" s="259" t="s">
        <v>201</v>
      </c>
      <c r="D1219" s="259" t="s">
        <v>202</v>
      </c>
      <c r="E1219" s="16" t="s">
        <v>187</v>
      </c>
      <c r="F1219" s="260">
        <v>43.463999999999999</v>
      </c>
      <c r="G1219" s="33"/>
      <c r="H1219" s="38"/>
    </row>
    <row r="1220" spans="1:8" s="1" customFormat="1" ht="16.899999999999999" customHeight="1">
      <c r="A1220" s="33"/>
      <c r="B1220" s="38"/>
      <c r="C1220" s="259" t="s">
        <v>205</v>
      </c>
      <c r="D1220" s="259" t="s">
        <v>206</v>
      </c>
      <c r="E1220" s="16" t="s">
        <v>187</v>
      </c>
      <c r="F1220" s="260">
        <v>86.927999999999997</v>
      </c>
      <c r="G1220" s="33"/>
      <c r="H1220" s="38"/>
    </row>
    <row r="1221" spans="1:8" s="1" customFormat="1" ht="16.899999999999999" customHeight="1">
      <c r="A1221" s="33"/>
      <c r="B1221" s="38"/>
      <c r="C1221" s="259" t="s">
        <v>216</v>
      </c>
      <c r="D1221" s="259" t="s">
        <v>217</v>
      </c>
      <c r="E1221" s="16" t="s">
        <v>187</v>
      </c>
      <c r="F1221" s="260">
        <v>141.27099999999999</v>
      </c>
      <c r="G1221" s="33"/>
      <c r="H1221" s="38"/>
    </row>
    <row r="1222" spans="1:8" s="1" customFormat="1" ht="22.5">
      <c r="A1222" s="33"/>
      <c r="B1222" s="38"/>
      <c r="C1222" s="259" t="s">
        <v>237</v>
      </c>
      <c r="D1222" s="259" t="s">
        <v>238</v>
      </c>
      <c r="E1222" s="16" t="s">
        <v>223</v>
      </c>
      <c r="F1222" s="260">
        <v>155.506</v>
      </c>
      <c r="G1222" s="33"/>
      <c r="H1222" s="38"/>
    </row>
    <row r="1223" spans="1:8" s="1" customFormat="1" ht="22.5">
      <c r="A1223" s="33"/>
      <c r="B1223" s="38"/>
      <c r="C1223" s="259" t="s">
        <v>262</v>
      </c>
      <c r="D1223" s="259" t="s">
        <v>263</v>
      </c>
      <c r="E1223" s="16" t="s">
        <v>223</v>
      </c>
      <c r="F1223" s="260">
        <v>226.32</v>
      </c>
      <c r="G1223" s="33"/>
      <c r="H1223" s="38"/>
    </row>
    <row r="1224" spans="1:8" s="1" customFormat="1" ht="16.899999999999999" customHeight="1">
      <c r="A1224" s="33"/>
      <c r="B1224" s="38"/>
      <c r="C1224" s="259" t="s">
        <v>267</v>
      </c>
      <c r="D1224" s="259" t="s">
        <v>268</v>
      </c>
      <c r="E1224" s="16" t="s">
        <v>223</v>
      </c>
      <c r="F1224" s="260">
        <v>226.32</v>
      </c>
      <c r="G1224" s="33"/>
      <c r="H1224" s="38"/>
    </row>
    <row r="1225" spans="1:8" s="1" customFormat="1" ht="16.899999999999999" customHeight="1">
      <c r="A1225" s="33"/>
      <c r="B1225" s="38"/>
      <c r="C1225" s="259" t="s">
        <v>325</v>
      </c>
      <c r="D1225" s="259" t="s">
        <v>326</v>
      </c>
      <c r="E1225" s="16" t="s">
        <v>223</v>
      </c>
      <c r="F1225" s="260">
        <v>52.16</v>
      </c>
      <c r="G1225" s="33"/>
      <c r="H1225" s="38"/>
    </row>
    <row r="1226" spans="1:8" s="1" customFormat="1" ht="16.899999999999999" customHeight="1">
      <c r="A1226" s="33"/>
      <c r="B1226" s="38"/>
      <c r="C1226" s="259" t="s">
        <v>335</v>
      </c>
      <c r="D1226" s="259" t="s">
        <v>336</v>
      </c>
      <c r="E1226" s="16" t="s">
        <v>187</v>
      </c>
      <c r="F1226" s="260">
        <v>141.27099999999999</v>
      </c>
      <c r="G1226" s="33"/>
      <c r="H1226" s="38"/>
    </row>
    <row r="1227" spans="1:8" s="1" customFormat="1" ht="16.899999999999999" customHeight="1">
      <c r="A1227" s="33"/>
      <c r="B1227" s="38"/>
      <c r="C1227" s="259" t="s">
        <v>361</v>
      </c>
      <c r="D1227" s="259" t="s">
        <v>362</v>
      </c>
      <c r="E1227" s="16" t="s">
        <v>223</v>
      </c>
      <c r="F1227" s="260">
        <v>26.08</v>
      </c>
      <c r="G1227" s="33"/>
      <c r="H1227" s="38"/>
    </row>
    <row r="1228" spans="1:8" s="1" customFormat="1" ht="16.899999999999999" customHeight="1">
      <c r="A1228" s="33"/>
      <c r="B1228" s="38"/>
      <c r="C1228" s="259" t="s">
        <v>371</v>
      </c>
      <c r="D1228" s="259" t="s">
        <v>372</v>
      </c>
      <c r="E1228" s="16" t="s">
        <v>187</v>
      </c>
      <c r="F1228" s="260">
        <v>43.463999999999999</v>
      </c>
      <c r="G1228" s="33"/>
      <c r="H1228" s="38"/>
    </row>
    <row r="1229" spans="1:8" s="1" customFormat="1" ht="16.899999999999999" customHeight="1">
      <c r="A1229" s="33"/>
      <c r="B1229" s="38"/>
      <c r="C1229" s="259" t="s">
        <v>376</v>
      </c>
      <c r="D1229" s="259" t="s">
        <v>377</v>
      </c>
      <c r="E1229" s="16" t="s">
        <v>187</v>
      </c>
      <c r="F1229" s="260">
        <v>43.463999999999999</v>
      </c>
      <c r="G1229" s="33"/>
      <c r="H1229" s="38"/>
    </row>
    <row r="1230" spans="1:8" s="1" customFormat="1" ht="16.899999999999999" customHeight="1">
      <c r="A1230" s="33"/>
      <c r="B1230" s="38"/>
      <c r="C1230" s="259" t="s">
        <v>384</v>
      </c>
      <c r="D1230" s="259" t="s">
        <v>385</v>
      </c>
      <c r="E1230" s="16" t="s">
        <v>187</v>
      </c>
      <c r="F1230" s="260">
        <v>130.392</v>
      </c>
      <c r="G1230" s="33"/>
      <c r="H1230" s="38"/>
    </row>
    <row r="1231" spans="1:8" s="1" customFormat="1" ht="16.899999999999999" customHeight="1">
      <c r="A1231" s="33"/>
      <c r="B1231" s="38"/>
      <c r="C1231" s="259" t="s">
        <v>316</v>
      </c>
      <c r="D1231" s="259" t="s">
        <v>317</v>
      </c>
      <c r="E1231" s="16" t="s">
        <v>305</v>
      </c>
      <c r="F1231" s="260">
        <v>248.80099999999999</v>
      </c>
      <c r="G1231" s="33"/>
      <c r="H1231" s="38"/>
    </row>
    <row r="1232" spans="1:8" s="1" customFormat="1" ht="16.899999999999999" customHeight="1">
      <c r="A1232" s="33"/>
      <c r="B1232" s="38"/>
      <c r="C1232" s="255" t="s">
        <v>735</v>
      </c>
      <c r="D1232" s="256" t="s">
        <v>736</v>
      </c>
      <c r="E1232" s="257" t="s">
        <v>1</v>
      </c>
      <c r="F1232" s="258">
        <v>390.88</v>
      </c>
      <c r="G1232" s="33"/>
      <c r="H1232" s="38"/>
    </row>
    <row r="1233" spans="1:8" s="1" customFormat="1" ht="16.899999999999999" customHeight="1">
      <c r="A1233" s="33"/>
      <c r="B1233" s="38"/>
      <c r="C1233" s="255" t="s">
        <v>145</v>
      </c>
      <c r="D1233" s="256" t="s">
        <v>146</v>
      </c>
      <c r="E1233" s="257" t="s">
        <v>1</v>
      </c>
      <c r="F1233" s="258">
        <v>138.22300000000001</v>
      </c>
      <c r="G1233" s="33"/>
      <c r="H1233" s="38"/>
    </row>
    <row r="1234" spans="1:8" s="1" customFormat="1" ht="16.899999999999999" customHeight="1">
      <c r="A1234" s="33"/>
      <c r="B1234" s="38"/>
      <c r="C1234" s="259" t="s">
        <v>1</v>
      </c>
      <c r="D1234" s="259" t="s">
        <v>319</v>
      </c>
      <c r="E1234" s="16" t="s">
        <v>1</v>
      </c>
      <c r="F1234" s="260">
        <v>0</v>
      </c>
      <c r="G1234" s="33"/>
      <c r="H1234" s="38"/>
    </row>
    <row r="1235" spans="1:8" s="1" customFormat="1" ht="16.899999999999999" customHeight="1">
      <c r="A1235" s="33"/>
      <c r="B1235" s="38"/>
      <c r="C1235" s="259" t="s">
        <v>1</v>
      </c>
      <c r="D1235" s="259" t="s">
        <v>320</v>
      </c>
      <c r="E1235" s="16" t="s">
        <v>1</v>
      </c>
      <c r="F1235" s="260">
        <v>32.597999999999999</v>
      </c>
      <c r="G1235" s="33"/>
      <c r="H1235" s="38"/>
    </row>
    <row r="1236" spans="1:8" s="1" customFormat="1" ht="16.899999999999999" customHeight="1">
      <c r="A1236" s="33"/>
      <c r="B1236" s="38"/>
      <c r="C1236" s="259" t="s">
        <v>1</v>
      </c>
      <c r="D1236" s="259" t="s">
        <v>321</v>
      </c>
      <c r="E1236" s="16" t="s">
        <v>1</v>
      </c>
      <c r="F1236" s="260">
        <v>28.251999999999999</v>
      </c>
      <c r="G1236" s="33"/>
      <c r="H1236" s="38"/>
    </row>
    <row r="1237" spans="1:8" s="1" customFormat="1" ht="16.899999999999999" customHeight="1">
      <c r="A1237" s="33"/>
      <c r="B1237" s="38"/>
      <c r="C1237" s="259" t="s">
        <v>1</v>
      </c>
      <c r="D1237" s="259" t="s">
        <v>322</v>
      </c>
      <c r="E1237" s="16" t="s">
        <v>1</v>
      </c>
      <c r="F1237" s="260">
        <v>77.373000000000005</v>
      </c>
      <c r="G1237" s="33"/>
      <c r="H1237" s="38"/>
    </row>
    <row r="1238" spans="1:8" s="1" customFormat="1" ht="16.899999999999999" customHeight="1">
      <c r="A1238" s="33"/>
      <c r="B1238" s="38"/>
      <c r="C1238" s="259" t="s">
        <v>145</v>
      </c>
      <c r="D1238" s="259" t="s">
        <v>199</v>
      </c>
      <c r="E1238" s="16" t="s">
        <v>1</v>
      </c>
      <c r="F1238" s="260">
        <v>138.22300000000001</v>
      </c>
      <c r="G1238" s="33"/>
      <c r="H1238" s="38"/>
    </row>
    <row r="1239" spans="1:8" s="1" customFormat="1" ht="16.899999999999999" customHeight="1">
      <c r="A1239" s="33"/>
      <c r="B1239" s="38"/>
      <c r="C1239" s="261" t="s">
        <v>717</v>
      </c>
      <c r="D1239" s="33"/>
      <c r="E1239" s="33"/>
      <c r="F1239" s="33"/>
      <c r="G1239" s="33"/>
      <c r="H1239" s="38"/>
    </row>
    <row r="1240" spans="1:8" s="1" customFormat="1" ht="16.899999999999999" customHeight="1">
      <c r="A1240" s="33"/>
      <c r="B1240" s="38"/>
      <c r="C1240" s="259" t="s">
        <v>316</v>
      </c>
      <c r="D1240" s="259" t="s">
        <v>317</v>
      </c>
      <c r="E1240" s="16" t="s">
        <v>305</v>
      </c>
      <c r="F1240" s="260">
        <v>248.80099999999999</v>
      </c>
      <c r="G1240" s="33"/>
      <c r="H1240" s="38"/>
    </row>
    <row r="1241" spans="1:8" s="1" customFormat="1" ht="22.5">
      <c r="A1241" s="33"/>
      <c r="B1241" s="38"/>
      <c r="C1241" s="259" t="s">
        <v>272</v>
      </c>
      <c r="D1241" s="259" t="s">
        <v>273</v>
      </c>
      <c r="E1241" s="16" t="s">
        <v>223</v>
      </c>
      <c r="F1241" s="260">
        <v>125.681</v>
      </c>
      <c r="G1241" s="33"/>
      <c r="H1241" s="38"/>
    </row>
    <row r="1242" spans="1:8" s="1" customFormat="1" ht="22.5">
      <c r="A1242" s="33"/>
      <c r="B1242" s="38"/>
      <c r="C1242" s="259" t="s">
        <v>277</v>
      </c>
      <c r="D1242" s="259" t="s">
        <v>278</v>
      </c>
      <c r="E1242" s="16" t="s">
        <v>223</v>
      </c>
      <c r="F1242" s="260">
        <v>1256.806</v>
      </c>
      <c r="G1242" s="33"/>
      <c r="H1242" s="38"/>
    </row>
    <row r="1243" spans="1:8" s="1" customFormat="1" ht="22.5">
      <c r="A1243" s="33"/>
      <c r="B1243" s="38"/>
      <c r="C1243" s="259" t="s">
        <v>282</v>
      </c>
      <c r="D1243" s="259" t="s">
        <v>283</v>
      </c>
      <c r="E1243" s="16" t="s">
        <v>223</v>
      </c>
      <c r="F1243" s="260">
        <v>125.681</v>
      </c>
      <c r="G1243" s="33"/>
      <c r="H1243" s="38"/>
    </row>
    <row r="1244" spans="1:8" s="1" customFormat="1" ht="22.5">
      <c r="A1244" s="33"/>
      <c r="B1244" s="38"/>
      <c r="C1244" s="259" t="s">
        <v>286</v>
      </c>
      <c r="D1244" s="259" t="s">
        <v>287</v>
      </c>
      <c r="E1244" s="16" t="s">
        <v>223</v>
      </c>
      <c r="F1244" s="260">
        <v>1256.806</v>
      </c>
      <c r="G1244" s="33"/>
      <c r="H1244" s="38"/>
    </row>
    <row r="1245" spans="1:8" s="1" customFormat="1" ht="16.899999999999999" customHeight="1">
      <c r="A1245" s="33"/>
      <c r="B1245" s="38"/>
      <c r="C1245" s="259" t="s">
        <v>298</v>
      </c>
      <c r="D1245" s="259" t="s">
        <v>299</v>
      </c>
      <c r="E1245" s="16" t="s">
        <v>223</v>
      </c>
      <c r="F1245" s="260">
        <v>529.58600000000001</v>
      </c>
      <c r="G1245" s="33"/>
      <c r="H1245" s="38"/>
    </row>
    <row r="1246" spans="1:8" s="1" customFormat="1" ht="16.899999999999999" customHeight="1">
      <c r="A1246" s="33"/>
      <c r="B1246" s="38"/>
      <c r="C1246" s="259" t="s">
        <v>303</v>
      </c>
      <c r="D1246" s="259" t="s">
        <v>304</v>
      </c>
      <c r="E1246" s="16" t="s">
        <v>305</v>
      </c>
      <c r="F1246" s="260">
        <v>393.435</v>
      </c>
      <c r="G1246" s="33"/>
      <c r="H1246" s="38"/>
    </row>
    <row r="1247" spans="1:8" s="1" customFormat="1" ht="26.45" customHeight="1">
      <c r="A1247" s="33"/>
      <c r="B1247" s="38"/>
      <c r="C1247" s="254" t="s">
        <v>742</v>
      </c>
      <c r="D1247" s="254" t="s">
        <v>103</v>
      </c>
      <c r="E1247" s="33"/>
      <c r="F1247" s="33"/>
      <c r="G1247" s="33"/>
      <c r="H1247" s="38"/>
    </row>
    <row r="1248" spans="1:8" s="1" customFormat="1" ht="16.899999999999999" customHeight="1">
      <c r="A1248" s="33"/>
      <c r="B1248" s="38"/>
      <c r="C1248" s="255" t="s">
        <v>123</v>
      </c>
      <c r="D1248" s="256" t="s">
        <v>124</v>
      </c>
      <c r="E1248" s="257" t="s">
        <v>1</v>
      </c>
      <c r="F1248" s="258">
        <v>179</v>
      </c>
      <c r="G1248" s="33"/>
      <c r="H1248" s="38"/>
    </row>
    <row r="1249" spans="1:8" s="1" customFormat="1" ht="16.899999999999999" customHeight="1">
      <c r="A1249" s="33"/>
      <c r="B1249" s="38"/>
      <c r="C1249" s="259" t="s">
        <v>123</v>
      </c>
      <c r="D1249" s="259" t="s">
        <v>635</v>
      </c>
      <c r="E1249" s="16" t="s">
        <v>1</v>
      </c>
      <c r="F1249" s="260">
        <v>179</v>
      </c>
      <c r="G1249" s="33"/>
      <c r="H1249" s="38"/>
    </row>
    <row r="1250" spans="1:8" s="1" customFormat="1" ht="16.899999999999999" customHeight="1">
      <c r="A1250" s="33"/>
      <c r="B1250" s="38"/>
      <c r="C1250" s="261" t="s">
        <v>717</v>
      </c>
      <c r="D1250" s="33"/>
      <c r="E1250" s="33"/>
      <c r="F1250" s="33"/>
      <c r="G1250" s="33"/>
      <c r="H1250" s="38"/>
    </row>
    <row r="1251" spans="1:8" s="1" customFormat="1" ht="16.899999999999999" customHeight="1">
      <c r="A1251" s="33"/>
      <c r="B1251" s="38"/>
      <c r="C1251" s="259" t="s">
        <v>339</v>
      </c>
      <c r="D1251" s="259" t="s">
        <v>340</v>
      </c>
      <c r="E1251" s="16" t="s">
        <v>341</v>
      </c>
      <c r="F1251" s="260">
        <v>179</v>
      </c>
      <c r="G1251" s="33"/>
      <c r="H1251" s="38"/>
    </row>
    <row r="1252" spans="1:8" s="1" customFormat="1" ht="16.899999999999999" customHeight="1">
      <c r="A1252" s="33"/>
      <c r="B1252" s="38"/>
      <c r="C1252" s="259" t="s">
        <v>210</v>
      </c>
      <c r="D1252" s="259" t="s">
        <v>211</v>
      </c>
      <c r="E1252" s="16" t="s">
        <v>212</v>
      </c>
      <c r="F1252" s="260">
        <v>17.899999999999999</v>
      </c>
      <c r="G1252" s="33"/>
      <c r="H1252" s="38"/>
    </row>
    <row r="1253" spans="1:8" s="1" customFormat="1" ht="22.5">
      <c r="A1253" s="33"/>
      <c r="B1253" s="38"/>
      <c r="C1253" s="259" t="s">
        <v>237</v>
      </c>
      <c r="D1253" s="259" t="s">
        <v>238</v>
      </c>
      <c r="E1253" s="16" t="s">
        <v>223</v>
      </c>
      <c r="F1253" s="260">
        <v>85.072000000000003</v>
      </c>
      <c r="G1253" s="33"/>
      <c r="H1253" s="38"/>
    </row>
    <row r="1254" spans="1:8" s="1" customFormat="1" ht="16.899999999999999" customHeight="1">
      <c r="A1254" s="33"/>
      <c r="B1254" s="38"/>
      <c r="C1254" s="259" t="s">
        <v>253</v>
      </c>
      <c r="D1254" s="259" t="s">
        <v>254</v>
      </c>
      <c r="E1254" s="16" t="s">
        <v>187</v>
      </c>
      <c r="F1254" s="260">
        <v>501.2</v>
      </c>
      <c r="G1254" s="33"/>
      <c r="H1254" s="38"/>
    </row>
    <row r="1255" spans="1:8" s="1" customFormat="1" ht="16.899999999999999" customHeight="1">
      <c r="A1255" s="33"/>
      <c r="B1255" s="38"/>
      <c r="C1255" s="259" t="s">
        <v>258</v>
      </c>
      <c r="D1255" s="259" t="s">
        <v>259</v>
      </c>
      <c r="E1255" s="16" t="s">
        <v>187</v>
      </c>
      <c r="F1255" s="260">
        <v>501.2</v>
      </c>
      <c r="G1255" s="33"/>
      <c r="H1255" s="38"/>
    </row>
    <row r="1256" spans="1:8" s="1" customFormat="1" ht="16.899999999999999" customHeight="1">
      <c r="A1256" s="33"/>
      <c r="B1256" s="38"/>
      <c r="C1256" s="259" t="s">
        <v>325</v>
      </c>
      <c r="D1256" s="259" t="s">
        <v>326</v>
      </c>
      <c r="E1256" s="16" t="s">
        <v>223</v>
      </c>
      <c r="F1256" s="260">
        <v>28.64</v>
      </c>
      <c r="G1256" s="33"/>
      <c r="H1256" s="38"/>
    </row>
    <row r="1257" spans="1:8" s="1" customFormat="1" ht="16.899999999999999" customHeight="1">
      <c r="A1257" s="33"/>
      <c r="B1257" s="38"/>
      <c r="C1257" s="259" t="s">
        <v>361</v>
      </c>
      <c r="D1257" s="259" t="s">
        <v>362</v>
      </c>
      <c r="E1257" s="16" t="s">
        <v>223</v>
      </c>
      <c r="F1257" s="260">
        <v>14.32</v>
      </c>
      <c r="G1257" s="33"/>
      <c r="H1257" s="38"/>
    </row>
    <row r="1258" spans="1:8" s="1" customFormat="1" ht="16.899999999999999" customHeight="1">
      <c r="A1258" s="33"/>
      <c r="B1258" s="38"/>
      <c r="C1258" s="259" t="s">
        <v>408</v>
      </c>
      <c r="D1258" s="259" t="s">
        <v>409</v>
      </c>
      <c r="E1258" s="16" t="s">
        <v>212</v>
      </c>
      <c r="F1258" s="260">
        <v>179</v>
      </c>
      <c r="G1258" s="33"/>
      <c r="H1258" s="38"/>
    </row>
    <row r="1259" spans="1:8" s="1" customFormat="1" ht="22.5">
      <c r="A1259" s="33"/>
      <c r="B1259" s="38"/>
      <c r="C1259" s="259" t="s">
        <v>394</v>
      </c>
      <c r="D1259" s="259" t="s">
        <v>395</v>
      </c>
      <c r="E1259" s="16" t="s">
        <v>212</v>
      </c>
      <c r="F1259" s="260">
        <v>179</v>
      </c>
      <c r="G1259" s="33"/>
      <c r="H1259" s="38"/>
    </row>
    <row r="1260" spans="1:8" s="1" customFormat="1" ht="16.899999999999999" customHeight="1">
      <c r="A1260" s="33"/>
      <c r="B1260" s="38"/>
      <c r="C1260" s="259" t="s">
        <v>412</v>
      </c>
      <c r="D1260" s="259" t="s">
        <v>413</v>
      </c>
      <c r="E1260" s="16" t="s">
        <v>212</v>
      </c>
      <c r="F1260" s="260">
        <v>179</v>
      </c>
      <c r="G1260" s="33"/>
      <c r="H1260" s="38"/>
    </row>
    <row r="1261" spans="1:8" s="1" customFormat="1" ht="16.899999999999999" customHeight="1">
      <c r="A1261" s="33"/>
      <c r="B1261" s="38"/>
      <c r="C1261" s="259" t="s">
        <v>433</v>
      </c>
      <c r="D1261" s="259" t="s">
        <v>434</v>
      </c>
      <c r="E1261" s="16" t="s">
        <v>212</v>
      </c>
      <c r="F1261" s="260">
        <v>187.95</v>
      </c>
      <c r="G1261" s="33"/>
      <c r="H1261" s="38"/>
    </row>
    <row r="1262" spans="1:8" s="1" customFormat="1" ht="16.899999999999999" customHeight="1">
      <c r="A1262" s="33"/>
      <c r="B1262" s="38"/>
      <c r="C1262" s="259" t="s">
        <v>438</v>
      </c>
      <c r="D1262" s="259" t="s">
        <v>439</v>
      </c>
      <c r="E1262" s="16" t="s">
        <v>212</v>
      </c>
      <c r="F1262" s="260">
        <v>179</v>
      </c>
      <c r="G1262" s="33"/>
      <c r="H1262" s="38"/>
    </row>
    <row r="1263" spans="1:8" s="1" customFormat="1" ht="16.899999999999999" customHeight="1">
      <c r="A1263" s="33"/>
      <c r="B1263" s="38"/>
      <c r="C1263" s="259" t="s">
        <v>398</v>
      </c>
      <c r="D1263" s="259" t="s">
        <v>399</v>
      </c>
      <c r="E1263" s="16" t="s">
        <v>212</v>
      </c>
      <c r="F1263" s="260">
        <v>187.95</v>
      </c>
      <c r="G1263" s="33"/>
      <c r="H1263" s="38"/>
    </row>
    <row r="1264" spans="1:8" s="1" customFormat="1" ht="16.899999999999999" customHeight="1">
      <c r="A1264" s="33"/>
      <c r="B1264" s="38"/>
      <c r="C1264" s="255" t="s">
        <v>719</v>
      </c>
      <c r="D1264" s="256" t="s">
        <v>124</v>
      </c>
      <c r="E1264" s="257" t="s">
        <v>1</v>
      </c>
      <c r="F1264" s="258">
        <v>8048</v>
      </c>
      <c r="G1264" s="33"/>
      <c r="H1264" s="38"/>
    </row>
    <row r="1265" spans="1:8" s="1" customFormat="1" ht="16.899999999999999" customHeight="1">
      <c r="A1265" s="33"/>
      <c r="B1265" s="38"/>
      <c r="C1265" s="255" t="s">
        <v>114</v>
      </c>
      <c r="D1265" s="256" t="s">
        <v>115</v>
      </c>
      <c r="E1265" s="257" t="s">
        <v>1</v>
      </c>
      <c r="F1265" s="258">
        <v>29.83</v>
      </c>
      <c r="G1265" s="33"/>
      <c r="H1265" s="38"/>
    </row>
    <row r="1266" spans="1:8" s="1" customFormat="1" ht="16.899999999999999" customHeight="1">
      <c r="A1266" s="33"/>
      <c r="B1266" s="38"/>
      <c r="C1266" s="259" t="s">
        <v>114</v>
      </c>
      <c r="D1266" s="259" t="s">
        <v>638</v>
      </c>
      <c r="E1266" s="16" t="s">
        <v>1</v>
      </c>
      <c r="F1266" s="260">
        <v>29.83</v>
      </c>
      <c r="G1266" s="33"/>
      <c r="H1266" s="38"/>
    </row>
    <row r="1267" spans="1:8" s="1" customFormat="1" ht="16.899999999999999" customHeight="1">
      <c r="A1267" s="33"/>
      <c r="B1267" s="38"/>
      <c r="C1267" s="261" t="s">
        <v>717</v>
      </c>
      <c r="D1267" s="33"/>
      <c r="E1267" s="33"/>
      <c r="F1267" s="33"/>
      <c r="G1267" s="33"/>
      <c r="H1267" s="38"/>
    </row>
    <row r="1268" spans="1:8" s="1" customFormat="1" ht="16.899999999999999" customHeight="1">
      <c r="A1268" s="33"/>
      <c r="B1268" s="38"/>
      <c r="C1268" s="259" t="s">
        <v>339</v>
      </c>
      <c r="D1268" s="259" t="s">
        <v>340</v>
      </c>
      <c r="E1268" s="16" t="s">
        <v>341</v>
      </c>
      <c r="F1268" s="260">
        <v>179</v>
      </c>
      <c r="G1268" s="33"/>
      <c r="H1268" s="38"/>
    </row>
    <row r="1269" spans="1:8" s="1" customFormat="1" ht="16.899999999999999" customHeight="1">
      <c r="A1269" s="33"/>
      <c r="B1269" s="38"/>
      <c r="C1269" s="259" t="s">
        <v>193</v>
      </c>
      <c r="D1269" s="259" t="s">
        <v>194</v>
      </c>
      <c r="E1269" s="16" t="s">
        <v>187</v>
      </c>
      <c r="F1269" s="260">
        <v>101.422</v>
      </c>
      <c r="G1269" s="33"/>
      <c r="H1269" s="38"/>
    </row>
    <row r="1270" spans="1:8" s="1" customFormat="1" ht="16.899999999999999" customHeight="1">
      <c r="A1270" s="33"/>
      <c r="B1270" s="38"/>
      <c r="C1270" s="259" t="s">
        <v>205</v>
      </c>
      <c r="D1270" s="259" t="s">
        <v>206</v>
      </c>
      <c r="E1270" s="16" t="s">
        <v>187</v>
      </c>
      <c r="F1270" s="260">
        <v>47.728000000000002</v>
      </c>
      <c r="G1270" s="33"/>
      <c r="H1270" s="38"/>
    </row>
    <row r="1271" spans="1:8" s="1" customFormat="1" ht="22.5">
      <c r="A1271" s="33"/>
      <c r="B1271" s="38"/>
      <c r="C1271" s="259" t="s">
        <v>237</v>
      </c>
      <c r="D1271" s="259" t="s">
        <v>238</v>
      </c>
      <c r="E1271" s="16" t="s">
        <v>223</v>
      </c>
      <c r="F1271" s="260">
        <v>85.072000000000003</v>
      </c>
      <c r="G1271" s="33"/>
      <c r="H1271" s="38"/>
    </row>
    <row r="1272" spans="1:8" s="1" customFormat="1" ht="16.899999999999999" customHeight="1">
      <c r="A1272" s="33"/>
      <c r="B1272" s="38"/>
      <c r="C1272" s="259" t="s">
        <v>376</v>
      </c>
      <c r="D1272" s="259" t="s">
        <v>377</v>
      </c>
      <c r="E1272" s="16" t="s">
        <v>187</v>
      </c>
      <c r="F1272" s="260">
        <v>23.864000000000001</v>
      </c>
      <c r="G1272" s="33"/>
      <c r="H1272" s="38"/>
    </row>
    <row r="1273" spans="1:8" s="1" customFormat="1" ht="22.5">
      <c r="A1273" s="33"/>
      <c r="B1273" s="38"/>
      <c r="C1273" s="259" t="s">
        <v>380</v>
      </c>
      <c r="D1273" s="259" t="s">
        <v>381</v>
      </c>
      <c r="E1273" s="16" t="s">
        <v>187</v>
      </c>
      <c r="F1273" s="260">
        <v>77.558000000000007</v>
      </c>
      <c r="G1273" s="33"/>
      <c r="H1273" s="38"/>
    </row>
    <row r="1274" spans="1:8" s="1" customFormat="1" ht="16.899999999999999" customHeight="1">
      <c r="A1274" s="33"/>
      <c r="B1274" s="38"/>
      <c r="C1274" s="259" t="s">
        <v>384</v>
      </c>
      <c r="D1274" s="259" t="s">
        <v>385</v>
      </c>
      <c r="E1274" s="16" t="s">
        <v>187</v>
      </c>
      <c r="F1274" s="260">
        <v>71.591999999999999</v>
      </c>
      <c r="G1274" s="33"/>
      <c r="H1274" s="38"/>
    </row>
    <row r="1275" spans="1:8" s="1" customFormat="1" ht="16.899999999999999" customHeight="1">
      <c r="A1275" s="33"/>
      <c r="B1275" s="38"/>
      <c r="C1275" s="259" t="s">
        <v>449</v>
      </c>
      <c r="D1275" s="259" t="s">
        <v>450</v>
      </c>
      <c r="E1275" s="16" t="s">
        <v>212</v>
      </c>
      <c r="F1275" s="260">
        <v>178.98</v>
      </c>
      <c r="G1275" s="33"/>
      <c r="H1275" s="38"/>
    </row>
    <row r="1276" spans="1:8" s="1" customFormat="1" ht="16.899999999999999" customHeight="1">
      <c r="A1276" s="33"/>
      <c r="B1276" s="38"/>
      <c r="C1276" s="259" t="s">
        <v>316</v>
      </c>
      <c r="D1276" s="259" t="s">
        <v>317</v>
      </c>
      <c r="E1276" s="16" t="s">
        <v>305</v>
      </c>
      <c r="F1276" s="260">
        <v>136.61099999999999</v>
      </c>
      <c r="G1276" s="33"/>
      <c r="H1276" s="38"/>
    </row>
    <row r="1277" spans="1:8" s="1" customFormat="1" ht="16.899999999999999" customHeight="1">
      <c r="A1277" s="33"/>
      <c r="B1277" s="38"/>
      <c r="C1277" s="255" t="s">
        <v>121</v>
      </c>
      <c r="D1277" s="256" t="s">
        <v>122</v>
      </c>
      <c r="E1277" s="257" t="s">
        <v>1</v>
      </c>
      <c r="F1277" s="258">
        <v>29.83</v>
      </c>
      <c r="G1277" s="33"/>
      <c r="H1277" s="38"/>
    </row>
    <row r="1278" spans="1:8" s="1" customFormat="1" ht="16.899999999999999" customHeight="1">
      <c r="A1278" s="33"/>
      <c r="B1278" s="38"/>
      <c r="C1278" s="259" t="s">
        <v>121</v>
      </c>
      <c r="D1278" s="259" t="s">
        <v>637</v>
      </c>
      <c r="E1278" s="16" t="s">
        <v>1</v>
      </c>
      <c r="F1278" s="260">
        <v>29.83</v>
      </c>
      <c r="G1278" s="33"/>
      <c r="H1278" s="38"/>
    </row>
    <row r="1279" spans="1:8" s="1" customFormat="1" ht="16.899999999999999" customHeight="1">
      <c r="A1279" s="33"/>
      <c r="B1279" s="38"/>
      <c r="C1279" s="261" t="s">
        <v>717</v>
      </c>
      <c r="D1279" s="33"/>
      <c r="E1279" s="33"/>
      <c r="F1279" s="33"/>
      <c r="G1279" s="33"/>
      <c r="H1279" s="38"/>
    </row>
    <row r="1280" spans="1:8" s="1" customFormat="1" ht="16.899999999999999" customHeight="1">
      <c r="A1280" s="33"/>
      <c r="B1280" s="38"/>
      <c r="C1280" s="259" t="s">
        <v>339</v>
      </c>
      <c r="D1280" s="259" t="s">
        <v>340</v>
      </c>
      <c r="E1280" s="16" t="s">
        <v>341</v>
      </c>
      <c r="F1280" s="260">
        <v>179</v>
      </c>
      <c r="G1280" s="33"/>
      <c r="H1280" s="38"/>
    </row>
    <row r="1281" spans="1:8" s="1" customFormat="1" ht="16.899999999999999" customHeight="1">
      <c r="A1281" s="33"/>
      <c r="B1281" s="38"/>
      <c r="C1281" s="259" t="s">
        <v>193</v>
      </c>
      <c r="D1281" s="259" t="s">
        <v>194</v>
      </c>
      <c r="E1281" s="16" t="s">
        <v>187</v>
      </c>
      <c r="F1281" s="260">
        <v>101.422</v>
      </c>
      <c r="G1281" s="33"/>
      <c r="H1281" s="38"/>
    </row>
    <row r="1282" spans="1:8" s="1" customFormat="1" ht="16.899999999999999" customHeight="1">
      <c r="A1282" s="33"/>
      <c r="B1282" s="38"/>
      <c r="C1282" s="259" t="s">
        <v>201</v>
      </c>
      <c r="D1282" s="259" t="s">
        <v>202</v>
      </c>
      <c r="E1282" s="16" t="s">
        <v>187</v>
      </c>
      <c r="F1282" s="260">
        <v>23.864000000000001</v>
      </c>
      <c r="G1282" s="33"/>
      <c r="H1282" s="38"/>
    </row>
    <row r="1283" spans="1:8" s="1" customFormat="1" ht="16.899999999999999" customHeight="1">
      <c r="A1283" s="33"/>
      <c r="B1283" s="38"/>
      <c r="C1283" s="259" t="s">
        <v>205</v>
      </c>
      <c r="D1283" s="259" t="s">
        <v>206</v>
      </c>
      <c r="E1283" s="16" t="s">
        <v>187</v>
      </c>
      <c r="F1283" s="260">
        <v>47.728000000000002</v>
      </c>
      <c r="G1283" s="33"/>
      <c r="H1283" s="38"/>
    </row>
    <row r="1284" spans="1:8" s="1" customFormat="1" ht="22.5">
      <c r="A1284" s="33"/>
      <c r="B1284" s="38"/>
      <c r="C1284" s="259" t="s">
        <v>237</v>
      </c>
      <c r="D1284" s="259" t="s">
        <v>238</v>
      </c>
      <c r="E1284" s="16" t="s">
        <v>223</v>
      </c>
      <c r="F1284" s="260">
        <v>85.072000000000003</v>
      </c>
      <c r="G1284" s="33"/>
      <c r="H1284" s="38"/>
    </row>
    <row r="1285" spans="1:8" s="1" customFormat="1" ht="16.899999999999999" customHeight="1">
      <c r="A1285" s="33"/>
      <c r="B1285" s="38"/>
      <c r="C1285" s="259" t="s">
        <v>371</v>
      </c>
      <c r="D1285" s="259" t="s">
        <v>372</v>
      </c>
      <c r="E1285" s="16" t="s">
        <v>187</v>
      </c>
      <c r="F1285" s="260">
        <v>23.864000000000001</v>
      </c>
      <c r="G1285" s="33"/>
      <c r="H1285" s="38"/>
    </row>
    <row r="1286" spans="1:8" s="1" customFormat="1" ht="22.5">
      <c r="A1286" s="33"/>
      <c r="B1286" s="38"/>
      <c r="C1286" s="259" t="s">
        <v>380</v>
      </c>
      <c r="D1286" s="259" t="s">
        <v>381</v>
      </c>
      <c r="E1286" s="16" t="s">
        <v>187</v>
      </c>
      <c r="F1286" s="260">
        <v>77.558000000000007</v>
      </c>
      <c r="G1286" s="33"/>
      <c r="H1286" s="38"/>
    </row>
    <row r="1287" spans="1:8" s="1" customFormat="1" ht="16.899999999999999" customHeight="1">
      <c r="A1287" s="33"/>
      <c r="B1287" s="38"/>
      <c r="C1287" s="259" t="s">
        <v>384</v>
      </c>
      <c r="D1287" s="259" t="s">
        <v>385</v>
      </c>
      <c r="E1287" s="16" t="s">
        <v>187</v>
      </c>
      <c r="F1287" s="260">
        <v>71.591999999999999</v>
      </c>
      <c r="G1287" s="33"/>
      <c r="H1287" s="38"/>
    </row>
    <row r="1288" spans="1:8" s="1" customFormat="1" ht="16.899999999999999" customHeight="1">
      <c r="A1288" s="33"/>
      <c r="B1288" s="38"/>
      <c r="C1288" s="259" t="s">
        <v>443</v>
      </c>
      <c r="D1288" s="259" t="s">
        <v>444</v>
      </c>
      <c r="E1288" s="16" t="s">
        <v>212</v>
      </c>
      <c r="F1288" s="260">
        <v>59.66</v>
      </c>
      <c r="G1288" s="33"/>
      <c r="H1288" s="38"/>
    </row>
    <row r="1289" spans="1:8" s="1" customFormat="1" ht="16.899999999999999" customHeight="1">
      <c r="A1289" s="33"/>
      <c r="B1289" s="38"/>
      <c r="C1289" s="259" t="s">
        <v>449</v>
      </c>
      <c r="D1289" s="259" t="s">
        <v>450</v>
      </c>
      <c r="E1289" s="16" t="s">
        <v>212</v>
      </c>
      <c r="F1289" s="260">
        <v>178.98</v>
      </c>
      <c r="G1289" s="33"/>
      <c r="H1289" s="38"/>
    </row>
    <row r="1290" spans="1:8" s="1" customFormat="1" ht="16.899999999999999" customHeight="1">
      <c r="A1290" s="33"/>
      <c r="B1290" s="38"/>
      <c r="C1290" s="259" t="s">
        <v>454</v>
      </c>
      <c r="D1290" s="259" t="s">
        <v>455</v>
      </c>
      <c r="E1290" s="16" t="s">
        <v>212</v>
      </c>
      <c r="F1290" s="260">
        <v>59.66</v>
      </c>
      <c r="G1290" s="33"/>
      <c r="H1290" s="38"/>
    </row>
    <row r="1291" spans="1:8" s="1" customFormat="1" ht="16.899999999999999" customHeight="1">
      <c r="A1291" s="33"/>
      <c r="B1291" s="38"/>
      <c r="C1291" s="259" t="s">
        <v>316</v>
      </c>
      <c r="D1291" s="259" t="s">
        <v>317</v>
      </c>
      <c r="E1291" s="16" t="s">
        <v>305</v>
      </c>
      <c r="F1291" s="260">
        <v>136.61099999999999</v>
      </c>
      <c r="G1291" s="33"/>
      <c r="H1291" s="38"/>
    </row>
    <row r="1292" spans="1:8" s="1" customFormat="1" ht="16.899999999999999" customHeight="1">
      <c r="A1292" s="33"/>
      <c r="B1292" s="38"/>
      <c r="C1292" s="255" t="s">
        <v>720</v>
      </c>
      <c r="D1292" s="256" t="s">
        <v>721</v>
      </c>
      <c r="E1292" s="257" t="s">
        <v>1</v>
      </c>
      <c r="F1292" s="258">
        <v>0</v>
      </c>
      <c r="G1292" s="33"/>
      <c r="H1292" s="38"/>
    </row>
    <row r="1293" spans="1:8" s="1" customFormat="1" ht="16.899999999999999" customHeight="1">
      <c r="A1293" s="33"/>
      <c r="B1293" s="38"/>
      <c r="C1293" s="255" t="s">
        <v>722</v>
      </c>
      <c r="D1293" s="256" t="s">
        <v>723</v>
      </c>
      <c r="E1293" s="257" t="s">
        <v>1</v>
      </c>
      <c r="F1293" s="258">
        <v>0</v>
      </c>
      <c r="G1293" s="33"/>
      <c r="H1293" s="38"/>
    </row>
    <row r="1294" spans="1:8" s="1" customFormat="1" ht="16.899999999999999" customHeight="1">
      <c r="A1294" s="33"/>
      <c r="B1294" s="38"/>
      <c r="C1294" s="255" t="s">
        <v>724</v>
      </c>
      <c r="D1294" s="256" t="s">
        <v>725</v>
      </c>
      <c r="E1294" s="257" t="s">
        <v>1</v>
      </c>
      <c r="F1294" s="258">
        <v>0</v>
      </c>
      <c r="G1294" s="33"/>
      <c r="H1294" s="38"/>
    </row>
    <row r="1295" spans="1:8" s="1" customFormat="1" ht="16.899999999999999" customHeight="1">
      <c r="A1295" s="33"/>
      <c r="B1295" s="38"/>
      <c r="C1295" s="255" t="s">
        <v>726</v>
      </c>
      <c r="D1295" s="256" t="s">
        <v>725</v>
      </c>
      <c r="E1295" s="257" t="s">
        <v>1</v>
      </c>
      <c r="F1295" s="258">
        <v>302</v>
      </c>
      <c r="G1295" s="33"/>
      <c r="H1295" s="38"/>
    </row>
    <row r="1296" spans="1:8" s="1" customFormat="1" ht="16.899999999999999" customHeight="1">
      <c r="A1296" s="33"/>
      <c r="B1296" s="38"/>
      <c r="C1296" s="255" t="s">
        <v>727</v>
      </c>
      <c r="D1296" s="256" t="s">
        <v>728</v>
      </c>
      <c r="E1296" s="257" t="s">
        <v>1</v>
      </c>
      <c r="F1296" s="258">
        <v>0</v>
      </c>
      <c r="G1296" s="33"/>
      <c r="H1296" s="38"/>
    </row>
    <row r="1297" spans="1:8" s="1" customFormat="1" ht="16.899999999999999" customHeight="1">
      <c r="A1297" s="33"/>
      <c r="B1297" s="38"/>
      <c r="C1297" s="255" t="s">
        <v>729</v>
      </c>
      <c r="D1297" s="256" t="s">
        <v>730</v>
      </c>
      <c r="E1297" s="257" t="s">
        <v>1</v>
      </c>
      <c r="F1297" s="258">
        <v>0</v>
      </c>
      <c r="G1297" s="33"/>
      <c r="H1297" s="38"/>
    </row>
    <row r="1298" spans="1:8" s="1" customFormat="1" ht="16.899999999999999" customHeight="1">
      <c r="A1298" s="33"/>
      <c r="B1298" s="38"/>
      <c r="C1298" s="255" t="s">
        <v>731</v>
      </c>
      <c r="D1298" s="256" t="s">
        <v>732</v>
      </c>
      <c r="E1298" s="257" t="s">
        <v>1</v>
      </c>
      <c r="F1298" s="258">
        <v>0</v>
      </c>
      <c r="G1298" s="33"/>
      <c r="H1298" s="38"/>
    </row>
    <row r="1299" spans="1:8" s="1" customFormat="1" ht="16.899999999999999" customHeight="1">
      <c r="A1299" s="33"/>
      <c r="B1299" s="38"/>
      <c r="C1299" s="255" t="s">
        <v>126</v>
      </c>
      <c r="D1299" s="256" t="s">
        <v>127</v>
      </c>
      <c r="E1299" s="257" t="s">
        <v>1</v>
      </c>
      <c r="F1299" s="258">
        <v>59.67</v>
      </c>
      <c r="G1299" s="33"/>
      <c r="H1299" s="38"/>
    </row>
    <row r="1300" spans="1:8" s="1" customFormat="1" ht="16.899999999999999" customHeight="1">
      <c r="A1300" s="33"/>
      <c r="B1300" s="38"/>
      <c r="C1300" s="259" t="s">
        <v>126</v>
      </c>
      <c r="D1300" s="259" t="s">
        <v>639</v>
      </c>
      <c r="E1300" s="16" t="s">
        <v>1</v>
      </c>
      <c r="F1300" s="260">
        <v>59.67</v>
      </c>
      <c r="G1300" s="33"/>
      <c r="H1300" s="38"/>
    </row>
    <row r="1301" spans="1:8" s="1" customFormat="1" ht="16.899999999999999" customHeight="1">
      <c r="A1301" s="33"/>
      <c r="B1301" s="38"/>
      <c r="C1301" s="261" t="s">
        <v>717</v>
      </c>
      <c r="D1301" s="33"/>
      <c r="E1301" s="33"/>
      <c r="F1301" s="33"/>
      <c r="G1301" s="33"/>
      <c r="H1301" s="38"/>
    </row>
    <row r="1302" spans="1:8" s="1" customFormat="1" ht="16.899999999999999" customHeight="1">
      <c r="A1302" s="33"/>
      <c r="B1302" s="38"/>
      <c r="C1302" s="259" t="s">
        <v>339</v>
      </c>
      <c r="D1302" s="259" t="s">
        <v>340</v>
      </c>
      <c r="E1302" s="16" t="s">
        <v>341</v>
      </c>
      <c r="F1302" s="260">
        <v>179</v>
      </c>
      <c r="G1302" s="33"/>
      <c r="H1302" s="38"/>
    </row>
    <row r="1303" spans="1:8" s="1" customFormat="1" ht="16.899999999999999" customHeight="1">
      <c r="A1303" s="33"/>
      <c r="B1303" s="38"/>
      <c r="C1303" s="259" t="s">
        <v>216</v>
      </c>
      <c r="D1303" s="259" t="s">
        <v>217</v>
      </c>
      <c r="E1303" s="16" t="s">
        <v>187</v>
      </c>
      <c r="F1303" s="260">
        <v>77.570999999999998</v>
      </c>
      <c r="G1303" s="33"/>
      <c r="H1303" s="38"/>
    </row>
    <row r="1304" spans="1:8" s="1" customFormat="1" ht="22.5">
      <c r="A1304" s="33"/>
      <c r="B1304" s="38"/>
      <c r="C1304" s="259" t="s">
        <v>237</v>
      </c>
      <c r="D1304" s="259" t="s">
        <v>238</v>
      </c>
      <c r="E1304" s="16" t="s">
        <v>223</v>
      </c>
      <c r="F1304" s="260">
        <v>85.072000000000003</v>
      </c>
      <c r="G1304" s="33"/>
      <c r="H1304" s="38"/>
    </row>
    <row r="1305" spans="1:8" s="1" customFormat="1" ht="22.5">
      <c r="A1305" s="33"/>
      <c r="B1305" s="38"/>
      <c r="C1305" s="259" t="s">
        <v>262</v>
      </c>
      <c r="D1305" s="259" t="s">
        <v>263</v>
      </c>
      <c r="E1305" s="16" t="s">
        <v>223</v>
      </c>
      <c r="F1305" s="260">
        <v>123.908</v>
      </c>
      <c r="G1305" s="33"/>
      <c r="H1305" s="38"/>
    </row>
    <row r="1306" spans="1:8" s="1" customFormat="1" ht="16.899999999999999" customHeight="1">
      <c r="A1306" s="33"/>
      <c r="B1306" s="38"/>
      <c r="C1306" s="259" t="s">
        <v>267</v>
      </c>
      <c r="D1306" s="259" t="s">
        <v>268</v>
      </c>
      <c r="E1306" s="16" t="s">
        <v>223</v>
      </c>
      <c r="F1306" s="260">
        <v>123.908</v>
      </c>
      <c r="G1306" s="33"/>
      <c r="H1306" s="38"/>
    </row>
    <row r="1307" spans="1:8" s="1" customFormat="1" ht="16.899999999999999" customHeight="1">
      <c r="A1307" s="33"/>
      <c r="B1307" s="38"/>
      <c r="C1307" s="259" t="s">
        <v>335</v>
      </c>
      <c r="D1307" s="259" t="s">
        <v>336</v>
      </c>
      <c r="E1307" s="16" t="s">
        <v>187</v>
      </c>
      <c r="F1307" s="260">
        <v>77.570999999999998</v>
      </c>
      <c r="G1307" s="33"/>
      <c r="H1307" s="38"/>
    </row>
    <row r="1308" spans="1:8" s="1" customFormat="1" ht="16.899999999999999" customHeight="1">
      <c r="A1308" s="33"/>
      <c r="B1308" s="38"/>
      <c r="C1308" s="255" t="s">
        <v>111</v>
      </c>
      <c r="D1308" s="256" t="s">
        <v>112</v>
      </c>
      <c r="E1308" s="257" t="s">
        <v>1</v>
      </c>
      <c r="F1308" s="258">
        <v>59.67</v>
      </c>
      <c r="G1308" s="33"/>
      <c r="H1308" s="38"/>
    </row>
    <row r="1309" spans="1:8" s="1" customFormat="1" ht="16.899999999999999" customHeight="1">
      <c r="A1309" s="33"/>
      <c r="B1309" s="38"/>
      <c r="C1309" s="259" t="s">
        <v>111</v>
      </c>
      <c r="D1309" s="259" t="s">
        <v>640</v>
      </c>
      <c r="E1309" s="16" t="s">
        <v>1</v>
      </c>
      <c r="F1309" s="260">
        <v>59.67</v>
      </c>
      <c r="G1309" s="33"/>
      <c r="H1309" s="38"/>
    </row>
    <row r="1310" spans="1:8" s="1" customFormat="1" ht="16.899999999999999" customHeight="1">
      <c r="A1310" s="33"/>
      <c r="B1310" s="38"/>
      <c r="C1310" s="261" t="s">
        <v>717</v>
      </c>
      <c r="D1310" s="33"/>
      <c r="E1310" s="33"/>
      <c r="F1310" s="33"/>
      <c r="G1310" s="33"/>
      <c r="H1310" s="38"/>
    </row>
    <row r="1311" spans="1:8" s="1" customFormat="1" ht="16.899999999999999" customHeight="1">
      <c r="A1311" s="33"/>
      <c r="B1311" s="38"/>
      <c r="C1311" s="259" t="s">
        <v>339</v>
      </c>
      <c r="D1311" s="259" t="s">
        <v>340</v>
      </c>
      <c r="E1311" s="16" t="s">
        <v>341</v>
      </c>
      <c r="F1311" s="260">
        <v>179</v>
      </c>
      <c r="G1311" s="33"/>
      <c r="H1311" s="38"/>
    </row>
    <row r="1312" spans="1:8" s="1" customFormat="1" ht="16.899999999999999" customHeight="1">
      <c r="A1312" s="33"/>
      <c r="B1312" s="38"/>
      <c r="C1312" s="259" t="s">
        <v>185</v>
      </c>
      <c r="D1312" s="259" t="s">
        <v>186</v>
      </c>
      <c r="E1312" s="16" t="s">
        <v>187</v>
      </c>
      <c r="F1312" s="260">
        <v>71.603999999999999</v>
      </c>
      <c r="G1312" s="33"/>
      <c r="H1312" s="38"/>
    </row>
    <row r="1313" spans="1:8" s="1" customFormat="1" ht="22.5">
      <c r="A1313" s="33"/>
      <c r="B1313" s="38"/>
      <c r="C1313" s="259" t="s">
        <v>237</v>
      </c>
      <c r="D1313" s="259" t="s">
        <v>238</v>
      </c>
      <c r="E1313" s="16" t="s">
        <v>223</v>
      </c>
      <c r="F1313" s="260">
        <v>85.072000000000003</v>
      </c>
      <c r="G1313" s="33"/>
      <c r="H1313" s="38"/>
    </row>
    <row r="1314" spans="1:8" s="1" customFormat="1" ht="16.899999999999999" customHeight="1">
      <c r="A1314" s="33"/>
      <c r="B1314" s="38"/>
      <c r="C1314" s="259" t="s">
        <v>367</v>
      </c>
      <c r="D1314" s="259" t="s">
        <v>368</v>
      </c>
      <c r="E1314" s="16" t="s">
        <v>187</v>
      </c>
      <c r="F1314" s="260">
        <v>71.603999999999999</v>
      </c>
      <c r="G1314" s="33"/>
      <c r="H1314" s="38"/>
    </row>
    <row r="1315" spans="1:8" s="1" customFormat="1" ht="16.899999999999999" customHeight="1">
      <c r="A1315" s="33"/>
      <c r="B1315" s="38"/>
      <c r="C1315" s="259" t="s">
        <v>389</v>
      </c>
      <c r="D1315" s="259" t="s">
        <v>390</v>
      </c>
      <c r="E1315" s="16" t="s">
        <v>187</v>
      </c>
      <c r="F1315" s="260">
        <v>71.603999999999999</v>
      </c>
      <c r="G1315" s="33"/>
      <c r="H1315" s="38"/>
    </row>
    <row r="1316" spans="1:8" s="1" customFormat="1" ht="16.899999999999999" customHeight="1">
      <c r="A1316" s="33"/>
      <c r="B1316" s="38"/>
      <c r="C1316" s="259" t="s">
        <v>316</v>
      </c>
      <c r="D1316" s="259" t="s">
        <v>317</v>
      </c>
      <c r="E1316" s="16" t="s">
        <v>305</v>
      </c>
      <c r="F1316" s="260">
        <v>136.61099999999999</v>
      </c>
      <c r="G1316" s="33"/>
      <c r="H1316" s="38"/>
    </row>
    <row r="1317" spans="1:8" s="1" customFormat="1" ht="16.899999999999999" customHeight="1">
      <c r="A1317" s="33"/>
      <c r="B1317" s="38"/>
      <c r="C1317" s="255" t="s">
        <v>133</v>
      </c>
      <c r="D1317" s="256" t="s">
        <v>134</v>
      </c>
      <c r="E1317" s="257" t="s">
        <v>1</v>
      </c>
      <c r="F1317" s="258">
        <v>1.4</v>
      </c>
      <c r="G1317" s="33"/>
      <c r="H1317" s="38"/>
    </row>
    <row r="1318" spans="1:8" s="1" customFormat="1" ht="16.899999999999999" customHeight="1">
      <c r="A1318" s="33"/>
      <c r="B1318" s="38"/>
      <c r="C1318" s="259" t="s">
        <v>133</v>
      </c>
      <c r="D1318" s="259" t="s">
        <v>345</v>
      </c>
      <c r="E1318" s="16" t="s">
        <v>1</v>
      </c>
      <c r="F1318" s="260">
        <v>1.4</v>
      </c>
      <c r="G1318" s="33"/>
      <c r="H1318" s="38"/>
    </row>
    <row r="1319" spans="1:8" s="1" customFormat="1" ht="16.899999999999999" customHeight="1">
      <c r="A1319" s="33"/>
      <c r="B1319" s="38"/>
      <c r="C1319" s="261" t="s">
        <v>717</v>
      </c>
      <c r="D1319" s="33"/>
      <c r="E1319" s="33"/>
      <c r="F1319" s="33"/>
      <c r="G1319" s="33"/>
      <c r="H1319" s="38"/>
    </row>
    <row r="1320" spans="1:8" s="1" customFormat="1" ht="16.899999999999999" customHeight="1">
      <c r="A1320" s="33"/>
      <c r="B1320" s="38"/>
      <c r="C1320" s="259" t="s">
        <v>339</v>
      </c>
      <c r="D1320" s="259" t="s">
        <v>340</v>
      </c>
      <c r="E1320" s="16" t="s">
        <v>341</v>
      </c>
      <c r="F1320" s="260">
        <v>179</v>
      </c>
      <c r="G1320" s="33"/>
      <c r="H1320" s="38"/>
    </row>
    <row r="1321" spans="1:8" s="1" customFormat="1" ht="22.5">
      <c r="A1321" s="33"/>
      <c r="B1321" s="38"/>
      <c r="C1321" s="259" t="s">
        <v>237</v>
      </c>
      <c r="D1321" s="259" t="s">
        <v>238</v>
      </c>
      <c r="E1321" s="16" t="s">
        <v>223</v>
      </c>
      <c r="F1321" s="260">
        <v>85.072000000000003</v>
      </c>
      <c r="G1321" s="33"/>
      <c r="H1321" s="38"/>
    </row>
    <row r="1322" spans="1:8" s="1" customFormat="1" ht="16.899999999999999" customHeight="1">
      <c r="A1322" s="33"/>
      <c r="B1322" s="38"/>
      <c r="C1322" s="259" t="s">
        <v>253</v>
      </c>
      <c r="D1322" s="259" t="s">
        <v>254</v>
      </c>
      <c r="E1322" s="16" t="s">
        <v>187</v>
      </c>
      <c r="F1322" s="260">
        <v>501.2</v>
      </c>
      <c r="G1322" s="33"/>
      <c r="H1322" s="38"/>
    </row>
    <row r="1323" spans="1:8" s="1" customFormat="1" ht="16.899999999999999" customHeight="1">
      <c r="A1323" s="33"/>
      <c r="B1323" s="38"/>
      <c r="C1323" s="259" t="s">
        <v>258</v>
      </c>
      <c r="D1323" s="259" t="s">
        <v>259</v>
      </c>
      <c r="E1323" s="16" t="s">
        <v>187</v>
      </c>
      <c r="F1323" s="260">
        <v>501.2</v>
      </c>
      <c r="G1323" s="33"/>
      <c r="H1323" s="38"/>
    </row>
    <row r="1324" spans="1:8" s="1" customFormat="1" ht="22.5">
      <c r="A1324" s="33"/>
      <c r="B1324" s="38"/>
      <c r="C1324" s="259" t="s">
        <v>262</v>
      </c>
      <c r="D1324" s="259" t="s">
        <v>263</v>
      </c>
      <c r="E1324" s="16" t="s">
        <v>223</v>
      </c>
      <c r="F1324" s="260">
        <v>123.908</v>
      </c>
      <c r="G1324" s="33"/>
      <c r="H1324" s="38"/>
    </row>
    <row r="1325" spans="1:8" s="1" customFormat="1" ht="16.899999999999999" customHeight="1">
      <c r="A1325" s="33"/>
      <c r="B1325" s="38"/>
      <c r="C1325" s="259" t="s">
        <v>267</v>
      </c>
      <c r="D1325" s="259" t="s">
        <v>268</v>
      </c>
      <c r="E1325" s="16" t="s">
        <v>223</v>
      </c>
      <c r="F1325" s="260">
        <v>123.908</v>
      </c>
      <c r="G1325" s="33"/>
      <c r="H1325" s="38"/>
    </row>
    <row r="1326" spans="1:8" s="1" customFormat="1" ht="16.899999999999999" customHeight="1">
      <c r="A1326" s="33"/>
      <c r="B1326" s="38"/>
      <c r="C1326" s="259" t="s">
        <v>316</v>
      </c>
      <c r="D1326" s="259" t="s">
        <v>317</v>
      </c>
      <c r="E1326" s="16" t="s">
        <v>305</v>
      </c>
      <c r="F1326" s="260">
        <v>136.61099999999999</v>
      </c>
      <c r="G1326" s="33"/>
      <c r="H1326" s="38"/>
    </row>
    <row r="1327" spans="1:8" s="1" customFormat="1" ht="16.899999999999999" customHeight="1">
      <c r="A1327" s="33"/>
      <c r="B1327" s="38"/>
      <c r="C1327" s="255" t="s">
        <v>151</v>
      </c>
      <c r="D1327" s="256" t="s">
        <v>152</v>
      </c>
      <c r="E1327" s="257" t="s">
        <v>1</v>
      </c>
      <c r="F1327" s="258">
        <v>0</v>
      </c>
      <c r="G1327" s="33"/>
      <c r="H1327" s="38"/>
    </row>
    <row r="1328" spans="1:8" s="1" customFormat="1" ht="16.899999999999999" customHeight="1">
      <c r="A1328" s="33"/>
      <c r="B1328" s="38"/>
      <c r="C1328" s="255" t="s">
        <v>129</v>
      </c>
      <c r="D1328" s="256" t="s">
        <v>130</v>
      </c>
      <c r="E1328" s="257" t="s">
        <v>1</v>
      </c>
      <c r="F1328" s="258">
        <v>170.143</v>
      </c>
      <c r="G1328" s="33"/>
      <c r="H1328" s="38"/>
    </row>
    <row r="1329" spans="1:8" s="1" customFormat="1" ht="16.899999999999999" customHeight="1">
      <c r="A1329" s="33"/>
      <c r="B1329" s="38"/>
      <c r="C1329" s="259" t="s">
        <v>1</v>
      </c>
      <c r="D1329" s="259" t="s">
        <v>240</v>
      </c>
      <c r="E1329" s="16" t="s">
        <v>1</v>
      </c>
      <c r="F1329" s="260">
        <v>200.48</v>
      </c>
      <c r="G1329" s="33"/>
      <c r="H1329" s="38"/>
    </row>
    <row r="1330" spans="1:8" s="1" customFormat="1" ht="16.899999999999999" customHeight="1">
      <c r="A1330" s="33"/>
      <c r="B1330" s="38"/>
      <c r="C1330" s="259" t="s">
        <v>1</v>
      </c>
      <c r="D1330" s="259" t="s">
        <v>241</v>
      </c>
      <c r="E1330" s="16" t="s">
        <v>1</v>
      </c>
      <c r="F1330" s="260">
        <v>9.52</v>
      </c>
      <c r="G1330" s="33"/>
      <c r="H1330" s="38"/>
    </row>
    <row r="1331" spans="1:8" s="1" customFormat="1" ht="16.899999999999999" customHeight="1">
      <c r="A1331" s="33"/>
      <c r="B1331" s="38"/>
      <c r="C1331" s="259" t="s">
        <v>1</v>
      </c>
      <c r="D1331" s="259" t="s">
        <v>242</v>
      </c>
      <c r="E1331" s="16" t="s">
        <v>1</v>
      </c>
      <c r="F1331" s="260">
        <v>0</v>
      </c>
      <c r="G1331" s="33"/>
      <c r="H1331" s="38"/>
    </row>
    <row r="1332" spans="1:8" s="1" customFormat="1" ht="16.899999999999999" customHeight="1">
      <c r="A1332" s="33"/>
      <c r="B1332" s="38"/>
      <c r="C1332" s="259" t="s">
        <v>1</v>
      </c>
      <c r="D1332" s="259" t="s">
        <v>243</v>
      </c>
      <c r="E1332" s="16" t="s">
        <v>1</v>
      </c>
      <c r="F1332" s="260">
        <v>-8.3520000000000003</v>
      </c>
      <c r="G1332" s="33"/>
      <c r="H1332" s="38"/>
    </row>
    <row r="1333" spans="1:8" s="1" customFormat="1" ht="16.899999999999999" customHeight="1">
      <c r="A1333" s="33"/>
      <c r="B1333" s="38"/>
      <c r="C1333" s="259" t="s">
        <v>1</v>
      </c>
      <c r="D1333" s="259" t="s">
        <v>244</v>
      </c>
      <c r="E1333" s="16" t="s">
        <v>1</v>
      </c>
      <c r="F1333" s="260">
        <v>-10.739000000000001</v>
      </c>
      <c r="G1333" s="33"/>
      <c r="H1333" s="38"/>
    </row>
    <row r="1334" spans="1:8" s="1" customFormat="1" ht="16.899999999999999" customHeight="1">
      <c r="A1334" s="33"/>
      <c r="B1334" s="38"/>
      <c r="C1334" s="259" t="s">
        <v>1</v>
      </c>
      <c r="D1334" s="259" t="s">
        <v>245</v>
      </c>
      <c r="E1334" s="16" t="s">
        <v>1</v>
      </c>
      <c r="F1334" s="260">
        <v>-10.741</v>
      </c>
      <c r="G1334" s="33"/>
      <c r="H1334" s="38"/>
    </row>
    <row r="1335" spans="1:8" s="1" customFormat="1" ht="16.899999999999999" customHeight="1">
      <c r="A1335" s="33"/>
      <c r="B1335" s="38"/>
      <c r="C1335" s="259" t="s">
        <v>1</v>
      </c>
      <c r="D1335" s="259" t="s">
        <v>246</v>
      </c>
      <c r="E1335" s="16" t="s">
        <v>1</v>
      </c>
      <c r="F1335" s="260">
        <v>-10.025</v>
      </c>
      <c r="G1335" s="33"/>
      <c r="H1335" s="38"/>
    </row>
    <row r="1336" spans="1:8" s="1" customFormat="1" ht="16.899999999999999" customHeight="1">
      <c r="A1336" s="33"/>
      <c r="B1336" s="38"/>
      <c r="C1336" s="259" t="s">
        <v>129</v>
      </c>
      <c r="D1336" s="259" t="s">
        <v>199</v>
      </c>
      <c r="E1336" s="16" t="s">
        <v>1</v>
      </c>
      <c r="F1336" s="260">
        <v>170.143</v>
      </c>
      <c r="G1336" s="33"/>
      <c r="H1336" s="38"/>
    </row>
    <row r="1337" spans="1:8" s="1" customFormat="1" ht="16.899999999999999" customHeight="1">
      <c r="A1337" s="33"/>
      <c r="B1337" s="38"/>
      <c r="C1337" s="261" t="s">
        <v>717</v>
      </c>
      <c r="D1337" s="33"/>
      <c r="E1337" s="33"/>
      <c r="F1337" s="33"/>
      <c r="G1337" s="33"/>
      <c r="H1337" s="38"/>
    </row>
    <row r="1338" spans="1:8" s="1" customFormat="1" ht="22.5">
      <c r="A1338" s="33"/>
      <c r="B1338" s="38"/>
      <c r="C1338" s="259" t="s">
        <v>237</v>
      </c>
      <c r="D1338" s="259" t="s">
        <v>238</v>
      </c>
      <c r="E1338" s="16" t="s">
        <v>223</v>
      </c>
      <c r="F1338" s="260">
        <v>85.072000000000003</v>
      </c>
      <c r="G1338" s="33"/>
      <c r="H1338" s="38"/>
    </row>
    <row r="1339" spans="1:8" s="1" customFormat="1" ht="16.899999999999999" customHeight="1">
      <c r="A1339" s="33"/>
      <c r="B1339" s="38"/>
      <c r="C1339" s="259" t="s">
        <v>221</v>
      </c>
      <c r="D1339" s="259" t="s">
        <v>222</v>
      </c>
      <c r="E1339" s="16" t="s">
        <v>223</v>
      </c>
      <c r="F1339" s="260">
        <v>51.042999999999999</v>
      </c>
      <c r="G1339" s="33"/>
      <c r="H1339" s="38"/>
    </row>
    <row r="1340" spans="1:8" s="1" customFormat="1" ht="22.5">
      <c r="A1340" s="33"/>
      <c r="B1340" s="38"/>
      <c r="C1340" s="259" t="s">
        <v>249</v>
      </c>
      <c r="D1340" s="259" t="s">
        <v>250</v>
      </c>
      <c r="E1340" s="16" t="s">
        <v>223</v>
      </c>
      <c r="F1340" s="260">
        <v>85.072000000000003</v>
      </c>
      <c r="G1340" s="33"/>
      <c r="H1340" s="38"/>
    </row>
    <row r="1341" spans="1:8" s="1" customFormat="1" ht="22.5">
      <c r="A1341" s="33"/>
      <c r="B1341" s="38"/>
      <c r="C1341" s="259" t="s">
        <v>262</v>
      </c>
      <c r="D1341" s="259" t="s">
        <v>263</v>
      </c>
      <c r="E1341" s="16" t="s">
        <v>223</v>
      </c>
      <c r="F1341" s="260">
        <v>123.908</v>
      </c>
      <c r="G1341" s="33"/>
      <c r="H1341" s="38"/>
    </row>
    <row r="1342" spans="1:8" s="1" customFormat="1" ht="16.899999999999999" customHeight="1">
      <c r="A1342" s="33"/>
      <c r="B1342" s="38"/>
      <c r="C1342" s="259" t="s">
        <v>267</v>
      </c>
      <c r="D1342" s="259" t="s">
        <v>268</v>
      </c>
      <c r="E1342" s="16" t="s">
        <v>223</v>
      </c>
      <c r="F1342" s="260">
        <v>123.908</v>
      </c>
      <c r="G1342" s="33"/>
      <c r="H1342" s="38"/>
    </row>
    <row r="1343" spans="1:8" s="1" customFormat="1" ht="16.899999999999999" customHeight="1">
      <c r="A1343" s="33"/>
      <c r="B1343" s="38"/>
      <c r="C1343" s="259" t="s">
        <v>290</v>
      </c>
      <c r="D1343" s="259" t="s">
        <v>291</v>
      </c>
      <c r="E1343" s="16" t="s">
        <v>223</v>
      </c>
      <c r="F1343" s="260">
        <v>85.072000000000003</v>
      </c>
      <c r="G1343" s="33"/>
      <c r="H1343" s="38"/>
    </row>
    <row r="1344" spans="1:8" s="1" customFormat="1" ht="16.899999999999999" customHeight="1">
      <c r="A1344" s="33"/>
      <c r="B1344" s="38"/>
      <c r="C1344" s="259" t="s">
        <v>294</v>
      </c>
      <c r="D1344" s="259" t="s">
        <v>295</v>
      </c>
      <c r="E1344" s="16" t="s">
        <v>223</v>
      </c>
      <c r="F1344" s="260">
        <v>85.072000000000003</v>
      </c>
      <c r="G1344" s="33"/>
      <c r="H1344" s="38"/>
    </row>
    <row r="1345" spans="1:8" s="1" customFormat="1" ht="16.899999999999999" customHeight="1">
      <c r="A1345" s="33"/>
      <c r="B1345" s="38"/>
      <c r="C1345" s="259" t="s">
        <v>298</v>
      </c>
      <c r="D1345" s="259" t="s">
        <v>299</v>
      </c>
      <c r="E1345" s="16" t="s">
        <v>223</v>
      </c>
      <c r="F1345" s="260">
        <v>290.08600000000001</v>
      </c>
      <c r="G1345" s="33"/>
      <c r="H1345" s="38"/>
    </row>
    <row r="1346" spans="1:8" s="1" customFormat="1" ht="16.899999999999999" customHeight="1">
      <c r="A1346" s="33"/>
      <c r="B1346" s="38"/>
      <c r="C1346" s="259" t="s">
        <v>309</v>
      </c>
      <c r="D1346" s="259" t="s">
        <v>310</v>
      </c>
      <c r="E1346" s="16" t="s">
        <v>223</v>
      </c>
      <c r="F1346" s="260">
        <v>126.095</v>
      </c>
      <c r="G1346" s="33"/>
      <c r="H1346" s="38"/>
    </row>
    <row r="1347" spans="1:8" s="1" customFormat="1" ht="16.899999999999999" customHeight="1">
      <c r="A1347" s="33"/>
      <c r="B1347" s="38"/>
      <c r="C1347" s="255" t="s">
        <v>139</v>
      </c>
      <c r="D1347" s="256" t="s">
        <v>140</v>
      </c>
      <c r="E1347" s="257" t="s">
        <v>1</v>
      </c>
      <c r="F1347" s="258">
        <v>14.32</v>
      </c>
      <c r="G1347" s="33"/>
      <c r="H1347" s="38"/>
    </row>
    <row r="1348" spans="1:8" s="1" customFormat="1" ht="16.899999999999999" customHeight="1">
      <c r="A1348" s="33"/>
      <c r="B1348" s="38"/>
      <c r="C1348" s="259" t="s">
        <v>139</v>
      </c>
      <c r="D1348" s="259" t="s">
        <v>364</v>
      </c>
      <c r="E1348" s="16" t="s">
        <v>1</v>
      </c>
      <c r="F1348" s="260">
        <v>14.32</v>
      </c>
      <c r="G1348" s="33"/>
      <c r="H1348" s="38"/>
    </row>
    <row r="1349" spans="1:8" s="1" customFormat="1" ht="16.899999999999999" customHeight="1">
      <c r="A1349" s="33"/>
      <c r="B1349" s="38"/>
      <c r="C1349" s="261" t="s">
        <v>717</v>
      </c>
      <c r="D1349" s="33"/>
      <c r="E1349" s="33"/>
      <c r="F1349" s="33"/>
      <c r="G1349" s="33"/>
      <c r="H1349" s="38"/>
    </row>
    <row r="1350" spans="1:8" s="1" customFormat="1" ht="16.899999999999999" customHeight="1">
      <c r="A1350" s="33"/>
      <c r="B1350" s="38"/>
      <c r="C1350" s="259" t="s">
        <v>361</v>
      </c>
      <c r="D1350" s="259" t="s">
        <v>362</v>
      </c>
      <c r="E1350" s="16" t="s">
        <v>223</v>
      </c>
      <c r="F1350" s="260">
        <v>14.32</v>
      </c>
      <c r="G1350" s="33"/>
      <c r="H1350" s="38"/>
    </row>
    <row r="1351" spans="1:8" s="1" customFormat="1" ht="22.5">
      <c r="A1351" s="33"/>
      <c r="B1351" s="38"/>
      <c r="C1351" s="259" t="s">
        <v>272</v>
      </c>
      <c r="D1351" s="259" t="s">
        <v>273</v>
      </c>
      <c r="E1351" s="16" t="s">
        <v>223</v>
      </c>
      <c r="F1351" s="260">
        <v>68.966999999999999</v>
      </c>
      <c r="G1351" s="33"/>
      <c r="H1351" s="38"/>
    </row>
    <row r="1352" spans="1:8" s="1" customFormat="1" ht="22.5">
      <c r="A1352" s="33"/>
      <c r="B1352" s="38"/>
      <c r="C1352" s="259" t="s">
        <v>277</v>
      </c>
      <c r="D1352" s="259" t="s">
        <v>278</v>
      </c>
      <c r="E1352" s="16" t="s">
        <v>223</v>
      </c>
      <c r="F1352" s="260">
        <v>689.67200000000003</v>
      </c>
      <c r="G1352" s="33"/>
      <c r="H1352" s="38"/>
    </row>
    <row r="1353" spans="1:8" s="1" customFormat="1" ht="22.5">
      <c r="A1353" s="33"/>
      <c r="B1353" s="38"/>
      <c r="C1353" s="259" t="s">
        <v>282</v>
      </c>
      <c r="D1353" s="259" t="s">
        <v>283</v>
      </c>
      <c r="E1353" s="16" t="s">
        <v>223</v>
      </c>
      <c r="F1353" s="260">
        <v>68.966999999999999</v>
      </c>
      <c r="G1353" s="33"/>
      <c r="H1353" s="38"/>
    </row>
    <row r="1354" spans="1:8" s="1" customFormat="1" ht="22.5">
      <c r="A1354" s="33"/>
      <c r="B1354" s="38"/>
      <c r="C1354" s="259" t="s">
        <v>286</v>
      </c>
      <c r="D1354" s="259" t="s">
        <v>287</v>
      </c>
      <c r="E1354" s="16" t="s">
        <v>223</v>
      </c>
      <c r="F1354" s="260">
        <v>689.67200000000003</v>
      </c>
      <c r="G1354" s="33"/>
      <c r="H1354" s="38"/>
    </row>
    <row r="1355" spans="1:8" s="1" customFormat="1" ht="16.899999999999999" customHeight="1">
      <c r="A1355" s="33"/>
      <c r="B1355" s="38"/>
      <c r="C1355" s="259" t="s">
        <v>298</v>
      </c>
      <c r="D1355" s="259" t="s">
        <v>299</v>
      </c>
      <c r="E1355" s="16" t="s">
        <v>223</v>
      </c>
      <c r="F1355" s="260">
        <v>290.08600000000001</v>
      </c>
      <c r="G1355" s="33"/>
      <c r="H1355" s="38"/>
    </row>
    <row r="1356" spans="1:8" s="1" customFormat="1" ht="16.899999999999999" customHeight="1">
      <c r="A1356" s="33"/>
      <c r="B1356" s="38"/>
      <c r="C1356" s="259" t="s">
        <v>303</v>
      </c>
      <c r="D1356" s="259" t="s">
        <v>304</v>
      </c>
      <c r="E1356" s="16" t="s">
        <v>305</v>
      </c>
      <c r="F1356" s="260">
        <v>215.89699999999999</v>
      </c>
      <c r="G1356" s="33"/>
      <c r="H1356" s="38"/>
    </row>
    <row r="1357" spans="1:8" s="1" customFormat="1" ht="16.899999999999999" customHeight="1">
      <c r="A1357" s="33"/>
      <c r="B1357" s="38"/>
      <c r="C1357" s="259" t="s">
        <v>309</v>
      </c>
      <c r="D1357" s="259" t="s">
        <v>310</v>
      </c>
      <c r="E1357" s="16" t="s">
        <v>223</v>
      </c>
      <c r="F1357" s="260">
        <v>126.095</v>
      </c>
      <c r="G1357" s="33"/>
      <c r="H1357" s="38"/>
    </row>
    <row r="1358" spans="1:8" s="1" customFormat="1" ht="16.899999999999999" customHeight="1">
      <c r="A1358" s="33"/>
      <c r="B1358" s="38"/>
      <c r="C1358" s="255" t="s">
        <v>142</v>
      </c>
      <c r="D1358" s="256" t="s">
        <v>143</v>
      </c>
      <c r="E1358" s="257" t="s">
        <v>1</v>
      </c>
      <c r="F1358" s="258">
        <v>1.0880000000000001</v>
      </c>
      <c r="G1358" s="33"/>
      <c r="H1358" s="38"/>
    </row>
    <row r="1359" spans="1:8" s="1" customFormat="1" ht="16.899999999999999" customHeight="1">
      <c r="A1359" s="33"/>
      <c r="B1359" s="38"/>
      <c r="C1359" s="259" t="s">
        <v>142</v>
      </c>
      <c r="D1359" s="259" t="s">
        <v>359</v>
      </c>
      <c r="E1359" s="16" t="s">
        <v>1</v>
      </c>
      <c r="F1359" s="260">
        <v>1.0880000000000001</v>
      </c>
      <c r="G1359" s="33"/>
      <c r="H1359" s="38"/>
    </row>
    <row r="1360" spans="1:8" s="1" customFormat="1" ht="16.899999999999999" customHeight="1">
      <c r="A1360" s="33"/>
      <c r="B1360" s="38"/>
      <c r="C1360" s="261" t="s">
        <v>717</v>
      </c>
      <c r="D1360" s="33"/>
      <c r="E1360" s="33"/>
      <c r="F1360" s="33"/>
      <c r="G1360" s="33"/>
      <c r="H1360" s="38"/>
    </row>
    <row r="1361" spans="1:8" s="1" customFormat="1" ht="16.899999999999999" customHeight="1">
      <c r="A1361" s="33"/>
      <c r="B1361" s="38"/>
      <c r="C1361" s="259" t="s">
        <v>356</v>
      </c>
      <c r="D1361" s="259" t="s">
        <v>357</v>
      </c>
      <c r="E1361" s="16" t="s">
        <v>223</v>
      </c>
      <c r="F1361" s="260">
        <v>1.0880000000000001</v>
      </c>
      <c r="G1361" s="33"/>
      <c r="H1361" s="38"/>
    </row>
    <row r="1362" spans="1:8" s="1" customFormat="1" ht="22.5">
      <c r="A1362" s="33"/>
      <c r="B1362" s="38"/>
      <c r="C1362" s="259" t="s">
        <v>272</v>
      </c>
      <c r="D1362" s="259" t="s">
        <v>273</v>
      </c>
      <c r="E1362" s="16" t="s">
        <v>223</v>
      </c>
      <c r="F1362" s="260">
        <v>68.966999999999999</v>
      </c>
      <c r="G1362" s="33"/>
      <c r="H1362" s="38"/>
    </row>
    <row r="1363" spans="1:8" s="1" customFormat="1" ht="22.5">
      <c r="A1363" s="33"/>
      <c r="B1363" s="38"/>
      <c r="C1363" s="259" t="s">
        <v>277</v>
      </c>
      <c r="D1363" s="259" t="s">
        <v>278</v>
      </c>
      <c r="E1363" s="16" t="s">
        <v>223</v>
      </c>
      <c r="F1363" s="260">
        <v>689.67200000000003</v>
      </c>
      <c r="G1363" s="33"/>
      <c r="H1363" s="38"/>
    </row>
    <row r="1364" spans="1:8" s="1" customFormat="1" ht="22.5">
      <c r="A1364" s="33"/>
      <c r="B1364" s="38"/>
      <c r="C1364" s="259" t="s">
        <v>282</v>
      </c>
      <c r="D1364" s="259" t="s">
        <v>283</v>
      </c>
      <c r="E1364" s="16" t="s">
        <v>223</v>
      </c>
      <c r="F1364" s="260">
        <v>68.966999999999999</v>
      </c>
      <c r="G1364" s="33"/>
      <c r="H1364" s="38"/>
    </row>
    <row r="1365" spans="1:8" s="1" customFormat="1" ht="22.5">
      <c r="A1365" s="33"/>
      <c r="B1365" s="38"/>
      <c r="C1365" s="259" t="s">
        <v>286</v>
      </c>
      <c r="D1365" s="259" t="s">
        <v>287</v>
      </c>
      <c r="E1365" s="16" t="s">
        <v>223</v>
      </c>
      <c r="F1365" s="260">
        <v>689.67200000000003</v>
      </c>
      <c r="G1365" s="33"/>
      <c r="H1365" s="38"/>
    </row>
    <row r="1366" spans="1:8" s="1" customFormat="1" ht="16.899999999999999" customHeight="1">
      <c r="A1366" s="33"/>
      <c r="B1366" s="38"/>
      <c r="C1366" s="259" t="s">
        <v>298</v>
      </c>
      <c r="D1366" s="259" t="s">
        <v>299</v>
      </c>
      <c r="E1366" s="16" t="s">
        <v>223</v>
      </c>
      <c r="F1366" s="260">
        <v>290.08600000000001</v>
      </c>
      <c r="G1366" s="33"/>
      <c r="H1366" s="38"/>
    </row>
    <row r="1367" spans="1:8" s="1" customFormat="1" ht="16.899999999999999" customHeight="1">
      <c r="A1367" s="33"/>
      <c r="B1367" s="38"/>
      <c r="C1367" s="259" t="s">
        <v>303</v>
      </c>
      <c r="D1367" s="259" t="s">
        <v>304</v>
      </c>
      <c r="E1367" s="16" t="s">
        <v>305</v>
      </c>
      <c r="F1367" s="260">
        <v>215.89699999999999</v>
      </c>
      <c r="G1367" s="33"/>
      <c r="H1367" s="38"/>
    </row>
    <row r="1368" spans="1:8" s="1" customFormat="1" ht="16.899999999999999" customHeight="1">
      <c r="A1368" s="33"/>
      <c r="B1368" s="38"/>
      <c r="C1368" s="259" t="s">
        <v>309</v>
      </c>
      <c r="D1368" s="259" t="s">
        <v>310</v>
      </c>
      <c r="E1368" s="16" t="s">
        <v>223</v>
      </c>
      <c r="F1368" s="260">
        <v>126.095</v>
      </c>
      <c r="G1368" s="33"/>
      <c r="H1368" s="38"/>
    </row>
    <row r="1369" spans="1:8" s="1" customFormat="1" ht="16.899999999999999" customHeight="1">
      <c r="A1369" s="33"/>
      <c r="B1369" s="38"/>
      <c r="C1369" s="255" t="s">
        <v>136</v>
      </c>
      <c r="D1369" s="256" t="s">
        <v>137</v>
      </c>
      <c r="E1369" s="257" t="s">
        <v>1</v>
      </c>
      <c r="F1369" s="258">
        <v>28.64</v>
      </c>
      <c r="G1369" s="33"/>
      <c r="H1369" s="38"/>
    </row>
    <row r="1370" spans="1:8" s="1" customFormat="1" ht="16.899999999999999" customHeight="1">
      <c r="A1370" s="33"/>
      <c r="B1370" s="38"/>
      <c r="C1370" s="259" t="s">
        <v>136</v>
      </c>
      <c r="D1370" s="259" t="s">
        <v>328</v>
      </c>
      <c r="E1370" s="16" t="s">
        <v>1</v>
      </c>
      <c r="F1370" s="260">
        <v>28.64</v>
      </c>
      <c r="G1370" s="33"/>
      <c r="H1370" s="38"/>
    </row>
    <row r="1371" spans="1:8" s="1" customFormat="1" ht="16.899999999999999" customHeight="1">
      <c r="A1371" s="33"/>
      <c r="B1371" s="38"/>
      <c r="C1371" s="261" t="s">
        <v>717</v>
      </c>
      <c r="D1371" s="33"/>
      <c r="E1371" s="33"/>
      <c r="F1371" s="33"/>
      <c r="G1371" s="33"/>
      <c r="H1371" s="38"/>
    </row>
    <row r="1372" spans="1:8" s="1" customFormat="1" ht="16.899999999999999" customHeight="1">
      <c r="A1372" s="33"/>
      <c r="B1372" s="38"/>
      <c r="C1372" s="259" t="s">
        <v>325</v>
      </c>
      <c r="D1372" s="259" t="s">
        <v>326</v>
      </c>
      <c r="E1372" s="16" t="s">
        <v>223</v>
      </c>
      <c r="F1372" s="260">
        <v>28.64</v>
      </c>
      <c r="G1372" s="33"/>
      <c r="H1372" s="38"/>
    </row>
    <row r="1373" spans="1:8" s="1" customFormat="1" ht="22.5">
      <c r="A1373" s="33"/>
      <c r="B1373" s="38"/>
      <c r="C1373" s="259" t="s">
        <v>272</v>
      </c>
      <c r="D1373" s="259" t="s">
        <v>273</v>
      </c>
      <c r="E1373" s="16" t="s">
        <v>223</v>
      </c>
      <c r="F1373" s="260">
        <v>68.966999999999999</v>
      </c>
      <c r="G1373" s="33"/>
      <c r="H1373" s="38"/>
    </row>
    <row r="1374" spans="1:8" s="1" customFormat="1" ht="22.5">
      <c r="A1374" s="33"/>
      <c r="B1374" s="38"/>
      <c r="C1374" s="259" t="s">
        <v>277</v>
      </c>
      <c r="D1374" s="259" t="s">
        <v>278</v>
      </c>
      <c r="E1374" s="16" t="s">
        <v>223</v>
      </c>
      <c r="F1374" s="260">
        <v>689.67200000000003</v>
      </c>
      <c r="G1374" s="33"/>
      <c r="H1374" s="38"/>
    </row>
    <row r="1375" spans="1:8" s="1" customFormat="1" ht="22.5">
      <c r="A1375" s="33"/>
      <c r="B1375" s="38"/>
      <c r="C1375" s="259" t="s">
        <v>282</v>
      </c>
      <c r="D1375" s="259" t="s">
        <v>283</v>
      </c>
      <c r="E1375" s="16" t="s">
        <v>223</v>
      </c>
      <c r="F1375" s="260">
        <v>68.966999999999999</v>
      </c>
      <c r="G1375" s="33"/>
      <c r="H1375" s="38"/>
    </row>
    <row r="1376" spans="1:8" s="1" customFormat="1" ht="22.5">
      <c r="A1376" s="33"/>
      <c r="B1376" s="38"/>
      <c r="C1376" s="259" t="s">
        <v>286</v>
      </c>
      <c r="D1376" s="259" t="s">
        <v>287</v>
      </c>
      <c r="E1376" s="16" t="s">
        <v>223</v>
      </c>
      <c r="F1376" s="260">
        <v>689.67200000000003</v>
      </c>
      <c r="G1376" s="33"/>
      <c r="H1376" s="38"/>
    </row>
    <row r="1377" spans="1:8" s="1" customFormat="1" ht="16.899999999999999" customHeight="1">
      <c r="A1377" s="33"/>
      <c r="B1377" s="38"/>
      <c r="C1377" s="259" t="s">
        <v>298</v>
      </c>
      <c r="D1377" s="259" t="s">
        <v>299</v>
      </c>
      <c r="E1377" s="16" t="s">
        <v>223</v>
      </c>
      <c r="F1377" s="260">
        <v>290.08600000000001</v>
      </c>
      <c r="G1377" s="33"/>
      <c r="H1377" s="38"/>
    </row>
    <row r="1378" spans="1:8" s="1" customFormat="1" ht="16.899999999999999" customHeight="1">
      <c r="A1378" s="33"/>
      <c r="B1378" s="38"/>
      <c r="C1378" s="259" t="s">
        <v>303</v>
      </c>
      <c r="D1378" s="259" t="s">
        <v>304</v>
      </c>
      <c r="E1378" s="16" t="s">
        <v>305</v>
      </c>
      <c r="F1378" s="260">
        <v>215.89699999999999</v>
      </c>
      <c r="G1378" s="33"/>
      <c r="H1378" s="38"/>
    </row>
    <row r="1379" spans="1:8" s="1" customFormat="1" ht="16.899999999999999" customHeight="1">
      <c r="A1379" s="33"/>
      <c r="B1379" s="38"/>
      <c r="C1379" s="259" t="s">
        <v>309</v>
      </c>
      <c r="D1379" s="259" t="s">
        <v>310</v>
      </c>
      <c r="E1379" s="16" t="s">
        <v>223</v>
      </c>
      <c r="F1379" s="260">
        <v>126.095</v>
      </c>
      <c r="G1379" s="33"/>
      <c r="H1379" s="38"/>
    </row>
    <row r="1380" spans="1:8" s="1" customFormat="1" ht="16.899999999999999" customHeight="1">
      <c r="A1380" s="33"/>
      <c r="B1380" s="38"/>
      <c r="C1380" s="259" t="s">
        <v>330</v>
      </c>
      <c r="D1380" s="259" t="s">
        <v>331</v>
      </c>
      <c r="E1380" s="16" t="s">
        <v>305</v>
      </c>
      <c r="F1380" s="260">
        <v>51.552</v>
      </c>
      <c r="G1380" s="33"/>
      <c r="H1380" s="38"/>
    </row>
    <row r="1381" spans="1:8" s="1" customFormat="1" ht="16.899999999999999" customHeight="1">
      <c r="A1381" s="33"/>
      <c r="B1381" s="38"/>
      <c r="C1381" s="255" t="s">
        <v>733</v>
      </c>
      <c r="D1381" s="256" t="s">
        <v>734</v>
      </c>
      <c r="E1381" s="257" t="s">
        <v>1</v>
      </c>
      <c r="F1381" s="258">
        <v>0</v>
      </c>
      <c r="G1381" s="33"/>
      <c r="H1381" s="38"/>
    </row>
    <row r="1382" spans="1:8" s="1" customFormat="1" ht="16.899999999999999" customHeight="1">
      <c r="A1382" s="33"/>
      <c r="B1382" s="38"/>
      <c r="C1382" s="255" t="s">
        <v>148</v>
      </c>
      <c r="D1382" s="256" t="s">
        <v>149</v>
      </c>
      <c r="E1382" s="257" t="s">
        <v>1</v>
      </c>
      <c r="F1382" s="258">
        <v>17</v>
      </c>
      <c r="G1382" s="33"/>
      <c r="H1382" s="38"/>
    </row>
    <row r="1383" spans="1:8" s="1" customFormat="1" ht="16.899999999999999" customHeight="1">
      <c r="A1383" s="33"/>
      <c r="B1383" s="38"/>
      <c r="C1383" s="259" t="s">
        <v>148</v>
      </c>
      <c r="D1383" s="259" t="s">
        <v>636</v>
      </c>
      <c r="E1383" s="16" t="s">
        <v>1</v>
      </c>
      <c r="F1383" s="260">
        <v>17</v>
      </c>
      <c r="G1383" s="33"/>
      <c r="H1383" s="38"/>
    </row>
    <row r="1384" spans="1:8" s="1" customFormat="1" ht="16.899999999999999" customHeight="1">
      <c r="A1384" s="33"/>
      <c r="B1384" s="38"/>
      <c r="C1384" s="261" t="s">
        <v>717</v>
      </c>
      <c r="D1384" s="33"/>
      <c r="E1384" s="33"/>
      <c r="F1384" s="33"/>
      <c r="G1384" s="33"/>
      <c r="H1384" s="38"/>
    </row>
    <row r="1385" spans="1:8" s="1" customFormat="1" ht="16.899999999999999" customHeight="1">
      <c r="A1385" s="33"/>
      <c r="B1385" s="38"/>
      <c r="C1385" s="259" t="s">
        <v>339</v>
      </c>
      <c r="D1385" s="259" t="s">
        <v>340</v>
      </c>
      <c r="E1385" s="16" t="s">
        <v>341</v>
      </c>
      <c r="F1385" s="260">
        <v>179</v>
      </c>
      <c r="G1385" s="33"/>
      <c r="H1385" s="38"/>
    </row>
    <row r="1386" spans="1:8" s="1" customFormat="1" ht="22.5">
      <c r="A1386" s="33"/>
      <c r="B1386" s="38"/>
      <c r="C1386" s="259" t="s">
        <v>237</v>
      </c>
      <c r="D1386" s="259" t="s">
        <v>238</v>
      </c>
      <c r="E1386" s="16" t="s">
        <v>223</v>
      </c>
      <c r="F1386" s="260">
        <v>85.072000000000003</v>
      </c>
      <c r="G1386" s="33"/>
      <c r="H1386" s="38"/>
    </row>
    <row r="1387" spans="1:8" s="1" customFormat="1" ht="16.899999999999999" customHeight="1">
      <c r="A1387" s="33"/>
      <c r="B1387" s="38"/>
      <c r="C1387" s="259" t="s">
        <v>356</v>
      </c>
      <c r="D1387" s="259" t="s">
        <v>357</v>
      </c>
      <c r="E1387" s="16" t="s">
        <v>223</v>
      </c>
      <c r="F1387" s="260">
        <v>1.0880000000000001</v>
      </c>
      <c r="G1387" s="33"/>
      <c r="H1387" s="38"/>
    </row>
    <row r="1388" spans="1:8" s="1" customFormat="1" ht="22.5">
      <c r="A1388" s="33"/>
      <c r="B1388" s="38"/>
      <c r="C1388" s="259" t="s">
        <v>416</v>
      </c>
      <c r="D1388" s="259" t="s">
        <v>417</v>
      </c>
      <c r="E1388" s="16" t="s">
        <v>418</v>
      </c>
      <c r="F1388" s="260">
        <v>17</v>
      </c>
      <c r="G1388" s="33"/>
      <c r="H1388" s="38"/>
    </row>
    <row r="1389" spans="1:8" s="1" customFormat="1" ht="16.899999999999999" customHeight="1">
      <c r="A1389" s="33"/>
      <c r="B1389" s="38"/>
      <c r="C1389" s="259" t="s">
        <v>421</v>
      </c>
      <c r="D1389" s="259" t="s">
        <v>422</v>
      </c>
      <c r="E1389" s="16" t="s">
        <v>418</v>
      </c>
      <c r="F1389" s="260">
        <v>17</v>
      </c>
      <c r="G1389" s="33"/>
      <c r="H1389" s="38"/>
    </row>
    <row r="1390" spans="1:8" s="1" customFormat="1" ht="16.899999999999999" customHeight="1">
      <c r="A1390" s="33"/>
      <c r="B1390" s="38"/>
      <c r="C1390" s="255" t="s">
        <v>118</v>
      </c>
      <c r="D1390" s="256" t="s">
        <v>119</v>
      </c>
      <c r="E1390" s="257" t="s">
        <v>1</v>
      </c>
      <c r="F1390" s="258">
        <v>0.8</v>
      </c>
      <c r="G1390" s="33"/>
      <c r="H1390" s="38"/>
    </row>
    <row r="1391" spans="1:8" s="1" customFormat="1" ht="16.899999999999999" customHeight="1">
      <c r="A1391" s="33"/>
      <c r="B1391" s="38"/>
      <c r="C1391" s="259" t="s">
        <v>118</v>
      </c>
      <c r="D1391" s="259" t="s">
        <v>344</v>
      </c>
      <c r="E1391" s="16" t="s">
        <v>1</v>
      </c>
      <c r="F1391" s="260">
        <v>0.8</v>
      </c>
      <c r="G1391" s="33"/>
      <c r="H1391" s="38"/>
    </row>
    <row r="1392" spans="1:8" s="1" customFormat="1" ht="16.899999999999999" customHeight="1">
      <c r="A1392" s="33"/>
      <c r="B1392" s="38"/>
      <c r="C1392" s="261" t="s">
        <v>717</v>
      </c>
      <c r="D1392" s="33"/>
      <c r="E1392" s="33"/>
      <c r="F1392" s="33"/>
      <c r="G1392" s="33"/>
      <c r="H1392" s="38"/>
    </row>
    <row r="1393" spans="1:8" s="1" customFormat="1" ht="16.899999999999999" customHeight="1">
      <c r="A1393" s="33"/>
      <c r="B1393" s="38"/>
      <c r="C1393" s="259" t="s">
        <v>339</v>
      </c>
      <c r="D1393" s="259" t="s">
        <v>340</v>
      </c>
      <c r="E1393" s="16" t="s">
        <v>341</v>
      </c>
      <c r="F1393" s="260">
        <v>179</v>
      </c>
      <c r="G1393" s="33"/>
      <c r="H1393" s="38"/>
    </row>
    <row r="1394" spans="1:8" s="1" customFormat="1" ht="16.899999999999999" customHeight="1">
      <c r="A1394" s="33"/>
      <c r="B1394" s="38"/>
      <c r="C1394" s="259" t="s">
        <v>193</v>
      </c>
      <c r="D1394" s="259" t="s">
        <v>194</v>
      </c>
      <c r="E1394" s="16" t="s">
        <v>187</v>
      </c>
      <c r="F1394" s="260">
        <v>101.422</v>
      </c>
      <c r="G1394" s="33"/>
      <c r="H1394" s="38"/>
    </row>
    <row r="1395" spans="1:8" s="1" customFormat="1" ht="16.899999999999999" customHeight="1">
      <c r="A1395" s="33"/>
      <c r="B1395" s="38"/>
      <c r="C1395" s="259" t="s">
        <v>201</v>
      </c>
      <c r="D1395" s="259" t="s">
        <v>202</v>
      </c>
      <c r="E1395" s="16" t="s">
        <v>187</v>
      </c>
      <c r="F1395" s="260">
        <v>23.864000000000001</v>
      </c>
      <c r="G1395" s="33"/>
      <c r="H1395" s="38"/>
    </row>
    <row r="1396" spans="1:8" s="1" customFormat="1" ht="16.899999999999999" customHeight="1">
      <c r="A1396" s="33"/>
      <c r="B1396" s="38"/>
      <c r="C1396" s="259" t="s">
        <v>205</v>
      </c>
      <c r="D1396" s="259" t="s">
        <v>206</v>
      </c>
      <c r="E1396" s="16" t="s">
        <v>187</v>
      </c>
      <c r="F1396" s="260">
        <v>47.728000000000002</v>
      </c>
      <c r="G1396" s="33"/>
      <c r="H1396" s="38"/>
    </row>
    <row r="1397" spans="1:8" s="1" customFormat="1" ht="16.899999999999999" customHeight="1">
      <c r="A1397" s="33"/>
      <c r="B1397" s="38"/>
      <c r="C1397" s="259" t="s">
        <v>216</v>
      </c>
      <c r="D1397" s="259" t="s">
        <v>217</v>
      </c>
      <c r="E1397" s="16" t="s">
        <v>187</v>
      </c>
      <c r="F1397" s="260">
        <v>77.570999999999998</v>
      </c>
      <c r="G1397" s="33"/>
      <c r="H1397" s="38"/>
    </row>
    <row r="1398" spans="1:8" s="1" customFormat="1" ht="22.5">
      <c r="A1398" s="33"/>
      <c r="B1398" s="38"/>
      <c r="C1398" s="259" t="s">
        <v>237</v>
      </c>
      <c r="D1398" s="259" t="s">
        <v>238</v>
      </c>
      <c r="E1398" s="16" t="s">
        <v>223</v>
      </c>
      <c r="F1398" s="260">
        <v>85.072000000000003</v>
      </c>
      <c r="G1398" s="33"/>
      <c r="H1398" s="38"/>
    </row>
    <row r="1399" spans="1:8" s="1" customFormat="1" ht="22.5">
      <c r="A1399" s="33"/>
      <c r="B1399" s="38"/>
      <c r="C1399" s="259" t="s">
        <v>262</v>
      </c>
      <c r="D1399" s="259" t="s">
        <v>263</v>
      </c>
      <c r="E1399" s="16" t="s">
        <v>223</v>
      </c>
      <c r="F1399" s="260">
        <v>123.908</v>
      </c>
      <c r="G1399" s="33"/>
      <c r="H1399" s="38"/>
    </row>
    <row r="1400" spans="1:8" s="1" customFormat="1" ht="16.899999999999999" customHeight="1">
      <c r="A1400" s="33"/>
      <c r="B1400" s="38"/>
      <c r="C1400" s="259" t="s">
        <v>267</v>
      </c>
      <c r="D1400" s="259" t="s">
        <v>268</v>
      </c>
      <c r="E1400" s="16" t="s">
        <v>223</v>
      </c>
      <c r="F1400" s="260">
        <v>123.908</v>
      </c>
      <c r="G1400" s="33"/>
      <c r="H1400" s="38"/>
    </row>
    <row r="1401" spans="1:8" s="1" customFormat="1" ht="16.899999999999999" customHeight="1">
      <c r="A1401" s="33"/>
      <c r="B1401" s="38"/>
      <c r="C1401" s="259" t="s">
        <v>325</v>
      </c>
      <c r="D1401" s="259" t="s">
        <v>326</v>
      </c>
      <c r="E1401" s="16" t="s">
        <v>223</v>
      </c>
      <c r="F1401" s="260">
        <v>28.64</v>
      </c>
      <c r="G1401" s="33"/>
      <c r="H1401" s="38"/>
    </row>
    <row r="1402" spans="1:8" s="1" customFormat="1" ht="16.899999999999999" customHeight="1">
      <c r="A1402" s="33"/>
      <c r="B1402" s="38"/>
      <c r="C1402" s="259" t="s">
        <v>335</v>
      </c>
      <c r="D1402" s="259" t="s">
        <v>336</v>
      </c>
      <c r="E1402" s="16" t="s">
        <v>187</v>
      </c>
      <c r="F1402" s="260">
        <v>77.570999999999998</v>
      </c>
      <c r="G1402" s="33"/>
      <c r="H1402" s="38"/>
    </row>
    <row r="1403" spans="1:8" s="1" customFormat="1" ht="16.899999999999999" customHeight="1">
      <c r="A1403" s="33"/>
      <c r="B1403" s="38"/>
      <c r="C1403" s="259" t="s">
        <v>361</v>
      </c>
      <c r="D1403" s="259" t="s">
        <v>362</v>
      </c>
      <c r="E1403" s="16" t="s">
        <v>223</v>
      </c>
      <c r="F1403" s="260">
        <v>14.32</v>
      </c>
      <c r="G1403" s="33"/>
      <c r="H1403" s="38"/>
    </row>
    <row r="1404" spans="1:8" s="1" customFormat="1" ht="16.899999999999999" customHeight="1">
      <c r="A1404" s="33"/>
      <c r="B1404" s="38"/>
      <c r="C1404" s="259" t="s">
        <v>371</v>
      </c>
      <c r="D1404" s="259" t="s">
        <v>372</v>
      </c>
      <c r="E1404" s="16" t="s">
        <v>187</v>
      </c>
      <c r="F1404" s="260">
        <v>23.864000000000001</v>
      </c>
      <c r="G1404" s="33"/>
      <c r="H1404" s="38"/>
    </row>
    <row r="1405" spans="1:8" s="1" customFormat="1" ht="16.899999999999999" customHeight="1">
      <c r="A1405" s="33"/>
      <c r="B1405" s="38"/>
      <c r="C1405" s="259" t="s">
        <v>376</v>
      </c>
      <c r="D1405" s="259" t="s">
        <v>377</v>
      </c>
      <c r="E1405" s="16" t="s">
        <v>187</v>
      </c>
      <c r="F1405" s="260">
        <v>23.864000000000001</v>
      </c>
      <c r="G1405" s="33"/>
      <c r="H1405" s="38"/>
    </row>
    <row r="1406" spans="1:8" s="1" customFormat="1" ht="16.899999999999999" customHeight="1">
      <c r="A1406" s="33"/>
      <c r="B1406" s="38"/>
      <c r="C1406" s="259" t="s">
        <v>384</v>
      </c>
      <c r="D1406" s="259" t="s">
        <v>385</v>
      </c>
      <c r="E1406" s="16" t="s">
        <v>187</v>
      </c>
      <c r="F1406" s="260">
        <v>71.591999999999999</v>
      </c>
      <c r="G1406" s="33"/>
      <c r="H1406" s="38"/>
    </row>
    <row r="1407" spans="1:8" s="1" customFormat="1" ht="16.899999999999999" customHeight="1">
      <c r="A1407" s="33"/>
      <c r="B1407" s="38"/>
      <c r="C1407" s="259" t="s">
        <v>316</v>
      </c>
      <c r="D1407" s="259" t="s">
        <v>317</v>
      </c>
      <c r="E1407" s="16" t="s">
        <v>305</v>
      </c>
      <c r="F1407" s="260">
        <v>136.61099999999999</v>
      </c>
      <c r="G1407" s="33"/>
      <c r="H1407" s="38"/>
    </row>
    <row r="1408" spans="1:8" s="1" customFormat="1" ht="16.899999999999999" customHeight="1">
      <c r="A1408" s="33"/>
      <c r="B1408" s="38"/>
      <c r="C1408" s="255" t="s">
        <v>735</v>
      </c>
      <c r="D1408" s="256" t="s">
        <v>736</v>
      </c>
      <c r="E1408" s="257" t="s">
        <v>1</v>
      </c>
      <c r="F1408" s="258">
        <v>390.88</v>
      </c>
      <c r="G1408" s="33"/>
      <c r="H1408" s="38"/>
    </row>
    <row r="1409" spans="1:8" s="1" customFormat="1" ht="16.899999999999999" customHeight="1">
      <c r="A1409" s="33"/>
      <c r="B1409" s="38"/>
      <c r="C1409" s="255" t="s">
        <v>145</v>
      </c>
      <c r="D1409" s="256" t="s">
        <v>146</v>
      </c>
      <c r="E1409" s="257" t="s">
        <v>1</v>
      </c>
      <c r="F1409" s="258">
        <v>75.894999999999996</v>
      </c>
      <c r="G1409" s="33"/>
      <c r="H1409" s="38"/>
    </row>
    <row r="1410" spans="1:8" s="1" customFormat="1" ht="16.899999999999999" customHeight="1">
      <c r="A1410" s="33"/>
      <c r="B1410" s="38"/>
      <c r="C1410" s="259" t="s">
        <v>1</v>
      </c>
      <c r="D1410" s="259" t="s">
        <v>319</v>
      </c>
      <c r="E1410" s="16" t="s">
        <v>1</v>
      </c>
      <c r="F1410" s="260">
        <v>0</v>
      </c>
      <c r="G1410" s="33"/>
      <c r="H1410" s="38"/>
    </row>
    <row r="1411" spans="1:8" s="1" customFormat="1" ht="16.899999999999999" customHeight="1">
      <c r="A1411" s="33"/>
      <c r="B1411" s="38"/>
      <c r="C1411" s="259" t="s">
        <v>1</v>
      </c>
      <c r="D1411" s="259" t="s">
        <v>320</v>
      </c>
      <c r="E1411" s="16" t="s">
        <v>1</v>
      </c>
      <c r="F1411" s="260">
        <v>17.898</v>
      </c>
      <c r="G1411" s="33"/>
      <c r="H1411" s="38"/>
    </row>
    <row r="1412" spans="1:8" s="1" customFormat="1" ht="16.899999999999999" customHeight="1">
      <c r="A1412" s="33"/>
      <c r="B1412" s="38"/>
      <c r="C1412" s="259" t="s">
        <v>1</v>
      </c>
      <c r="D1412" s="259" t="s">
        <v>321</v>
      </c>
      <c r="E1412" s="16" t="s">
        <v>1</v>
      </c>
      <c r="F1412" s="260">
        <v>15.512</v>
      </c>
      <c r="G1412" s="33"/>
      <c r="H1412" s="38"/>
    </row>
    <row r="1413" spans="1:8" s="1" customFormat="1" ht="16.899999999999999" customHeight="1">
      <c r="A1413" s="33"/>
      <c r="B1413" s="38"/>
      <c r="C1413" s="259" t="s">
        <v>1</v>
      </c>
      <c r="D1413" s="259" t="s">
        <v>322</v>
      </c>
      <c r="E1413" s="16" t="s">
        <v>1</v>
      </c>
      <c r="F1413" s="260">
        <v>42.484999999999999</v>
      </c>
      <c r="G1413" s="33"/>
      <c r="H1413" s="38"/>
    </row>
    <row r="1414" spans="1:8" s="1" customFormat="1" ht="16.899999999999999" customHeight="1">
      <c r="A1414" s="33"/>
      <c r="B1414" s="38"/>
      <c r="C1414" s="259" t="s">
        <v>145</v>
      </c>
      <c r="D1414" s="259" t="s">
        <v>199</v>
      </c>
      <c r="E1414" s="16" t="s">
        <v>1</v>
      </c>
      <c r="F1414" s="260">
        <v>75.894999999999996</v>
      </c>
      <c r="G1414" s="33"/>
      <c r="H1414" s="38"/>
    </row>
    <row r="1415" spans="1:8" s="1" customFormat="1" ht="16.899999999999999" customHeight="1">
      <c r="A1415" s="33"/>
      <c r="B1415" s="38"/>
      <c r="C1415" s="261" t="s">
        <v>717</v>
      </c>
      <c r="D1415" s="33"/>
      <c r="E1415" s="33"/>
      <c r="F1415" s="33"/>
      <c r="G1415" s="33"/>
      <c r="H1415" s="38"/>
    </row>
    <row r="1416" spans="1:8" s="1" customFormat="1" ht="16.899999999999999" customHeight="1">
      <c r="A1416" s="33"/>
      <c r="B1416" s="38"/>
      <c r="C1416" s="259" t="s">
        <v>316</v>
      </c>
      <c r="D1416" s="259" t="s">
        <v>317</v>
      </c>
      <c r="E1416" s="16" t="s">
        <v>305</v>
      </c>
      <c r="F1416" s="260">
        <v>136.61099999999999</v>
      </c>
      <c r="G1416" s="33"/>
      <c r="H1416" s="38"/>
    </row>
    <row r="1417" spans="1:8" s="1" customFormat="1" ht="22.5">
      <c r="A1417" s="33"/>
      <c r="B1417" s="38"/>
      <c r="C1417" s="259" t="s">
        <v>272</v>
      </c>
      <c r="D1417" s="259" t="s">
        <v>273</v>
      </c>
      <c r="E1417" s="16" t="s">
        <v>223</v>
      </c>
      <c r="F1417" s="260">
        <v>68.966999999999999</v>
      </c>
      <c r="G1417" s="33"/>
      <c r="H1417" s="38"/>
    </row>
    <row r="1418" spans="1:8" s="1" customFormat="1" ht="22.5">
      <c r="A1418" s="33"/>
      <c r="B1418" s="38"/>
      <c r="C1418" s="259" t="s">
        <v>277</v>
      </c>
      <c r="D1418" s="259" t="s">
        <v>278</v>
      </c>
      <c r="E1418" s="16" t="s">
        <v>223</v>
      </c>
      <c r="F1418" s="260">
        <v>689.67200000000003</v>
      </c>
      <c r="G1418" s="33"/>
      <c r="H1418" s="38"/>
    </row>
    <row r="1419" spans="1:8" s="1" customFormat="1" ht="22.5">
      <c r="A1419" s="33"/>
      <c r="B1419" s="38"/>
      <c r="C1419" s="259" t="s">
        <v>282</v>
      </c>
      <c r="D1419" s="259" t="s">
        <v>283</v>
      </c>
      <c r="E1419" s="16" t="s">
        <v>223</v>
      </c>
      <c r="F1419" s="260">
        <v>68.966999999999999</v>
      </c>
      <c r="G1419" s="33"/>
      <c r="H1419" s="38"/>
    </row>
    <row r="1420" spans="1:8" s="1" customFormat="1" ht="22.5">
      <c r="A1420" s="33"/>
      <c r="B1420" s="38"/>
      <c r="C1420" s="259" t="s">
        <v>286</v>
      </c>
      <c r="D1420" s="259" t="s">
        <v>287</v>
      </c>
      <c r="E1420" s="16" t="s">
        <v>223</v>
      </c>
      <c r="F1420" s="260">
        <v>689.67200000000003</v>
      </c>
      <c r="G1420" s="33"/>
      <c r="H1420" s="38"/>
    </row>
    <row r="1421" spans="1:8" s="1" customFormat="1" ht="16.899999999999999" customHeight="1">
      <c r="A1421" s="33"/>
      <c r="B1421" s="38"/>
      <c r="C1421" s="259" t="s">
        <v>298</v>
      </c>
      <c r="D1421" s="259" t="s">
        <v>299</v>
      </c>
      <c r="E1421" s="16" t="s">
        <v>223</v>
      </c>
      <c r="F1421" s="260">
        <v>290.08600000000001</v>
      </c>
      <c r="G1421" s="33"/>
      <c r="H1421" s="38"/>
    </row>
    <row r="1422" spans="1:8" s="1" customFormat="1" ht="16.899999999999999" customHeight="1">
      <c r="A1422" s="33"/>
      <c r="B1422" s="38"/>
      <c r="C1422" s="259" t="s">
        <v>303</v>
      </c>
      <c r="D1422" s="259" t="s">
        <v>304</v>
      </c>
      <c r="E1422" s="16" t="s">
        <v>305</v>
      </c>
      <c r="F1422" s="260">
        <v>215.89699999999999</v>
      </c>
      <c r="G1422" s="33"/>
      <c r="H1422" s="38"/>
    </row>
    <row r="1423" spans="1:8" s="1" customFormat="1" ht="26.45" customHeight="1">
      <c r="A1423" s="33"/>
      <c r="B1423" s="38"/>
      <c r="C1423" s="254" t="s">
        <v>743</v>
      </c>
      <c r="D1423" s="254" t="s">
        <v>106</v>
      </c>
      <c r="E1423" s="33"/>
      <c r="F1423" s="33"/>
      <c r="G1423" s="33"/>
      <c r="H1423" s="38"/>
    </row>
    <row r="1424" spans="1:8" s="1" customFormat="1" ht="16.899999999999999" customHeight="1">
      <c r="A1424" s="33"/>
      <c r="B1424" s="38"/>
      <c r="C1424" s="255" t="s">
        <v>123</v>
      </c>
      <c r="D1424" s="256" t="s">
        <v>124</v>
      </c>
      <c r="E1424" s="257" t="s">
        <v>1</v>
      </c>
      <c r="F1424" s="258">
        <v>328</v>
      </c>
      <c r="G1424" s="33"/>
      <c r="H1424" s="38"/>
    </row>
    <row r="1425" spans="1:8" s="1" customFormat="1" ht="16.899999999999999" customHeight="1">
      <c r="A1425" s="33"/>
      <c r="B1425" s="38"/>
      <c r="C1425" s="259" t="s">
        <v>123</v>
      </c>
      <c r="D1425" s="259" t="s">
        <v>657</v>
      </c>
      <c r="E1425" s="16" t="s">
        <v>1</v>
      </c>
      <c r="F1425" s="260">
        <v>328</v>
      </c>
      <c r="G1425" s="33"/>
      <c r="H1425" s="38"/>
    </row>
    <row r="1426" spans="1:8" s="1" customFormat="1" ht="16.899999999999999" customHeight="1">
      <c r="A1426" s="33"/>
      <c r="B1426" s="38"/>
      <c r="C1426" s="261" t="s">
        <v>717</v>
      </c>
      <c r="D1426" s="33"/>
      <c r="E1426" s="33"/>
      <c r="F1426" s="33"/>
      <c r="G1426" s="33"/>
      <c r="H1426" s="38"/>
    </row>
    <row r="1427" spans="1:8" s="1" customFormat="1" ht="16.899999999999999" customHeight="1">
      <c r="A1427" s="33"/>
      <c r="B1427" s="38"/>
      <c r="C1427" s="259" t="s">
        <v>339</v>
      </c>
      <c r="D1427" s="259" t="s">
        <v>340</v>
      </c>
      <c r="E1427" s="16" t="s">
        <v>341</v>
      </c>
      <c r="F1427" s="260">
        <v>328</v>
      </c>
      <c r="G1427" s="33"/>
      <c r="H1427" s="38"/>
    </row>
    <row r="1428" spans="1:8" s="1" customFormat="1" ht="16.899999999999999" customHeight="1">
      <c r="A1428" s="33"/>
      <c r="B1428" s="38"/>
      <c r="C1428" s="259" t="s">
        <v>210</v>
      </c>
      <c r="D1428" s="259" t="s">
        <v>211</v>
      </c>
      <c r="E1428" s="16" t="s">
        <v>212</v>
      </c>
      <c r="F1428" s="260">
        <v>32.799999999999997</v>
      </c>
      <c r="G1428" s="33"/>
      <c r="H1428" s="38"/>
    </row>
    <row r="1429" spans="1:8" s="1" customFormat="1" ht="22.5">
      <c r="A1429" s="33"/>
      <c r="B1429" s="38"/>
      <c r="C1429" s="259" t="s">
        <v>237</v>
      </c>
      <c r="D1429" s="259" t="s">
        <v>238</v>
      </c>
      <c r="E1429" s="16" t="s">
        <v>223</v>
      </c>
      <c r="F1429" s="260">
        <v>155.833</v>
      </c>
      <c r="G1429" s="33"/>
      <c r="H1429" s="38"/>
    </row>
    <row r="1430" spans="1:8" s="1" customFormat="1" ht="16.899999999999999" customHeight="1">
      <c r="A1430" s="33"/>
      <c r="B1430" s="38"/>
      <c r="C1430" s="259" t="s">
        <v>253</v>
      </c>
      <c r="D1430" s="259" t="s">
        <v>254</v>
      </c>
      <c r="E1430" s="16" t="s">
        <v>187</v>
      </c>
      <c r="F1430" s="260">
        <v>918.4</v>
      </c>
      <c r="G1430" s="33"/>
      <c r="H1430" s="38"/>
    </row>
    <row r="1431" spans="1:8" s="1" customFormat="1" ht="16.899999999999999" customHeight="1">
      <c r="A1431" s="33"/>
      <c r="B1431" s="38"/>
      <c r="C1431" s="259" t="s">
        <v>258</v>
      </c>
      <c r="D1431" s="259" t="s">
        <v>259</v>
      </c>
      <c r="E1431" s="16" t="s">
        <v>187</v>
      </c>
      <c r="F1431" s="260">
        <v>918.4</v>
      </c>
      <c r="G1431" s="33"/>
      <c r="H1431" s="38"/>
    </row>
    <row r="1432" spans="1:8" s="1" customFormat="1" ht="16.899999999999999" customHeight="1">
      <c r="A1432" s="33"/>
      <c r="B1432" s="38"/>
      <c r="C1432" s="259" t="s">
        <v>325</v>
      </c>
      <c r="D1432" s="259" t="s">
        <v>326</v>
      </c>
      <c r="E1432" s="16" t="s">
        <v>223</v>
      </c>
      <c r="F1432" s="260">
        <v>52.48</v>
      </c>
      <c r="G1432" s="33"/>
      <c r="H1432" s="38"/>
    </row>
    <row r="1433" spans="1:8" s="1" customFormat="1" ht="16.899999999999999" customHeight="1">
      <c r="A1433" s="33"/>
      <c r="B1433" s="38"/>
      <c r="C1433" s="259" t="s">
        <v>361</v>
      </c>
      <c r="D1433" s="259" t="s">
        <v>362</v>
      </c>
      <c r="E1433" s="16" t="s">
        <v>223</v>
      </c>
      <c r="F1433" s="260">
        <v>26.24</v>
      </c>
      <c r="G1433" s="33"/>
      <c r="H1433" s="38"/>
    </row>
    <row r="1434" spans="1:8" s="1" customFormat="1" ht="16.899999999999999" customHeight="1">
      <c r="A1434" s="33"/>
      <c r="B1434" s="38"/>
      <c r="C1434" s="259" t="s">
        <v>408</v>
      </c>
      <c r="D1434" s="259" t="s">
        <v>409</v>
      </c>
      <c r="E1434" s="16" t="s">
        <v>212</v>
      </c>
      <c r="F1434" s="260">
        <v>328</v>
      </c>
      <c r="G1434" s="33"/>
      <c r="H1434" s="38"/>
    </row>
    <row r="1435" spans="1:8" s="1" customFormat="1" ht="22.5">
      <c r="A1435" s="33"/>
      <c r="B1435" s="38"/>
      <c r="C1435" s="259" t="s">
        <v>394</v>
      </c>
      <c r="D1435" s="259" t="s">
        <v>395</v>
      </c>
      <c r="E1435" s="16" t="s">
        <v>212</v>
      </c>
      <c r="F1435" s="260">
        <v>328</v>
      </c>
      <c r="G1435" s="33"/>
      <c r="H1435" s="38"/>
    </row>
    <row r="1436" spans="1:8" s="1" customFormat="1" ht="16.899999999999999" customHeight="1">
      <c r="A1436" s="33"/>
      <c r="B1436" s="38"/>
      <c r="C1436" s="259" t="s">
        <v>412</v>
      </c>
      <c r="D1436" s="259" t="s">
        <v>413</v>
      </c>
      <c r="E1436" s="16" t="s">
        <v>212</v>
      </c>
      <c r="F1436" s="260">
        <v>328</v>
      </c>
      <c r="G1436" s="33"/>
      <c r="H1436" s="38"/>
    </row>
    <row r="1437" spans="1:8" s="1" customFormat="1" ht="16.899999999999999" customHeight="1">
      <c r="A1437" s="33"/>
      <c r="B1437" s="38"/>
      <c r="C1437" s="259" t="s">
        <v>433</v>
      </c>
      <c r="D1437" s="259" t="s">
        <v>434</v>
      </c>
      <c r="E1437" s="16" t="s">
        <v>212</v>
      </c>
      <c r="F1437" s="260">
        <v>344.4</v>
      </c>
      <c r="G1437" s="33"/>
      <c r="H1437" s="38"/>
    </row>
    <row r="1438" spans="1:8" s="1" customFormat="1" ht="16.899999999999999" customHeight="1">
      <c r="A1438" s="33"/>
      <c r="B1438" s="38"/>
      <c r="C1438" s="259" t="s">
        <v>438</v>
      </c>
      <c r="D1438" s="259" t="s">
        <v>439</v>
      </c>
      <c r="E1438" s="16" t="s">
        <v>212</v>
      </c>
      <c r="F1438" s="260">
        <v>328</v>
      </c>
      <c r="G1438" s="33"/>
      <c r="H1438" s="38"/>
    </row>
    <row r="1439" spans="1:8" s="1" customFormat="1" ht="16.899999999999999" customHeight="1">
      <c r="A1439" s="33"/>
      <c r="B1439" s="38"/>
      <c r="C1439" s="259" t="s">
        <v>398</v>
      </c>
      <c r="D1439" s="259" t="s">
        <v>399</v>
      </c>
      <c r="E1439" s="16" t="s">
        <v>212</v>
      </c>
      <c r="F1439" s="260">
        <v>344.4</v>
      </c>
      <c r="G1439" s="33"/>
      <c r="H1439" s="38"/>
    </row>
    <row r="1440" spans="1:8" s="1" customFormat="1" ht="16.899999999999999" customHeight="1">
      <c r="A1440" s="33"/>
      <c r="B1440" s="38"/>
      <c r="C1440" s="255" t="s">
        <v>719</v>
      </c>
      <c r="D1440" s="256" t="s">
        <v>124</v>
      </c>
      <c r="E1440" s="257" t="s">
        <v>1</v>
      </c>
      <c r="F1440" s="258">
        <v>8048</v>
      </c>
      <c r="G1440" s="33"/>
      <c r="H1440" s="38"/>
    </row>
    <row r="1441" spans="1:8" s="1" customFormat="1" ht="16.899999999999999" customHeight="1">
      <c r="A1441" s="33"/>
      <c r="B1441" s="38"/>
      <c r="C1441" s="255" t="s">
        <v>114</v>
      </c>
      <c r="D1441" s="256" t="s">
        <v>115</v>
      </c>
      <c r="E1441" s="257" t="s">
        <v>1</v>
      </c>
      <c r="F1441" s="258">
        <v>54.7</v>
      </c>
      <c r="G1441" s="33"/>
      <c r="H1441" s="38"/>
    </row>
    <row r="1442" spans="1:8" s="1" customFormat="1" ht="16.899999999999999" customHeight="1">
      <c r="A1442" s="33"/>
      <c r="B1442" s="38"/>
      <c r="C1442" s="259" t="s">
        <v>114</v>
      </c>
      <c r="D1442" s="259" t="s">
        <v>660</v>
      </c>
      <c r="E1442" s="16" t="s">
        <v>1</v>
      </c>
      <c r="F1442" s="260">
        <v>54.7</v>
      </c>
      <c r="G1442" s="33"/>
      <c r="H1442" s="38"/>
    </row>
    <row r="1443" spans="1:8" s="1" customFormat="1" ht="16.899999999999999" customHeight="1">
      <c r="A1443" s="33"/>
      <c r="B1443" s="38"/>
      <c r="C1443" s="261" t="s">
        <v>717</v>
      </c>
      <c r="D1443" s="33"/>
      <c r="E1443" s="33"/>
      <c r="F1443" s="33"/>
      <c r="G1443" s="33"/>
      <c r="H1443" s="38"/>
    </row>
    <row r="1444" spans="1:8" s="1" customFormat="1" ht="16.899999999999999" customHeight="1">
      <c r="A1444" s="33"/>
      <c r="B1444" s="38"/>
      <c r="C1444" s="259" t="s">
        <v>339</v>
      </c>
      <c r="D1444" s="259" t="s">
        <v>340</v>
      </c>
      <c r="E1444" s="16" t="s">
        <v>341</v>
      </c>
      <c r="F1444" s="260">
        <v>328</v>
      </c>
      <c r="G1444" s="33"/>
      <c r="H1444" s="38"/>
    </row>
    <row r="1445" spans="1:8" s="1" customFormat="1" ht="16.899999999999999" customHeight="1">
      <c r="A1445" s="33"/>
      <c r="B1445" s="38"/>
      <c r="C1445" s="259" t="s">
        <v>193</v>
      </c>
      <c r="D1445" s="259" t="s">
        <v>194</v>
      </c>
      <c r="E1445" s="16" t="s">
        <v>187</v>
      </c>
      <c r="F1445" s="260">
        <v>185.98</v>
      </c>
      <c r="G1445" s="33"/>
      <c r="H1445" s="38"/>
    </row>
    <row r="1446" spans="1:8" s="1" customFormat="1" ht="16.899999999999999" customHeight="1">
      <c r="A1446" s="33"/>
      <c r="B1446" s="38"/>
      <c r="C1446" s="259" t="s">
        <v>205</v>
      </c>
      <c r="D1446" s="259" t="s">
        <v>206</v>
      </c>
      <c r="E1446" s="16" t="s">
        <v>187</v>
      </c>
      <c r="F1446" s="260">
        <v>87.52</v>
      </c>
      <c r="G1446" s="33"/>
      <c r="H1446" s="38"/>
    </row>
    <row r="1447" spans="1:8" s="1" customFormat="1" ht="22.5">
      <c r="A1447" s="33"/>
      <c r="B1447" s="38"/>
      <c r="C1447" s="259" t="s">
        <v>237</v>
      </c>
      <c r="D1447" s="259" t="s">
        <v>238</v>
      </c>
      <c r="E1447" s="16" t="s">
        <v>223</v>
      </c>
      <c r="F1447" s="260">
        <v>155.833</v>
      </c>
      <c r="G1447" s="33"/>
      <c r="H1447" s="38"/>
    </row>
    <row r="1448" spans="1:8" s="1" customFormat="1" ht="16.899999999999999" customHeight="1">
      <c r="A1448" s="33"/>
      <c r="B1448" s="38"/>
      <c r="C1448" s="259" t="s">
        <v>376</v>
      </c>
      <c r="D1448" s="259" t="s">
        <v>377</v>
      </c>
      <c r="E1448" s="16" t="s">
        <v>187</v>
      </c>
      <c r="F1448" s="260">
        <v>43.76</v>
      </c>
      <c r="G1448" s="33"/>
      <c r="H1448" s="38"/>
    </row>
    <row r="1449" spans="1:8" s="1" customFormat="1" ht="22.5">
      <c r="A1449" s="33"/>
      <c r="B1449" s="38"/>
      <c r="C1449" s="259" t="s">
        <v>380</v>
      </c>
      <c r="D1449" s="259" t="s">
        <v>381</v>
      </c>
      <c r="E1449" s="16" t="s">
        <v>187</v>
      </c>
      <c r="F1449" s="260">
        <v>142.22</v>
      </c>
      <c r="G1449" s="33"/>
      <c r="H1449" s="38"/>
    </row>
    <row r="1450" spans="1:8" s="1" customFormat="1" ht="16.899999999999999" customHeight="1">
      <c r="A1450" s="33"/>
      <c r="B1450" s="38"/>
      <c r="C1450" s="259" t="s">
        <v>384</v>
      </c>
      <c r="D1450" s="259" t="s">
        <v>385</v>
      </c>
      <c r="E1450" s="16" t="s">
        <v>187</v>
      </c>
      <c r="F1450" s="260">
        <v>131.28</v>
      </c>
      <c r="G1450" s="33"/>
      <c r="H1450" s="38"/>
    </row>
    <row r="1451" spans="1:8" s="1" customFormat="1" ht="16.899999999999999" customHeight="1">
      <c r="A1451" s="33"/>
      <c r="B1451" s="38"/>
      <c r="C1451" s="259" t="s">
        <v>449</v>
      </c>
      <c r="D1451" s="259" t="s">
        <v>450</v>
      </c>
      <c r="E1451" s="16" t="s">
        <v>212</v>
      </c>
      <c r="F1451" s="260">
        <v>328.2</v>
      </c>
      <c r="G1451" s="33"/>
      <c r="H1451" s="38"/>
    </row>
    <row r="1452" spans="1:8" s="1" customFormat="1" ht="16.899999999999999" customHeight="1">
      <c r="A1452" s="33"/>
      <c r="B1452" s="38"/>
      <c r="C1452" s="259" t="s">
        <v>316</v>
      </c>
      <c r="D1452" s="259" t="s">
        <v>317</v>
      </c>
      <c r="E1452" s="16" t="s">
        <v>305</v>
      </c>
      <c r="F1452" s="260">
        <v>250.393</v>
      </c>
      <c r="G1452" s="33"/>
      <c r="H1452" s="38"/>
    </row>
    <row r="1453" spans="1:8" s="1" customFormat="1" ht="16.899999999999999" customHeight="1">
      <c r="A1453" s="33"/>
      <c r="B1453" s="38"/>
      <c r="C1453" s="255" t="s">
        <v>121</v>
      </c>
      <c r="D1453" s="256" t="s">
        <v>122</v>
      </c>
      <c r="E1453" s="257" t="s">
        <v>1</v>
      </c>
      <c r="F1453" s="258">
        <v>54.7</v>
      </c>
      <c r="G1453" s="33"/>
      <c r="H1453" s="38"/>
    </row>
    <row r="1454" spans="1:8" s="1" customFormat="1" ht="16.899999999999999" customHeight="1">
      <c r="A1454" s="33"/>
      <c r="B1454" s="38"/>
      <c r="C1454" s="259" t="s">
        <v>121</v>
      </c>
      <c r="D1454" s="259" t="s">
        <v>659</v>
      </c>
      <c r="E1454" s="16" t="s">
        <v>1</v>
      </c>
      <c r="F1454" s="260">
        <v>54.7</v>
      </c>
      <c r="G1454" s="33"/>
      <c r="H1454" s="38"/>
    </row>
    <row r="1455" spans="1:8" s="1" customFormat="1" ht="16.899999999999999" customHeight="1">
      <c r="A1455" s="33"/>
      <c r="B1455" s="38"/>
      <c r="C1455" s="261" t="s">
        <v>717</v>
      </c>
      <c r="D1455" s="33"/>
      <c r="E1455" s="33"/>
      <c r="F1455" s="33"/>
      <c r="G1455" s="33"/>
      <c r="H1455" s="38"/>
    </row>
    <row r="1456" spans="1:8" s="1" customFormat="1" ht="16.899999999999999" customHeight="1">
      <c r="A1456" s="33"/>
      <c r="B1456" s="38"/>
      <c r="C1456" s="259" t="s">
        <v>339</v>
      </c>
      <c r="D1456" s="259" t="s">
        <v>340</v>
      </c>
      <c r="E1456" s="16" t="s">
        <v>341</v>
      </c>
      <c r="F1456" s="260">
        <v>328</v>
      </c>
      <c r="G1456" s="33"/>
      <c r="H1456" s="38"/>
    </row>
    <row r="1457" spans="1:8" s="1" customFormat="1" ht="16.899999999999999" customHeight="1">
      <c r="A1457" s="33"/>
      <c r="B1457" s="38"/>
      <c r="C1457" s="259" t="s">
        <v>193</v>
      </c>
      <c r="D1457" s="259" t="s">
        <v>194</v>
      </c>
      <c r="E1457" s="16" t="s">
        <v>187</v>
      </c>
      <c r="F1457" s="260">
        <v>185.98</v>
      </c>
      <c r="G1457" s="33"/>
      <c r="H1457" s="38"/>
    </row>
    <row r="1458" spans="1:8" s="1" customFormat="1" ht="16.899999999999999" customHeight="1">
      <c r="A1458" s="33"/>
      <c r="B1458" s="38"/>
      <c r="C1458" s="259" t="s">
        <v>201</v>
      </c>
      <c r="D1458" s="259" t="s">
        <v>202</v>
      </c>
      <c r="E1458" s="16" t="s">
        <v>187</v>
      </c>
      <c r="F1458" s="260">
        <v>43.76</v>
      </c>
      <c r="G1458" s="33"/>
      <c r="H1458" s="38"/>
    </row>
    <row r="1459" spans="1:8" s="1" customFormat="1" ht="16.899999999999999" customHeight="1">
      <c r="A1459" s="33"/>
      <c r="B1459" s="38"/>
      <c r="C1459" s="259" t="s">
        <v>205</v>
      </c>
      <c r="D1459" s="259" t="s">
        <v>206</v>
      </c>
      <c r="E1459" s="16" t="s">
        <v>187</v>
      </c>
      <c r="F1459" s="260">
        <v>87.52</v>
      </c>
      <c r="G1459" s="33"/>
      <c r="H1459" s="38"/>
    </row>
    <row r="1460" spans="1:8" s="1" customFormat="1" ht="22.5">
      <c r="A1460" s="33"/>
      <c r="B1460" s="38"/>
      <c r="C1460" s="259" t="s">
        <v>237</v>
      </c>
      <c r="D1460" s="259" t="s">
        <v>238</v>
      </c>
      <c r="E1460" s="16" t="s">
        <v>223</v>
      </c>
      <c r="F1460" s="260">
        <v>155.833</v>
      </c>
      <c r="G1460" s="33"/>
      <c r="H1460" s="38"/>
    </row>
    <row r="1461" spans="1:8" s="1" customFormat="1" ht="16.899999999999999" customHeight="1">
      <c r="A1461" s="33"/>
      <c r="B1461" s="38"/>
      <c r="C1461" s="259" t="s">
        <v>371</v>
      </c>
      <c r="D1461" s="259" t="s">
        <v>372</v>
      </c>
      <c r="E1461" s="16" t="s">
        <v>187</v>
      </c>
      <c r="F1461" s="260">
        <v>43.76</v>
      </c>
      <c r="G1461" s="33"/>
      <c r="H1461" s="38"/>
    </row>
    <row r="1462" spans="1:8" s="1" customFormat="1" ht="22.5">
      <c r="A1462" s="33"/>
      <c r="B1462" s="38"/>
      <c r="C1462" s="259" t="s">
        <v>380</v>
      </c>
      <c r="D1462" s="259" t="s">
        <v>381</v>
      </c>
      <c r="E1462" s="16" t="s">
        <v>187</v>
      </c>
      <c r="F1462" s="260">
        <v>142.22</v>
      </c>
      <c r="G1462" s="33"/>
      <c r="H1462" s="38"/>
    </row>
    <row r="1463" spans="1:8" s="1" customFormat="1" ht="16.899999999999999" customHeight="1">
      <c r="A1463" s="33"/>
      <c r="B1463" s="38"/>
      <c r="C1463" s="259" t="s">
        <v>384</v>
      </c>
      <c r="D1463" s="259" t="s">
        <v>385</v>
      </c>
      <c r="E1463" s="16" t="s">
        <v>187</v>
      </c>
      <c r="F1463" s="260">
        <v>131.28</v>
      </c>
      <c r="G1463" s="33"/>
      <c r="H1463" s="38"/>
    </row>
    <row r="1464" spans="1:8" s="1" customFormat="1" ht="16.899999999999999" customHeight="1">
      <c r="A1464" s="33"/>
      <c r="B1464" s="38"/>
      <c r="C1464" s="259" t="s">
        <v>443</v>
      </c>
      <c r="D1464" s="259" t="s">
        <v>444</v>
      </c>
      <c r="E1464" s="16" t="s">
        <v>212</v>
      </c>
      <c r="F1464" s="260">
        <v>109.4</v>
      </c>
      <c r="G1464" s="33"/>
      <c r="H1464" s="38"/>
    </row>
    <row r="1465" spans="1:8" s="1" customFormat="1" ht="16.899999999999999" customHeight="1">
      <c r="A1465" s="33"/>
      <c r="B1465" s="38"/>
      <c r="C1465" s="259" t="s">
        <v>449</v>
      </c>
      <c r="D1465" s="259" t="s">
        <v>450</v>
      </c>
      <c r="E1465" s="16" t="s">
        <v>212</v>
      </c>
      <c r="F1465" s="260">
        <v>328.2</v>
      </c>
      <c r="G1465" s="33"/>
      <c r="H1465" s="38"/>
    </row>
    <row r="1466" spans="1:8" s="1" customFormat="1" ht="16.899999999999999" customHeight="1">
      <c r="A1466" s="33"/>
      <c r="B1466" s="38"/>
      <c r="C1466" s="259" t="s">
        <v>454</v>
      </c>
      <c r="D1466" s="259" t="s">
        <v>455</v>
      </c>
      <c r="E1466" s="16" t="s">
        <v>212</v>
      </c>
      <c r="F1466" s="260">
        <v>109.4</v>
      </c>
      <c r="G1466" s="33"/>
      <c r="H1466" s="38"/>
    </row>
    <row r="1467" spans="1:8" s="1" customFormat="1" ht="16.899999999999999" customHeight="1">
      <c r="A1467" s="33"/>
      <c r="B1467" s="38"/>
      <c r="C1467" s="259" t="s">
        <v>316</v>
      </c>
      <c r="D1467" s="259" t="s">
        <v>317</v>
      </c>
      <c r="E1467" s="16" t="s">
        <v>305</v>
      </c>
      <c r="F1467" s="260">
        <v>250.393</v>
      </c>
      <c r="G1467" s="33"/>
      <c r="H1467" s="38"/>
    </row>
    <row r="1468" spans="1:8" s="1" customFormat="1" ht="16.899999999999999" customHeight="1">
      <c r="A1468" s="33"/>
      <c r="B1468" s="38"/>
      <c r="C1468" s="255" t="s">
        <v>720</v>
      </c>
      <c r="D1468" s="256" t="s">
        <v>721</v>
      </c>
      <c r="E1468" s="257" t="s">
        <v>1</v>
      </c>
      <c r="F1468" s="258">
        <v>0</v>
      </c>
      <c r="G1468" s="33"/>
      <c r="H1468" s="38"/>
    </row>
    <row r="1469" spans="1:8" s="1" customFormat="1" ht="16.899999999999999" customHeight="1">
      <c r="A1469" s="33"/>
      <c r="B1469" s="38"/>
      <c r="C1469" s="255" t="s">
        <v>722</v>
      </c>
      <c r="D1469" s="256" t="s">
        <v>723</v>
      </c>
      <c r="E1469" s="257" t="s">
        <v>1</v>
      </c>
      <c r="F1469" s="258">
        <v>0</v>
      </c>
      <c r="G1469" s="33"/>
      <c r="H1469" s="38"/>
    </row>
    <row r="1470" spans="1:8" s="1" customFormat="1" ht="16.899999999999999" customHeight="1">
      <c r="A1470" s="33"/>
      <c r="B1470" s="38"/>
      <c r="C1470" s="255" t="s">
        <v>724</v>
      </c>
      <c r="D1470" s="256" t="s">
        <v>725</v>
      </c>
      <c r="E1470" s="257" t="s">
        <v>1</v>
      </c>
      <c r="F1470" s="258">
        <v>0</v>
      </c>
      <c r="G1470" s="33"/>
      <c r="H1470" s="38"/>
    </row>
    <row r="1471" spans="1:8" s="1" customFormat="1" ht="16.899999999999999" customHeight="1">
      <c r="A1471" s="33"/>
      <c r="B1471" s="38"/>
      <c r="C1471" s="255" t="s">
        <v>726</v>
      </c>
      <c r="D1471" s="256" t="s">
        <v>725</v>
      </c>
      <c r="E1471" s="257" t="s">
        <v>1</v>
      </c>
      <c r="F1471" s="258">
        <v>302</v>
      </c>
      <c r="G1471" s="33"/>
      <c r="H1471" s="38"/>
    </row>
    <row r="1472" spans="1:8" s="1" customFormat="1" ht="16.899999999999999" customHeight="1">
      <c r="A1472" s="33"/>
      <c r="B1472" s="38"/>
      <c r="C1472" s="255" t="s">
        <v>727</v>
      </c>
      <c r="D1472" s="256" t="s">
        <v>728</v>
      </c>
      <c r="E1472" s="257" t="s">
        <v>1</v>
      </c>
      <c r="F1472" s="258">
        <v>0</v>
      </c>
      <c r="G1472" s="33"/>
      <c r="H1472" s="38"/>
    </row>
    <row r="1473" spans="1:8" s="1" customFormat="1" ht="16.899999999999999" customHeight="1">
      <c r="A1473" s="33"/>
      <c r="B1473" s="38"/>
      <c r="C1473" s="255" t="s">
        <v>729</v>
      </c>
      <c r="D1473" s="256" t="s">
        <v>730</v>
      </c>
      <c r="E1473" s="257" t="s">
        <v>1</v>
      </c>
      <c r="F1473" s="258">
        <v>0</v>
      </c>
      <c r="G1473" s="33"/>
      <c r="H1473" s="38"/>
    </row>
    <row r="1474" spans="1:8" s="1" customFormat="1" ht="16.899999999999999" customHeight="1">
      <c r="A1474" s="33"/>
      <c r="B1474" s="38"/>
      <c r="C1474" s="255" t="s">
        <v>731</v>
      </c>
      <c r="D1474" s="256" t="s">
        <v>732</v>
      </c>
      <c r="E1474" s="257" t="s">
        <v>1</v>
      </c>
      <c r="F1474" s="258">
        <v>0</v>
      </c>
      <c r="G1474" s="33"/>
      <c r="H1474" s="38"/>
    </row>
    <row r="1475" spans="1:8" s="1" customFormat="1" ht="16.899999999999999" customHeight="1">
      <c r="A1475" s="33"/>
      <c r="B1475" s="38"/>
      <c r="C1475" s="255" t="s">
        <v>126</v>
      </c>
      <c r="D1475" s="256" t="s">
        <v>127</v>
      </c>
      <c r="E1475" s="257" t="s">
        <v>1</v>
      </c>
      <c r="F1475" s="258">
        <v>109.33</v>
      </c>
      <c r="G1475" s="33"/>
      <c r="H1475" s="38"/>
    </row>
    <row r="1476" spans="1:8" s="1" customFormat="1" ht="16.899999999999999" customHeight="1">
      <c r="A1476" s="33"/>
      <c r="B1476" s="38"/>
      <c r="C1476" s="259" t="s">
        <v>126</v>
      </c>
      <c r="D1476" s="259" t="s">
        <v>661</v>
      </c>
      <c r="E1476" s="16" t="s">
        <v>1</v>
      </c>
      <c r="F1476" s="260">
        <v>109.33</v>
      </c>
      <c r="G1476" s="33"/>
      <c r="H1476" s="38"/>
    </row>
    <row r="1477" spans="1:8" s="1" customFormat="1" ht="16.899999999999999" customHeight="1">
      <c r="A1477" s="33"/>
      <c r="B1477" s="38"/>
      <c r="C1477" s="261" t="s">
        <v>717</v>
      </c>
      <c r="D1477" s="33"/>
      <c r="E1477" s="33"/>
      <c r="F1477" s="33"/>
      <c r="G1477" s="33"/>
      <c r="H1477" s="38"/>
    </row>
    <row r="1478" spans="1:8" s="1" customFormat="1" ht="16.899999999999999" customHeight="1">
      <c r="A1478" s="33"/>
      <c r="B1478" s="38"/>
      <c r="C1478" s="259" t="s">
        <v>339</v>
      </c>
      <c r="D1478" s="259" t="s">
        <v>340</v>
      </c>
      <c r="E1478" s="16" t="s">
        <v>341</v>
      </c>
      <c r="F1478" s="260">
        <v>328</v>
      </c>
      <c r="G1478" s="33"/>
      <c r="H1478" s="38"/>
    </row>
    <row r="1479" spans="1:8" s="1" customFormat="1" ht="16.899999999999999" customHeight="1">
      <c r="A1479" s="33"/>
      <c r="B1479" s="38"/>
      <c r="C1479" s="259" t="s">
        <v>216</v>
      </c>
      <c r="D1479" s="259" t="s">
        <v>217</v>
      </c>
      <c r="E1479" s="16" t="s">
        <v>187</v>
      </c>
      <c r="F1479" s="260">
        <v>142.12899999999999</v>
      </c>
      <c r="G1479" s="33"/>
      <c r="H1479" s="38"/>
    </row>
    <row r="1480" spans="1:8" s="1" customFormat="1" ht="22.5">
      <c r="A1480" s="33"/>
      <c r="B1480" s="38"/>
      <c r="C1480" s="259" t="s">
        <v>237</v>
      </c>
      <c r="D1480" s="259" t="s">
        <v>238</v>
      </c>
      <c r="E1480" s="16" t="s">
        <v>223</v>
      </c>
      <c r="F1480" s="260">
        <v>155.833</v>
      </c>
      <c r="G1480" s="33"/>
      <c r="H1480" s="38"/>
    </row>
    <row r="1481" spans="1:8" s="1" customFormat="1" ht="22.5">
      <c r="A1481" s="33"/>
      <c r="B1481" s="38"/>
      <c r="C1481" s="259" t="s">
        <v>262</v>
      </c>
      <c r="D1481" s="259" t="s">
        <v>263</v>
      </c>
      <c r="E1481" s="16" t="s">
        <v>223</v>
      </c>
      <c r="F1481" s="260">
        <v>226.98500000000001</v>
      </c>
      <c r="G1481" s="33"/>
      <c r="H1481" s="38"/>
    </row>
    <row r="1482" spans="1:8" s="1" customFormat="1" ht="16.899999999999999" customHeight="1">
      <c r="A1482" s="33"/>
      <c r="B1482" s="38"/>
      <c r="C1482" s="259" t="s">
        <v>267</v>
      </c>
      <c r="D1482" s="259" t="s">
        <v>268</v>
      </c>
      <c r="E1482" s="16" t="s">
        <v>223</v>
      </c>
      <c r="F1482" s="260">
        <v>226.98500000000001</v>
      </c>
      <c r="G1482" s="33"/>
      <c r="H1482" s="38"/>
    </row>
    <row r="1483" spans="1:8" s="1" customFormat="1" ht="16.899999999999999" customHeight="1">
      <c r="A1483" s="33"/>
      <c r="B1483" s="38"/>
      <c r="C1483" s="259" t="s">
        <v>335</v>
      </c>
      <c r="D1483" s="259" t="s">
        <v>336</v>
      </c>
      <c r="E1483" s="16" t="s">
        <v>187</v>
      </c>
      <c r="F1483" s="260">
        <v>142.12899999999999</v>
      </c>
      <c r="G1483" s="33"/>
      <c r="H1483" s="38"/>
    </row>
    <row r="1484" spans="1:8" s="1" customFormat="1" ht="16.899999999999999" customHeight="1">
      <c r="A1484" s="33"/>
      <c r="B1484" s="38"/>
      <c r="C1484" s="255" t="s">
        <v>111</v>
      </c>
      <c r="D1484" s="256" t="s">
        <v>112</v>
      </c>
      <c r="E1484" s="257" t="s">
        <v>1</v>
      </c>
      <c r="F1484" s="258">
        <v>109.33</v>
      </c>
      <c r="G1484" s="33"/>
      <c r="H1484" s="38"/>
    </row>
    <row r="1485" spans="1:8" s="1" customFormat="1" ht="16.899999999999999" customHeight="1">
      <c r="A1485" s="33"/>
      <c r="B1485" s="38"/>
      <c r="C1485" s="259" t="s">
        <v>111</v>
      </c>
      <c r="D1485" s="259" t="s">
        <v>662</v>
      </c>
      <c r="E1485" s="16" t="s">
        <v>1</v>
      </c>
      <c r="F1485" s="260">
        <v>109.33</v>
      </c>
      <c r="G1485" s="33"/>
      <c r="H1485" s="38"/>
    </row>
    <row r="1486" spans="1:8" s="1" customFormat="1" ht="16.899999999999999" customHeight="1">
      <c r="A1486" s="33"/>
      <c r="B1486" s="38"/>
      <c r="C1486" s="261" t="s">
        <v>717</v>
      </c>
      <c r="D1486" s="33"/>
      <c r="E1486" s="33"/>
      <c r="F1486" s="33"/>
      <c r="G1486" s="33"/>
      <c r="H1486" s="38"/>
    </row>
    <row r="1487" spans="1:8" s="1" customFormat="1" ht="16.899999999999999" customHeight="1">
      <c r="A1487" s="33"/>
      <c r="B1487" s="38"/>
      <c r="C1487" s="259" t="s">
        <v>339</v>
      </c>
      <c r="D1487" s="259" t="s">
        <v>340</v>
      </c>
      <c r="E1487" s="16" t="s">
        <v>341</v>
      </c>
      <c r="F1487" s="260">
        <v>328</v>
      </c>
      <c r="G1487" s="33"/>
      <c r="H1487" s="38"/>
    </row>
    <row r="1488" spans="1:8" s="1" customFormat="1" ht="16.899999999999999" customHeight="1">
      <c r="A1488" s="33"/>
      <c r="B1488" s="38"/>
      <c r="C1488" s="259" t="s">
        <v>185</v>
      </c>
      <c r="D1488" s="259" t="s">
        <v>186</v>
      </c>
      <c r="E1488" s="16" t="s">
        <v>187</v>
      </c>
      <c r="F1488" s="260">
        <v>131.196</v>
      </c>
      <c r="G1488" s="33"/>
      <c r="H1488" s="38"/>
    </row>
    <row r="1489" spans="1:8" s="1" customFormat="1" ht="22.5">
      <c r="A1489" s="33"/>
      <c r="B1489" s="38"/>
      <c r="C1489" s="259" t="s">
        <v>237</v>
      </c>
      <c r="D1489" s="259" t="s">
        <v>238</v>
      </c>
      <c r="E1489" s="16" t="s">
        <v>223</v>
      </c>
      <c r="F1489" s="260">
        <v>155.833</v>
      </c>
      <c r="G1489" s="33"/>
      <c r="H1489" s="38"/>
    </row>
    <row r="1490" spans="1:8" s="1" customFormat="1" ht="16.899999999999999" customHeight="1">
      <c r="A1490" s="33"/>
      <c r="B1490" s="38"/>
      <c r="C1490" s="259" t="s">
        <v>367</v>
      </c>
      <c r="D1490" s="259" t="s">
        <v>368</v>
      </c>
      <c r="E1490" s="16" t="s">
        <v>187</v>
      </c>
      <c r="F1490" s="260">
        <v>131.196</v>
      </c>
      <c r="G1490" s="33"/>
      <c r="H1490" s="38"/>
    </row>
    <row r="1491" spans="1:8" s="1" customFormat="1" ht="16.899999999999999" customHeight="1">
      <c r="A1491" s="33"/>
      <c r="B1491" s="38"/>
      <c r="C1491" s="259" t="s">
        <v>389</v>
      </c>
      <c r="D1491" s="259" t="s">
        <v>390</v>
      </c>
      <c r="E1491" s="16" t="s">
        <v>187</v>
      </c>
      <c r="F1491" s="260">
        <v>131.196</v>
      </c>
      <c r="G1491" s="33"/>
      <c r="H1491" s="38"/>
    </row>
    <row r="1492" spans="1:8" s="1" customFormat="1" ht="16.899999999999999" customHeight="1">
      <c r="A1492" s="33"/>
      <c r="B1492" s="38"/>
      <c r="C1492" s="259" t="s">
        <v>316</v>
      </c>
      <c r="D1492" s="259" t="s">
        <v>317</v>
      </c>
      <c r="E1492" s="16" t="s">
        <v>305</v>
      </c>
      <c r="F1492" s="260">
        <v>250.393</v>
      </c>
      <c r="G1492" s="33"/>
      <c r="H1492" s="38"/>
    </row>
    <row r="1493" spans="1:8" s="1" customFormat="1" ht="16.899999999999999" customHeight="1">
      <c r="A1493" s="33"/>
      <c r="B1493" s="38"/>
      <c r="C1493" s="255" t="s">
        <v>133</v>
      </c>
      <c r="D1493" s="256" t="s">
        <v>134</v>
      </c>
      <c r="E1493" s="257" t="s">
        <v>1</v>
      </c>
      <c r="F1493" s="258">
        <v>1.4</v>
      </c>
      <c r="G1493" s="33"/>
      <c r="H1493" s="38"/>
    </row>
    <row r="1494" spans="1:8" s="1" customFormat="1" ht="16.899999999999999" customHeight="1">
      <c r="A1494" s="33"/>
      <c r="B1494" s="38"/>
      <c r="C1494" s="259" t="s">
        <v>133</v>
      </c>
      <c r="D1494" s="259" t="s">
        <v>345</v>
      </c>
      <c r="E1494" s="16" t="s">
        <v>1</v>
      </c>
      <c r="F1494" s="260">
        <v>1.4</v>
      </c>
      <c r="G1494" s="33"/>
      <c r="H1494" s="38"/>
    </row>
    <row r="1495" spans="1:8" s="1" customFormat="1" ht="16.899999999999999" customHeight="1">
      <c r="A1495" s="33"/>
      <c r="B1495" s="38"/>
      <c r="C1495" s="261" t="s">
        <v>717</v>
      </c>
      <c r="D1495" s="33"/>
      <c r="E1495" s="33"/>
      <c r="F1495" s="33"/>
      <c r="G1495" s="33"/>
      <c r="H1495" s="38"/>
    </row>
    <row r="1496" spans="1:8" s="1" customFormat="1" ht="16.899999999999999" customHeight="1">
      <c r="A1496" s="33"/>
      <c r="B1496" s="38"/>
      <c r="C1496" s="259" t="s">
        <v>339</v>
      </c>
      <c r="D1496" s="259" t="s">
        <v>340</v>
      </c>
      <c r="E1496" s="16" t="s">
        <v>341</v>
      </c>
      <c r="F1496" s="260">
        <v>328</v>
      </c>
      <c r="G1496" s="33"/>
      <c r="H1496" s="38"/>
    </row>
    <row r="1497" spans="1:8" s="1" customFormat="1" ht="22.5">
      <c r="A1497" s="33"/>
      <c r="B1497" s="38"/>
      <c r="C1497" s="259" t="s">
        <v>237</v>
      </c>
      <c r="D1497" s="259" t="s">
        <v>238</v>
      </c>
      <c r="E1497" s="16" t="s">
        <v>223</v>
      </c>
      <c r="F1497" s="260">
        <v>155.833</v>
      </c>
      <c r="G1497" s="33"/>
      <c r="H1497" s="38"/>
    </row>
    <row r="1498" spans="1:8" s="1" customFormat="1" ht="16.899999999999999" customHeight="1">
      <c r="A1498" s="33"/>
      <c r="B1498" s="38"/>
      <c r="C1498" s="259" t="s">
        <v>253</v>
      </c>
      <c r="D1498" s="259" t="s">
        <v>254</v>
      </c>
      <c r="E1498" s="16" t="s">
        <v>187</v>
      </c>
      <c r="F1498" s="260">
        <v>918.4</v>
      </c>
      <c r="G1498" s="33"/>
      <c r="H1498" s="38"/>
    </row>
    <row r="1499" spans="1:8" s="1" customFormat="1" ht="16.899999999999999" customHeight="1">
      <c r="A1499" s="33"/>
      <c r="B1499" s="38"/>
      <c r="C1499" s="259" t="s">
        <v>258</v>
      </c>
      <c r="D1499" s="259" t="s">
        <v>259</v>
      </c>
      <c r="E1499" s="16" t="s">
        <v>187</v>
      </c>
      <c r="F1499" s="260">
        <v>918.4</v>
      </c>
      <c r="G1499" s="33"/>
      <c r="H1499" s="38"/>
    </row>
    <row r="1500" spans="1:8" s="1" customFormat="1" ht="22.5">
      <c r="A1500" s="33"/>
      <c r="B1500" s="38"/>
      <c r="C1500" s="259" t="s">
        <v>262</v>
      </c>
      <c r="D1500" s="259" t="s">
        <v>263</v>
      </c>
      <c r="E1500" s="16" t="s">
        <v>223</v>
      </c>
      <c r="F1500" s="260">
        <v>226.98500000000001</v>
      </c>
      <c r="G1500" s="33"/>
      <c r="H1500" s="38"/>
    </row>
    <row r="1501" spans="1:8" s="1" customFormat="1" ht="16.899999999999999" customHeight="1">
      <c r="A1501" s="33"/>
      <c r="B1501" s="38"/>
      <c r="C1501" s="259" t="s">
        <v>267</v>
      </c>
      <c r="D1501" s="259" t="s">
        <v>268</v>
      </c>
      <c r="E1501" s="16" t="s">
        <v>223</v>
      </c>
      <c r="F1501" s="260">
        <v>226.98500000000001</v>
      </c>
      <c r="G1501" s="33"/>
      <c r="H1501" s="38"/>
    </row>
    <row r="1502" spans="1:8" s="1" customFormat="1" ht="16.899999999999999" customHeight="1">
      <c r="A1502" s="33"/>
      <c r="B1502" s="38"/>
      <c r="C1502" s="259" t="s">
        <v>316</v>
      </c>
      <c r="D1502" s="259" t="s">
        <v>317</v>
      </c>
      <c r="E1502" s="16" t="s">
        <v>305</v>
      </c>
      <c r="F1502" s="260">
        <v>250.393</v>
      </c>
      <c r="G1502" s="33"/>
      <c r="H1502" s="38"/>
    </row>
    <row r="1503" spans="1:8" s="1" customFormat="1" ht="16.899999999999999" customHeight="1">
      <c r="A1503" s="33"/>
      <c r="B1503" s="38"/>
      <c r="C1503" s="255" t="s">
        <v>151</v>
      </c>
      <c r="D1503" s="256" t="s">
        <v>152</v>
      </c>
      <c r="E1503" s="257" t="s">
        <v>1</v>
      </c>
      <c r="F1503" s="258">
        <v>0</v>
      </c>
      <c r="G1503" s="33"/>
      <c r="H1503" s="38"/>
    </row>
    <row r="1504" spans="1:8" s="1" customFormat="1" ht="16.899999999999999" customHeight="1">
      <c r="A1504" s="33"/>
      <c r="B1504" s="38"/>
      <c r="C1504" s="255" t="s">
        <v>129</v>
      </c>
      <c r="D1504" s="256" t="s">
        <v>130</v>
      </c>
      <c r="E1504" s="257" t="s">
        <v>1</v>
      </c>
      <c r="F1504" s="258">
        <v>311.666</v>
      </c>
      <c r="G1504" s="33"/>
      <c r="H1504" s="38"/>
    </row>
    <row r="1505" spans="1:8" s="1" customFormat="1" ht="16.899999999999999" customHeight="1">
      <c r="A1505" s="33"/>
      <c r="B1505" s="38"/>
      <c r="C1505" s="259" t="s">
        <v>1</v>
      </c>
      <c r="D1505" s="259" t="s">
        <v>240</v>
      </c>
      <c r="E1505" s="16" t="s">
        <v>1</v>
      </c>
      <c r="F1505" s="260">
        <v>367.36</v>
      </c>
      <c r="G1505" s="33"/>
      <c r="H1505" s="38"/>
    </row>
    <row r="1506" spans="1:8" s="1" customFormat="1" ht="16.899999999999999" customHeight="1">
      <c r="A1506" s="33"/>
      <c r="B1506" s="38"/>
      <c r="C1506" s="259" t="s">
        <v>1</v>
      </c>
      <c r="D1506" s="259" t="s">
        <v>241</v>
      </c>
      <c r="E1506" s="16" t="s">
        <v>1</v>
      </c>
      <c r="F1506" s="260">
        <v>17.36</v>
      </c>
      <c r="G1506" s="33"/>
      <c r="H1506" s="38"/>
    </row>
    <row r="1507" spans="1:8" s="1" customFormat="1" ht="16.899999999999999" customHeight="1">
      <c r="A1507" s="33"/>
      <c r="B1507" s="38"/>
      <c r="C1507" s="259" t="s">
        <v>1</v>
      </c>
      <c r="D1507" s="259" t="s">
        <v>242</v>
      </c>
      <c r="E1507" s="16" t="s">
        <v>1</v>
      </c>
      <c r="F1507" s="260">
        <v>0</v>
      </c>
      <c r="G1507" s="33"/>
      <c r="H1507" s="38"/>
    </row>
    <row r="1508" spans="1:8" s="1" customFormat="1" ht="16.899999999999999" customHeight="1">
      <c r="A1508" s="33"/>
      <c r="B1508" s="38"/>
      <c r="C1508" s="259" t="s">
        <v>1</v>
      </c>
      <c r="D1508" s="259" t="s">
        <v>243</v>
      </c>
      <c r="E1508" s="16" t="s">
        <v>1</v>
      </c>
      <c r="F1508" s="260">
        <v>-15.316000000000001</v>
      </c>
      <c r="G1508" s="33"/>
      <c r="H1508" s="38"/>
    </row>
    <row r="1509" spans="1:8" s="1" customFormat="1" ht="16.899999999999999" customHeight="1">
      <c r="A1509" s="33"/>
      <c r="B1509" s="38"/>
      <c r="C1509" s="259" t="s">
        <v>1</v>
      </c>
      <c r="D1509" s="259" t="s">
        <v>244</v>
      </c>
      <c r="E1509" s="16" t="s">
        <v>1</v>
      </c>
      <c r="F1509" s="260">
        <v>-19.692</v>
      </c>
      <c r="G1509" s="33"/>
      <c r="H1509" s="38"/>
    </row>
    <row r="1510" spans="1:8" s="1" customFormat="1" ht="16.899999999999999" customHeight="1">
      <c r="A1510" s="33"/>
      <c r="B1510" s="38"/>
      <c r="C1510" s="259" t="s">
        <v>1</v>
      </c>
      <c r="D1510" s="259" t="s">
        <v>245</v>
      </c>
      <c r="E1510" s="16" t="s">
        <v>1</v>
      </c>
      <c r="F1510" s="260">
        <v>-19.678999999999998</v>
      </c>
      <c r="G1510" s="33"/>
      <c r="H1510" s="38"/>
    </row>
    <row r="1511" spans="1:8" s="1" customFormat="1" ht="16.899999999999999" customHeight="1">
      <c r="A1511" s="33"/>
      <c r="B1511" s="38"/>
      <c r="C1511" s="259" t="s">
        <v>1</v>
      </c>
      <c r="D1511" s="259" t="s">
        <v>246</v>
      </c>
      <c r="E1511" s="16" t="s">
        <v>1</v>
      </c>
      <c r="F1511" s="260">
        <v>-18.367000000000001</v>
      </c>
      <c r="G1511" s="33"/>
      <c r="H1511" s="38"/>
    </row>
    <row r="1512" spans="1:8" s="1" customFormat="1" ht="16.899999999999999" customHeight="1">
      <c r="A1512" s="33"/>
      <c r="B1512" s="38"/>
      <c r="C1512" s="259" t="s">
        <v>129</v>
      </c>
      <c r="D1512" s="259" t="s">
        <v>199</v>
      </c>
      <c r="E1512" s="16" t="s">
        <v>1</v>
      </c>
      <c r="F1512" s="260">
        <v>311.666</v>
      </c>
      <c r="G1512" s="33"/>
      <c r="H1512" s="38"/>
    </row>
    <row r="1513" spans="1:8" s="1" customFormat="1" ht="16.899999999999999" customHeight="1">
      <c r="A1513" s="33"/>
      <c r="B1513" s="38"/>
      <c r="C1513" s="261" t="s">
        <v>717</v>
      </c>
      <c r="D1513" s="33"/>
      <c r="E1513" s="33"/>
      <c r="F1513" s="33"/>
      <c r="G1513" s="33"/>
      <c r="H1513" s="38"/>
    </row>
    <row r="1514" spans="1:8" s="1" customFormat="1" ht="22.5">
      <c r="A1514" s="33"/>
      <c r="B1514" s="38"/>
      <c r="C1514" s="259" t="s">
        <v>237</v>
      </c>
      <c r="D1514" s="259" t="s">
        <v>238</v>
      </c>
      <c r="E1514" s="16" t="s">
        <v>223</v>
      </c>
      <c r="F1514" s="260">
        <v>155.833</v>
      </c>
      <c r="G1514" s="33"/>
      <c r="H1514" s="38"/>
    </row>
    <row r="1515" spans="1:8" s="1" customFormat="1" ht="16.899999999999999" customHeight="1">
      <c r="A1515" s="33"/>
      <c r="B1515" s="38"/>
      <c r="C1515" s="259" t="s">
        <v>221</v>
      </c>
      <c r="D1515" s="259" t="s">
        <v>222</v>
      </c>
      <c r="E1515" s="16" t="s">
        <v>223</v>
      </c>
      <c r="F1515" s="260">
        <v>93.5</v>
      </c>
      <c r="G1515" s="33"/>
      <c r="H1515" s="38"/>
    </row>
    <row r="1516" spans="1:8" s="1" customFormat="1" ht="22.5">
      <c r="A1516" s="33"/>
      <c r="B1516" s="38"/>
      <c r="C1516" s="259" t="s">
        <v>249</v>
      </c>
      <c r="D1516" s="259" t="s">
        <v>250</v>
      </c>
      <c r="E1516" s="16" t="s">
        <v>223</v>
      </c>
      <c r="F1516" s="260">
        <v>155.833</v>
      </c>
      <c r="G1516" s="33"/>
      <c r="H1516" s="38"/>
    </row>
    <row r="1517" spans="1:8" s="1" customFormat="1" ht="22.5">
      <c r="A1517" s="33"/>
      <c r="B1517" s="38"/>
      <c r="C1517" s="259" t="s">
        <v>262</v>
      </c>
      <c r="D1517" s="259" t="s">
        <v>263</v>
      </c>
      <c r="E1517" s="16" t="s">
        <v>223</v>
      </c>
      <c r="F1517" s="260">
        <v>226.98500000000001</v>
      </c>
      <c r="G1517" s="33"/>
      <c r="H1517" s="38"/>
    </row>
    <row r="1518" spans="1:8" s="1" customFormat="1" ht="16.899999999999999" customHeight="1">
      <c r="A1518" s="33"/>
      <c r="B1518" s="38"/>
      <c r="C1518" s="259" t="s">
        <v>267</v>
      </c>
      <c r="D1518" s="259" t="s">
        <v>268</v>
      </c>
      <c r="E1518" s="16" t="s">
        <v>223</v>
      </c>
      <c r="F1518" s="260">
        <v>226.98500000000001</v>
      </c>
      <c r="G1518" s="33"/>
      <c r="H1518" s="38"/>
    </row>
    <row r="1519" spans="1:8" s="1" customFormat="1" ht="16.899999999999999" customHeight="1">
      <c r="A1519" s="33"/>
      <c r="B1519" s="38"/>
      <c r="C1519" s="259" t="s">
        <v>290</v>
      </c>
      <c r="D1519" s="259" t="s">
        <v>291</v>
      </c>
      <c r="E1519" s="16" t="s">
        <v>223</v>
      </c>
      <c r="F1519" s="260">
        <v>155.833</v>
      </c>
      <c r="G1519" s="33"/>
      <c r="H1519" s="38"/>
    </row>
    <row r="1520" spans="1:8" s="1" customFormat="1" ht="16.899999999999999" customHeight="1">
      <c r="A1520" s="33"/>
      <c r="B1520" s="38"/>
      <c r="C1520" s="259" t="s">
        <v>294</v>
      </c>
      <c r="D1520" s="259" t="s">
        <v>295</v>
      </c>
      <c r="E1520" s="16" t="s">
        <v>223</v>
      </c>
      <c r="F1520" s="260">
        <v>155.833</v>
      </c>
      <c r="G1520" s="33"/>
      <c r="H1520" s="38"/>
    </row>
    <row r="1521" spans="1:8" s="1" customFormat="1" ht="16.899999999999999" customHeight="1">
      <c r="A1521" s="33"/>
      <c r="B1521" s="38"/>
      <c r="C1521" s="259" t="s">
        <v>298</v>
      </c>
      <c r="D1521" s="259" t="s">
        <v>299</v>
      </c>
      <c r="E1521" s="16" t="s">
        <v>223</v>
      </c>
      <c r="F1521" s="260">
        <v>531.47699999999998</v>
      </c>
      <c r="G1521" s="33"/>
      <c r="H1521" s="38"/>
    </row>
    <row r="1522" spans="1:8" s="1" customFormat="1" ht="16.899999999999999" customHeight="1">
      <c r="A1522" s="33"/>
      <c r="B1522" s="38"/>
      <c r="C1522" s="259" t="s">
        <v>309</v>
      </c>
      <c r="D1522" s="259" t="s">
        <v>310</v>
      </c>
      <c r="E1522" s="16" t="s">
        <v>223</v>
      </c>
      <c r="F1522" s="260">
        <v>230.96199999999999</v>
      </c>
      <c r="G1522" s="33"/>
      <c r="H1522" s="38"/>
    </row>
    <row r="1523" spans="1:8" s="1" customFormat="1" ht="16.899999999999999" customHeight="1">
      <c r="A1523" s="33"/>
      <c r="B1523" s="38"/>
      <c r="C1523" s="255" t="s">
        <v>139</v>
      </c>
      <c r="D1523" s="256" t="s">
        <v>140</v>
      </c>
      <c r="E1523" s="257" t="s">
        <v>1</v>
      </c>
      <c r="F1523" s="258">
        <v>26.24</v>
      </c>
      <c r="G1523" s="33"/>
      <c r="H1523" s="38"/>
    </row>
    <row r="1524" spans="1:8" s="1" customFormat="1" ht="16.899999999999999" customHeight="1">
      <c r="A1524" s="33"/>
      <c r="B1524" s="38"/>
      <c r="C1524" s="259" t="s">
        <v>139</v>
      </c>
      <c r="D1524" s="259" t="s">
        <v>364</v>
      </c>
      <c r="E1524" s="16" t="s">
        <v>1</v>
      </c>
      <c r="F1524" s="260">
        <v>26.24</v>
      </c>
      <c r="G1524" s="33"/>
      <c r="H1524" s="38"/>
    </row>
    <row r="1525" spans="1:8" s="1" customFormat="1" ht="16.899999999999999" customHeight="1">
      <c r="A1525" s="33"/>
      <c r="B1525" s="38"/>
      <c r="C1525" s="261" t="s">
        <v>717</v>
      </c>
      <c r="D1525" s="33"/>
      <c r="E1525" s="33"/>
      <c r="F1525" s="33"/>
      <c r="G1525" s="33"/>
      <c r="H1525" s="38"/>
    </row>
    <row r="1526" spans="1:8" s="1" customFormat="1" ht="16.899999999999999" customHeight="1">
      <c r="A1526" s="33"/>
      <c r="B1526" s="38"/>
      <c r="C1526" s="259" t="s">
        <v>361</v>
      </c>
      <c r="D1526" s="259" t="s">
        <v>362</v>
      </c>
      <c r="E1526" s="16" t="s">
        <v>223</v>
      </c>
      <c r="F1526" s="260">
        <v>26.24</v>
      </c>
      <c r="G1526" s="33"/>
      <c r="H1526" s="38"/>
    </row>
    <row r="1527" spans="1:8" s="1" customFormat="1" ht="22.5">
      <c r="A1527" s="33"/>
      <c r="B1527" s="38"/>
      <c r="C1527" s="259" t="s">
        <v>272</v>
      </c>
      <c r="D1527" s="259" t="s">
        <v>273</v>
      </c>
      <c r="E1527" s="16" t="s">
        <v>223</v>
      </c>
      <c r="F1527" s="260">
        <v>126.39100000000001</v>
      </c>
      <c r="G1527" s="33"/>
      <c r="H1527" s="38"/>
    </row>
    <row r="1528" spans="1:8" s="1" customFormat="1" ht="22.5">
      <c r="A1528" s="33"/>
      <c r="B1528" s="38"/>
      <c r="C1528" s="259" t="s">
        <v>277</v>
      </c>
      <c r="D1528" s="259" t="s">
        <v>278</v>
      </c>
      <c r="E1528" s="16" t="s">
        <v>223</v>
      </c>
      <c r="F1528" s="260">
        <v>1263.913</v>
      </c>
      <c r="G1528" s="33"/>
      <c r="H1528" s="38"/>
    </row>
    <row r="1529" spans="1:8" s="1" customFormat="1" ht="22.5">
      <c r="A1529" s="33"/>
      <c r="B1529" s="38"/>
      <c r="C1529" s="259" t="s">
        <v>282</v>
      </c>
      <c r="D1529" s="259" t="s">
        <v>283</v>
      </c>
      <c r="E1529" s="16" t="s">
        <v>223</v>
      </c>
      <c r="F1529" s="260">
        <v>126.39100000000001</v>
      </c>
      <c r="G1529" s="33"/>
      <c r="H1529" s="38"/>
    </row>
    <row r="1530" spans="1:8" s="1" customFormat="1" ht="22.5">
      <c r="A1530" s="33"/>
      <c r="B1530" s="38"/>
      <c r="C1530" s="259" t="s">
        <v>286</v>
      </c>
      <c r="D1530" s="259" t="s">
        <v>287</v>
      </c>
      <c r="E1530" s="16" t="s">
        <v>223</v>
      </c>
      <c r="F1530" s="260">
        <v>1263.913</v>
      </c>
      <c r="G1530" s="33"/>
      <c r="H1530" s="38"/>
    </row>
    <row r="1531" spans="1:8" s="1" customFormat="1" ht="16.899999999999999" customHeight="1">
      <c r="A1531" s="33"/>
      <c r="B1531" s="38"/>
      <c r="C1531" s="259" t="s">
        <v>298</v>
      </c>
      <c r="D1531" s="259" t="s">
        <v>299</v>
      </c>
      <c r="E1531" s="16" t="s">
        <v>223</v>
      </c>
      <c r="F1531" s="260">
        <v>531.47699999999998</v>
      </c>
      <c r="G1531" s="33"/>
      <c r="H1531" s="38"/>
    </row>
    <row r="1532" spans="1:8" s="1" customFormat="1" ht="16.899999999999999" customHeight="1">
      <c r="A1532" s="33"/>
      <c r="B1532" s="38"/>
      <c r="C1532" s="259" t="s">
        <v>303</v>
      </c>
      <c r="D1532" s="259" t="s">
        <v>304</v>
      </c>
      <c r="E1532" s="16" t="s">
        <v>305</v>
      </c>
      <c r="F1532" s="260">
        <v>395.66</v>
      </c>
      <c r="G1532" s="33"/>
      <c r="H1532" s="38"/>
    </row>
    <row r="1533" spans="1:8" s="1" customFormat="1" ht="16.899999999999999" customHeight="1">
      <c r="A1533" s="33"/>
      <c r="B1533" s="38"/>
      <c r="C1533" s="259" t="s">
        <v>309</v>
      </c>
      <c r="D1533" s="259" t="s">
        <v>310</v>
      </c>
      <c r="E1533" s="16" t="s">
        <v>223</v>
      </c>
      <c r="F1533" s="260">
        <v>230.96199999999999</v>
      </c>
      <c r="G1533" s="33"/>
      <c r="H1533" s="38"/>
    </row>
    <row r="1534" spans="1:8" s="1" customFormat="1" ht="16.899999999999999" customHeight="1">
      <c r="A1534" s="33"/>
      <c r="B1534" s="38"/>
      <c r="C1534" s="255" t="s">
        <v>142</v>
      </c>
      <c r="D1534" s="256" t="s">
        <v>143</v>
      </c>
      <c r="E1534" s="257" t="s">
        <v>1</v>
      </c>
      <c r="F1534" s="258">
        <v>1.984</v>
      </c>
      <c r="G1534" s="33"/>
      <c r="H1534" s="38"/>
    </row>
    <row r="1535" spans="1:8" s="1" customFormat="1" ht="16.899999999999999" customHeight="1">
      <c r="A1535" s="33"/>
      <c r="B1535" s="38"/>
      <c r="C1535" s="259" t="s">
        <v>142</v>
      </c>
      <c r="D1535" s="259" t="s">
        <v>359</v>
      </c>
      <c r="E1535" s="16" t="s">
        <v>1</v>
      </c>
      <c r="F1535" s="260">
        <v>1.984</v>
      </c>
      <c r="G1535" s="33"/>
      <c r="H1535" s="38"/>
    </row>
    <row r="1536" spans="1:8" s="1" customFormat="1" ht="16.899999999999999" customHeight="1">
      <c r="A1536" s="33"/>
      <c r="B1536" s="38"/>
      <c r="C1536" s="261" t="s">
        <v>717</v>
      </c>
      <c r="D1536" s="33"/>
      <c r="E1536" s="33"/>
      <c r="F1536" s="33"/>
      <c r="G1536" s="33"/>
      <c r="H1536" s="38"/>
    </row>
    <row r="1537" spans="1:8" s="1" customFormat="1" ht="16.899999999999999" customHeight="1">
      <c r="A1537" s="33"/>
      <c r="B1537" s="38"/>
      <c r="C1537" s="259" t="s">
        <v>356</v>
      </c>
      <c r="D1537" s="259" t="s">
        <v>357</v>
      </c>
      <c r="E1537" s="16" t="s">
        <v>223</v>
      </c>
      <c r="F1537" s="260">
        <v>1.984</v>
      </c>
      <c r="G1537" s="33"/>
      <c r="H1537" s="38"/>
    </row>
    <row r="1538" spans="1:8" s="1" customFormat="1" ht="22.5">
      <c r="A1538" s="33"/>
      <c r="B1538" s="38"/>
      <c r="C1538" s="259" t="s">
        <v>272</v>
      </c>
      <c r="D1538" s="259" t="s">
        <v>273</v>
      </c>
      <c r="E1538" s="16" t="s">
        <v>223</v>
      </c>
      <c r="F1538" s="260">
        <v>126.39100000000001</v>
      </c>
      <c r="G1538" s="33"/>
      <c r="H1538" s="38"/>
    </row>
    <row r="1539" spans="1:8" s="1" customFormat="1" ht="22.5">
      <c r="A1539" s="33"/>
      <c r="B1539" s="38"/>
      <c r="C1539" s="259" t="s">
        <v>277</v>
      </c>
      <c r="D1539" s="259" t="s">
        <v>278</v>
      </c>
      <c r="E1539" s="16" t="s">
        <v>223</v>
      </c>
      <c r="F1539" s="260">
        <v>1263.913</v>
      </c>
      <c r="G1539" s="33"/>
      <c r="H1539" s="38"/>
    </row>
    <row r="1540" spans="1:8" s="1" customFormat="1" ht="22.5">
      <c r="A1540" s="33"/>
      <c r="B1540" s="38"/>
      <c r="C1540" s="259" t="s">
        <v>282</v>
      </c>
      <c r="D1540" s="259" t="s">
        <v>283</v>
      </c>
      <c r="E1540" s="16" t="s">
        <v>223</v>
      </c>
      <c r="F1540" s="260">
        <v>126.39100000000001</v>
      </c>
      <c r="G1540" s="33"/>
      <c r="H1540" s="38"/>
    </row>
    <row r="1541" spans="1:8" s="1" customFormat="1" ht="22.5">
      <c r="A1541" s="33"/>
      <c r="B1541" s="38"/>
      <c r="C1541" s="259" t="s">
        <v>286</v>
      </c>
      <c r="D1541" s="259" t="s">
        <v>287</v>
      </c>
      <c r="E1541" s="16" t="s">
        <v>223</v>
      </c>
      <c r="F1541" s="260">
        <v>1263.913</v>
      </c>
      <c r="G1541" s="33"/>
      <c r="H1541" s="38"/>
    </row>
    <row r="1542" spans="1:8" s="1" customFormat="1" ht="16.899999999999999" customHeight="1">
      <c r="A1542" s="33"/>
      <c r="B1542" s="38"/>
      <c r="C1542" s="259" t="s">
        <v>298</v>
      </c>
      <c r="D1542" s="259" t="s">
        <v>299</v>
      </c>
      <c r="E1542" s="16" t="s">
        <v>223</v>
      </c>
      <c r="F1542" s="260">
        <v>531.47699999999998</v>
      </c>
      <c r="G1542" s="33"/>
      <c r="H1542" s="38"/>
    </row>
    <row r="1543" spans="1:8" s="1" customFormat="1" ht="16.899999999999999" customHeight="1">
      <c r="A1543" s="33"/>
      <c r="B1543" s="38"/>
      <c r="C1543" s="259" t="s">
        <v>303</v>
      </c>
      <c r="D1543" s="259" t="s">
        <v>304</v>
      </c>
      <c r="E1543" s="16" t="s">
        <v>305</v>
      </c>
      <c r="F1543" s="260">
        <v>395.66</v>
      </c>
      <c r="G1543" s="33"/>
      <c r="H1543" s="38"/>
    </row>
    <row r="1544" spans="1:8" s="1" customFormat="1" ht="16.899999999999999" customHeight="1">
      <c r="A1544" s="33"/>
      <c r="B1544" s="38"/>
      <c r="C1544" s="259" t="s">
        <v>309</v>
      </c>
      <c r="D1544" s="259" t="s">
        <v>310</v>
      </c>
      <c r="E1544" s="16" t="s">
        <v>223</v>
      </c>
      <c r="F1544" s="260">
        <v>230.96199999999999</v>
      </c>
      <c r="G1544" s="33"/>
      <c r="H1544" s="38"/>
    </row>
    <row r="1545" spans="1:8" s="1" customFormat="1" ht="16.899999999999999" customHeight="1">
      <c r="A1545" s="33"/>
      <c r="B1545" s="38"/>
      <c r="C1545" s="255" t="s">
        <v>136</v>
      </c>
      <c r="D1545" s="256" t="s">
        <v>137</v>
      </c>
      <c r="E1545" s="257" t="s">
        <v>1</v>
      </c>
      <c r="F1545" s="258">
        <v>52.48</v>
      </c>
      <c r="G1545" s="33"/>
      <c r="H1545" s="38"/>
    </row>
    <row r="1546" spans="1:8" s="1" customFormat="1" ht="16.899999999999999" customHeight="1">
      <c r="A1546" s="33"/>
      <c r="B1546" s="38"/>
      <c r="C1546" s="259" t="s">
        <v>136</v>
      </c>
      <c r="D1546" s="259" t="s">
        <v>328</v>
      </c>
      <c r="E1546" s="16" t="s">
        <v>1</v>
      </c>
      <c r="F1546" s="260">
        <v>52.48</v>
      </c>
      <c r="G1546" s="33"/>
      <c r="H1546" s="38"/>
    </row>
    <row r="1547" spans="1:8" s="1" customFormat="1" ht="16.899999999999999" customHeight="1">
      <c r="A1547" s="33"/>
      <c r="B1547" s="38"/>
      <c r="C1547" s="261" t="s">
        <v>717</v>
      </c>
      <c r="D1547" s="33"/>
      <c r="E1547" s="33"/>
      <c r="F1547" s="33"/>
      <c r="G1547" s="33"/>
      <c r="H1547" s="38"/>
    </row>
    <row r="1548" spans="1:8" s="1" customFormat="1" ht="16.899999999999999" customHeight="1">
      <c r="A1548" s="33"/>
      <c r="B1548" s="38"/>
      <c r="C1548" s="259" t="s">
        <v>325</v>
      </c>
      <c r="D1548" s="259" t="s">
        <v>326</v>
      </c>
      <c r="E1548" s="16" t="s">
        <v>223</v>
      </c>
      <c r="F1548" s="260">
        <v>52.48</v>
      </c>
      <c r="G1548" s="33"/>
      <c r="H1548" s="38"/>
    </row>
    <row r="1549" spans="1:8" s="1" customFormat="1" ht="22.5">
      <c r="A1549" s="33"/>
      <c r="B1549" s="38"/>
      <c r="C1549" s="259" t="s">
        <v>272</v>
      </c>
      <c r="D1549" s="259" t="s">
        <v>273</v>
      </c>
      <c r="E1549" s="16" t="s">
        <v>223</v>
      </c>
      <c r="F1549" s="260">
        <v>126.39100000000001</v>
      </c>
      <c r="G1549" s="33"/>
      <c r="H1549" s="38"/>
    </row>
    <row r="1550" spans="1:8" s="1" customFormat="1" ht="22.5">
      <c r="A1550" s="33"/>
      <c r="B1550" s="38"/>
      <c r="C1550" s="259" t="s">
        <v>277</v>
      </c>
      <c r="D1550" s="259" t="s">
        <v>278</v>
      </c>
      <c r="E1550" s="16" t="s">
        <v>223</v>
      </c>
      <c r="F1550" s="260">
        <v>1263.913</v>
      </c>
      <c r="G1550" s="33"/>
      <c r="H1550" s="38"/>
    </row>
    <row r="1551" spans="1:8" s="1" customFormat="1" ht="22.5">
      <c r="A1551" s="33"/>
      <c r="B1551" s="38"/>
      <c r="C1551" s="259" t="s">
        <v>282</v>
      </c>
      <c r="D1551" s="259" t="s">
        <v>283</v>
      </c>
      <c r="E1551" s="16" t="s">
        <v>223</v>
      </c>
      <c r="F1551" s="260">
        <v>126.39100000000001</v>
      </c>
      <c r="G1551" s="33"/>
      <c r="H1551" s="38"/>
    </row>
    <row r="1552" spans="1:8" s="1" customFormat="1" ht="22.5">
      <c r="A1552" s="33"/>
      <c r="B1552" s="38"/>
      <c r="C1552" s="259" t="s">
        <v>286</v>
      </c>
      <c r="D1552" s="259" t="s">
        <v>287</v>
      </c>
      <c r="E1552" s="16" t="s">
        <v>223</v>
      </c>
      <c r="F1552" s="260">
        <v>1263.913</v>
      </c>
      <c r="G1552" s="33"/>
      <c r="H1552" s="38"/>
    </row>
    <row r="1553" spans="1:8" s="1" customFormat="1" ht="16.899999999999999" customHeight="1">
      <c r="A1553" s="33"/>
      <c r="B1553" s="38"/>
      <c r="C1553" s="259" t="s">
        <v>298</v>
      </c>
      <c r="D1553" s="259" t="s">
        <v>299</v>
      </c>
      <c r="E1553" s="16" t="s">
        <v>223</v>
      </c>
      <c r="F1553" s="260">
        <v>531.47699999999998</v>
      </c>
      <c r="G1553" s="33"/>
      <c r="H1553" s="38"/>
    </row>
    <row r="1554" spans="1:8" s="1" customFormat="1" ht="16.899999999999999" customHeight="1">
      <c r="A1554" s="33"/>
      <c r="B1554" s="38"/>
      <c r="C1554" s="259" t="s">
        <v>303</v>
      </c>
      <c r="D1554" s="259" t="s">
        <v>304</v>
      </c>
      <c r="E1554" s="16" t="s">
        <v>305</v>
      </c>
      <c r="F1554" s="260">
        <v>395.66</v>
      </c>
      <c r="G1554" s="33"/>
      <c r="H1554" s="38"/>
    </row>
    <row r="1555" spans="1:8" s="1" customFormat="1" ht="16.899999999999999" customHeight="1">
      <c r="A1555" s="33"/>
      <c r="B1555" s="38"/>
      <c r="C1555" s="259" t="s">
        <v>309</v>
      </c>
      <c r="D1555" s="259" t="s">
        <v>310</v>
      </c>
      <c r="E1555" s="16" t="s">
        <v>223</v>
      </c>
      <c r="F1555" s="260">
        <v>230.96199999999999</v>
      </c>
      <c r="G1555" s="33"/>
      <c r="H1555" s="38"/>
    </row>
    <row r="1556" spans="1:8" s="1" customFormat="1" ht="16.899999999999999" customHeight="1">
      <c r="A1556" s="33"/>
      <c r="B1556" s="38"/>
      <c r="C1556" s="259" t="s">
        <v>330</v>
      </c>
      <c r="D1556" s="259" t="s">
        <v>331</v>
      </c>
      <c r="E1556" s="16" t="s">
        <v>305</v>
      </c>
      <c r="F1556" s="260">
        <v>94.463999999999999</v>
      </c>
      <c r="G1556" s="33"/>
      <c r="H1556" s="38"/>
    </row>
    <row r="1557" spans="1:8" s="1" customFormat="1" ht="16.899999999999999" customHeight="1">
      <c r="A1557" s="33"/>
      <c r="B1557" s="38"/>
      <c r="C1557" s="255" t="s">
        <v>733</v>
      </c>
      <c r="D1557" s="256" t="s">
        <v>734</v>
      </c>
      <c r="E1557" s="257" t="s">
        <v>1</v>
      </c>
      <c r="F1557" s="258">
        <v>0</v>
      </c>
      <c r="G1557" s="33"/>
      <c r="H1557" s="38"/>
    </row>
    <row r="1558" spans="1:8" s="1" customFormat="1" ht="16.899999999999999" customHeight="1">
      <c r="A1558" s="33"/>
      <c r="B1558" s="38"/>
      <c r="C1558" s="255" t="s">
        <v>148</v>
      </c>
      <c r="D1558" s="256" t="s">
        <v>149</v>
      </c>
      <c r="E1558" s="257" t="s">
        <v>1</v>
      </c>
      <c r="F1558" s="258">
        <v>31</v>
      </c>
      <c r="G1558" s="33"/>
      <c r="H1558" s="38"/>
    </row>
    <row r="1559" spans="1:8" s="1" customFormat="1" ht="16.899999999999999" customHeight="1">
      <c r="A1559" s="33"/>
      <c r="B1559" s="38"/>
      <c r="C1559" s="259" t="s">
        <v>148</v>
      </c>
      <c r="D1559" s="259" t="s">
        <v>658</v>
      </c>
      <c r="E1559" s="16" t="s">
        <v>1</v>
      </c>
      <c r="F1559" s="260">
        <v>31</v>
      </c>
      <c r="G1559" s="33"/>
      <c r="H1559" s="38"/>
    </row>
    <row r="1560" spans="1:8" s="1" customFormat="1" ht="16.899999999999999" customHeight="1">
      <c r="A1560" s="33"/>
      <c r="B1560" s="38"/>
      <c r="C1560" s="261" t="s">
        <v>717</v>
      </c>
      <c r="D1560" s="33"/>
      <c r="E1560" s="33"/>
      <c r="F1560" s="33"/>
      <c r="G1560" s="33"/>
      <c r="H1560" s="38"/>
    </row>
    <row r="1561" spans="1:8" s="1" customFormat="1" ht="16.899999999999999" customHeight="1">
      <c r="A1561" s="33"/>
      <c r="B1561" s="38"/>
      <c r="C1561" s="259" t="s">
        <v>339</v>
      </c>
      <c r="D1561" s="259" t="s">
        <v>340</v>
      </c>
      <c r="E1561" s="16" t="s">
        <v>341</v>
      </c>
      <c r="F1561" s="260">
        <v>328</v>
      </c>
      <c r="G1561" s="33"/>
      <c r="H1561" s="38"/>
    </row>
    <row r="1562" spans="1:8" s="1" customFormat="1" ht="22.5">
      <c r="A1562" s="33"/>
      <c r="B1562" s="38"/>
      <c r="C1562" s="259" t="s">
        <v>237</v>
      </c>
      <c r="D1562" s="259" t="s">
        <v>238</v>
      </c>
      <c r="E1562" s="16" t="s">
        <v>223</v>
      </c>
      <c r="F1562" s="260">
        <v>155.833</v>
      </c>
      <c r="G1562" s="33"/>
      <c r="H1562" s="38"/>
    </row>
    <row r="1563" spans="1:8" s="1" customFormat="1" ht="16.899999999999999" customHeight="1">
      <c r="A1563" s="33"/>
      <c r="B1563" s="38"/>
      <c r="C1563" s="259" t="s">
        <v>356</v>
      </c>
      <c r="D1563" s="259" t="s">
        <v>357</v>
      </c>
      <c r="E1563" s="16" t="s">
        <v>223</v>
      </c>
      <c r="F1563" s="260">
        <v>1.984</v>
      </c>
      <c r="G1563" s="33"/>
      <c r="H1563" s="38"/>
    </row>
    <row r="1564" spans="1:8" s="1" customFormat="1" ht="22.5">
      <c r="A1564" s="33"/>
      <c r="B1564" s="38"/>
      <c r="C1564" s="259" t="s">
        <v>416</v>
      </c>
      <c r="D1564" s="259" t="s">
        <v>417</v>
      </c>
      <c r="E1564" s="16" t="s">
        <v>418</v>
      </c>
      <c r="F1564" s="260">
        <v>31</v>
      </c>
      <c r="G1564" s="33"/>
      <c r="H1564" s="38"/>
    </row>
    <row r="1565" spans="1:8" s="1" customFormat="1" ht="16.899999999999999" customHeight="1">
      <c r="A1565" s="33"/>
      <c r="B1565" s="38"/>
      <c r="C1565" s="259" t="s">
        <v>421</v>
      </c>
      <c r="D1565" s="259" t="s">
        <v>422</v>
      </c>
      <c r="E1565" s="16" t="s">
        <v>418</v>
      </c>
      <c r="F1565" s="260">
        <v>31</v>
      </c>
      <c r="G1565" s="33"/>
      <c r="H1565" s="38"/>
    </row>
    <row r="1566" spans="1:8" s="1" customFormat="1" ht="16.899999999999999" customHeight="1">
      <c r="A1566" s="33"/>
      <c r="B1566" s="38"/>
      <c r="C1566" s="255" t="s">
        <v>118</v>
      </c>
      <c r="D1566" s="256" t="s">
        <v>119</v>
      </c>
      <c r="E1566" s="257" t="s">
        <v>1</v>
      </c>
      <c r="F1566" s="258">
        <v>0.8</v>
      </c>
      <c r="G1566" s="33"/>
      <c r="H1566" s="38"/>
    </row>
    <row r="1567" spans="1:8" s="1" customFormat="1" ht="16.899999999999999" customHeight="1">
      <c r="A1567" s="33"/>
      <c r="B1567" s="38"/>
      <c r="C1567" s="259" t="s">
        <v>118</v>
      </c>
      <c r="D1567" s="259" t="s">
        <v>344</v>
      </c>
      <c r="E1567" s="16" t="s">
        <v>1</v>
      </c>
      <c r="F1567" s="260">
        <v>0.8</v>
      </c>
      <c r="G1567" s="33"/>
      <c r="H1567" s="38"/>
    </row>
    <row r="1568" spans="1:8" s="1" customFormat="1" ht="16.899999999999999" customHeight="1">
      <c r="A1568" s="33"/>
      <c r="B1568" s="38"/>
      <c r="C1568" s="261" t="s">
        <v>717</v>
      </c>
      <c r="D1568" s="33"/>
      <c r="E1568" s="33"/>
      <c r="F1568" s="33"/>
      <c r="G1568" s="33"/>
      <c r="H1568" s="38"/>
    </row>
    <row r="1569" spans="1:8" s="1" customFormat="1" ht="16.899999999999999" customHeight="1">
      <c r="A1569" s="33"/>
      <c r="B1569" s="38"/>
      <c r="C1569" s="259" t="s">
        <v>339</v>
      </c>
      <c r="D1569" s="259" t="s">
        <v>340</v>
      </c>
      <c r="E1569" s="16" t="s">
        <v>341</v>
      </c>
      <c r="F1569" s="260">
        <v>328</v>
      </c>
      <c r="G1569" s="33"/>
      <c r="H1569" s="38"/>
    </row>
    <row r="1570" spans="1:8" s="1" customFormat="1" ht="16.899999999999999" customHeight="1">
      <c r="A1570" s="33"/>
      <c r="B1570" s="38"/>
      <c r="C1570" s="259" t="s">
        <v>193</v>
      </c>
      <c r="D1570" s="259" t="s">
        <v>194</v>
      </c>
      <c r="E1570" s="16" t="s">
        <v>187</v>
      </c>
      <c r="F1570" s="260">
        <v>185.98</v>
      </c>
      <c r="G1570" s="33"/>
      <c r="H1570" s="38"/>
    </row>
    <row r="1571" spans="1:8" s="1" customFormat="1" ht="16.899999999999999" customHeight="1">
      <c r="A1571" s="33"/>
      <c r="B1571" s="38"/>
      <c r="C1571" s="259" t="s">
        <v>201</v>
      </c>
      <c r="D1571" s="259" t="s">
        <v>202</v>
      </c>
      <c r="E1571" s="16" t="s">
        <v>187</v>
      </c>
      <c r="F1571" s="260">
        <v>43.76</v>
      </c>
      <c r="G1571" s="33"/>
      <c r="H1571" s="38"/>
    </row>
    <row r="1572" spans="1:8" s="1" customFormat="1" ht="16.899999999999999" customHeight="1">
      <c r="A1572" s="33"/>
      <c r="B1572" s="38"/>
      <c r="C1572" s="259" t="s">
        <v>205</v>
      </c>
      <c r="D1572" s="259" t="s">
        <v>206</v>
      </c>
      <c r="E1572" s="16" t="s">
        <v>187</v>
      </c>
      <c r="F1572" s="260">
        <v>87.52</v>
      </c>
      <c r="G1572" s="33"/>
      <c r="H1572" s="38"/>
    </row>
    <row r="1573" spans="1:8" s="1" customFormat="1" ht="16.899999999999999" customHeight="1">
      <c r="A1573" s="33"/>
      <c r="B1573" s="38"/>
      <c r="C1573" s="259" t="s">
        <v>216</v>
      </c>
      <c r="D1573" s="259" t="s">
        <v>217</v>
      </c>
      <c r="E1573" s="16" t="s">
        <v>187</v>
      </c>
      <c r="F1573" s="260">
        <v>142.12899999999999</v>
      </c>
      <c r="G1573" s="33"/>
      <c r="H1573" s="38"/>
    </row>
    <row r="1574" spans="1:8" s="1" customFormat="1" ht="22.5">
      <c r="A1574" s="33"/>
      <c r="B1574" s="38"/>
      <c r="C1574" s="259" t="s">
        <v>237</v>
      </c>
      <c r="D1574" s="259" t="s">
        <v>238</v>
      </c>
      <c r="E1574" s="16" t="s">
        <v>223</v>
      </c>
      <c r="F1574" s="260">
        <v>155.833</v>
      </c>
      <c r="G1574" s="33"/>
      <c r="H1574" s="38"/>
    </row>
    <row r="1575" spans="1:8" s="1" customFormat="1" ht="22.5">
      <c r="A1575" s="33"/>
      <c r="B1575" s="38"/>
      <c r="C1575" s="259" t="s">
        <v>262</v>
      </c>
      <c r="D1575" s="259" t="s">
        <v>263</v>
      </c>
      <c r="E1575" s="16" t="s">
        <v>223</v>
      </c>
      <c r="F1575" s="260">
        <v>226.98500000000001</v>
      </c>
      <c r="G1575" s="33"/>
      <c r="H1575" s="38"/>
    </row>
    <row r="1576" spans="1:8" s="1" customFormat="1" ht="16.899999999999999" customHeight="1">
      <c r="A1576" s="33"/>
      <c r="B1576" s="38"/>
      <c r="C1576" s="259" t="s">
        <v>267</v>
      </c>
      <c r="D1576" s="259" t="s">
        <v>268</v>
      </c>
      <c r="E1576" s="16" t="s">
        <v>223</v>
      </c>
      <c r="F1576" s="260">
        <v>226.98500000000001</v>
      </c>
      <c r="G1576" s="33"/>
      <c r="H1576" s="38"/>
    </row>
    <row r="1577" spans="1:8" s="1" customFormat="1" ht="16.899999999999999" customHeight="1">
      <c r="A1577" s="33"/>
      <c r="B1577" s="38"/>
      <c r="C1577" s="259" t="s">
        <v>325</v>
      </c>
      <c r="D1577" s="259" t="s">
        <v>326</v>
      </c>
      <c r="E1577" s="16" t="s">
        <v>223</v>
      </c>
      <c r="F1577" s="260">
        <v>52.48</v>
      </c>
      <c r="G1577" s="33"/>
      <c r="H1577" s="38"/>
    </row>
    <row r="1578" spans="1:8" s="1" customFormat="1" ht="16.899999999999999" customHeight="1">
      <c r="A1578" s="33"/>
      <c r="B1578" s="38"/>
      <c r="C1578" s="259" t="s">
        <v>335</v>
      </c>
      <c r="D1578" s="259" t="s">
        <v>336</v>
      </c>
      <c r="E1578" s="16" t="s">
        <v>187</v>
      </c>
      <c r="F1578" s="260">
        <v>142.12899999999999</v>
      </c>
      <c r="G1578" s="33"/>
      <c r="H1578" s="38"/>
    </row>
    <row r="1579" spans="1:8" s="1" customFormat="1" ht="16.899999999999999" customHeight="1">
      <c r="A1579" s="33"/>
      <c r="B1579" s="38"/>
      <c r="C1579" s="259" t="s">
        <v>361</v>
      </c>
      <c r="D1579" s="259" t="s">
        <v>362</v>
      </c>
      <c r="E1579" s="16" t="s">
        <v>223</v>
      </c>
      <c r="F1579" s="260">
        <v>26.24</v>
      </c>
      <c r="G1579" s="33"/>
      <c r="H1579" s="38"/>
    </row>
    <row r="1580" spans="1:8" s="1" customFormat="1" ht="16.899999999999999" customHeight="1">
      <c r="A1580" s="33"/>
      <c r="B1580" s="38"/>
      <c r="C1580" s="259" t="s">
        <v>371</v>
      </c>
      <c r="D1580" s="259" t="s">
        <v>372</v>
      </c>
      <c r="E1580" s="16" t="s">
        <v>187</v>
      </c>
      <c r="F1580" s="260">
        <v>43.76</v>
      </c>
      <c r="G1580" s="33"/>
      <c r="H1580" s="38"/>
    </row>
    <row r="1581" spans="1:8" s="1" customFormat="1" ht="16.899999999999999" customHeight="1">
      <c r="A1581" s="33"/>
      <c r="B1581" s="38"/>
      <c r="C1581" s="259" t="s">
        <v>376</v>
      </c>
      <c r="D1581" s="259" t="s">
        <v>377</v>
      </c>
      <c r="E1581" s="16" t="s">
        <v>187</v>
      </c>
      <c r="F1581" s="260">
        <v>43.76</v>
      </c>
      <c r="G1581" s="33"/>
      <c r="H1581" s="38"/>
    </row>
    <row r="1582" spans="1:8" s="1" customFormat="1" ht="16.899999999999999" customHeight="1">
      <c r="A1582" s="33"/>
      <c r="B1582" s="38"/>
      <c r="C1582" s="259" t="s">
        <v>384</v>
      </c>
      <c r="D1582" s="259" t="s">
        <v>385</v>
      </c>
      <c r="E1582" s="16" t="s">
        <v>187</v>
      </c>
      <c r="F1582" s="260">
        <v>131.28</v>
      </c>
      <c r="G1582" s="33"/>
      <c r="H1582" s="38"/>
    </row>
    <row r="1583" spans="1:8" s="1" customFormat="1" ht="16.899999999999999" customHeight="1">
      <c r="A1583" s="33"/>
      <c r="B1583" s="38"/>
      <c r="C1583" s="259" t="s">
        <v>316</v>
      </c>
      <c r="D1583" s="259" t="s">
        <v>317</v>
      </c>
      <c r="E1583" s="16" t="s">
        <v>305</v>
      </c>
      <c r="F1583" s="260">
        <v>250.393</v>
      </c>
      <c r="G1583" s="33"/>
      <c r="H1583" s="38"/>
    </row>
    <row r="1584" spans="1:8" s="1" customFormat="1" ht="16.899999999999999" customHeight="1">
      <c r="A1584" s="33"/>
      <c r="B1584" s="38"/>
      <c r="C1584" s="255" t="s">
        <v>735</v>
      </c>
      <c r="D1584" s="256" t="s">
        <v>736</v>
      </c>
      <c r="E1584" s="257" t="s">
        <v>1</v>
      </c>
      <c r="F1584" s="258">
        <v>390.88</v>
      </c>
      <c r="G1584" s="33"/>
      <c r="H1584" s="38"/>
    </row>
    <row r="1585" spans="1:8" s="1" customFormat="1" ht="16.899999999999999" customHeight="1">
      <c r="A1585" s="33"/>
      <c r="B1585" s="38"/>
      <c r="C1585" s="255" t="s">
        <v>145</v>
      </c>
      <c r="D1585" s="256" t="s">
        <v>146</v>
      </c>
      <c r="E1585" s="257" t="s">
        <v>1</v>
      </c>
      <c r="F1585" s="258">
        <v>139.107</v>
      </c>
      <c r="G1585" s="33"/>
      <c r="H1585" s="38"/>
    </row>
    <row r="1586" spans="1:8" s="1" customFormat="1" ht="16.899999999999999" customHeight="1">
      <c r="A1586" s="33"/>
      <c r="B1586" s="38"/>
      <c r="C1586" s="259" t="s">
        <v>1</v>
      </c>
      <c r="D1586" s="259" t="s">
        <v>319</v>
      </c>
      <c r="E1586" s="16" t="s">
        <v>1</v>
      </c>
      <c r="F1586" s="260">
        <v>0</v>
      </c>
      <c r="G1586" s="33"/>
      <c r="H1586" s="38"/>
    </row>
    <row r="1587" spans="1:8" s="1" customFormat="1" ht="16.899999999999999" customHeight="1">
      <c r="A1587" s="33"/>
      <c r="B1587" s="38"/>
      <c r="C1587" s="259" t="s">
        <v>1</v>
      </c>
      <c r="D1587" s="259" t="s">
        <v>320</v>
      </c>
      <c r="E1587" s="16" t="s">
        <v>1</v>
      </c>
      <c r="F1587" s="260">
        <v>32.82</v>
      </c>
      <c r="G1587" s="33"/>
      <c r="H1587" s="38"/>
    </row>
    <row r="1588" spans="1:8" s="1" customFormat="1" ht="16.899999999999999" customHeight="1">
      <c r="A1588" s="33"/>
      <c r="B1588" s="38"/>
      <c r="C1588" s="259" t="s">
        <v>1</v>
      </c>
      <c r="D1588" s="259" t="s">
        <v>321</v>
      </c>
      <c r="E1588" s="16" t="s">
        <v>1</v>
      </c>
      <c r="F1588" s="260">
        <v>28.443999999999999</v>
      </c>
      <c r="G1588" s="33"/>
      <c r="H1588" s="38"/>
    </row>
    <row r="1589" spans="1:8" s="1" customFormat="1" ht="16.899999999999999" customHeight="1">
      <c r="A1589" s="33"/>
      <c r="B1589" s="38"/>
      <c r="C1589" s="259" t="s">
        <v>1</v>
      </c>
      <c r="D1589" s="259" t="s">
        <v>322</v>
      </c>
      <c r="E1589" s="16" t="s">
        <v>1</v>
      </c>
      <c r="F1589" s="260">
        <v>77.843000000000004</v>
      </c>
      <c r="G1589" s="33"/>
      <c r="H1589" s="38"/>
    </row>
    <row r="1590" spans="1:8" s="1" customFormat="1" ht="16.899999999999999" customHeight="1">
      <c r="A1590" s="33"/>
      <c r="B1590" s="38"/>
      <c r="C1590" s="259" t="s">
        <v>145</v>
      </c>
      <c r="D1590" s="259" t="s">
        <v>199</v>
      </c>
      <c r="E1590" s="16" t="s">
        <v>1</v>
      </c>
      <c r="F1590" s="260">
        <v>139.107</v>
      </c>
      <c r="G1590" s="33"/>
      <c r="H1590" s="38"/>
    </row>
    <row r="1591" spans="1:8" s="1" customFormat="1" ht="16.899999999999999" customHeight="1">
      <c r="A1591" s="33"/>
      <c r="B1591" s="38"/>
      <c r="C1591" s="261" t="s">
        <v>717</v>
      </c>
      <c r="D1591" s="33"/>
      <c r="E1591" s="33"/>
      <c r="F1591" s="33"/>
      <c r="G1591" s="33"/>
      <c r="H1591" s="38"/>
    </row>
    <row r="1592" spans="1:8" s="1" customFormat="1" ht="16.899999999999999" customHeight="1">
      <c r="A1592" s="33"/>
      <c r="B1592" s="38"/>
      <c r="C1592" s="259" t="s">
        <v>316</v>
      </c>
      <c r="D1592" s="259" t="s">
        <v>317</v>
      </c>
      <c r="E1592" s="16" t="s">
        <v>305</v>
      </c>
      <c r="F1592" s="260">
        <v>250.393</v>
      </c>
      <c r="G1592" s="33"/>
      <c r="H1592" s="38"/>
    </row>
    <row r="1593" spans="1:8" s="1" customFormat="1" ht="22.5">
      <c r="A1593" s="33"/>
      <c r="B1593" s="38"/>
      <c r="C1593" s="259" t="s">
        <v>272</v>
      </c>
      <c r="D1593" s="259" t="s">
        <v>273</v>
      </c>
      <c r="E1593" s="16" t="s">
        <v>223</v>
      </c>
      <c r="F1593" s="260">
        <v>126.39100000000001</v>
      </c>
      <c r="G1593" s="33"/>
      <c r="H1593" s="38"/>
    </row>
    <row r="1594" spans="1:8" s="1" customFormat="1" ht="22.5">
      <c r="A1594" s="33"/>
      <c r="B1594" s="38"/>
      <c r="C1594" s="259" t="s">
        <v>277</v>
      </c>
      <c r="D1594" s="259" t="s">
        <v>278</v>
      </c>
      <c r="E1594" s="16" t="s">
        <v>223</v>
      </c>
      <c r="F1594" s="260">
        <v>1263.913</v>
      </c>
      <c r="G1594" s="33"/>
      <c r="H1594" s="38"/>
    </row>
    <row r="1595" spans="1:8" s="1" customFormat="1" ht="22.5">
      <c r="A1595" s="33"/>
      <c r="B1595" s="38"/>
      <c r="C1595" s="259" t="s">
        <v>282</v>
      </c>
      <c r="D1595" s="259" t="s">
        <v>283</v>
      </c>
      <c r="E1595" s="16" t="s">
        <v>223</v>
      </c>
      <c r="F1595" s="260">
        <v>126.39100000000001</v>
      </c>
      <c r="G1595" s="33"/>
      <c r="H1595" s="38"/>
    </row>
    <row r="1596" spans="1:8" s="1" customFormat="1" ht="22.5">
      <c r="A1596" s="33"/>
      <c r="B1596" s="38"/>
      <c r="C1596" s="259" t="s">
        <v>286</v>
      </c>
      <c r="D1596" s="259" t="s">
        <v>287</v>
      </c>
      <c r="E1596" s="16" t="s">
        <v>223</v>
      </c>
      <c r="F1596" s="260">
        <v>1263.913</v>
      </c>
      <c r="G1596" s="33"/>
      <c r="H1596" s="38"/>
    </row>
    <row r="1597" spans="1:8" s="1" customFormat="1" ht="16.899999999999999" customHeight="1">
      <c r="A1597" s="33"/>
      <c r="B1597" s="38"/>
      <c r="C1597" s="259" t="s">
        <v>298</v>
      </c>
      <c r="D1597" s="259" t="s">
        <v>299</v>
      </c>
      <c r="E1597" s="16" t="s">
        <v>223</v>
      </c>
      <c r="F1597" s="260">
        <v>531.47699999999998</v>
      </c>
      <c r="G1597" s="33"/>
      <c r="H1597" s="38"/>
    </row>
    <row r="1598" spans="1:8" s="1" customFormat="1" ht="16.899999999999999" customHeight="1">
      <c r="A1598" s="33"/>
      <c r="B1598" s="38"/>
      <c r="C1598" s="259" t="s">
        <v>303</v>
      </c>
      <c r="D1598" s="259" t="s">
        <v>304</v>
      </c>
      <c r="E1598" s="16" t="s">
        <v>305</v>
      </c>
      <c r="F1598" s="260">
        <v>395.66</v>
      </c>
      <c r="G1598" s="33"/>
      <c r="H1598" s="38"/>
    </row>
    <row r="1599" spans="1:8" s="1" customFormat="1" ht="7.35" customHeight="1">
      <c r="A1599" s="33"/>
      <c r="B1599" s="138"/>
      <c r="C1599" s="139"/>
      <c r="D1599" s="139"/>
      <c r="E1599" s="139"/>
      <c r="F1599" s="139"/>
      <c r="G1599" s="139"/>
      <c r="H1599" s="38"/>
    </row>
    <row r="1600" spans="1:8" s="1" customFormat="1">
      <c r="A1600" s="33"/>
      <c r="B1600" s="33"/>
      <c r="C1600" s="33"/>
      <c r="D1600" s="33"/>
      <c r="E1600" s="33"/>
      <c r="F1600" s="33"/>
      <c r="G1600" s="33"/>
      <c r="H1600" s="33"/>
    </row>
  </sheetData>
  <sheetProtection sheet="1" objects="1" scenarios="1" formatColumns="0" formatRows="0"/>
  <mergeCells count="2">
    <mergeCell ref="D5:F5"/>
    <mergeCell ref="D6:F6"/>
  </mergeCells>
  <phoneticPr fontId="39" type="noConversion"/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8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1:56" ht="36.950000000000003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6" t="s">
        <v>82</v>
      </c>
      <c r="AZ2" s="106" t="s">
        <v>111</v>
      </c>
      <c r="BA2" s="106" t="s">
        <v>112</v>
      </c>
      <c r="BB2" s="106" t="s">
        <v>1</v>
      </c>
      <c r="BC2" s="106" t="s">
        <v>113</v>
      </c>
      <c r="BD2" s="106" t="s">
        <v>83</v>
      </c>
    </row>
    <row r="3" spans="1:56" ht="6.95" hidden="1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83</v>
      </c>
      <c r="AZ3" s="106" t="s">
        <v>114</v>
      </c>
      <c r="BA3" s="106" t="s">
        <v>115</v>
      </c>
      <c r="BB3" s="106" t="s">
        <v>1</v>
      </c>
      <c r="BC3" s="106" t="s">
        <v>116</v>
      </c>
      <c r="BD3" s="106" t="s">
        <v>83</v>
      </c>
    </row>
    <row r="4" spans="1:56" ht="24.95" hidden="1" customHeight="1">
      <c r="B4" s="19"/>
      <c r="D4" s="109" t="s">
        <v>117</v>
      </c>
      <c r="L4" s="19"/>
      <c r="M4" s="110" t="s">
        <v>10</v>
      </c>
      <c r="AT4" s="16" t="s">
        <v>4</v>
      </c>
      <c r="AZ4" s="106" t="s">
        <v>118</v>
      </c>
      <c r="BA4" s="106" t="s">
        <v>119</v>
      </c>
      <c r="BB4" s="106" t="s">
        <v>1</v>
      </c>
      <c r="BC4" s="106" t="s">
        <v>120</v>
      </c>
      <c r="BD4" s="106" t="s">
        <v>83</v>
      </c>
    </row>
    <row r="5" spans="1:56" ht="6.95" hidden="1" customHeight="1">
      <c r="B5" s="19"/>
      <c r="L5" s="19"/>
      <c r="AZ5" s="106" t="s">
        <v>121</v>
      </c>
      <c r="BA5" s="106" t="s">
        <v>122</v>
      </c>
      <c r="BB5" s="106" t="s">
        <v>1</v>
      </c>
      <c r="BC5" s="106" t="s">
        <v>116</v>
      </c>
      <c r="BD5" s="106" t="s">
        <v>83</v>
      </c>
    </row>
    <row r="6" spans="1:56" ht="12" hidden="1" customHeight="1">
      <c r="B6" s="19"/>
      <c r="D6" s="111" t="s">
        <v>16</v>
      </c>
      <c r="L6" s="19"/>
      <c r="AZ6" s="106" t="s">
        <v>123</v>
      </c>
      <c r="BA6" s="106" t="s">
        <v>124</v>
      </c>
      <c r="BB6" s="106" t="s">
        <v>1</v>
      </c>
      <c r="BC6" s="106" t="s">
        <v>125</v>
      </c>
      <c r="BD6" s="106" t="s">
        <v>83</v>
      </c>
    </row>
    <row r="7" spans="1:56" ht="16.5" hidden="1" customHeight="1">
      <c r="B7" s="19"/>
      <c r="E7" s="306" t="str">
        <f ca="1">'Rekapitulace stavby'!K6</f>
        <v>Vodovodní přípojky Chlístovice - Žandov</v>
      </c>
      <c r="F7" s="307"/>
      <c r="G7" s="307"/>
      <c r="H7" s="307"/>
      <c r="L7" s="19"/>
      <c r="AZ7" s="106" t="s">
        <v>126</v>
      </c>
      <c r="BA7" s="106" t="s">
        <v>127</v>
      </c>
      <c r="BB7" s="106" t="s">
        <v>1</v>
      </c>
      <c r="BC7" s="106" t="s">
        <v>113</v>
      </c>
      <c r="BD7" s="106" t="s">
        <v>83</v>
      </c>
    </row>
    <row r="8" spans="1:56" s="1" customFormat="1" ht="12" hidden="1" customHeight="1">
      <c r="A8" s="33"/>
      <c r="B8" s="38"/>
      <c r="C8" s="33"/>
      <c r="D8" s="111" t="s">
        <v>128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106" t="s">
        <v>129</v>
      </c>
      <c r="BA8" s="106" t="s">
        <v>130</v>
      </c>
      <c r="BB8" s="106" t="s">
        <v>1</v>
      </c>
      <c r="BC8" s="106" t="s">
        <v>131</v>
      </c>
      <c r="BD8" s="106" t="s">
        <v>83</v>
      </c>
    </row>
    <row r="9" spans="1:56" s="1" customFormat="1" ht="16.5" hidden="1" customHeight="1">
      <c r="A9" s="33"/>
      <c r="B9" s="38"/>
      <c r="C9" s="33"/>
      <c r="D9" s="33"/>
      <c r="E9" s="308" t="s">
        <v>132</v>
      </c>
      <c r="F9" s="309"/>
      <c r="G9" s="309"/>
      <c r="H9" s="309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6" t="s">
        <v>133</v>
      </c>
      <c r="BA9" s="106" t="s">
        <v>134</v>
      </c>
      <c r="BB9" s="106" t="s">
        <v>1</v>
      </c>
      <c r="BC9" s="106" t="s">
        <v>135</v>
      </c>
      <c r="BD9" s="106" t="s">
        <v>83</v>
      </c>
    </row>
    <row r="10" spans="1:56" s="1" customFormat="1" hidden="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06" t="s">
        <v>136</v>
      </c>
      <c r="BA10" s="106" t="s">
        <v>137</v>
      </c>
      <c r="BB10" s="106" t="s">
        <v>1</v>
      </c>
      <c r="BC10" s="106" t="s">
        <v>138</v>
      </c>
      <c r="BD10" s="106" t="s">
        <v>83</v>
      </c>
    </row>
    <row r="11" spans="1:56" s="1" customFormat="1" ht="12" hidden="1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6" t="s">
        <v>139</v>
      </c>
      <c r="BA11" s="106" t="s">
        <v>140</v>
      </c>
      <c r="BB11" s="106" t="s">
        <v>1</v>
      </c>
      <c r="BC11" s="106" t="s">
        <v>141</v>
      </c>
      <c r="BD11" s="106" t="s">
        <v>83</v>
      </c>
    </row>
    <row r="12" spans="1:56" s="1" customFormat="1" ht="12" hidden="1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 ca="1">'Rekapitulace stavby'!AN8</f>
        <v>19. 4. 2021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6" t="s">
        <v>142</v>
      </c>
      <c r="BA12" s="106" t="s">
        <v>143</v>
      </c>
      <c r="BB12" s="106" t="s">
        <v>1</v>
      </c>
      <c r="BC12" s="106" t="s">
        <v>144</v>
      </c>
      <c r="BD12" s="106" t="s">
        <v>83</v>
      </c>
    </row>
    <row r="13" spans="1:56" s="1" customFormat="1" ht="10.9" hidden="1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6" t="s">
        <v>145</v>
      </c>
      <c r="BA13" s="106" t="s">
        <v>146</v>
      </c>
      <c r="BB13" s="106" t="s">
        <v>1</v>
      </c>
      <c r="BC13" s="106" t="s">
        <v>147</v>
      </c>
      <c r="BD13" s="106" t="s">
        <v>83</v>
      </c>
    </row>
    <row r="14" spans="1:56" s="1" customFormat="1" ht="12" hidden="1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 ca="1">IF('Rekapitulace stavby'!AN10="","",'Rekapitulace stavby'!AN10)</f>
        <v/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6" t="s">
        <v>148</v>
      </c>
      <c r="BA14" s="106" t="s">
        <v>149</v>
      </c>
      <c r="BB14" s="106" t="s">
        <v>1</v>
      </c>
      <c r="BC14" s="106" t="s">
        <v>150</v>
      </c>
      <c r="BD14" s="106" t="s">
        <v>83</v>
      </c>
    </row>
    <row r="15" spans="1:56" s="1" customFormat="1" ht="18" hidden="1" customHeight="1">
      <c r="A15" s="33"/>
      <c r="B15" s="38"/>
      <c r="C15" s="33"/>
      <c r="D15" s="33"/>
      <c r="E15" s="112" t="str">
        <f ca="1">IF('Rekapitulace stavby'!E11="","",'Rekapitulace stavby'!E11)</f>
        <v xml:space="preserve"> </v>
      </c>
      <c r="F15" s="33"/>
      <c r="G15" s="33"/>
      <c r="H15" s="33"/>
      <c r="I15" s="111" t="s">
        <v>26</v>
      </c>
      <c r="J15" s="112" t="str">
        <f ca="1"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Z15" s="106" t="s">
        <v>151</v>
      </c>
      <c r="BA15" s="106" t="s">
        <v>152</v>
      </c>
      <c r="BB15" s="106" t="s">
        <v>1</v>
      </c>
      <c r="BC15" s="106" t="s">
        <v>153</v>
      </c>
      <c r="BD15" s="106" t="s">
        <v>83</v>
      </c>
    </row>
    <row r="16" spans="1:56" s="1" customFormat="1" ht="6.95" hidden="1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1" customFormat="1" ht="12" hidden="1" customHeight="1">
      <c r="A17" s="33"/>
      <c r="B17" s="38"/>
      <c r="C17" s="33"/>
      <c r="D17" s="111" t="s">
        <v>27</v>
      </c>
      <c r="E17" s="33"/>
      <c r="F17" s="33"/>
      <c r="G17" s="33"/>
      <c r="H17" s="33"/>
      <c r="I17" s="111" t="s">
        <v>25</v>
      </c>
      <c r="J17" s="29" t="str">
        <f ca="1"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1" customFormat="1" ht="18" hidden="1" customHeight="1">
      <c r="A18" s="33"/>
      <c r="B18" s="38"/>
      <c r="C18" s="33"/>
      <c r="D18" s="33"/>
      <c r="E18" s="310" t="str">
        <f ca="1">'Rekapitulace stavby'!E14</f>
        <v>Vyplň údaj</v>
      </c>
      <c r="F18" s="311"/>
      <c r="G18" s="311"/>
      <c r="H18" s="311"/>
      <c r="I18" s="111" t="s">
        <v>26</v>
      </c>
      <c r="J18" s="29" t="str">
        <f ca="1"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1" customFormat="1" ht="6.95" hidden="1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1" customFormat="1" ht="12" hidden="1" customHeight="1">
      <c r="A20" s="33"/>
      <c r="B20" s="38"/>
      <c r="C20" s="33"/>
      <c r="D20" s="111" t="s">
        <v>29</v>
      </c>
      <c r="E20" s="33"/>
      <c r="F20" s="33"/>
      <c r="G20" s="33"/>
      <c r="H20" s="33"/>
      <c r="I20" s="111" t="s">
        <v>25</v>
      </c>
      <c r="J20" s="112" t="str">
        <f ca="1"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1" customFormat="1" ht="18" hidden="1" customHeight="1">
      <c r="A21" s="33"/>
      <c r="B21" s="38"/>
      <c r="C21" s="33"/>
      <c r="D21" s="33"/>
      <c r="E21" s="112" t="str">
        <f ca="1">IF('Rekapitulace stavby'!E17="","",'Rekapitulace stavby'!E17)</f>
        <v xml:space="preserve"> </v>
      </c>
      <c r="F21" s="33"/>
      <c r="G21" s="33"/>
      <c r="H21" s="33"/>
      <c r="I21" s="111" t="s">
        <v>26</v>
      </c>
      <c r="J21" s="112" t="str">
        <f ca="1"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1" customFormat="1" ht="6.95" hidden="1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1" customFormat="1" ht="12" hidden="1" customHeight="1">
      <c r="A23" s="33"/>
      <c r="B23" s="38"/>
      <c r="C23" s="33"/>
      <c r="D23" s="111" t="s">
        <v>31</v>
      </c>
      <c r="E23" s="33"/>
      <c r="F23" s="33"/>
      <c r="G23" s="33"/>
      <c r="H23" s="33"/>
      <c r="I23" s="111" t="s">
        <v>25</v>
      </c>
      <c r="J23" s="112" t="str">
        <f ca="1">IF('Rekapitulace stavby'!AN19="","",'Rekapitulace stavby'!AN19)</f>
        <v/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1" customFormat="1" ht="18" hidden="1" customHeight="1">
      <c r="A24" s="33"/>
      <c r="B24" s="38"/>
      <c r="C24" s="33"/>
      <c r="D24" s="33"/>
      <c r="E24" s="112" t="str">
        <f ca="1">IF('Rekapitulace stavby'!E20="","",'Rekapitulace stavby'!E20)</f>
        <v xml:space="preserve"> </v>
      </c>
      <c r="F24" s="33"/>
      <c r="G24" s="33"/>
      <c r="H24" s="33"/>
      <c r="I24" s="111" t="s">
        <v>26</v>
      </c>
      <c r="J24" s="112" t="str">
        <f ca="1">IF('Rekapitulace stavby'!AN20="","",'Rekapitulace stavby'!AN20)</f>
        <v/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1" customFormat="1" ht="6.95" hidden="1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1" customFormat="1" ht="12" hidden="1" customHeight="1">
      <c r="A26" s="33"/>
      <c r="B26" s="38"/>
      <c r="C26" s="33"/>
      <c r="D26" s="111" t="s">
        <v>32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7" customFormat="1" ht="16.5" hidden="1" customHeight="1">
      <c r="A27" s="114"/>
      <c r="B27" s="115"/>
      <c r="C27" s="114"/>
      <c r="D27" s="114"/>
      <c r="E27" s="312" t="s">
        <v>1</v>
      </c>
      <c r="F27" s="312"/>
      <c r="G27" s="312"/>
      <c r="H27" s="312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1" customFormat="1" ht="6.95" hidden="1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1" customFormat="1" ht="6.95" hidden="1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1" customFormat="1" ht="25.35" hidden="1" customHeight="1">
      <c r="A30" s="33"/>
      <c r="B30" s="38"/>
      <c r="C30" s="33"/>
      <c r="D30" s="118" t="s">
        <v>33</v>
      </c>
      <c r="E30" s="33"/>
      <c r="F30" s="33"/>
      <c r="G30" s="33"/>
      <c r="H30" s="33"/>
      <c r="I30" s="33"/>
      <c r="J30" s="119">
        <f>ROUND(J124,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1" customFormat="1" ht="6.95" hidden="1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1" customFormat="1" ht="14.45" hidden="1" customHeight="1">
      <c r="A32" s="33"/>
      <c r="B32" s="38"/>
      <c r="C32" s="33"/>
      <c r="D32" s="33"/>
      <c r="E32" s="33"/>
      <c r="F32" s="120" t="s">
        <v>35</v>
      </c>
      <c r="G32" s="33"/>
      <c r="H32" s="33"/>
      <c r="I32" s="120" t="s">
        <v>34</v>
      </c>
      <c r="J32" s="120" t="s">
        <v>36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1" customFormat="1" ht="14.45" hidden="1" customHeight="1">
      <c r="A33" s="33"/>
      <c r="B33" s="38"/>
      <c r="C33" s="33"/>
      <c r="D33" s="121" t="s">
        <v>37</v>
      </c>
      <c r="E33" s="111" t="s">
        <v>38</v>
      </c>
      <c r="F33" s="122">
        <f>ROUND((SUM(BE124:BE285)),  2)</f>
        <v>0</v>
      </c>
      <c r="G33" s="33"/>
      <c r="H33" s="33"/>
      <c r="I33" s="123">
        <v>0.21</v>
      </c>
      <c r="J33" s="122">
        <f>ROUND(((SUM(BE124:BE285))*I33),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1" customFormat="1" ht="14.45" hidden="1" customHeight="1">
      <c r="A34" s="33"/>
      <c r="B34" s="38"/>
      <c r="C34" s="33"/>
      <c r="D34" s="33"/>
      <c r="E34" s="111" t="s">
        <v>39</v>
      </c>
      <c r="F34" s="122">
        <f>ROUND((SUM(BF124:BF285)),  2)</f>
        <v>0</v>
      </c>
      <c r="G34" s="33"/>
      <c r="H34" s="33"/>
      <c r="I34" s="123">
        <v>0.15</v>
      </c>
      <c r="J34" s="122">
        <f>ROUND(((SUM(BF124:BF285))*I34),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1" customFormat="1" ht="14.45" hidden="1" customHeight="1">
      <c r="A35" s="33"/>
      <c r="B35" s="38"/>
      <c r="C35" s="33"/>
      <c r="D35" s="33"/>
      <c r="E35" s="111" t="s">
        <v>40</v>
      </c>
      <c r="F35" s="122">
        <f>ROUND((SUM(BG124:BG285)),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1" customFormat="1" ht="14.45" hidden="1" customHeight="1">
      <c r="A36" s="33"/>
      <c r="B36" s="38"/>
      <c r="C36" s="33"/>
      <c r="D36" s="33"/>
      <c r="E36" s="111" t="s">
        <v>41</v>
      </c>
      <c r="F36" s="122">
        <f>ROUND((SUM(BH124:BH285)),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1" customFormat="1" ht="14.45" hidden="1" customHeight="1">
      <c r="A37" s="33"/>
      <c r="B37" s="38"/>
      <c r="C37" s="33"/>
      <c r="D37" s="33"/>
      <c r="E37" s="111" t="s">
        <v>42</v>
      </c>
      <c r="F37" s="122">
        <f>ROUND((SUM(BI124:BI285)),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1" customFormat="1" ht="6.95" hidden="1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25.35" hidden="1" customHeight="1">
      <c r="A39" s="33"/>
      <c r="B39" s="38"/>
      <c r="C39" s="124"/>
      <c r="D39" s="125" t="s">
        <v>43</v>
      </c>
      <c r="E39" s="126"/>
      <c r="F39" s="126"/>
      <c r="G39" s="127" t="s">
        <v>44</v>
      </c>
      <c r="H39" s="128" t="s">
        <v>45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1" customFormat="1" ht="14.45" hidden="1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ht="14.45" hidden="1" customHeight="1">
      <c r="B41" s="19"/>
      <c r="L41" s="19"/>
    </row>
    <row r="42" spans="1:31" ht="14.45" hidden="1" customHeight="1">
      <c r="B42" s="19"/>
      <c r="L42" s="19"/>
    </row>
    <row r="43" spans="1:31" ht="14.45" hidden="1" customHeight="1">
      <c r="B43" s="19"/>
      <c r="L43" s="19"/>
    </row>
    <row r="44" spans="1:31" ht="14.45" hidden="1" customHeight="1">
      <c r="B44" s="19"/>
      <c r="L44" s="19"/>
    </row>
    <row r="45" spans="1:31" ht="14.45" hidden="1" customHeight="1">
      <c r="B45" s="19"/>
      <c r="L45" s="19"/>
    </row>
    <row r="46" spans="1:31" ht="14.45" hidden="1" customHeight="1">
      <c r="B46" s="19"/>
      <c r="L46" s="19"/>
    </row>
    <row r="47" spans="1:31" ht="14.45" hidden="1" customHeight="1">
      <c r="B47" s="19"/>
      <c r="L47" s="19"/>
    </row>
    <row r="48" spans="1:31" ht="14.45" hidden="1" customHeight="1">
      <c r="B48" s="19"/>
      <c r="L48" s="19"/>
    </row>
    <row r="49" spans="1:31" ht="14.45" hidden="1" customHeight="1">
      <c r="B49" s="19"/>
      <c r="L49" s="19"/>
    </row>
    <row r="50" spans="1:31" s="1" customFormat="1" ht="14.45" hidden="1" customHeight="1">
      <c r="B50" s="50"/>
      <c r="D50" s="131" t="s">
        <v>46</v>
      </c>
      <c r="E50" s="132"/>
      <c r="F50" s="132"/>
      <c r="G50" s="131" t="s">
        <v>47</v>
      </c>
      <c r="H50" s="132"/>
      <c r="I50" s="132"/>
      <c r="J50" s="132"/>
      <c r="K50" s="132"/>
      <c r="L50" s="50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1" customFormat="1" ht="12.75" hidden="1">
      <c r="A61" s="33"/>
      <c r="B61" s="38"/>
      <c r="C61" s="33"/>
      <c r="D61" s="133" t="s">
        <v>48</v>
      </c>
      <c r="E61" s="134"/>
      <c r="F61" s="135" t="s">
        <v>49</v>
      </c>
      <c r="G61" s="133" t="s">
        <v>48</v>
      </c>
      <c r="H61" s="134"/>
      <c r="I61" s="134"/>
      <c r="J61" s="136" t="s">
        <v>49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1" customFormat="1" ht="12.75" hidden="1">
      <c r="A65" s="33"/>
      <c r="B65" s="38"/>
      <c r="C65" s="33"/>
      <c r="D65" s="131" t="s">
        <v>50</v>
      </c>
      <c r="E65" s="137"/>
      <c r="F65" s="137"/>
      <c r="G65" s="131" t="s">
        <v>51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1" customFormat="1" ht="12.75" hidden="1">
      <c r="A76" s="33"/>
      <c r="B76" s="38"/>
      <c r="C76" s="33"/>
      <c r="D76" s="133" t="s">
        <v>48</v>
      </c>
      <c r="E76" s="134"/>
      <c r="F76" s="135" t="s">
        <v>49</v>
      </c>
      <c r="G76" s="133" t="s">
        <v>48</v>
      </c>
      <c r="H76" s="134"/>
      <c r="I76" s="134"/>
      <c r="J76" s="136" t="s">
        <v>49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1" customFormat="1" ht="14.45" hidden="1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hidden="1"/>
    <row r="79" spans="1:31" hidden="1"/>
    <row r="80" spans="1:31" hidden="1"/>
    <row r="81" spans="1:47" s="1" customFormat="1" ht="6.95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1" customFormat="1" ht="24.95" customHeight="1">
      <c r="A82" s="33"/>
      <c r="B82" s="34"/>
      <c r="C82" s="22" t="s">
        <v>154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1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1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1" customFormat="1" ht="16.5" customHeight="1">
      <c r="A85" s="33"/>
      <c r="B85" s="34"/>
      <c r="C85" s="35"/>
      <c r="D85" s="35"/>
      <c r="E85" s="304" t="str">
        <f>E7</f>
        <v>Vodovodní přípojky Chlístovice - Žandov</v>
      </c>
      <c r="F85" s="305"/>
      <c r="G85" s="305"/>
      <c r="H85" s="30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1" customFormat="1" ht="12" customHeight="1">
      <c r="A86" s="33"/>
      <c r="B86" s="34"/>
      <c r="C86" s="28" t="s">
        <v>128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1" customFormat="1" ht="16.5" customHeight="1">
      <c r="A87" s="33"/>
      <c r="B87" s="34"/>
      <c r="C87" s="35"/>
      <c r="D87" s="35"/>
      <c r="E87" s="282" t="str">
        <f>E9</f>
        <v>SO 01.1 - Vodovodní přípojky Žandov</v>
      </c>
      <c r="F87" s="303"/>
      <c r="G87" s="303"/>
      <c r="H87" s="30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1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1" customFormat="1" ht="12" customHeight="1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 t="str">
        <f>IF(J12="","",J12)</f>
        <v>19. 4. 2021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1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1" customFormat="1" ht="15.2" customHeight="1">
      <c r="A91" s="33"/>
      <c r="B91" s="34"/>
      <c r="C91" s="28" t="s">
        <v>24</v>
      </c>
      <c r="D91" s="35"/>
      <c r="E91" s="35"/>
      <c r="F91" s="26" t="str">
        <f>E15</f>
        <v xml:space="preserve"> </v>
      </c>
      <c r="G91" s="35"/>
      <c r="H91" s="35"/>
      <c r="I91" s="28" t="s">
        <v>29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1" customFormat="1" ht="15.2" customHeight="1">
      <c r="A92" s="33"/>
      <c r="B92" s="34"/>
      <c r="C92" s="28" t="s">
        <v>27</v>
      </c>
      <c r="D92" s="35"/>
      <c r="E92" s="35"/>
      <c r="F92" s="26" t="str">
        <f>IF(E18="","",E18)</f>
        <v>Vyplň údaj</v>
      </c>
      <c r="G92" s="35"/>
      <c r="H92" s="35"/>
      <c r="I92" s="28" t="s">
        <v>31</v>
      </c>
      <c r="J92" s="31" t="str">
        <f>E24</f>
        <v xml:space="preserve"> 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1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1" customFormat="1" ht="29.25" customHeight="1">
      <c r="A94" s="33"/>
      <c r="B94" s="34"/>
      <c r="C94" s="142" t="s">
        <v>155</v>
      </c>
      <c r="D94" s="42"/>
      <c r="E94" s="42"/>
      <c r="F94" s="42"/>
      <c r="G94" s="42"/>
      <c r="H94" s="42"/>
      <c r="I94" s="42"/>
      <c r="J94" s="143" t="s">
        <v>156</v>
      </c>
      <c r="K94" s="42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1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1" customFormat="1" ht="22.9" customHeight="1">
      <c r="A96" s="33"/>
      <c r="B96" s="34"/>
      <c r="C96" s="144" t="s">
        <v>157</v>
      </c>
      <c r="D96" s="35"/>
      <c r="E96" s="35"/>
      <c r="F96" s="35"/>
      <c r="G96" s="35"/>
      <c r="H96" s="35"/>
      <c r="I96" s="35"/>
      <c r="J96" s="82">
        <f>J124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158</v>
      </c>
    </row>
    <row r="97" spans="1:31" s="8" customFormat="1" ht="24.95" customHeight="1">
      <c r="B97" s="145"/>
      <c r="C97" s="146"/>
      <c r="D97" s="147" t="s">
        <v>159</v>
      </c>
      <c r="E97" s="148"/>
      <c r="F97" s="148"/>
      <c r="G97" s="148"/>
      <c r="H97" s="148"/>
      <c r="I97" s="148"/>
      <c r="J97" s="149">
        <f>J125</f>
        <v>0</v>
      </c>
      <c r="K97" s="146"/>
      <c r="L97" s="150"/>
    </row>
    <row r="98" spans="1:31" s="9" customFormat="1" ht="19.899999999999999" customHeight="1">
      <c r="B98" s="151"/>
      <c r="C98" s="152"/>
      <c r="D98" s="153" t="s">
        <v>160</v>
      </c>
      <c r="E98" s="154"/>
      <c r="F98" s="154"/>
      <c r="G98" s="154"/>
      <c r="H98" s="154"/>
      <c r="I98" s="154"/>
      <c r="J98" s="155">
        <f>J126</f>
        <v>0</v>
      </c>
      <c r="K98" s="152"/>
      <c r="L98" s="156"/>
    </row>
    <row r="99" spans="1:31" s="9" customFormat="1" ht="19.899999999999999" customHeight="1">
      <c r="B99" s="151"/>
      <c r="C99" s="152"/>
      <c r="D99" s="153" t="s">
        <v>161</v>
      </c>
      <c r="E99" s="154"/>
      <c r="F99" s="154"/>
      <c r="G99" s="154"/>
      <c r="H99" s="154"/>
      <c r="I99" s="154"/>
      <c r="J99" s="155">
        <f>J221</f>
        <v>0</v>
      </c>
      <c r="K99" s="152"/>
      <c r="L99" s="156"/>
    </row>
    <row r="100" spans="1:31" s="9" customFormat="1" ht="19.899999999999999" customHeight="1">
      <c r="B100" s="151"/>
      <c r="C100" s="152"/>
      <c r="D100" s="153" t="s">
        <v>162</v>
      </c>
      <c r="E100" s="154"/>
      <c r="F100" s="154"/>
      <c r="G100" s="154"/>
      <c r="H100" s="154"/>
      <c r="I100" s="154"/>
      <c r="J100" s="155">
        <f>J226</f>
        <v>0</v>
      </c>
      <c r="K100" s="152"/>
      <c r="L100" s="156"/>
    </row>
    <row r="101" spans="1:31" s="9" customFormat="1" ht="19.899999999999999" customHeight="1">
      <c r="B101" s="151"/>
      <c r="C101" s="152"/>
      <c r="D101" s="153" t="s">
        <v>163</v>
      </c>
      <c r="E101" s="154"/>
      <c r="F101" s="154"/>
      <c r="G101" s="154"/>
      <c r="H101" s="154"/>
      <c r="I101" s="154"/>
      <c r="J101" s="155">
        <f>J243</f>
        <v>0</v>
      </c>
      <c r="K101" s="152"/>
      <c r="L101" s="156"/>
    </row>
    <row r="102" spans="1:31" s="9" customFormat="1" ht="19.899999999999999" customHeight="1">
      <c r="B102" s="151"/>
      <c r="C102" s="152"/>
      <c r="D102" s="153" t="s">
        <v>164</v>
      </c>
      <c r="E102" s="154"/>
      <c r="F102" s="154"/>
      <c r="G102" s="154"/>
      <c r="H102" s="154"/>
      <c r="I102" s="154"/>
      <c r="J102" s="155">
        <f>J263</f>
        <v>0</v>
      </c>
      <c r="K102" s="152"/>
      <c r="L102" s="156"/>
    </row>
    <row r="103" spans="1:31" s="9" customFormat="1" ht="19.899999999999999" customHeight="1">
      <c r="B103" s="151"/>
      <c r="C103" s="152"/>
      <c r="D103" s="153" t="s">
        <v>165</v>
      </c>
      <c r="E103" s="154"/>
      <c r="F103" s="154"/>
      <c r="G103" s="154"/>
      <c r="H103" s="154"/>
      <c r="I103" s="154"/>
      <c r="J103" s="155">
        <f>J272</f>
        <v>0</v>
      </c>
      <c r="K103" s="152"/>
      <c r="L103" s="156"/>
    </row>
    <row r="104" spans="1:31" s="9" customFormat="1" ht="19.899999999999999" customHeight="1">
      <c r="B104" s="151"/>
      <c r="C104" s="152"/>
      <c r="D104" s="153" t="s">
        <v>166</v>
      </c>
      <c r="E104" s="154"/>
      <c r="F104" s="154"/>
      <c r="G104" s="154"/>
      <c r="H104" s="154"/>
      <c r="I104" s="154"/>
      <c r="J104" s="155">
        <f>J281</f>
        <v>0</v>
      </c>
      <c r="K104" s="152"/>
      <c r="L104" s="156"/>
    </row>
    <row r="105" spans="1:31" s="1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1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1" customFormat="1" ht="6.95" customHeight="1">
      <c r="A110" s="33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1" customFormat="1" ht="24.95" customHeight="1">
      <c r="A111" s="33"/>
      <c r="B111" s="34"/>
      <c r="C111" s="22" t="s">
        <v>167</v>
      </c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1" customFormat="1" ht="6.95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A113" s="33"/>
      <c r="B113" s="34"/>
      <c r="C113" s="28" t="s">
        <v>16</v>
      </c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6.5" customHeight="1">
      <c r="A114" s="33"/>
      <c r="B114" s="34"/>
      <c r="C114" s="35"/>
      <c r="D114" s="35"/>
      <c r="E114" s="304" t="str">
        <f>E7</f>
        <v>Vodovodní přípojky Chlístovice - Žandov</v>
      </c>
      <c r="F114" s="305"/>
      <c r="G114" s="305"/>
      <c r="H114" s="30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1" customFormat="1" ht="12" customHeight="1">
      <c r="A115" s="33"/>
      <c r="B115" s="34"/>
      <c r="C115" s="28" t="s">
        <v>128</v>
      </c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" customFormat="1" ht="16.5" customHeight="1">
      <c r="A116" s="33"/>
      <c r="B116" s="34"/>
      <c r="C116" s="35"/>
      <c r="D116" s="35"/>
      <c r="E116" s="282" t="str">
        <f>E9</f>
        <v>SO 01.1 - Vodovodní přípojky Žandov</v>
      </c>
      <c r="F116" s="303"/>
      <c r="G116" s="303"/>
      <c r="H116" s="303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" customFormat="1" ht="6.9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" customFormat="1" ht="12" customHeight="1">
      <c r="A118" s="33"/>
      <c r="B118" s="34"/>
      <c r="C118" s="28" t="s">
        <v>20</v>
      </c>
      <c r="D118" s="35"/>
      <c r="E118" s="35"/>
      <c r="F118" s="26" t="str">
        <f>F12</f>
        <v xml:space="preserve"> </v>
      </c>
      <c r="G118" s="35"/>
      <c r="H118" s="35"/>
      <c r="I118" s="28" t="s">
        <v>22</v>
      </c>
      <c r="J118" s="65" t="str">
        <f>IF(J12="","",J12)</f>
        <v>19. 4. 2021</v>
      </c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" customFormat="1" ht="6.95" customHeight="1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" customFormat="1" ht="15.2" customHeight="1">
      <c r="A120" s="33"/>
      <c r="B120" s="34"/>
      <c r="C120" s="28" t="s">
        <v>24</v>
      </c>
      <c r="D120" s="35"/>
      <c r="E120" s="35"/>
      <c r="F120" s="26" t="str">
        <f>E15</f>
        <v xml:space="preserve"> </v>
      </c>
      <c r="G120" s="35"/>
      <c r="H120" s="35"/>
      <c r="I120" s="28" t="s">
        <v>29</v>
      </c>
      <c r="J120" s="31" t="str">
        <f>E21</f>
        <v xml:space="preserve"> </v>
      </c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" customFormat="1" ht="15.2" customHeight="1">
      <c r="A121" s="33"/>
      <c r="B121" s="34"/>
      <c r="C121" s="28" t="s">
        <v>27</v>
      </c>
      <c r="D121" s="35"/>
      <c r="E121" s="35"/>
      <c r="F121" s="26" t="str">
        <f>IF(E18="","",E18)</f>
        <v>Vyplň údaj</v>
      </c>
      <c r="G121" s="35"/>
      <c r="H121" s="35"/>
      <c r="I121" s="28" t="s">
        <v>31</v>
      </c>
      <c r="J121" s="31" t="str">
        <f>E24</f>
        <v xml:space="preserve"> 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" customFormat="1" ht="10.3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0" customFormat="1" ht="29.25" customHeight="1">
      <c r="A123" s="157"/>
      <c r="B123" s="158"/>
      <c r="C123" s="159" t="s">
        <v>168</v>
      </c>
      <c r="D123" s="160" t="s">
        <v>58</v>
      </c>
      <c r="E123" s="160" t="s">
        <v>54</v>
      </c>
      <c r="F123" s="160" t="s">
        <v>55</v>
      </c>
      <c r="G123" s="160" t="s">
        <v>169</v>
      </c>
      <c r="H123" s="160" t="s">
        <v>170</v>
      </c>
      <c r="I123" s="160" t="s">
        <v>171</v>
      </c>
      <c r="J123" s="160" t="s">
        <v>156</v>
      </c>
      <c r="K123" s="161" t="s">
        <v>172</v>
      </c>
      <c r="L123" s="162"/>
      <c r="M123" s="73" t="s">
        <v>1</v>
      </c>
      <c r="N123" s="74" t="s">
        <v>37</v>
      </c>
      <c r="O123" s="74" t="s">
        <v>173</v>
      </c>
      <c r="P123" s="74" t="s">
        <v>174</v>
      </c>
      <c r="Q123" s="74" t="s">
        <v>175</v>
      </c>
      <c r="R123" s="74" t="s">
        <v>176</v>
      </c>
      <c r="S123" s="74" t="s">
        <v>177</v>
      </c>
      <c r="T123" s="75" t="s">
        <v>178</v>
      </c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</row>
    <row r="124" spans="1:65" s="1" customFormat="1" ht="22.9" customHeight="1">
      <c r="A124" s="33"/>
      <c r="B124" s="34"/>
      <c r="C124" s="80" t="s">
        <v>179</v>
      </c>
      <c r="D124" s="35"/>
      <c r="E124" s="35"/>
      <c r="F124" s="35"/>
      <c r="G124" s="35"/>
      <c r="H124" s="35"/>
      <c r="I124" s="35"/>
      <c r="J124" s="163">
        <f>BK124</f>
        <v>0</v>
      </c>
      <c r="K124" s="35"/>
      <c r="L124" s="38"/>
      <c r="M124" s="76"/>
      <c r="N124" s="164"/>
      <c r="O124" s="77"/>
      <c r="P124" s="165">
        <f>P125</f>
        <v>0</v>
      </c>
      <c r="Q124" s="77"/>
      <c r="R124" s="165">
        <f>R125</f>
        <v>518.75494475000005</v>
      </c>
      <c r="S124" s="77"/>
      <c r="T124" s="166">
        <f>T125</f>
        <v>176.00069999999999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6" t="s">
        <v>72</v>
      </c>
      <c r="AU124" s="16" t="s">
        <v>158</v>
      </c>
      <c r="BK124" s="167">
        <f>BK125</f>
        <v>0</v>
      </c>
    </row>
    <row r="125" spans="1:65" s="11" customFormat="1" ht="25.9" customHeight="1">
      <c r="B125" s="168"/>
      <c r="C125" s="169"/>
      <c r="D125" s="170" t="s">
        <v>72</v>
      </c>
      <c r="E125" s="171" t="s">
        <v>180</v>
      </c>
      <c r="F125" s="171" t="s">
        <v>181</v>
      </c>
      <c r="G125" s="169"/>
      <c r="H125" s="169"/>
      <c r="I125" s="172"/>
      <c r="J125" s="173">
        <f>BK125</f>
        <v>0</v>
      </c>
      <c r="K125" s="169"/>
      <c r="L125" s="174"/>
      <c r="M125" s="175"/>
      <c r="N125" s="176"/>
      <c r="O125" s="176"/>
      <c r="P125" s="177">
        <f>P126+P221+P226+P243+P263+P272+P281</f>
        <v>0</v>
      </c>
      <c r="Q125" s="176"/>
      <c r="R125" s="177">
        <f>R126+R221+R226+R243+R263+R272+R281</f>
        <v>518.75494475000005</v>
      </c>
      <c r="S125" s="176"/>
      <c r="T125" s="178">
        <f>T126+T221+T226+T243+T263+T272+T281</f>
        <v>176.00069999999999</v>
      </c>
      <c r="AR125" s="179" t="s">
        <v>81</v>
      </c>
      <c r="AT125" s="180" t="s">
        <v>72</v>
      </c>
      <c r="AU125" s="180" t="s">
        <v>73</v>
      </c>
      <c r="AY125" s="179" t="s">
        <v>182</v>
      </c>
      <c r="BK125" s="181">
        <f>BK126+BK221+BK226+BK243+BK263+BK272+BK281</f>
        <v>0</v>
      </c>
    </row>
    <row r="126" spans="1:65" s="11" customFormat="1" ht="22.9" customHeight="1">
      <c r="B126" s="168"/>
      <c r="C126" s="169"/>
      <c r="D126" s="170" t="s">
        <v>72</v>
      </c>
      <c r="E126" s="182" t="s">
        <v>81</v>
      </c>
      <c r="F126" s="182" t="s">
        <v>183</v>
      </c>
      <c r="G126" s="169"/>
      <c r="H126" s="169"/>
      <c r="I126" s="172"/>
      <c r="J126" s="183">
        <f>BK126</f>
        <v>0</v>
      </c>
      <c r="K126" s="169"/>
      <c r="L126" s="174"/>
      <c r="M126" s="175"/>
      <c r="N126" s="176"/>
      <c r="O126" s="176"/>
      <c r="P126" s="177">
        <f>SUM(P127:P220)</f>
        <v>0</v>
      </c>
      <c r="Q126" s="176"/>
      <c r="R126" s="177">
        <f>SUM(R127:R220)</f>
        <v>402.69798700000001</v>
      </c>
      <c r="S126" s="176"/>
      <c r="T126" s="178">
        <f>SUM(T127:T220)</f>
        <v>176.00069999999999</v>
      </c>
      <c r="AR126" s="179" t="s">
        <v>81</v>
      </c>
      <c r="AT126" s="180" t="s">
        <v>72</v>
      </c>
      <c r="AU126" s="180" t="s">
        <v>81</v>
      </c>
      <c r="AY126" s="179" t="s">
        <v>182</v>
      </c>
      <c r="BK126" s="181">
        <f>SUM(BK127:BK220)</f>
        <v>0</v>
      </c>
    </row>
    <row r="127" spans="1:65" s="1" customFormat="1" ht="24">
      <c r="A127" s="33"/>
      <c r="B127" s="34"/>
      <c r="C127" s="184" t="s">
        <v>81</v>
      </c>
      <c r="D127" s="184" t="s">
        <v>184</v>
      </c>
      <c r="E127" s="185" t="s">
        <v>185</v>
      </c>
      <c r="F127" s="186" t="s">
        <v>186</v>
      </c>
      <c r="G127" s="187" t="s">
        <v>187</v>
      </c>
      <c r="H127" s="188">
        <v>209.4</v>
      </c>
      <c r="I127" s="189"/>
      <c r="J127" s="190">
        <f>ROUND(I127*H127,2)</f>
        <v>0</v>
      </c>
      <c r="K127" s="186" t="s">
        <v>188</v>
      </c>
      <c r="L127" s="38"/>
      <c r="M127" s="191" t="s">
        <v>1</v>
      </c>
      <c r="N127" s="192" t="s">
        <v>38</v>
      </c>
      <c r="O127" s="70"/>
      <c r="P127" s="193">
        <f>O127*H127</f>
        <v>0</v>
      </c>
      <c r="Q127" s="193">
        <v>0</v>
      </c>
      <c r="R127" s="193">
        <f>Q127*H127</f>
        <v>0</v>
      </c>
      <c r="S127" s="193">
        <v>0.29499999999999998</v>
      </c>
      <c r="T127" s="194">
        <f>S127*H127</f>
        <v>61.772999999999996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5" t="s">
        <v>189</v>
      </c>
      <c r="AT127" s="195" t="s">
        <v>184</v>
      </c>
      <c r="AU127" s="195" t="s">
        <v>83</v>
      </c>
      <c r="AY127" s="16" t="s">
        <v>182</v>
      </c>
      <c r="BE127" s="196">
        <f>IF(N127="základní",J127,0)</f>
        <v>0</v>
      </c>
      <c r="BF127" s="196">
        <f>IF(N127="snížená",J127,0)</f>
        <v>0</v>
      </c>
      <c r="BG127" s="196">
        <f>IF(N127="zákl. přenesená",J127,0)</f>
        <v>0</v>
      </c>
      <c r="BH127" s="196">
        <f>IF(N127="sníž. přenesená",J127,0)</f>
        <v>0</v>
      </c>
      <c r="BI127" s="196">
        <f>IF(N127="nulová",J127,0)</f>
        <v>0</v>
      </c>
      <c r="BJ127" s="16" t="s">
        <v>81</v>
      </c>
      <c r="BK127" s="196">
        <f>ROUND(I127*H127,2)</f>
        <v>0</v>
      </c>
      <c r="BL127" s="16" t="s">
        <v>189</v>
      </c>
      <c r="BM127" s="195" t="s">
        <v>190</v>
      </c>
    </row>
    <row r="128" spans="1:65" s="12" customFormat="1">
      <c r="B128" s="197"/>
      <c r="C128" s="198"/>
      <c r="D128" s="199" t="s">
        <v>191</v>
      </c>
      <c r="E128" s="200" t="s">
        <v>1</v>
      </c>
      <c r="F128" s="201" t="s">
        <v>192</v>
      </c>
      <c r="G128" s="198"/>
      <c r="H128" s="202">
        <v>209.4</v>
      </c>
      <c r="I128" s="203"/>
      <c r="J128" s="198"/>
      <c r="K128" s="198"/>
      <c r="L128" s="204"/>
      <c r="M128" s="205"/>
      <c r="N128" s="206"/>
      <c r="O128" s="206"/>
      <c r="P128" s="206"/>
      <c r="Q128" s="206"/>
      <c r="R128" s="206"/>
      <c r="S128" s="206"/>
      <c r="T128" s="207"/>
      <c r="AT128" s="208" t="s">
        <v>191</v>
      </c>
      <c r="AU128" s="208" t="s">
        <v>83</v>
      </c>
      <c r="AV128" s="12" t="s">
        <v>83</v>
      </c>
      <c r="AW128" s="12" t="s">
        <v>30</v>
      </c>
      <c r="AX128" s="12" t="s">
        <v>81</v>
      </c>
      <c r="AY128" s="208" t="s">
        <v>182</v>
      </c>
    </row>
    <row r="129" spans="1:65" s="1" customFormat="1" ht="24">
      <c r="A129" s="33"/>
      <c r="B129" s="34"/>
      <c r="C129" s="184" t="s">
        <v>83</v>
      </c>
      <c r="D129" s="184" t="s">
        <v>184</v>
      </c>
      <c r="E129" s="185" t="s">
        <v>193</v>
      </c>
      <c r="F129" s="186" t="s">
        <v>194</v>
      </c>
      <c r="G129" s="187" t="s">
        <v>187</v>
      </c>
      <c r="H129" s="188">
        <v>296.64999999999998</v>
      </c>
      <c r="I129" s="189"/>
      <c r="J129" s="190">
        <f>ROUND(I129*H129,2)</f>
        <v>0</v>
      </c>
      <c r="K129" s="186" t="s">
        <v>188</v>
      </c>
      <c r="L129" s="38"/>
      <c r="M129" s="191" t="s">
        <v>1</v>
      </c>
      <c r="N129" s="192" t="s">
        <v>38</v>
      </c>
      <c r="O129" s="70"/>
      <c r="P129" s="193">
        <f>O129*H129</f>
        <v>0</v>
      </c>
      <c r="Q129" s="193">
        <v>0</v>
      </c>
      <c r="R129" s="193">
        <f>Q129*H129</f>
        <v>0</v>
      </c>
      <c r="S129" s="193">
        <v>9.8000000000000004E-2</v>
      </c>
      <c r="T129" s="194">
        <f>S129*H129</f>
        <v>29.0717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95" t="s">
        <v>189</v>
      </c>
      <c r="AT129" s="195" t="s">
        <v>184</v>
      </c>
      <c r="AU129" s="195" t="s">
        <v>83</v>
      </c>
      <c r="AY129" s="16" t="s">
        <v>182</v>
      </c>
      <c r="BE129" s="196">
        <f>IF(N129="základní",J129,0)</f>
        <v>0</v>
      </c>
      <c r="BF129" s="196">
        <f>IF(N129="snížená",J129,0)</f>
        <v>0</v>
      </c>
      <c r="BG129" s="196">
        <f>IF(N129="zákl. přenesená",J129,0)</f>
        <v>0</v>
      </c>
      <c r="BH129" s="196">
        <f>IF(N129="sníž. přenesená",J129,0)</f>
        <v>0</v>
      </c>
      <c r="BI129" s="196">
        <f>IF(N129="nulová",J129,0)</f>
        <v>0</v>
      </c>
      <c r="BJ129" s="16" t="s">
        <v>81</v>
      </c>
      <c r="BK129" s="196">
        <f>ROUND(I129*H129,2)</f>
        <v>0</v>
      </c>
      <c r="BL129" s="16" t="s">
        <v>189</v>
      </c>
      <c r="BM129" s="195" t="s">
        <v>195</v>
      </c>
    </row>
    <row r="130" spans="1:65" s="12" customFormat="1">
      <c r="B130" s="197"/>
      <c r="C130" s="198"/>
      <c r="D130" s="199" t="s">
        <v>191</v>
      </c>
      <c r="E130" s="200" t="s">
        <v>1</v>
      </c>
      <c r="F130" s="201" t="s">
        <v>196</v>
      </c>
      <c r="G130" s="198"/>
      <c r="H130" s="202">
        <v>113.425</v>
      </c>
      <c r="I130" s="203"/>
      <c r="J130" s="198"/>
      <c r="K130" s="198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191</v>
      </c>
      <c r="AU130" s="208" t="s">
        <v>83</v>
      </c>
      <c r="AV130" s="12" t="s">
        <v>83</v>
      </c>
      <c r="AW130" s="12" t="s">
        <v>30</v>
      </c>
      <c r="AX130" s="12" t="s">
        <v>73</v>
      </c>
      <c r="AY130" s="208" t="s">
        <v>182</v>
      </c>
    </row>
    <row r="131" spans="1:65" s="12" customFormat="1">
      <c r="B131" s="197"/>
      <c r="C131" s="198"/>
      <c r="D131" s="199" t="s">
        <v>191</v>
      </c>
      <c r="E131" s="200" t="s">
        <v>1</v>
      </c>
      <c r="F131" s="201" t="s">
        <v>197</v>
      </c>
      <c r="G131" s="198"/>
      <c r="H131" s="202">
        <v>113.425</v>
      </c>
      <c r="I131" s="203"/>
      <c r="J131" s="198"/>
      <c r="K131" s="198"/>
      <c r="L131" s="204"/>
      <c r="M131" s="205"/>
      <c r="N131" s="206"/>
      <c r="O131" s="206"/>
      <c r="P131" s="206"/>
      <c r="Q131" s="206"/>
      <c r="R131" s="206"/>
      <c r="S131" s="206"/>
      <c r="T131" s="207"/>
      <c r="AT131" s="208" t="s">
        <v>191</v>
      </c>
      <c r="AU131" s="208" t="s">
        <v>83</v>
      </c>
      <c r="AV131" s="12" t="s">
        <v>83</v>
      </c>
      <c r="AW131" s="12" t="s">
        <v>30</v>
      </c>
      <c r="AX131" s="12" t="s">
        <v>73</v>
      </c>
      <c r="AY131" s="208" t="s">
        <v>182</v>
      </c>
    </row>
    <row r="132" spans="1:65" s="12" customFormat="1">
      <c r="B132" s="197"/>
      <c r="C132" s="198"/>
      <c r="D132" s="199" t="s">
        <v>191</v>
      </c>
      <c r="E132" s="200" t="s">
        <v>1</v>
      </c>
      <c r="F132" s="201" t="s">
        <v>198</v>
      </c>
      <c r="G132" s="198"/>
      <c r="H132" s="202">
        <v>69.8</v>
      </c>
      <c r="I132" s="203"/>
      <c r="J132" s="198"/>
      <c r="K132" s="198"/>
      <c r="L132" s="204"/>
      <c r="M132" s="205"/>
      <c r="N132" s="206"/>
      <c r="O132" s="206"/>
      <c r="P132" s="206"/>
      <c r="Q132" s="206"/>
      <c r="R132" s="206"/>
      <c r="S132" s="206"/>
      <c r="T132" s="207"/>
      <c r="AT132" s="208" t="s">
        <v>191</v>
      </c>
      <c r="AU132" s="208" t="s">
        <v>83</v>
      </c>
      <c r="AV132" s="12" t="s">
        <v>83</v>
      </c>
      <c r="AW132" s="12" t="s">
        <v>30</v>
      </c>
      <c r="AX132" s="12" t="s">
        <v>73</v>
      </c>
      <c r="AY132" s="208" t="s">
        <v>182</v>
      </c>
    </row>
    <row r="133" spans="1:65" s="13" customFormat="1">
      <c r="B133" s="209"/>
      <c r="C133" s="210"/>
      <c r="D133" s="199" t="s">
        <v>191</v>
      </c>
      <c r="E133" s="211" t="s">
        <v>1</v>
      </c>
      <c r="F133" s="212" t="s">
        <v>199</v>
      </c>
      <c r="G133" s="210"/>
      <c r="H133" s="213">
        <v>296.64999999999998</v>
      </c>
      <c r="I133" s="214"/>
      <c r="J133" s="210"/>
      <c r="K133" s="210"/>
      <c r="L133" s="215"/>
      <c r="M133" s="216"/>
      <c r="N133" s="217"/>
      <c r="O133" s="217"/>
      <c r="P133" s="217"/>
      <c r="Q133" s="217"/>
      <c r="R133" s="217"/>
      <c r="S133" s="217"/>
      <c r="T133" s="218"/>
      <c r="AT133" s="219" t="s">
        <v>191</v>
      </c>
      <c r="AU133" s="219" t="s">
        <v>83</v>
      </c>
      <c r="AV133" s="13" t="s">
        <v>189</v>
      </c>
      <c r="AW133" s="13" t="s">
        <v>30</v>
      </c>
      <c r="AX133" s="13" t="s">
        <v>81</v>
      </c>
      <c r="AY133" s="219" t="s">
        <v>182</v>
      </c>
    </row>
    <row r="134" spans="1:65" s="1" customFormat="1" ht="24">
      <c r="A134" s="33"/>
      <c r="B134" s="34"/>
      <c r="C134" s="184" t="s">
        <v>200</v>
      </c>
      <c r="D134" s="184" t="s">
        <v>184</v>
      </c>
      <c r="E134" s="185" t="s">
        <v>201</v>
      </c>
      <c r="F134" s="186" t="s">
        <v>202</v>
      </c>
      <c r="G134" s="187" t="s">
        <v>187</v>
      </c>
      <c r="H134" s="188">
        <v>69.8</v>
      </c>
      <c r="I134" s="189"/>
      <c r="J134" s="190">
        <f>ROUND(I134*H134,2)</f>
        <v>0</v>
      </c>
      <c r="K134" s="186" t="s">
        <v>188</v>
      </c>
      <c r="L134" s="38"/>
      <c r="M134" s="191" t="s">
        <v>1</v>
      </c>
      <c r="N134" s="192" t="s">
        <v>38</v>
      </c>
      <c r="O134" s="70"/>
      <c r="P134" s="193">
        <f>O134*H134</f>
        <v>0</v>
      </c>
      <c r="Q134" s="193">
        <v>0</v>
      </c>
      <c r="R134" s="193">
        <f>Q134*H134</f>
        <v>0</v>
      </c>
      <c r="S134" s="193">
        <v>0.22</v>
      </c>
      <c r="T134" s="194">
        <f>S134*H134</f>
        <v>15.356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5" t="s">
        <v>189</v>
      </c>
      <c r="AT134" s="195" t="s">
        <v>184</v>
      </c>
      <c r="AU134" s="195" t="s">
        <v>83</v>
      </c>
      <c r="AY134" s="16" t="s">
        <v>182</v>
      </c>
      <c r="BE134" s="196">
        <f>IF(N134="základní",J134,0)</f>
        <v>0</v>
      </c>
      <c r="BF134" s="196">
        <f>IF(N134="snížená",J134,0)</f>
        <v>0</v>
      </c>
      <c r="BG134" s="196">
        <f>IF(N134="zákl. přenesená",J134,0)</f>
        <v>0</v>
      </c>
      <c r="BH134" s="196">
        <f>IF(N134="sníž. přenesená",J134,0)</f>
        <v>0</v>
      </c>
      <c r="BI134" s="196">
        <f>IF(N134="nulová",J134,0)</f>
        <v>0</v>
      </c>
      <c r="BJ134" s="16" t="s">
        <v>81</v>
      </c>
      <c r="BK134" s="196">
        <f>ROUND(I134*H134,2)</f>
        <v>0</v>
      </c>
      <c r="BL134" s="16" t="s">
        <v>189</v>
      </c>
      <c r="BM134" s="195" t="s">
        <v>203</v>
      </c>
    </row>
    <row r="135" spans="1:65" s="12" customFormat="1">
      <c r="B135" s="197"/>
      <c r="C135" s="198"/>
      <c r="D135" s="199" t="s">
        <v>191</v>
      </c>
      <c r="E135" s="200" t="s">
        <v>1</v>
      </c>
      <c r="F135" s="201" t="s">
        <v>204</v>
      </c>
      <c r="G135" s="198"/>
      <c r="H135" s="202">
        <v>69.8</v>
      </c>
      <c r="I135" s="203"/>
      <c r="J135" s="198"/>
      <c r="K135" s="198"/>
      <c r="L135" s="204"/>
      <c r="M135" s="205"/>
      <c r="N135" s="206"/>
      <c r="O135" s="206"/>
      <c r="P135" s="206"/>
      <c r="Q135" s="206"/>
      <c r="R135" s="206"/>
      <c r="S135" s="206"/>
      <c r="T135" s="207"/>
      <c r="AT135" s="208" t="s">
        <v>191</v>
      </c>
      <c r="AU135" s="208" t="s">
        <v>83</v>
      </c>
      <c r="AV135" s="12" t="s">
        <v>83</v>
      </c>
      <c r="AW135" s="12" t="s">
        <v>30</v>
      </c>
      <c r="AX135" s="12" t="s">
        <v>73</v>
      </c>
      <c r="AY135" s="208" t="s">
        <v>182</v>
      </c>
    </row>
    <row r="136" spans="1:65" s="13" customFormat="1">
      <c r="B136" s="209"/>
      <c r="C136" s="210"/>
      <c r="D136" s="199" t="s">
        <v>191</v>
      </c>
      <c r="E136" s="211" t="s">
        <v>1</v>
      </c>
      <c r="F136" s="212" t="s">
        <v>199</v>
      </c>
      <c r="G136" s="210"/>
      <c r="H136" s="213">
        <v>69.8</v>
      </c>
      <c r="I136" s="214"/>
      <c r="J136" s="210"/>
      <c r="K136" s="210"/>
      <c r="L136" s="215"/>
      <c r="M136" s="216"/>
      <c r="N136" s="217"/>
      <c r="O136" s="217"/>
      <c r="P136" s="217"/>
      <c r="Q136" s="217"/>
      <c r="R136" s="217"/>
      <c r="S136" s="217"/>
      <c r="T136" s="218"/>
      <c r="AT136" s="219" t="s">
        <v>191</v>
      </c>
      <c r="AU136" s="219" t="s">
        <v>83</v>
      </c>
      <c r="AV136" s="13" t="s">
        <v>189</v>
      </c>
      <c r="AW136" s="13" t="s">
        <v>30</v>
      </c>
      <c r="AX136" s="13" t="s">
        <v>81</v>
      </c>
      <c r="AY136" s="219" t="s">
        <v>182</v>
      </c>
    </row>
    <row r="137" spans="1:65" s="1" customFormat="1" ht="24">
      <c r="A137" s="33"/>
      <c r="B137" s="34"/>
      <c r="C137" s="184" t="s">
        <v>189</v>
      </c>
      <c r="D137" s="184" t="s">
        <v>184</v>
      </c>
      <c r="E137" s="185" t="s">
        <v>205</v>
      </c>
      <c r="F137" s="186" t="s">
        <v>206</v>
      </c>
      <c r="G137" s="187" t="s">
        <v>187</v>
      </c>
      <c r="H137" s="188">
        <v>139.6</v>
      </c>
      <c r="I137" s="189"/>
      <c r="J137" s="190">
        <f>ROUND(I137*H137,2)</f>
        <v>0</v>
      </c>
      <c r="K137" s="186" t="s">
        <v>188</v>
      </c>
      <c r="L137" s="38"/>
      <c r="M137" s="191" t="s">
        <v>1</v>
      </c>
      <c r="N137" s="192" t="s">
        <v>38</v>
      </c>
      <c r="O137" s="70"/>
      <c r="P137" s="193">
        <f>O137*H137</f>
        <v>0</v>
      </c>
      <c r="Q137" s="193">
        <v>0</v>
      </c>
      <c r="R137" s="193">
        <f>Q137*H137</f>
        <v>0</v>
      </c>
      <c r="S137" s="193">
        <v>0.5</v>
      </c>
      <c r="T137" s="194">
        <f>S137*H137</f>
        <v>69.8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5" t="s">
        <v>189</v>
      </c>
      <c r="AT137" s="195" t="s">
        <v>184</v>
      </c>
      <c r="AU137" s="195" t="s">
        <v>83</v>
      </c>
      <c r="AY137" s="16" t="s">
        <v>182</v>
      </c>
      <c r="BE137" s="196">
        <f>IF(N137="základní",J137,0)</f>
        <v>0</v>
      </c>
      <c r="BF137" s="196">
        <f>IF(N137="snížená",J137,0)</f>
        <v>0</v>
      </c>
      <c r="BG137" s="196">
        <f>IF(N137="zákl. přenesená",J137,0)</f>
        <v>0</v>
      </c>
      <c r="BH137" s="196">
        <f>IF(N137="sníž. přenesená",J137,0)</f>
        <v>0</v>
      </c>
      <c r="BI137" s="196">
        <f>IF(N137="nulová",J137,0)</f>
        <v>0</v>
      </c>
      <c r="BJ137" s="16" t="s">
        <v>81</v>
      </c>
      <c r="BK137" s="196">
        <f>ROUND(I137*H137,2)</f>
        <v>0</v>
      </c>
      <c r="BL137" s="16" t="s">
        <v>189</v>
      </c>
      <c r="BM137" s="195" t="s">
        <v>207</v>
      </c>
    </row>
    <row r="138" spans="1:65" s="12" customFormat="1">
      <c r="B138" s="197"/>
      <c r="C138" s="198"/>
      <c r="D138" s="199" t="s">
        <v>191</v>
      </c>
      <c r="E138" s="200" t="s">
        <v>1</v>
      </c>
      <c r="F138" s="201" t="s">
        <v>208</v>
      </c>
      <c r="G138" s="198"/>
      <c r="H138" s="202">
        <v>139.6</v>
      </c>
      <c r="I138" s="203"/>
      <c r="J138" s="198"/>
      <c r="K138" s="198"/>
      <c r="L138" s="204"/>
      <c r="M138" s="205"/>
      <c r="N138" s="206"/>
      <c r="O138" s="206"/>
      <c r="P138" s="206"/>
      <c r="Q138" s="206"/>
      <c r="R138" s="206"/>
      <c r="S138" s="206"/>
      <c r="T138" s="207"/>
      <c r="AT138" s="208" t="s">
        <v>191</v>
      </c>
      <c r="AU138" s="208" t="s">
        <v>83</v>
      </c>
      <c r="AV138" s="12" t="s">
        <v>83</v>
      </c>
      <c r="AW138" s="12" t="s">
        <v>30</v>
      </c>
      <c r="AX138" s="12" t="s">
        <v>81</v>
      </c>
      <c r="AY138" s="208" t="s">
        <v>182</v>
      </c>
    </row>
    <row r="139" spans="1:65" s="1" customFormat="1" ht="24">
      <c r="A139" s="33"/>
      <c r="B139" s="34"/>
      <c r="C139" s="184" t="s">
        <v>209</v>
      </c>
      <c r="D139" s="184" t="s">
        <v>184</v>
      </c>
      <c r="E139" s="185" t="s">
        <v>210</v>
      </c>
      <c r="F139" s="186" t="s">
        <v>211</v>
      </c>
      <c r="G139" s="187" t="s">
        <v>212</v>
      </c>
      <c r="H139" s="188">
        <v>52.35</v>
      </c>
      <c r="I139" s="189"/>
      <c r="J139" s="190">
        <f>ROUND(I139*H139,2)</f>
        <v>0</v>
      </c>
      <c r="K139" s="186" t="s">
        <v>1</v>
      </c>
      <c r="L139" s="38"/>
      <c r="M139" s="191" t="s">
        <v>1</v>
      </c>
      <c r="N139" s="192" t="s">
        <v>38</v>
      </c>
      <c r="O139" s="70"/>
      <c r="P139" s="193">
        <f>O139*H139</f>
        <v>0</v>
      </c>
      <c r="Q139" s="193">
        <v>3.6900000000000002E-2</v>
      </c>
      <c r="R139" s="193">
        <f>Q139*H139</f>
        <v>1.9317150000000001</v>
      </c>
      <c r="S139" s="193">
        <v>0</v>
      </c>
      <c r="T139" s="194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5" t="s">
        <v>189</v>
      </c>
      <c r="AT139" s="195" t="s">
        <v>184</v>
      </c>
      <c r="AU139" s="195" t="s">
        <v>83</v>
      </c>
      <c r="AY139" s="16" t="s">
        <v>182</v>
      </c>
      <c r="BE139" s="196">
        <f>IF(N139="základní",J139,0)</f>
        <v>0</v>
      </c>
      <c r="BF139" s="196">
        <f>IF(N139="snížená",J139,0)</f>
        <v>0</v>
      </c>
      <c r="BG139" s="196">
        <f>IF(N139="zákl. přenesená",J139,0)</f>
        <v>0</v>
      </c>
      <c r="BH139" s="196">
        <f>IF(N139="sníž. přenesená",J139,0)</f>
        <v>0</v>
      </c>
      <c r="BI139" s="196">
        <f>IF(N139="nulová",J139,0)</f>
        <v>0</v>
      </c>
      <c r="BJ139" s="16" t="s">
        <v>81</v>
      </c>
      <c r="BK139" s="196">
        <f>ROUND(I139*H139,2)</f>
        <v>0</v>
      </c>
      <c r="BL139" s="16" t="s">
        <v>189</v>
      </c>
      <c r="BM139" s="195" t="s">
        <v>213</v>
      </c>
    </row>
    <row r="140" spans="1:65" s="12" customFormat="1">
      <c r="B140" s="197"/>
      <c r="C140" s="198"/>
      <c r="D140" s="199" t="s">
        <v>191</v>
      </c>
      <c r="E140" s="200" t="s">
        <v>1</v>
      </c>
      <c r="F140" s="201" t="s">
        <v>214</v>
      </c>
      <c r="G140" s="198"/>
      <c r="H140" s="202">
        <v>52.35</v>
      </c>
      <c r="I140" s="203"/>
      <c r="J140" s="198"/>
      <c r="K140" s="198"/>
      <c r="L140" s="204"/>
      <c r="M140" s="205"/>
      <c r="N140" s="206"/>
      <c r="O140" s="206"/>
      <c r="P140" s="206"/>
      <c r="Q140" s="206"/>
      <c r="R140" s="206"/>
      <c r="S140" s="206"/>
      <c r="T140" s="207"/>
      <c r="AT140" s="208" t="s">
        <v>191</v>
      </c>
      <c r="AU140" s="208" t="s">
        <v>83</v>
      </c>
      <c r="AV140" s="12" t="s">
        <v>83</v>
      </c>
      <c r="AW140" s="12" t="s">
        <v>30</v>
      </c>
      <c r="AX140" s="12" t="s">
        <v>81</v>
      </c>
      <c r="AY140" s="208" t="s">
        <v>182</v>
      </c>
    </row>
    <row r="141" spans="1:65" s="1" customFormat="1" ht="24">
      <c r="A141" s="33"/>
      <c r="B141" s="34"/>
      <c r="C141" s="184" t="s">
        <v>215</v>
      </c>
      <c r="D141" s="184" t="s">
        <v>184</v>
      </c>
      <c r="E141" s="185" t="s">
        <v>216</v>
      </c>
      <c r="F141" s="186" t="s">
        <v>217</v>
      </c>
      <c r="G141" s="187" t="s">
        <v>187</v>
      </c>
      <c r="H141" s="188">
        <v>226.85</v>
      </c>
      <c r="I141" s="189"/>
      <c r="J141" s="190">
        <f>ROUND(I141*H141,2)</f>
        <v>0</v>
      </c>
      <c r="K141" s="186" t="s">
        <v>188</v>
      </c>
      <c r="L141" s="38"/>
      <c r="M141" s="191" t="s">
        <v>1</v>
      </c>
      <c r="N141" s="192" t="s">
        <v>38</v>
      </c>
      <c r="O141" s="70"/>
      <c r="P141" s="193">
        <f>O141*H141</f>
        <v>0</v>
      </c>
      <c r="Q141" s="193">
        <v>0</v>
      </c>
      <c r="R141" s="193">
        <f>Q141*H141</f>
        <v>0</v>
      </c>
      <c r="S141" s="193">
        <v>0</v>
      </c>
      <c r="T141" s="194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5" t="s">
        <v>189</v>
      </c>
      <c r="AT141" s="195" t="s">
        <v>184</v>
      </c>
      <c r="AU141" s="195" t="s">
        <v>83</v>
      </c>
      <c r="AY141" s="16" t="s">
        <v>182</v>
      </c>
      <c r="BE141" s="196">
        <f>IF(N141="základní",J141,0)</f>
        <v>0</v>
      </c>
      <c r="BF141" s="196">
        <f>IF(N141="snížená",J141,0)</f>
        <v>0</v>
      </c>
      <c r="BG141" s="196">
        <f>IF(N141="zákl. přenesená",J141,0)</f>
        <v>0</v>
      </c>
      <c r="BH141" s="196">
        <f>IF(N141="sníž. přenesená",J141,0)</f>
        <v>0</v>
      </c>
      <c r="BI141" s="196">
        <f>IF(N141="nulová",J141,0)</f>
        <v>0</v>
      </c>
      <c r="BJ141" s="16" t="s">
        <v>81</v>
      </c>
      <c r="BK141" s="196">
        <f>ROUND(I141*H141,2)</f>
        <v>0</v>
      </c>
      <c r="BL141" s="16" t="s">
        <v>189</v>
      </c>
      <c r="BM141" s="195" t="s">
        <v>218</v>
      </c>
    </row>
    <row r="142" spans="1:65" s="12" customFormat="1">
      <c r="B142" s="197"/>
      <c r="C142" s="198"/>
      <c r="D142" s="199" t="s">
        <v>191</v>
      </c>
      <c r="E142" s="200" t="s">
        <v>1</v>
      </c>
      <c r="F142" s="201" t="s">
        <v>219</v>
      </c>
      <c r="G142" s="198"/>
      <c r="H142" s="202">
        <v>226.85</v>
      </c>
      <c r="I142" s="203"/>
      <c r="J142" s="198"/>
      <c r="K142" s="198"/>
      <c r="L142" s="204"/>
      <c r="M142" s="205"/>
      <c r="N142" s="206"/>
      <c r="O142" s="206"/>
      <c r="P142" s="206"/>
      <c r="Q142" s="206"/>
      <c r="R142" s="206"/>
      <c r="S142" s="206"/>
      <c r="T142" s="207"/>
      <c r="AT142" s="208" t="s">
        <v>191</v>
      </c>
      <c r="AU142" s="208" t="s">
        <v>83</v>
      </c>
      <c r="AV142" s="12" t="s">
        <v>83</v>
      </c>
      <c r="AW142" s="12" t="s">
        <v>30</v>
      </c>
      <c r="AX142" s="12" t="s">
        <v>73</v>
      </c>
      <c r="AY142" s="208" t="s">
        <v>182</v>
      </c>
    </row>
    <row r="143" spans="1:65" s="13" customFormat="1">
      <c r="B143" s="209"/>
      <c r="C143" s="210"/>
      <c r="D143" s="199" t="s">
        <v>191</v>
      </c>
      <c r="E143" s="211" t="s">
        <v>1</v>
      </c>
      <c r="F143" s="212" t="s">
        <v>199</v>
      </c>
      <c r="G143" s="210"/>
      <c r="H143" s="213">
        <v>226.85</v>
      </c>
      <c r="I143" s="214"/>
      <c r="J143" s="210"/>
      <c r="K143" s="210"/>
      <c r="L143" s="215"/>
      <c r="M143" s="216"/>
      <c r="N143" s="217"/>
      <c r="O143" s="217"/>
      <c r="P143" s="217"/>
      <c r="Q143" s="217"/>
      <c r="R143" s="217"/>
      <c r="S143" s="217"/>
      <c r="T143" s="218"/>
      <c r="AT143" s="219" t="s">
        <v>191</v>
      </c>
      <c r="AU143" s="219" t="s">
        <v>83</v>
      </c>
      <c r="AV143" s="13" t="s">
        <v>189</v>
      </c>
      <c r="AW143" s="13" t="s">
        <v>30</v>
      </c>
      <c r="AX143" s="13" t="s">
        <v>81</v>
      </c>
      <c r="AY143" s="219" t="s">
        <v>182</v>
      </c>
    </row>
    <row r="144" spans="1:65" s="1" customFormat="1" ht="24">
      <c r="A144" s="33"/>
      <c r="B144" s="34"/>
      <c r="C144" s="184" t="s">
        <v>220</v>
      </c>
      <c r="D144" s="184" t="s">
        <v>184</v>
      </c>
      <c r="E144" s="185" t="s">
        <v>221</v>
      </c>
      <c r="F144" s="186" t="s">
        <v>222</v>
      </c>
      <c r="G144" s="187" t="s">
        <v>223</v>
      </c>
      <c r="H144" s="188">
        <v>149.83000000000001</v>
      </c>
      <c r="I144" s="189"/>
      <c r="J144" s="190">
        <f>ROUND(I144*H144,2)</f>
        <v>0</v>
      </c>
      <c r="K144" s="186" t="s">
        <v>188</v>
      </c>
      <c r="L144" s="38"/>
      <c r="M144" s="191" t="s">
        <v>1</v>
      </c>
      <c r="N144" s="192" t="s">
        <v>38</v>
      </c>
      <c r="O144" s="70"/>
      <c r="P144" s="193">
        <f>O144*H144</f>
        <v>0</v>
      </c>
      <c r="Q144" s="193">
        <v>0</v>
      </c>
      <c r="R144" s="193">
        <f>Q144*H144</f>
        <v>0</v>
      </c>
      <c r="S144" s="193">
        <v>0</v>
      </c>
      <c r="T144" s="194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5" t="s">
        <v>189</v>
      </c>
      <c r="AT144" s="195" t="s">
        <v>184</v>
      </c>
      <c r="AU144" s="195" t="s">
        <v>83</v>
      </c>
      <c r="AY144" s="16" t="s">
        <v>182</v>
      </c>
      <c r="BE144" s="196">
        <f>IF(N144="základní",J144,0)</f>
        <v>0</v>
      </c>
      <c r="BF144" s="196">
        <f>IF(N144="snížená",J144,0)</f>
        <v>0</v>
      </c>
      <c r="BG144" s="196">
        <f>IF(N144="zákl. přenesená",J144,0)</f>
        <v>0</v>
      </c>
      <c r="BH144" s="196">
        <f>IF(N144="sníž. přenesená",J144,0)</f>
        <v>0</v>
      </c>
      <c r="BI144" s="196">
        <f>IF(N144="nulová",J144,0)</f>
        <v>0</v>
      </c>
      <c r="BJ144" s="16" t="s">
        <v>81</v>
      </c>
      <c r="BK144" s="196">
        <f>ROUND(I144*H144,2)</f>
        <v>0</v>
      </c>
      <c r="BL144" s="16" t="s">
        <v>189</v>
      </c>
      <c r="BM144" s="195" t="s">
        <v>224</v>
      </c>
    </row>
    <row r="145" spans="1:65" s="12" customFormat="1">
      <c r="B145" s="197"/>
      <c r="C145" s="198"/>
      <c r="D145" s="199" t="s">
        <v>191</v>
      </c>
      <c r="E145" s="200" t="s">
        <v>1</v>
      </c>
      <c r="F145" s="201" t="s">
        <v>225</v>
      </c>
      <c r="G145" s="198"/>
      <c r="H145" s="202">
        <v>149.83000000000001</v>
      </c>
      <c r="I145" s="203"/>
      <c r="J145" s="198"/>
      <c r="K145" s="198"/>
      <c r="L145" s="204"/>
      <c r="M145" s="205"/>
      <c r="N145" s="206"/>
      <c r="O145" s="206"/>
      <c r="P145" s="206"/>
      <c r="Q145" s="206"/>
      <c r="R145" s="206"/>
      <c r="S145" s="206"/>
      <c r="T145" s="207"/>
      <c r="AT145" s="208" t="s">
        <v>191</v>
      </c>
      <c r="AU145" s="208" t="s">
        <v>83</v>
      </c>
      <c r="AV145" s="12" t="s">
        <v>83</v>
      </c>
      <c r="AW145" s="12" t="s">
        <v>30</v>
      </c>
      <c r="AX145" s="12" t="s">
        <v>81</v>
      </c>
      <c r="AY145" s="208" t="s">
        <v>182</v>
      </c>
    </row>
    <row r="146" spans="1:65" s="1" customFormat="1" ht="33" customHeight="1">
      <c r="A146" s="33"/>
      <c r="B146" s="34"/>
      <c r="C146" s="184" t="s">
        <v>226</v>
      </c>
      <c r="D146" s="184" t="s">
        <v>184</v>
      </c>
      <c r="E146" s="185" t="s">
        <v>227</v>
      </c>
      <c r="F146" s="186" t="s">
        <v>228</v>
      </c>
      <c r="G146" s="187" t="s">
        <v>223</v>
      </c>
      <c r="H146" s="188">
        <v>1.1519999999999999</v>
      </c>
      <c r="I146" s="189"/>
      <c r="J146" s="190">
        <f>ROUND(I146*H146,2)</f>
        <v>0</v>
      </c>
      <c r="K146" s="186" t="s">
        <v>188</v>
      </c>
      <c r="L146" s="38"/>
      <c r="M146" s="191" t="s">
        <v>1</v>
      </c>
      <c r="N146" s="192" t="s">
        <v>38</v>
      </c>
      <c r="O146" s="70"/>
      <c r="P146" s="193">
        <f>O146*H146</f>
        <v>0</v>
      </c>
      <c r="Q146" s="193">
        <v>0</v>
      </c>
      <c r="R146" s="193">
        <f>Q146*H146</f>
        <v>0</v>
      </c>
      <c r="S146" s="193">
        <v>0</v>
      </c>
      <c r="T146" s="194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5" t="s">
        <v>189</v>
      </c>
      <c r="AT146" s="195" t="s">
        <v>184</v>
      </c>
      <c r="AU146" s="195" t="s">
        <v>83</v>
      </c>
      <c r="AY146" s="16" t="s">
        <v>182</v>
      </c>
      <c r="BE146" s="196">
        <f>IF(N146="základní",J146,0)</f>
        <v>0</v>
      </c>
      <c r="BF146" s="196">
        <f>IF(N146="snížená",J146,0)</f>
        <v>0</v>
      </c>
      <c r="BG146" s="196">
        <f>IF(N146="zákl. přenesená",J146,0)</f>
        <v>0</v>
      </c>
      <c r="BH146" s="196">
        <f>IF(N146="sníž. přenesená",J146,0)</f>
        <v>0</v>
      </c>
      <c r="BI146" s="196">
        <f>IF(N146="nulová",J146,0)</f>
        <v>0</v>
      </c>
      <c r="BJ146" s="16" t="s">
        <v>81</v>
      </c>
      <c r="BK146" s="196">
        <f>ROUND(I146*H146,2)</f>
        <v>0</v>
      </c>
      <c r="BL146" s="16" t="s">
        <v>189</v>
      </c>
      <c r="BM146" s="195" t="s">
        <v>229</v>
      </c>
    </row>
    <row r="147" spans="1:65" s="12" customFormat="1">
      <c r="B147" s="197"/>
      <c r="C147" s="198"/>
      <c r="D147" s="199" t="s">
        <v>191</v>
      </c>
      <c r="E147" s="200" t="s">
        <v>151</v>
      </c>
      <c r="F147" s="201" t="s">
        <v>230</v>
      </c>
      <c r="G147" s="198"/>
      <c r="H147" s="202">
        <v>2.3039999999999998</v>
      </c>
      <c r="I147" s="203"/>
      <c r="J147" s="198"/>
      <c r="K147" s="198"/>
      <c r="L147" s="204"/>
      <c r="M147" s="205"/>
      <c r="N147" s="206"/>
      <c r="O147" s="206"/>
      <c r="P147" s="206"/>
      <c r="Q147" s="206"/>
      <c r="R147" s="206"/>
      <c r="S147" s="206"/>
      <c r="T147" s="207"/>
      <c r="AT147" s="208" t="s">
        <v>191</v>
      </c>
      <c r="AU147" s="208" t="s">
        <v>83</v>
      </c>
      <c r="AV147" s="12" t="s">
        <v>83</v>
      </c>
      <c r="AW147" s="12" t="s">
        <v>30</v>
      </c>
      <c r="AX147" s="12" t="s">
        <v>73</v>
      </c>
      <c r="AY147" s="208" t="s">
        <v>182</v>
      </c>
    </row>
    <row r="148" spans="1:65" s="12" customFormat="1">
      <c r="B148" s="197"/>
      <c r="C148" s="198"/>
      <c r="D148" s="199" t="s">
        <v>191</v>
      </c>
      <c r="E148" s="200" t="s">
        <v>1</v>
      </c>
      <c r="F148" s="201" t="s">
        <v>231</v>
      </c>
      <c r="G148" s="198"/>
      <c r="H148" s="202">
        <v>1.1519999999999999</v>
      </c>
      <c r="I148" s="203"/>
      <c r="J148" s="198"/>
      <c r="K148" s="198"/>
      <c r="L148" s="204"/>
      <c r="M148" s="205"/>
      <c r="N148" s="206"/>
      <c r="O148" s="206"/>
      <c r="P148" s="206"/>
      <c r="Q148" s="206"/>
      <c r="R148" s="206"/>
      <c r="S148" s="206"/>
      <c r="T148" s="207"/>
      <c r="AT148" s="208" t="s">
        <v>191</v>
      </c>
      <c r="AU148" s="208" t="s">
        <v>83</v>
      </c>
      <c r="AV148" s="12" t="s">
        <v>83</v>
      </c>
      <c r="AW148" s="12" t="s">
        <v>30</v>
      </c>
      <c r="AX148" s="12" t="s">
        <v>81</v>
      </c>
      <c r="AY148" s="208" t="s">
        <v>182</v>
      </c>
    </row>
    <row r="149" spans="1:65" s="1" customFormat="1" ht="33" customHeight="1">
      <c r="A149" s="33"/>
      <c r="B149" s="34"/>
      <c r="C149" s="184" t="s">
        <v>232</v>
      </c>
      <c r="D149" s="184" t="s">
        <v>184</v>
      </c>
      <c r="E149" s="185" t="s">
        <v>233</v>
      </c>
      <c r="F149" s="186" t="s">
        <v>234</v>
      </c>
      <c r="G149" s="187" t="s">
        <v>223</v>
      </c>
      <c r="H149" s="188">
        <v>1.1519999999999999</v>
      </c>
      <c r="I149" s="189"/>
      <c r="J149" s="190">
        <f>ROUND(I149*H149,2)</f>
        <v>0</v>
      </c>
      <c r="K149" s="186" t="s">
        <v>188</v>
      </c>
      <c r="L149" s="38"/>
      <c r="M149" s="191" t="s">
        <v>1</v>
      </c>
      <c r="N149" s="192" t="s">
        <v>38</v>
      </c>
      <c r="O149" s="70"/>
      <c r="P149" s="193">
        <f>O149*H149</f>
        <v>0</v>
      </c>
      <c r="Q149" s="193">
        <v>0</v>
      </c>
      <c r="R149" s="193">
        <f>Q149*H149</f>
        <v>0</v>
      </c>
      <c r="S149" s="193">
        <v>0</v>
      </c>
      <c r="T149" s="194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5" t="s">
        <v>189</v>
      </c>
      <c r="AT149" s="195" t="s">
        <v>184</v>
      </c>
      <c r="AU149" s="195" t="s">
        <v>83</v>
      </c>
      <c r="AY149" s="16" t="s">
        <v>182</v>
      </c>
      <c r="BE149" s="196">
        <f>IF(N149="základní",J149,0)</f>
        <v>0</v>
      </c>
      <c r="BF149" s="196">
        <f>IF(N149="snížená",J149,0)</f>
        <v>0</v>
      </c>
      <c r="BG149" s="196">
        <f>IF(N149="zákl. přenesená",J149,0)</f>
        <v>0</v>
      </c>
      <c r="BH149" s="196">
        <f>IF(N149="sníž. přenesená",J149,0)</f>
        <v>0</v>
      </c>
      <c r="BI149" s="196">
        <f>IF(N149="nulová",J149,0)</f>
        <v>0</v>
      </c>
      <c r="BJ149" s="16" t="s">
        <v>81</v>
      </c>
      <c r="BK149" s="196">
        <f>ROUND(I149*H149,2)</f>
        <v>0</v>
      </c>
      <c r="BL149" s="16" t="s">
        <v>189</v>
      </c>
      <c r="BM149" s="195" t="s">
        <v>235</v>
      </c>
    </row>
    <row r="150" spans="1:65" s="12" customFormat="1">
      <c r="B150" s="197"/>
      <c r="C150" s="198"/>
      <c r="D150" s="199" t="s">
        <v>191</v>
      </c>
      <c r="E150" s="200" t="s">
        <v>1</v>
      </c>
      <c r="F150" s="201" t="s">
        <v>231</v>
      </c>
      <c r="G150" s="198"/>
      <c r="H150" s="202">
        <v>1.1519999999999999</v>
      </c>
      <c r="I150" s="203"/>
      <c r="J150" s="198"/>
      <c r="K150" s="198"/>
      <c r="L150" s="204"/>
      <c r="M150" s="205"/>
      <c r="N150" s="206"/>
      <c r="O150" s="206"/>
      <c r="P150" s="206"/>
      <c r="Q150" s="206"/>
      <c r="R150" s="206"/>
      <c r="S150" s="206"/>
      <c r="T150" s="207"/>
      <c r="AT150" s="208" t="s">
        <v>191</v>
      </c>
      <c r="AU150" s="208" t="s">
        <v>83</v>
      </c>
      <c r="AV150" s="12" t="s">
        <v>83</v>
      </c>
      <c r="AW150" s="12" t="s">
        <v>30</v>
      </c>
      <c r="AX150" s="12" t="s">
        <v>81</v>
      </c>
      <c r="AY150" s="208" t="s">
        <v>182</v>
      </c>
    </row>
    <row r="151" spans="1:65" s="1" customFormat="1" ht="33" customHeight="1">
      <c r="A151" s="33"/>
      <c r="B151" s="34"/>
      <c r="C151" s="184" t="s">
        <v>236</v>
      </c>
      <c r="D151" s="184" t="s">
        <v>184</v>
      </c>
      <c r="E151" s="185" t="s">
        <v>237</v>
      </c>
      <c r="F151" s="186" t="s">
        <v>238</v>
      </c>
      <c r="G151" s="187" t="s">
        <v>223</v>
      </c>
      <c r="H151" s="188">
        <v>249.71700000000001</v>
      </c>
      <c r="I151" s="189"/>
      <c r="J151" s="190">
        <f>ROUND(I151*H151,2)</f>
        <v>0</v>
      </c>
      <c r="K151" s="186" t="s">
        <v>1</v>
      </c>
      <c r="L151" s="38"/>
      <c r="M151" s="191" t="s">
        <v>1</v>
      </c>
      <c r="N151" s="192" t="s">
        <v>38</v>
      </c>
      <c r="O151" s="70"/>
      <c r="P151" s="193">
        <f>O151*H151</f>
        <v>0</v>
      </c>
      <c r="Q151" s="193">
        <v>0</v>
      </c>
      <c r="R151" s="193">
        <f>Q151*H151</f>
        <v>0</v>
      </c>
      <c r="S151" s="193">
        <v>0</v>
      </c>
      <c r="T151" s="194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95" t="s">
        <v>189</v>
      </c>
      <c r="AT151" s="195" t="s">
        <v>184</v>
      </c>
      <c r="AU151" s="195" t="s">
        <v>83</v>
      </c>
      <c r="AY151" s="16" t="s">
        <v>182</v>
      </c>
      <c r="BE151" s="196">
        <f>IF(N151="základní",J151,0)</f>
        <v>0</v>
      </c>
      <c r="BF151" s="196">
        <f>IF(N151="snížená",J151,0)</f>
        <v>0</v>
      </c>
      <c r="BG151" s="196">
        <f>IF(N151="zákl. přenesená",J151,0)</f>
        <v>0</v>
      </c>
      <c r="BH151" s="196">
        <f>IF(N151="sníž. přenesená",J151,0)</f>
        <v>0</v>
      </c>
      <c r="BI151" s="196">
        <f>IF(N151="nulová",J151,0)</f>
        <v>0</v>
      </c>
      <c r="BJ151" s="16" t="s">
        <v>81</v>
      </c>
      <c r="BK151" s="196">
        <f>ROUND(I151*H151,2)</f>
        <v>0</v>
      </c>
      <c r="BL151" s="16" t="s">
        <v>189</v>
      </c>
      <c r="BM151" s="195" t="s">
        <v>239</v>
      </c>
    </row>
    <row r="152" spans="1:65" s="12" customFormat="1">
      <c r="B152" s="197"/>
      <c r="C152" s="198"/>
      <c r="D152" s="199" t="s">
        <v>191</v>
      </c>
      <c r="E152" s="200" t="s">
        <v>1</v>
      </c>
      <c r="F152" s="201" t="s">
        <v>240</v>
      </c>
      <c r="G152" s="198"/>
      <c r="H152" s="202">
        <v>586.32000000000005</v>
      </c>
      <c r="I152" s="203"/>
      <c r="J152" s="198"/>
      <c r="K152" s="198"/>
      <c r="L152" s="204"/>
      <c r="M152" s="205"/>
      <c r="N152" s="206"/>
      <c r="O152" s="206"/>
      <c r="P152" s="206"/>
      <c r="Q152" s="206"/>
      <c r="R152" s="206"/>
      <c r="S152" s="206"/>
      <c r="T152" s="207"/>
      <c r="AT152" s="208" t="s">
        <v>191</v>
      </c>
      <c r="AU152" s="208" t="s">
        <v>83</v>
      </c>
      <c r="AV152" s="12" t="s">
        <v>83</v>
      </c>
      <c r="AW152" s="12" t="s">
        <v>30</v>
      </c>
      <c r="AX152" s="12" t="s">
        <v>73</v>
      </c>
      <c r="AY152" s="208" t="s">
        <v>182</v>
      </c>
    </row>
    <row r="153" spans="1:65" s="12" customFormat="1">
      <c r="B153" s="197"/>
      <c r="C153" s="198"/>
      <c r="D153" s="199" t="s">
        <v>191</v>
      </c>
      <c r="E153" s="200" t="s">
        <v>1</v>
      </c>
      <c r="F153" s="201" t="s">
        <v>241</v>
      </c>
      <c r="G153" s="198"/>
      <c r="H153" s="202">
        <v>29.68</v>
      </c>
      <c r="I153" s="203"/>
      <c r="J153" s="198"/>
      <c r="K153" s="198"/>
      <c r="L153" s="204"/>
      <c r="M153" s="205"/>
      <c r="N153" s="206"/>
      <c r="O153" s="206"/>
      <c r="P153" s="206"/>
      <c r="Q153" s="206"/>
      <c r="R153" s="206"/>
      <c r="S153" s="206"/>
      <c r="T153" s="207"/>
      <c r="AT153" s="208" t="s">
        <v>191</v>
      </c>
      <c r="AU153" s="208" t="s">
        <v>83</v>
      </c>
      <c r="AV153" s="12" t="s">
        <v>83</v>
      </c>
      <c r="AW153" s="12" t="s">
        <v>30</v>
      </c>
      <c r="AX153" s="12" t="s">
        <v>73</v>
      </c>
      <c r="AY153" s="208" t="s">
        <v>182</v>
      </c>
    </row>
    <row r="154" spans="1:65" s="14" customFormat="1">
      <c r="B154" s="220"/>
      <c r="C154" s="221"/>
      <c r="D154" s="199" t="s">
        <v>191</v>
      </c>
      <c r="E154" s="222" t="s">
        <v>1</v>
      </c>
      <c r="F154" s="223" t="s">
        <v>242</v>
      </c>
      <c r="G154" s="221"/>
      <c r="H154" s="222" t="s">
        <v>1</v>
      </c>
      <c r="I154" s="224"/>
      <c r="J154" s="221"/>
      <c r="K154" s="221"/>
      <c r="L154" s="225"/>
      <c r="M154" s="226"/>
      <c r="N154" s="227"/>
      <c r="O154" s="227"/>
      <c r="P154" s="227"/>
      <c r="Q154" s="227"/>
      <c r="R154" s="227"/>
      <c r="S154" s="227"/>
      <c r="T154" s="228"/>
      <c r="AT154" s="229" t="s">
        <v>191</v>
      </c>
      <c r="AU154" s="229" t="s">
        <v>83</v>
      </c>
      <c r="AV154" s="14" t="s">
        <v>81</v>
      </c>
      <c r="AW154" s="14" t="s">
        <v>30</v>
      </c>
      <c r="AX154" s="14" t="s">
        <v>73</v>
      </c>
      <c r="AY154" s="229" t="s">
        <v>182</v>
      </c>
    </row>
    <row r="155" spans="1:65" s="12" customFormat="1">
      <c r="B155" s="197"/>
      <c r="C155" s="198"/>
      <c r="D155" s="199" t="s">
        <v>191</v>
      </c>
      <c r="E155" s="200" t="s">
        <v>1</v>
      </c>
      <c r="F155" s="201" t="s">
        <v>243</v>
      </c>
      <c r="G155" s="198"/>
      <c r="H155" s="202">
        <v>-24.43</v>
      </c>
      <c r="I155" s="203"/>
      <c r="J155" s="198"/>
      <c r="K155" s="198"/>
      <c r="L155" s="204"/>
      <c r="M155" s="205"/>
      <c r="N155" s="206"/>
      <c r="O155" s="206"/>
      <c r="P155" s="206"/>
      <c r="Q155" s="206"/>
      <c r="R155" s="206"/>
      <c r="S155" s="206"/>
      <c r="T155" s="207"/>
      <c r="AT155" s="208" t="s">
        <v>191</v>
      </c>
      <c r="AU155" s="208" t="s">
        <v>83</v>
      </c>
      <c r="AV155" s="12" t="s">
        <v>83</v>
      </c>
      <c r="AW155" s="12" t="s">
        <v>30</v>
      </c>
      <c r="AX155" s="12" t="s">
        <v>73</v>
      </c>
      <c r="AY155" s="208" t="s">
        <v>182</v>
      </c>
    </row>
    <row r="156" spans="1:65" s="12" customFormat="1">
      <c r="B156" s="197"/>
      <c r="C156" s="198"/>
      <c r="D156" s="199" t="s">
        <v>191</v>
      </c>
      <c r="E156" s="200" t="s">
        <v>1</v>
      </c>
      <c r="F156" s="201" t="s">
        <v>244</v>
      </c>
      <c r="G156" s="198"/>
      <c r="H156" s="202">
        <v>-31.41</v>
      </c>
      <c r="I156" s="203"/>
      <c r="J156" s="198"/>
      <c r="K156" s="198"/>
      <c r="L156" s="204"/>
      <c r="M156" s="205"/>
      <c r="N156" s="206"/>
      <c r="O156" s="206"/>
      <c r="P156" s="206"/>
      <c r="Q156" s="206"/>
      <c r="R156" s="206"/>
      <c r="S156" s="206"/>
      <c r="T156" s="207"/>
      <c r="AT156" s="208" t="s">
        <v>191</v>
      </c>
      <c r="AU156" s="208" t="s">
        <v>83</v>
      </c>
      <c r="AV156" s="12" t="s">
        <v>83</v>
      </c>
      <c r="AW156" s="12" t="s">
        <v>30</v>
      </c>
      <c r="AX156" s="12" t="s">
        <v>73</v>
      </c>
      <c r="AY156" s="208" t="s">
        <v>182</v>
      </c>
    </row>
    <row r="157" spans="1:65" s="12" customFormat="1">
      <c r="B157" s="197"/>
      <c r="C157" s="198"/>
      <c r="D157" s="199" t="s">
        <v>191</v>
      </c>
      <c r="E157" s="200" t="s">
        <v>1</v>
      </c>
      <c r="F157" s="201" t="s">
        <v>245</v>
      </c>
      <c r="G157" s="198"/>
      <c r="H157" s="202">
        <v>-31.41</v>
      </c>
      <c r="I157" s="203"/>
      <c r="J157" s="198"/>
      <c r="K157" s="198"/>
      <c r="L157" s="204"/>
      <c r="M157" s="205"/>
      <c r="N157" s="206"/>
      <c r="O157" s="206"/>
      <c r="P157" s="206"/>
      <c r="Q157" s="206"/>
      <c r="R157" s="206"/>
      <c r="S157" s="206"/>
      <c r="T157" s="207"/>
      <c r="AT157" s="208" t="s">
        <v>191</v>
      </c>
      <c r="AU157" s="208" t="s">
        <v>83</v>
      </c>
      <c r="AV157" s="12" t="s">
        <v>83</v>
      </c>
      <c r="AW157" s="12" t="s">
        <v>30</v>
      </c>
      <c r="AX157" s="12" t="s">
        <v>73</v>
      </c>
      <c r="AY157" s="208" t="s">
        <v>182</v>
      </c>
    </row>
    <row r="158" spans="1:65" s="12" customFormat="1">
      <c r="B158" s="197"/>
      <c r="C158" s="198"/>
      <c r="D158" s="199" t="s">
        <v>191</v>
      </c>
      <c r="E158" s="200" t="s">
        <v>1</v>
      </c>
      <c r="F158" s="201" t="s">
        <v>246</v>
      </c>
      <c r="G158" s="198"/>
      <c r="H158" s="202">
        <v>-29.315999999999999</v>
      </c>
      <c r="I158" s="203"/>
      <c r="J158" s="198"/>
      <c r="K158" s="198"/>
      <c r="L158" s="204"/>
      <c r="M158" s="205"/>
      <c r="N158" s="206"/>
      <c r="O158" s="206"/>
      <c r="P158" s="206"/>
      <c r="Q158" s="206"/>
      <c r="R158" s="206"/>
      <c r="S158" s="206"/>
      <c r="T158" s="207"/>
      <c r="AT158" s="208" t="s">
        <v>191</v>
      </c>
      <c r="AU158" s="208" t="s">
        <v>83</v>
      </c>
      <c r="AV158" s="12" t="s">
        <v>83</v>
      </c>
      <c r="AW158" s="12" t="s">
        <v>30</v>
      </c>
      <c r="AX158" s="12" t="s">
        <v>73</v>
      </c>
      <c r="AY158" s="208" t="s">
        <v>182</v>
      </c>
    </row>
    <row r="159" spans="1:65" s="13" customFormat="1">
      <c r="B159" s="209"/>
      <c r="C159" s="210"/>
      <c r="D159" s="199" t="s">
        <v>191</v>
      </c>
      <c r="E159" s="211" t="s">
        <v>129</v>
      </c>
      <c r="F159" s="212" t="s">
        <v>199</v>
      </c>
      <c r="G159" s="210"/>
      <c r="H159" s="213">
        <v>499.43400000000003</v>
      </c>
      <c r="I159" s="214"/>
      <c r="J159" s="210"/>
      <c r="K159" s="210"/>
      <c r="L159" s="215"/>
      <c r="M159" s="216"/>
      <c r="N159" s="217"/>
      <c r="O159" s="217"/>
      <c r="P159" s="217"/>
      <c r="Q159" s="217"/>
      <c r="R159" s="217"/>
      <c r="S159" s="217"/>
      <c r="T159" s="218"/>
      <c r="AT159" s="219" t="s">
        <v>191</v>
      </c>
      <c r="AU159" s="219" t="s">
        <v>83</v>
      </c>
      <c r="AV159" s="13" t="s">
        <v>189</v>
      </c>
      <c r="AW159" s="13" t="s">
        <v>30</v>
      </c>
      <c r="AX159" s="13" t="s">
        <v>73</v>
      </c>
      <c r="AY159" s="219" t="s">
        <v>182</v>
      </c>
    </row>
    <row r="160" spans="1:65" s="12" customFormat="1">
      <c r="B160" s="197"/>
      <c r="C160" s="198"/>
      <c r="D160" s="199" t="s">
        <v>191</v>
      </c>
      <c r="E160" s="200" t="s">
        <v>1</v>
      </c>
      <c r="F160" s="201" t="s">
        <v>247</v>
      </c>
      <c r="G160" s="198"/>
      <c r="H160" s="202">
        <v>249.71700000000001</v>
      </c>
      <c r="I160" s="203"/>
      <c r="J160" s="198"/>
      <c r="K160" s="198"/>
      <c r="L160" s="204"/>
      <c r="M160" s="205"/>
      <c r="N160" s="206"/>
      <c r="O160" s="206"/>
      <c r="P160" s="206"/>
      <c r="Q160" s="206"/>
      <c r="R160" s="206"/>
      <c r="S160" s="206"/>
      <c r="T160" s="207"/>
      <c r="AT160" s="208" t="s">
        <v>191</v>
      </c>
      <c r="AU160" s="208" t="s">
        <v>83</v>
      </c>
      <c r="AV160" s="12" t="s">
        <v>83</v>
      </c>
      <c r="AW160" s="12" t="s">
        <v>30</v>
      </c>
      <c r="AX160" s="12" t="s">
        <v>81</v>
      </c>
      <c r="AY160" s="208" t="s">
        <v>182</v>
      </c>
    </row>
    <row r="161" spans="1:65" s="1" customFormat="1" ht="33" customHeight="1">
      <c r="A161" s="33"/>
      <c r="B161" s="34"/>
      <c r="C161" s="184" t="s">
        <v>248</v>
      </c>
      <c r="D161" s="184" t="s">
        <v>184</v>
      </c>
      <c r="E161" s="185" t="s">
        <v>249</v>
      </c>
      <c r="F161" s="186" t="s">
        <v>250</v>
      </c>
      <c r="G161" s="187" t="s">
        <v>223</v>
      </c>
      <c r="H161" s="188">
        <v>249.71700000000001</v>
      </c>
      <c r="I161" s="189"/>
      <c r="J161" s="190">
        <f>ROUND(I161*H161,2)</f>
        <v>0</v>
      </c>
      <c r="K161" s="186" t="s">
        <v>1</v>
      </c>
      <c r="L161" s="38"/>
      <c r="M161" s="191" t="s">
        <v>1</v>
      </c>
      <c r="N161" s="192" t="s">
        <v>38</v>
      </c>
      <c r="O161" s="70"/>
      <c r="P161" s="193">
        <f>O161*H161</f>
        <v>0</v>
      </c>
      <c r="Q161" s="193">
        <v>0</v>
      </c>
      <c r="R161" s="193">
        <f>Q161*H161</f>
        <v>0</v>
      </c>
      <c r="S161" s="193">
        <v>0</v>
      </c>
      <c r="T161" s="194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5" t="s">
        <v>189</v>
      </c>
      <c r="AT161" s="195" t="s">
        <v>184</v>
      </c>
      <c r="AU161" s="195" t="s">
        <v>83</v>
      </c>
      <c r="AY161" s="16" t="s">
        <v>182</v>
      </c>
      <c r="BE161" s="196">
        <f>IF(N161="základní",J161,0)</f>
        <v>0</v>
      </c>
      <c r="BF161" s="196">
        <f>IF(N161="snížená",J161,0)</f>
        <v>0</v>
      </c>
      <c r="BG161" s="196">
        <f>IF(N161="zákl. přenesená",J161,0)</f>
        <v>0</v>
      </c>
      <c r="BH161" s="196">
        <f>IF(N161="sníž. přenesená",J161,0)</f>
        <v>0</v>
      </c>
      <c r="BI161" s="196">
        <f>IF(N161="nulová",J161,0)</f>
        <v>0</v>
      </c>
      <c r="BJ161" s="16" t="s">
        <v>81</v>
      </c>
      <c r="BK161" s="196">
        <f>ROUND(I161*H161,2)</f>
        <v>0</v>
      </c>
      <c r="BL161" s="16" t="s">
        <v>189</v>
      </c>
      <c r="BM161" s="195" t="s">
        <v>251</v>
      </c>
    </row>
    <row r="162" spans="1:65" s="12" customFormat="1">
      <c r="B162" s="197"/>
      <c r="C162" s="198"/>
      <c r="D162" s="199" t="s">
        <v>191</v>
      </c>
      <c r="E162" s="200" t="s">
        <v>1</v>
      </c>
      <c r="F162" s="201" t="s">
        <v>247</v>
      </c>
      <c r="G162" s="198"/>
      <c r="H162" s="202">
        <v>249.71700000000001</v>
      </c>
      <c r="I162" s="203"/>
      <c r="J162" s="198"/>
      <c r="K162" s="198"/>
      <c r="L162" s="204"/>
      <c r="M162" s="205"/>
      <c r="N162" s="206"/>
      <c r="O162" s="206"/>
      <c r="P162" s="206"/>
      <c r="Q162" s="206"/>
      <c r="R162" s="206"/>
      <c r="S162" s="206"/>
      <c r="T162" s="207"/>
      <c r="AT162" s="208" t="s">
        <v>191</v>
      </c>
      <c r="AU162" s="208" t="s">
        <v>83</v>
      </c>
      <c r="AV162" s="12" t="s">
        <v>83</v>
      </c>
      <c r="AW162" s="12" t="s">
        <v>30</v>
      </c>
      <c r="AX162" s="12" t="s">
        <v>81</v>
      </c>
      <c r="AY162" s="208" t="s">
        <v>182</v>
      </c>
    </row>
    <row r="163" spans="1:65" s="1" customFormat="1" ht="21.75" customHeight="1">
      <c r="A163" s="33"/>
      <c r="B163" s="34"/>
      <c r="C163" s="184" t="s">
        <v>252</v>
      </c>
      <c r="D163" s="184" t="s">
        <v>184</v>
      </c>
      <c r="E163" s="185" t="s">
        <v>253</v>
      </c>
      <c r="F163" s="186" t="s">
        <v>254</v>
      </c>
      <c r="G163" s="187" t="s">
        <v>187</v>
      </c>
      <c r="H163" s="188">
        <v>1465.8</v>
      </c>
      <c r="I163" s="189"/>
      <c r="J163" s="190">
        <f>ROUND(I163*H163,2)</f>
        <v>0</v>
      </c>
      <c r="K163" s="186" t="s">
        <v>188</v>
      </c>
      <c r="L163" s="38"/>
      <c r="M163" s="191" t="s">
        <v>1</v>
      </c>
      <c r="N163" s="192" t="s">
        <v>38</v>
      </c>
      <c r="O163" s="70"/>
      <c r="P163" s="193">
        <f>O163*H163</f>
        <v>0</v>
      </c>
      <c r="Q163" s="193">
        <v>8.4000000000000003E-4</v>
      </c>
      <c r="R163" s="193">
        <f>Q163*H163</f>
        <v>1.2312719999999999</v>
      </c>
      <c r="S163" s="193">
        <v>0</v>
      </c>
      <c r="T163" s="194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95" t="s">
        <v>189</v>
      </c>
      <c r="AT163" s="195" t="s">
        <v>184</v>
      </c>
      <c r="AU163" s="195" t="s">
        <v>83</v>
      </c>
      <c r="AY163" s="16" t="s">
        <v>182</v>
      </c>
      <c r="BE163" s="196">
        <f>IF(N163="základní",J163,0)</f>
        <v>0</v>
      </c>
      <c r="BF163" s="196">
        <f>IF(N163="snížená",J163,0)</f>
        <v>0</v>
      </c>
      <c r="BG163" s="196">
        <f>IF(N163="zákl. přenesená",J163,0)</f>
        <v>0</v>
      </c>
      <c r="BH163" s="196">
        <f>IF(N163="sníž. přenesená",J163,0)</f>
        <v>0</v>
      </c>
      <c r="BI163" s="196">
        <f>IF(N163="nulová",J163,0)</f>
        <v>0</v>
      </c>
      <c r="BJ163" s="16" t="s">
        <v>81</v>
      </c>
      <c r="BK163" s="196">
        <f>ROUND(I163*H163,2)</f>
        <v>0</v>
      </c>
      <c r="BL163" s="16" t="s">
        <v>189</v>
      </c>
      <c r="BM163" s="195" t="s">
        <v>255</v>
      </c>
    </row>
    <row r="164" spans="1:65" s="12" customFormat="1">
      <c r="B164" s="197"/>
      <c r="C164" s="198"/>
      <c r="D164" s="199" t="s">
        <v>191</v>
      </c>
      <c r="E164" s="200" t="s">
        <v>1</v>
      </c>
      <c r="F164" s="201" t="s">
        <v>256</v>
      </c>
      <c r="G164" s="198"/>
      <c r="H164" s="202">
        <v>1465.8</v>
      </c>
      <c r="I164" s="203"/>
      <c r="J164" s="198"/>
      <c r="K164" s="198"/>
      <c r="L164" s="204"/>
      <c r="M164" s="205"/>
      <c r="N164" s="206"/>
      <c r="O164" s="206"/>
      <c r="P164" s="206"/>
      <c r="Q164" s="206"/>
      <c r="R164" s="206"/>
      <c r="S164" s="206"/>
      <c r="T164" s="207"/>
      <c r="AT164" s="208" t="s">
        <v>191</v>
      </c>
      <c r="AU164" s="208" t="s">
        <v>83</v>
      </c>
      <c r="AV164" s="12" t="s">
        <v>83</v>
      </c>
      <c r="AW164" s="12" t="s">
        <v>30</v>
      </c>
      <c r="AX164" s="12" t="s">
        <v>81</v>
      </c>
      <c r="AY164" s="208" t="s">
        <v>182</v>
      </c>
    </row>
    <row r="165" spans="1:65" s="1" customFormat="1" ht="24">
      <c r="A165" s="33"/>
      <c r="B165" s="34"/>
      <c r="C165" s="184" t="s">
        <v>257</v>
      </c>
      <c r="D165" s="184" t="s">
        <v>184</v>
      </c>
      <c r="E165" s="185" t="s">
        <v>258</v>
      </c>
      <c r="F165" s="186" t="s">
        <v>259</v>
      </c>
      <c r="G165" s="187" t="s">
        <v>187</v>
      </c>
      <c r="H165" s="188">
        <v>1465.8</v>
      </c>
      <c r="I165" s="189"/>
      <c r="J165" s="190">
        <f>ROUND(I165*H165,2)</f>
        <v>0</v>
      </c>
      <c r="K165" s="186" t="s">
        <v>188</v>
      </c>
      <c r="L165" s="38"/>
      <c r="M165" s="191" t="s">
        <v>1</v>
      </c>
      <c r="N165" s="192" t="s">
        <v>38</v>
      </c>
      <c r="O165" s="70"/>
      <c r="P165" s="193">
        <f>O165*H165</f>
        <v>0</v>
      </c>
      <c r="Q165" s="193">
        <v>0</v>
      </c>
      <c r="R165" s="193">
        <f>Q165*H165</f>
        <v>0</v>
      </c>
      <c r="S165" s="193">
        <v>0</v>
      </c>
      <c r="T165" s="194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5" t="s">
        <v>189</v>
      </c>
      <c r="AT165" s="195" t="s">
        <v>184</v>
      </c>
      <c r="AU165" s="195" t="s">
        <v>83</v>
      </c>
      <c r="AY165" s="16" t="s">
        <v>182</v>
      </c>
      <c r="BE165" s="196">
        <f>IF(N165="základní",J165,0)</f>
        <v>0</v>
      </c>
      <c r="BF165" s="196">
        <f>IF(N165="snížená",J165,0)</f>
        <v>0</v>
      </c>
      <c r="BG165" s="196">
        <f>IF(N165="zákl. přenesená",J165,0)</f>
        <v>0</v>
      </c>
      <c r="BH165" s="196">
        <f>IF(N165="sníž. přenesená",J165,0)</f>
        <v>0</v>
      </c>
      <c r="BI165" s="196">
        <f>IF(N165="nulová",J165,0)</f>
        <v>0</v>
      </c>
      <c r="BJ165" s="16" t="s">
        <v>81</v>
      </c>
      <c r="BK165" s="196">
        <f>ROUND(I165*H165,2)</f>
        <v>0</v>
      </c>
      <c r="BL165" s="16" t="s">
        <v>189</v>
      </c>
      <c r="BM165" s="195" t="s">
        <v>260</v>
      </c>
    </row>
    <row r="166" spans="1:65" s="12" customFormat="1">
      <c r="B166" s="197"/>
      <c r="C166" s="198"/>
      <c r="D166" s="199" t="s">
        <v>191</v>
      </c>
      <c r="E166" s="200" t="s">
        <v>1</v>
      </c>
      <c r="F166" s="201" t="s">
        <v>256</v>
      </c>
      <c r="G166" s="198"/>
      <c r="H166" s="202">
        <v>1465.8</v>
      </c>
      <c r="I166" s="203"/>
      <c r="J166" s="198"/>
      <c r="K166" s="198"/>
      <c r="L166" s="204"/>
      <c r="M166" s="205"/>
      <c r="N166" s="206"/>
      <c r="O166" s="206"/>
      <c r="P166" s="206"/>
      <c r="Q166" s="206"/>
      <c r="R166" s="206"/>
      <c r="S166" s="206"/>
      <c r="T166" s="207"/>
      <c r="AT166" s="208" t="s">
        <v>191</v>
      </c>
      <c r="AU166" s="208" t="s">
        <v>83</v>
      </c>
      <c r="AV166" s="12" t="s">
        <v>83</v>
      </c>
      <c r="AW166" s="12" t="s">
        <v>30</v>
      </c>
      <c r="AX166" s="12" t="s">
        <v>81</v>
      </c>
      <c r="AY166" s="208" t="s">
        <v>182</v>
      </c>
    </row>
    <row r="167" spans="1:65" s="1" customFormat="1" ht="33" customHeight="1">
      <c r="A167" s="33"/>
      <c r="B167" s="34"/>
      <c r="C167" s="184" t="s">
        <v>261</v>
      </c>
      <c r="D167" s="184" t="s">
        <v>184</v>
      </c>
      <c r="E167" s="185" t="s">
        <v>262</v>
      </c>
      <c r="F167" s="186" t="s">
        <v>263</v>
      </c>
      <c r="G167" s="187" t="s">
        <v>223</v>
      </c>
      <c r="H167" s="188">
        <v>366.38200000000001</v>
      </c>
      <c r="I167" s="189"/>
      <c r="J167" s="190">
        <f>ROUND(I167*H167,2)</f>
        <v>0</v>
      </c>
      <c r="K167" s="186" t="s">
        <v>1</v>
      </c>
      <c r="L167" s="38"/>
      <c r="M167" s="191" t="s">
        <v>1</v>
      </c>
      <c r="N167" s="192" t="s">
        <v>38</v>
      </c>
      <c r="O167" s="70"/>
      <c r="P167" s="193">
        <f>O167*H167</f>
        <v>0</v>
      </c>
      <c r="Q167" s="193">
        <v>0</v>
      </c>
      <c r="R167" s="193">
        <f>Q167*H167</f>
        <v>0</v>
      </c>
      <c r="S167" s="193">
        <v>0</v>
      </c>
      <c r="T167" s="194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95" t="s">
        <v>189</v>
      </c>
      <c r="AT167" s="195" t="s">
        <v>184</v>
      </c>
      <c r="AU167" s="195" t="s">
        <v>83</v>
      </c>
      <c r="AY167" s="16" t="s">
        <v>182</v>
      </c>
      <c r="BE167" s="196">
        <f>IF(N167="základní",J167,0)</f>
        <v>0</v>
      </c>
      <c r="BF167" s="196">
        <f>IF(N167="snížená",J167,0)</f>
        <v>0</v>
      </c>
      <c r="BG167" s="196">
        <f>IF(N167="zákl. přenesená",J167,0)</f>
        <v>0</v>
      </c>
      <c r="BH167" s="196">
        <f>IF(N167="sníž. přenesená",J167,0)</f>
        <v>0</v>
      </c>
      <c r="BI167" s="196">
        <f>IF(N167="nulová",J167,0)</f>
        <v>0</v>
      </c>
      <c r="BJ167" s="16" t="s">
        <v>81</v>
      </c>
      <c r="BK167" s="196">
        <f>ROUND(I167*H167,2)</f>
        <v>0</v>
      </c>
      <c r="BL167" s="16" t="s">
        <v>189</v>
      </c>
      <c r="BM167" s="195" t="s">
        <v>264</v>
      </c>
    </row>
    <row r="168" spans="1:65" s="12" customFormat="1">
      <c r="B168" s="197"/>
      <c r="C168" s="198"/>
      <c r="D168" s="199" t="s">
        <v>191</v>
      </c>
      <c r="E168" s="200" t="s">
        <v>1</v>
      </c>
      <c r="F168" s="201" t="s">
        <v>265</v>
      </c>
      <c r="G168" s="198"/>
      <c r="H168" s="202">
        <v>288.49900000000002</v>
      </c>
      <c r="I168" s="203"/>
      <c r="J168" s="198"/>
      <c r="K168" s="198"/>
      <c r="L168" s="204"/>
      <c r="M168" s="205"/>
      <c r="N168" s="206"/>
      <c r="O168" s="206"/>
      <c r="P168" s="206"/>
      <c r="Q168" s="206"/>
      <c r="R168" s="206"/>
      <c r="S168" s="206"/>
      <c r="T168" s="207"/>
      <c r="AT168" s="208" t="s">
        <v>191</v>
      </c>
      <c r="AU168" s="208" t="s">
        <v>83</v>
      </c>
      <c r="AV168" s="12" t="s">
        <v>83</v>
      </c>
      <c r="AW168" s="12" t="s">
        <v>30</v>
      </c>
      <c r="AX168" s="12" t="s">
        <v>73</v>
      </c>
      <c r="AY168" s="208" t="s">
        <v>182</v>
      </c>
    </row>
    <row r="169" spans="1:65" s="12" customFormat="1" ht="22.5">
      <c r="B169" s="197"/>
      <c r="C169" s="198"/>
      <c r="D169" s="199" t="s">
        <v>191</v>
      </c>
      <c r="E169" s="200" t="s">
        <v>1</v>
      </c>
      <c r="F169" s="201" t="s">
        <v>266</v>
      </c>
      <c r="G169" s="198"/>
      <c r="H169" s="202">
        <v>77.882999999999996</v>
      </c>
      <c r="I169" s="203"/>
      <c r="J169" s="198"/>
      <c r="K169" s="198"/>
      <c r="L169" s="204"/>
      <c r="M169" s="205"/>
      <c r="N169" s="206"/>
      <c r="O169" s="206"/>
      <c r="P169" s="206"/>
      <c r="Q169" s="206"/>
      <c r="R169" s="206"/>
      <c r="S169" s="206"/>
      <c r="T169" s="207"/>
      <c r="AT169" s="208" t="s">
        <v>191</v>
      </c>
      <c r="AU169" s="208" t="s">
        <v>83</v>
      </c>
      <c r="AV169" s="12" t="s">
        <v>83</v>
      </c>
      <c r="AW169" s="12" t="s">
        <v>30</v>
      </c>
      <c r="AX169" s="12" t="s">
        <v>73</v>
      </c>
      <c r="AY169" s="208" t="s">
        <v>182</v>
      </c>
    </row>
    <row r="170" spans="1:65" s="13" customFormat="1">
      <c r="B170" s="209"/>
      <c r="C170" s="210"/>
      <c r="D170" s="199" t="s">
        <v>191</v>
      </c>
      <c r="E170" s="211" t="s">
        <v>1</v>
      </c>
      <c r="F170" s="212" t="s">
        <v>199</v>
      </c>
      <c r="G170" s="210"/>
      <c r="H170" s="213">
        <v>366.38200000000001</v>
      </c>
      <c r="I170" s="214"/>
      <c r="J170" s="210"/>
      <c r="K170" s="210"/>
      <c r="L170" s="215"/>
      <c r="M170" s="216"/>
      <c r="N170" s="217"/>
      <c r="O170" s="217"/>
      <c r="P170" s="217"/>
      <c r="Q170" s="217"/>
      <c r="R170" s="217"/>
      <c r="S170" s="217"/>
      <c r="T170" s="218"/>
      <c r="AT170" s="219" t="s">
        <v>191</v>
      </c>
      <c r="AU170" s="219" t="s">
        <v>83</v>
      </c>
      <c r="AV170" s="13" t="s">
        <v>189</v>
      </c>
      <c r="AW170" s="13" t="s">
        <v>30</v>
      </c>
      <c r="AX170" s="13" t="s">
        <v>81</v>
      </c>
      <c r="AY170" s="219" t="s">
        <v>182</v>
      </c>
    </row>
    <row r="171" spans="1:65" s="1" customFormat="1" ht="33" customHeight="1">
      <c r="A171" s="33"/>
      <c r="B171" s="34"/>
      <c r="C171" s="184" t="s">
        <v>8</v>
      </c>
      <c r="D171" s="184" t="s">
        <v>184</v>
      </c>
      <c r="E171" s="185" t="s">
        <v>267</v>
      </c>
      <c r="F171" s="186" t="s">
        <v>268</v>
      </c>
      <c r="G171" s="187" t="s">
        <v>223</v>
      </c>
      <c r="H171" s="188">
        <v>154.13999999999999</v>
      </c>
      <c r="I171" s="189"/>
      <c r="J171" s="190">
        <f>ROUND(I171*H171,2)</f>
        <v>0</v>
      </c>
      <c r="K171" s="186" t="s">
        <v>1</v>
      </c>
      <c r="L171" s="38"/>
      <c r="M171" s="191" t="s">
        <v>1</v>
      </c>
      <c r="N171" s="192" t="s">
        <v>38</v>
      </c>
      <c r="O171" s="70"/>
      <c r="P171" s="193">
        <f>O171*H171</f>
        <v>0</v>
      </c>
      <c r="Q171" s="193">
        <v>0</v>
      </c>
      <c r="R171" s="193">
        <f>Q171*H171</f>
        <v>0</v>
      </c>
      <c r="S171" s="193">
        <v>0</v>
      </c>
      <c r="T171" s="194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5" t="s">
        <v>189</v>
      </c>
      <c r="AT171" s="195" t="s">
        <v>184</v>
      </c>
      <c r="AU171" s="195" t="s">
        <v>83</v>
      </c>
      <c r="AY171" s="16" t="s">
        <v>182</v>
      </c>
      <c r="BE171" s="196">
        <f>IF(N171="základní",J171,0)</f>
        <v>0</v>
      </c>
      <c r="BF171" s="196">
        <f>IF(N171="snížená",J171,0)</f>
        <v>0</v>
      </c>
      <c r="BG171" s="196">
        <f>IF(N171="zákl. přenesená",J171,0)</f>
        <v>0</v>
      </c>
      <c r="BH171" s="196">
        <f>IF(N171="sníž. přenesená",J171,0)</f>
        <v>0</v>
      </c>
      <c r="BI171" s="196">
        <f>IF(N171="nulová",J171,0)</f>
        <v>0</v>
      </c>
      <c r="BJ171" s="16" t="s">
        <v>81</v>
      </c>
      <c r="BK171" s="196">
        <f>ROUND(I171*H171,2)</f>
        <v>0</v>
      </c>
      <c r="BL171" s="16" t="s">
        <v>189</v>
      </c>
      <c r="BM171" s="195" t="s">
        <v>269</v>
      </c>
    </row>
    <row r="172" spans="1:65" s="12" customFormat="1" ht="22.5">
      <c r="B172" s="197"/>
      <c r="C172" s="198"/>
      <c r="D172" s="199" t="s">
        <v>191</v>
      </c>
      <c r="E172" s="200" t="s">
        <v>1</v>
      </c>
      <c r="F172" s="201" t="s">
        <v>270</v>
      </c>
      <c r="G172" s="198"/>
      <c r="H172" s="202">
        <v>76.257000000000005</v>
      </c>
      <c r="I172" s="203"/>
      <c r="J172" s="198"/>
      <c r="K172" s="198"/>
      <c r="L172" s="204"/>
      <c r="M172" s="205"/>
      <c r="N172" s="206"/>
      <c r="O172" s="206"/>
      <c r="P172" s="206"/>
      <c r="Q172" s="206"/>
      <c r="R172" s="206"/>
      <c r="S172" s="206"/>
      <c r="T172" s="207"/>
      <c r="AT172" s="208" t="s">
        <v>191</v>
      </c>
      <c r="AU172" s="208" t="s">
        <v>83</v>
      </c>
      <c r="AV172" s="12" t="s">
        <v>83</v>
      </c>
      <c r="AW172" s="12" t="s">
        <v>30</v>
      </c>
      <c r="AX172" s="12" t="s">
        <v>73</v>
      </c>
      <c r="AY172" s="208" t="s">
        <v>182</v>
      </c>
    </row>
    <row r="173" spans="1:65" s="12" customFormat="1" ht="22.5">
      <c r="B173" s="197"/>
      <c r="C173" s="198"/>
      <c r="D173" s="199" t="s">
        <v>191</v>
      </c>
      <c r="E173" s="200" t="s">
        <v>1</v>
      </c>
      <c r="F173" s="201" t="s">
        <v>266</v>
      </c>
      <c r="G173" s="198"/>
      <c r="H173" s="202">
        <v>77.882999999999996</v>
      </c>
      <c r="I173" s="203"/>
      <c r="J173" s="198"/>
      <c r="K173" s="198"/>
      <c r="L173" s="204"/>
      <c r="M173" s="205"/>
      <c r="N173" s="206"/>
      <c r="O173" s="206"/>
      <c r="P173" s="206"/>
      <c r="Q173" s="206"/>
      <c r="R173" s="206"/>
      <c r="S173" s="206"/>
      <c r="T173" s="207"/>
      <c r="AT173" s="208" t="s">
        <v>191</v>
      </c>
      <c r="AU173" s="208" t="s">
        <v>83</v>
      </c>
      <c r="AV173" s="12" t="s">
        <v>83</v>
      </c>
      <c r="AW173" s="12" t="s">
        <v>30</v>
      </c>
      <c r="AX173" s="12" t="s">
        <v>73</v>
      </c>
      <c r="AY173" s="208" t="s">
        <v>182</v>
      </c>
    </row>
    <row r="174" spans="1:65" s="13" customFormat="1">
      <c r="B174" s="209"/>
      <c r="C174" s="210"/>
      <c r="D174" s="199" t="s">
        <v>191</v>
      </c>
      <c r="E174" s="211" t="s">
        <v>1</v>
      </c>
      <c r="F174" s="212" t="s">
        <v>199</v>
      </c>
      <c r="G174" s="210"/>
      <c r="H174" s="213">
        <v>154.13999999999999</v>
      </c>
      <c r="I174" s="214"/>
      <c r="J174" s="210"/>
      <c r="K174" s="210"/>
      <c r="L174" s="215"/>
      <c r="M174" s="216"/>
      <c r="N174" s="217"/>
      <c r="O174" s="217"/>
      <c r="P174" s="217"/>
      <c r="Q174" s="217"/>
      <c r="R174" s="217"/>
      <c r="S174" s="217"/>
      <c r="T174" s="218"/>
      <c r="AT174" s="219" t="s">
        <v>191</v>
      </c>
      <c r="AU174" s="219" t="s">
        <v>83</v>
      </c>
      <c r="AV174" s="13" t="s">
        <v>189</v>
      </c>
      <c r="AW174" s="13" t="s">
        <v>30</v>
      </c>
      <c r="AX174" s="13" t="s">
        <v>81</v>
      </c>
      <c r="AY174" s="219" t="s">
        <v>182</v>
      </c>
    </row>
    <row r="175" spans="1:65" s="1" customFormat="1" ht="33" customHeight="1">
      <c r="A175" s="33"/>
      <c r="B175" s="34"/>
      <c r="C175" s="184" t="s">
        <v>271</v>
      </c>
      <c r="D175" s="184" t="s">
        <v>184</v>
      </c>
      <c r="E175" s="185" t="s">
        <v>272</v>
      </c>
      <c r="F175" s="186" t="s">
        <v>273</v>
      </c>
      <c r="G175" s="187" t="s">
        <v>223</v>
      </c>
      <c r="H175" s="188">
        <v>210.423</v>
      </c>
      <c r="I175" s="189"/>
      <c r="J175" s="190">
        <f>ROUND(I175*H175,2)</f>
        <v>0</v>
      </c>
      <c r="K175" s="186" t="s">
        <v>188</v>
      </c>
      <c r="L175" s="38"/>
      <c r="M175" s="191" t="s">
        <v>1</v>
      </c>
      <c r="N175" s="192" t="s">
        <v>38</v>
      </c>
      <c r="O175" s="70"/>
      <c r="P175" s="193">
        <f>O175*H175</f>
        <v>0</v>
      </c>
      <c r="Q175" s="193">
        <v>0</v>
      </c>
      <c r="R175" s="193">
        <f>Q175*H175</f>
        <v>0</v>
      </c>
      <c r="S175" s="193">
        <v>0</v>
      </c>
      <c r="T175" s="194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95" t="s">
        <v>189</v>
      </c>
      <c r="AT175" s="195" t="s">
        <v>184</v>
      </c>
      <c r="AU175" s="195" t="s">
        <v>83</v>
      </c>
      <c r="AY175" s="16" t="s">
        <v>182</v>
      </c>
      <c r="BE175" s="196">
        <f>IF(N175="základní",J175,0)</f>
        <v>0</v>
      </c>
      <c r="BF175" s="196">
        <f>IF(N175="snížená",J175,0)</f>
        <v>0</v>
      </c>
      <c r="BG175" s="196">
        <f>IF(N175="zákl. přenesená",J175,0)</f>
        <v>0</v>
      </c>
      <c r="BH175" s="196">
        <f>IF(N175="sníž. přenesená",J175,0)</f>
        <v>0</v>
      </c>
      <c r="BI175" s="196">
        <f>IF(N175="nulová",J175,0)</f>
        <v>0</v>
      </c>
      <c r="BJ175" s="16" t="s">
        <v>81</v>
      </c>
      <c r="BK175" s="196">
        <f>ROUND(I175*H175,2)</f>
        <v>0</v>
      </c>
      <c r="BL175" s="16" t="s">
        <v>189</v>
      </c>
      <c r="BM175" s="195" t="s">
        <v>274</v>
      </c>
    </row>
    <row r="176" spans="1:65" s="12" customFormat="1" ht="33.75">
      <c r="B176" s="197"/>
      <c r="C176" s="198"/>
      <c r="D176" s="199" t="s">
        <v>191</v>
      </c>
      <c r="E176" s="200" t="s">
        <v>1</v>
      </c>
      <c r="F176" s="201" t="s">
        <v>275</v>
      </c>
      <c r="G176" s="198"/>
      <c r="H176" s="202">
        <v>210.423</v>
      </c>
      <c r="I176" s="203"/>
      <c r="J176" s="198"/>
      <c r="K176" s="198"/>
      <c r="L176" s="204"/>
      <c r="M176" s="205"/>
      <c r="N176" s="206"/>
      <c r="O176" s="206"/>
      <c r="P176" s="206"/>
      <c r="Q176" s="206"/>
      <c r="R176" s="206"/>
      <c r="S176" s="206"/>
      <c r="T176" s="207"/>
      <c r="AT176" s="208" t="s">
        <v>191</v>
      </c>
      <c r="AU176" s="208" t="s">
        <v>83</v>
      </c>
      <c r="AV176" s="12" t="s">
        <v>83</v>
      </c>
      <c r="AW176" s="12" t="s">
        <v>30</v>
      </c>
      <c r="AX176" s="12" t="s">
        <v>81</v>
      </c>
      <c r="AY176" s="208" t="s">
        <v>182</v>
      </c>
    </row>
    <row r="177" spans="1:65" s="1" customFormat="1" ht="36">
      <c r="A177" s="33"/>
      <c r="B177" s="34"/>
      <c r="C177" s="184" t="s">
        <v>276</v>
      </c>
      <c r="D177" s="184" t="s">
        <v>184</v>
      </c>
      <c r="E177" s="185" t="s">
        <v>277</v>
      </c>
      <c r="F177" s="186" t="s">
        <v>278</v>
      </c>
      <c r="G177" s="187" t="s">
        <v>223</v>
      </c>
      <c r="H177" s="188">
        <v>2104.2330000000002</v>
      </c>
      <c r="I177" s="189"/>
      <c r="J177" s="190">
        <f>ROUND(I177*H177,2)</f>
        <v>0</v>
      </c>
      <c r="K177" s="186" t="s">
        <v>188</v>
      </c>
      <c r="L177" s="38"/>
      <c r="M177" s="191" t="s">
        <v>1</v>
      </c>
      <c r="N177" s="192" t="s">
        <v>38</v>
      </c>
      <c r="O177" s="70"/>
      <c r="P177" s="193">
        <f>O177*H177</f>
        <v>0</v>
      </c>
      <c r="Q177" s="193">
        <v>0</v>
      </c>
      <c r="R177" s="193">
        <f>Q177*H177</f>
        <v>0</v>
      </c>
      <c r="S177" s="193">
        <v>0</v>
      </c>
      <c r="T177" s="194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95" t="s">
        <v>189</v>
      </c>
      <c r="AT177" s="195" t="s">
        <v>184</v>
      </c>
      <c r="AU177" s="195" t="s">
        <v>83</v>
      </c>
      <c r="AY177" s="16" t="s">
        <v>182</v>
      </c>
      <c r="BE177" s="196">
        <f>IF(N177="základní",J177,0)</f>
        <v>0</v>
      </c>
      <c r="BF177" s="196">
        <f>IF(N177="snížená",J177,0)</f>
        <v>0</v>
      </c>
      <c r="BG177" s="196">
        <f>IF(N177="zákl. přenesená",J177,0)</f>
        <v>0</v>
      </c>
      <c r="BH177" s="196">
        <f>IF(N177="sníž. přenesená",J177,0)</f>
        <v>0</v>
      </c>
      <c r="BI177" s="196">
        <f>IF(N177="nulová",J177,0)</f>
        <v>0</v>
      </c>
      <c r="BJ177" s="16" t="s">
        <v>81</v>
      </c>
      <c r="BK177" s="196">
        <f>ROUND(I177*H177,2)</f>
        <v>0</v>
      </c>
      <c r="BL177" s="16" t="s">
        <v>189</v>
      </c>
      <c r="BM177" s="195" t="s">
        <v>279</v>
      </c>
    </row>
    <row r="178" spans="1:65" s="12" customFormat="1" ht="33.75">
      <c r="B178" s="197"/>
      <c r="C178" s="198"/>
      <c r="D178" s="199" t="s">
        <v>191</v>
      </c>
      <c r="E178" s="200" t="s">
        <v>1</v>
      </c>
      <c r="F178" s="201" t="s">
        <v>280</v>
      </c>
      <c r="G178" s="198"/>
      <c r="H178" s="202">
        <v>2104.2330000000002</v>
      </c>
      <c r="I178" s="203"/>
      <c r="J178" s="198"/>
      <c r="K178" s="198"/>
      <c r="L178" s="204"/>
      <c r="M178" s="205"/>
      <c r="N178" s="206"/>
      <c r="O178" s="206"/>
      <c r="P178" s="206"/>
      <c r="Q178" s="206"/>
      <c r="R178" s="206"/>
      <c r="S178" s="206"/>
      <c r="T178" s="207"/>
      <c r="AT178" s="208" t="s">
        <v>191</v>
      </c>
      <c r="AU178" s="208" t="s">
        <v>83</v>
      </c>
      <c r="AV178" s="12" t="s">
        <v>83</v>
      </c>
      <c r="AW178" s="12" t="s">
        <v>30</v>
      </c>
      <c r="AX178" s="12" t="s">
        <v>81</v>
      </c>
      <c r="AY178" s="208" t="s">
        <v>182</v>
      </c>
    </row>
    <row r="179" spans="1:65" s="1" customFormat="1" ht="33" customHeight="1">
      <c r="A179" s="33"/>
      <c r="B179" s="34"/>
      <c r="C179" s="184" t="s">
        <v>281</v>
      </c>
      <c r="D179" s="184" t="s">
        <v>184</v>
      </c>
      <c r="E179" s="185" t="s">
        <v>282</v>
      </c>
      <c r="F179" s="186" t="s">
        <v>283</v>
      </c>
      <c r="G179" s="187" t="s">
        <v>223</v>
      </c>
      <c r="H179" s="188">
        <v>210.423</v>
      </c>
      <c r="I179" s="189"/>
      <c r="J179" s="190">
        <f>ROUND(I179*H179,2)</f>
        <v>0</v>
      </c>
      <c r="K179" s="186" t="s">
        <v>188</v>
      </c>
      <c r="L179" s="38"/>
      <c r="M179" s="191" t="s">
        <v>1</v>
      </c>
      <c r="N179" s="192" t="s">
        <v>38</v>
      </c>
      <c r="O179" s="70"/>
      <c r="P179" s="193">
        <f>O179*H179</f>
        <v>0</v>
      </c>
      <c r="Q179" s="193">
        <v>0</v>
      </c>
      <c r="R179" s="193">
        <f>Q179*H179</f>
        <v>0</v>
      </c>
      <c r="S179" s="193">
        <v>0</v>
      </c>
      <c r="T179" s="194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5" t="s">
        <v>189</v>
      </c>
      <c r="AT179" s="195" t="s">
        <v>184</v>
      </c>
      <c r="AU179" s="195" t="s">
        <v>83</v>
      </c>
      <c r="AY179" s="16" t="s">
        <v>182</v>
      </c>
      <c r="BE179" s="196">
        <f>IF(N179="základní",J179,0)</f>
        <v>0</v>
      </c>
      <c r="BF179" s="196">
        <f>IF(N179="snížená",J179,0)</f>
        <v>0</v>
      </c>
      <c r="BG179" s="196">
        <f>IF(N179="zákl. přenesená",J179,0)</f>
        <v>0</v>
      </c>
      <c r="BH179" s="196">
        <f>IF(N179="sníž. přenesená",J179,0)</f>
        <v>0</v>
      </c>
      <c r="BI179" s="196">
        <f>IF(N179="nulová",J179,0)</f>
        <v>0</v>
      </c>
      <c r="BJ179" s="16" t="s">
        <v>81</v>
      </c>
      <c r="BK179" s="196">
        <f>ROUND(I179*H179,2)</f>
        <v>0</v>
      </c>
      <c r="BL179" s="16" t="s">
        <v>189</v>
      </c>
      <c r="BM179" s="195" t="s">
        <v>284</v>
      </c>
    </row>
    <row r="180" spans="1:65" s="12" customFormat="1" ht="33.75">
      <c r="B180" s="197"/>
      <c r="C180" s="198"/>
      <c r="D180" s="199" t="s">
        <v>191</v>
      </c>
      <c r="E180" s="200" t="s">
        <v>1</v>
      </c>
      <c r="F180" s="201" t="s">
        <v>275</v>
      </c>
      <c r="G180" s="198"/>
      <c r="H180" s="202">
        <v>210.423</v>
      </c>
      <c r="I180" s="203"/>
      <c r="J180" s="198"/>
      <c r="K180" s="198"/>
      <c r="L180" s="204"/>
      <c r="M180" s="205"/>
      <c r="N180" s="206"/>
      <c r="O180" s="206"/>
      <c r="P180" s="206"/>
      <c r="Q180" s="206"/>
      <c r="R180" s="206"/>
      <c r="S180" s="206"/>
      <c r="T180" s="207"/>
      <c r="AT180" s="208" t="s">
        <v>191</v>
      </c>
      <c r="AU180" s="208" t="s">
        <v>83</v>
      </c>
      <c r="AV180" s="12" t="s">
        <v>83</v>
      </c>
      <c r="AW180" s="12" t="s">
        <v>30</v>
      </c>
      <c r="AX180" s="12" t="s">
        <v>81</v>
      </c>
      <c r="AY180" s="208" t="s">
        <v>182</v>
      </c>
    </row>
    <row r="181" spans="1:65" s="1" customFormat="1" ht="36">
      <c r="A181" s="33"/>
      <c r="B181" s="34"/>
      <c r="C181" s="184" t="s">
        <v>285</v>
      </c>
      <c r="D181" s="184" t="s">
        <v>184</v>
      </c>
      <c r="E181" s="185" t="s">
        <v>286</v>
      </c>
      <c r="F181" s="186" t="s">
        <v>287</v>
      </c>
      <c r="G181" s="187" t="s">
        <v>223</v>
      </c>
      <c r="H181" s="188">
        <v>2104.2330000000002</v>
      </c>
      <c r="I181" s="189"/>
      <c r="J181" s="190">
        <f>ROUND(I181*H181,2)</f>
        <v>0</v>
      </c>
      <c r="K181" s="186" t="s">
        <v>188</v>
      </c>
      <c r="L181" s="38"/>
      <c r="M181" s="191" t="s">
        <v>1</v>
      </c>
      <c r="N181" s="192" t="s">
        <v>38</v>
      </c>
      <c r="O181" s="70"/>
      <c r="P181" s="193">
        <f>O181*H181</f>
        <v>0</v>
      </c>
      <c r="Q181" s="193">
        <v>0</v>
      </c>
      <c r="R181" s="193">
        <f>Q181*H181</f>
        <v>0</v>
      </c>
      <c r="S181" s="193">
        <v>0</v>
      </c>
      <c r="T181" s="194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95" t="s">
        <v>189</v>
      </c>
      <c r="AT181" s="195" t="s">
        <v>184</v>
      </c>
      <c r="AU181" s="195" t="s">
        <v>83</v>
      </c>
      <c r="AY181" s="16" t="s">
        <v>182</v>
      </c>
      <c r="BE181" s="196">
        <f>IF(N181="základní",J181,0)</f>
        <v>0</v>
      </c>
      <c r="BF181" s="196">
        <f>IF(N181="snížená",J181,0)</f>
        <v>0</v>
      </c>
      <c r="BG181" s="196">
        <f>IF(N181="zákl. přenesená",J181,0)</f>
        <v>0</v>
      </c>
      <c r="BH181" s="196">
        <f>IF(N181="sníž. přenesená",J181,0)</f>
        <v>0</v>
      </c>
      <c r="BI181" s="196">
        <f>IF(N181="nulová",J181,0)</f>
        <v>0</v>
      </c>
      <c r="BJ181" s="16" t="s">
        <v>81</v>
      </c>
      <c r="BK181" s="196">
        <f>ROUND(I181*H181,2)</f>
        <v>0</v>
      </c>
      <c r="BL181" s="16" t="s">
        <v>189</v>
      </c>
      <c r="BM181" s="195" t="s">
        <v>288</v>
      </c>
    </row>
    <row r="182" spans="1:65" s="12" customFormat="1" ht="33.75">
      <c r="B182" s="197"/>
      <c r="C182" s="198"/>
      <c r="D182" s="199" t="s">
        <v>191</v>
      </c>
      <c r="E182" s="200" t="s">
        <v>1</v>
      </c>
      <c r="F182" s="201" t="s">
        <v>280</v>
      </c>
      <c r="G182" s="198"/>
      <c r="H182" s="202">
        <v>2104.2330000000002</v>
      </c>
      <c r="I182" s="203"/>
      <c r="J182" s="198"/>
      <c r="K182" s="198"/>
      <c r="L182" s="204"/>
      <c r="M182" s="205"/>
      <c r="N182" s="206"/>
      <c r="O182" s="206"/>
      <c r="P182" s="206"/>
      <c r="Q182" s="206"/>
      <c r="R182" s="206"/>
      <c r="S182" s="206"/>
      <c r="T182" s="207"/>
      <c r="AT182" s="208" t="s">
        <v>191</v>
      </c>
      <c r="AU182" s="208" t="s">
        <v>83</v>
      </c>
      <c r="AV182" s="12" t="s">
        <v>83</v>
      </c>
      <c r="AW182" s="12" t="s">
        <v>30</v>
      </c>
      <c r="AX182" s="12" t="s">
        <v>81</v>
      </c>
      <c r="AY182" s="208" t="s">
        <v>182</v>
      </c>
    </row>
    <row r="183" spans="1:65" s="1" customFormat="1" ht="24">
      <c r="A183" s="33"/>
      <c r="B183" s="34"/>
      <c r="C183" s="184" t="s">
        <v>289</v>
      </c>
      <c r="D183" s="184" t="s">
        <v>184</v>
      </c>
      <c r="E183" s="185" t="s">
        <v>290</v>
      </c>
      <c r="F183" s="186" t="s">
        <v>291</v>
      </c>
      <c r="G183" s="187" t="s">
        <v>223</v>
      </c>
      <c r="H183" s="188">
        <v>250.869</v>
      </c>
      <c r="I183" s="189"/>
      <c r="J183" s="190">
        <f>ROUND(I183*H183,2)</f>
        <v>0</v>
      </c>
      <c r="K183" s="186" t="s">
        <v>1</v>
      </c>
      <c r="L183" s="38"/>
      <c r="M183" s="191" t="s">
        <v>1</v>
      </c>
      <c r="N183" s="192" t="s">
        <v>38</v>
      </c>
      <c r="O183" s="70"/>
      <c r="P183" s="193">
        <f>O183*H183</f>
        <v>0</v>
      </c>
      <c r="Q183" s="193">
        <v>0</v>
      </c>
      <c r="R183" s="193">
        <f>Q183*H183</f>
        <v>0</v>
      </c>
      <c r="S183" s="193">
        <v>0</v>
      </c>
      <c r="T183" s="194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5" t="s">
        <v>189</v>
      </c>
      <c r="AT183" s="195" t="s">
        <v>184</v>
      </c>
      <c r="AU183" s="195" t="s">
        <v>83</v>
      </c>
      <c r="AY183" s="16" t="s">
        <v>182</v>
      </c>
      <c r="BE183" s="196">
        <f>IF(N183="základní",J183,0)</f>
        <v>0</v>
      </c>
      <c r="BF183" s="196">
        <f>IF(N183="snížená",J183,0)</f>
        <v>0</v>
      </c>
      <c r="BG183" s="196">
        <f>IF(N183="zákl. přenesená",J183,0)</f>
        <v>0</v>
      </c>
      <c r="BH183" s="196">
        <f>IF(N183="sníž. přenesená",J183,0)</f>
        <v>0</v>
      </c>
      <c r="BI183" s="196">
        <f>IF(N183="nulová",J183,0)</f>
        <v>0</v>
      </c>
      <c r="BJ183" s="16" t="s">
        <v>81</v>
      </c>
      <c r="BK183" s="196">
        <f>ROUND(I183*H183,2)</f>
        <v>0</v>
      </c>
      <c r="BL183" s="16" t="s">
        <v>189</v>
      </c>
      <c r="BM183" s="195" t="s">
        <v>292</v>
      </c>
    </row>
    <row r="184" spans="1:65" s="12" customFormat="1">
      <c r="B184" s="197"/>
      <c r="C184" s="198"/>
      <c r="D184" s="199" t="s">
        <v>191</v>
      </c>
      <c r="E184" s="200" t="s">
        <v>1</v>
      </c>
      <c r="F184" s="201" t="s">
        <v>293</v>
      </c>
      <c r="G184" s="198"/>
      <c r="H184" s="202">
        <v>250.869</v>
      </c>
      <c r="I184" s="203"/>
      <c r="J184" s="198"/>
      <c r="K184" s="198"/>
      <c r="L184" s="204"/>
      <c r="M184" s="205"/>
      <c r="N184" s="206"/>
      <c r="O184" s="206"/>
      <c r="P184" s="206"/>
      <c r="Q184" s="206"/>
      <c r="R184" s="206"/>
      <c r="S184" s="206"/>
      <c r="T184" s="207"/>
      <c r="AT184" s="208" t="s">
        <v>191</v>
      </c>
      <c r="AU184" s="208" t="s">
        <v>83</v>
      </c>
      <c r="AV184" s="12" t="s">
        <v>83</v>
      </c>
      <c r="AW184" s="12" t="s">
        <v>30</v>
      </c>
      <c r="AX184" s="12" t="s">
        <v>81</v>
      </c>
      <c r="AY184" s="208" t="s">
        <v>182</v>
      </c>
    </row>
    <row r="185" spans="1:65" s="1" customFormat="1" ht="24">
      <c r="A185" s="33"/>
      <c r="B185" s="34"/>
      <c r="C185" s="184" t="s">
        <v>7</v>
      </c>
      <c r="D185" s="184" t="s">
        <v>184</v>
      </c>
      <c r="E185" s="185" t="s">
        <v>294</v>
      </c>
      <c r="F185" s="186" t="s">
        <v>295</v>
      </c>
      <c r="G185" s="187" t="s">
        <v>223</v>
      </c>
      <c r="H185" s="188">
        <v>250.869</v>
      </c>
      <c r="I185" s="189"/>
      <c r="J185" s="190">
        <f>ROUND(I185*H185,2)</f>
        <v>0</v>
      </c>
      <c r="K185" s="186" t="s">
        <v>1</v>
      </c>
      <c r="L185" s="38"/>
      <c r="M185" s="191" t="s">
        <v>1</v>
      </c>
      <c r="N185" s="192" t="s">
        <v>38</v>
      </c>
      <c r="O185" s="70"/>
      <c r="P185" s="193">
        <f>O185*H185</f>
        <v>0</v>
      </c>
      <c r="Q185" s="193">
        <v>0</v>
      </c>
      <c r="R185" s="193">
        <f>Q185*H185</f>
        <v>0</v>
      </c>
      <c r="S185" s="193">
        <v>0</v>
      </c>
      <c r="T185" s="194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5" t="s">
        <v>189</v>
      </c>
      <c r="AT185" s="195" t="s">
        <v>184</v>
      </c>
      <c r="AU185" s="195" t="s">
        <v>83</v>
      </c>
      <c r="AY185" s="16" t="s">
        <v>182</v>
      </c>
      <c r="BE185" s="196">
        <f>IF(N185="základní",J185,0)</f>
        <v>0</v>
      </c>
      <c r="BF185" s="196">
        <f>IF(N185="snížená",J185,0)</f>
        <v>0</v>
      </c>
      <c r="BG185" s="196">
        <f>IF(N185="zákl. přenesená",J185,0)</f>
        <v>0</v>
      </c>
      <c r="BH185" s="196">
        <f>IF(N185="sníž. přenesená",J185,0)</f>
        <v>0</v>
      </c>
      <c r="BI185" s="196">
        <f>IF(N185="nulová",J185,0)</f>
        <v>0</v>
      </c>
      <c r="BJ185" s="16" t="s">
        <v>81</v>
      </c>
      <c r="BK185" s="196">
        <f>ROUND(I185*H185,2)</f>
        <v>0</v>
      </c>
      <c r="BL185" s="16" t="s">
        <v>189</v>
      </c>
      <c r="BM185" s="195" t="s">
        <v>296</v>
      </c>
    </row>
    <row r="186" spans="1:65" s="12" customFormat="1">
      <c r="B186" s="197"/>
      <c r="C186" s="198"/>
      <c r="D186" s="199" t="s">
        <v>191</v>
      </c>
      <c r="E186" s="200" t="s">
        <v>1</v>
      </c>
      <c r="F186" s="201" t="s">
        <v>293</v>
      </c>
      <c r="G186" s="198"/>
      <c r="H186" s="202">
        <v>250.869</v>
      </c>
      <c r="I186" s="203"/>
      <c r="J186" s="198"/>
      <c r="K186" s="198"/>
      <c r="L186" s="204"/>
      <c r="M186" s="205"/>
      <c r="N186" s="206"/>
      <c r="O186" s="206"/>
      <c r="P186" s="206"/>
      <c r="Q186" s="206"/>
      <c r="R186" s="206"/>
      <c r="S186" s="206"/>
      <c r="T186" s="207"/>
      <c r="AT186" s="208" t="s">
        <v>191</v>
      </c>
      <c r="AU186" s="208" t="s">
        <v>83</v>
      </c>
      <c r="AV186" s="12" t="s">
        <v>83</v>
      </c>
      <c r="AW186" s="12" t="s">
        <v>30</v>
      </c>
      <c r="AX186" s="12" t="s">
        <v>81</v>
      </c>
      <c r="AY186" s="208" t="s">
        <v>182</v>
      </c>
    </row>
    <row r="187" spans="1:65" s="1" customFormat="1" ht="16.5" customHeight="1">
      <c r="A187" s="33"/>
      <c r="B187" s="34"/>
      <c r="C187" s="184" t="s">
        <v>297</v>
      </c>
      <c r="D187" s="184" t="s">
        <v>184</v>
      </c>
      <c r="E187" s="185" t="s">
        <v>298</v>
      </c>
      <c r="F187" s="186" t="s">
        <v>299</v>
      </c>
      <c r="G187" s="187" t="s">
        <v>223</v>
      </c>
      <c r="H187" s="188">
        <v>850.43</v>
      </c>
      <c r="I187" s="189"/>
      <c r="J187" s="190">
        <f>ROUND(I187*H187,2)</f>
        <v>0</v>
      </c>
      <c r="K187" s="186" t="s">
        <v>1</v>
      </c>
      <c r="L187" s="38"/>
      <c r="M187" s="191" t="s">
        <v>1</v>
      </c>
      <c r="N187" s="192" t="s">
        <v>38</v>
      </c>
      <c r="O187" s="70"/>
      <c r="P187" s="193">
        <f>O187*H187</f>
        <v>0</v>
      </c>
      <c r="Q187" s="193">
        <v>0</v>
      </c>
      <c r="R187" s="193">
        <f>Q187*H187</f>
        <v>0</v>
      </c>
      <c r="S187" s="193">
        <v>0</v>
      </c>
      <c r="T187" s="194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5" t="s">
        <v>189</v>
      </c>
      <c r="AT187" s="195" t="s">
        <v>184</v>
      </c>
      <c r="AU187" s="195" t="s">
        <v>83</v>
      </c>
      <c r="AY187" s="16" t="s">
        <v>182</v>
      </c>
      <c r="BE187" s="196">
        <f>IF(N187="základní",J187,0)</f>
        <v>0</v>
      </c>
      <c r="BF187" s="196">
        <f>IF(N187="snížená",J187,0)</f>
        <v>0</v>
      </c>
      <c r="BG187" s="196">
        <f>IF(N187="zákl. přenesená",J187,0)</f>
        <v>0</v>
      </c>
      <c r="BH187" s="196">
        <f>IF(N187="sníž. přenesená",J187,0)</f>
        <v>0</v>
      </c>
      <c r="BI187" s="196">
        <f>IF(N187="nulová",J187,0)</f>
        <v>0</v>
      </c>
      <c r="BJ187" s="16" t="s">
        <v>81</v>
      </c>
      <c r="BK187" s="196">
        <f>ROUND(I187*H187,2)</f>
        <v>0</v>
      </c>
      <c r="BL187" s="16" t="s">
        <v>189</v>
      </c>
      <c r="BM187" s="195" t="s">
        <v>300</v>
      </c>
    </row>
    <row r="188" spans="1:65" s="12" customFormat="1">
      <c r="B188" s="197"/>
      <c r="C188" s="198"/>
      <c r="D188" s="199" t="s">
        <v>191</v>
      </c>
      <c r="E188" s="200" t="s">
        <v>1</v>
      </c>
      <c r="F188" s="201" t="s">
        <v>301</v>
      </c>
      <c r="G188" s="198"/>
      <c r="H188" s="202">
        <v>850.43</v>
      </c>
      <c r="I188" s="203"/>
      <c r="J188" s="198"/>
      <c r="K188" s="198"/>
      <c r="L188" s="204"/>
      <c r="M188" s="205"/>
      <c r="N188" s="206"/>
      <c r="O188" s="206"/>
      <c r="P188" s="206"/>
      <c r="Q188" s="206"/>
      <c r="R188" s="206"/>
      <c r="S188" s="206"/>
      <c r="T188" s="207"/>
      <c r="AT188" s="208" t="s">
        <v>191</v>
      </c>
      <c r="AU188" s="208" t="s">
        <v>83</v>
      </c>
      <c r="AV188" s="12" t="s">
        <v>83</v>
      </c>
      <c r="AW188" s="12" t="s">
        <v>30</v>
      </c>
      <c r="AX188" s="12" t="s">
        <v>81</v>
      </c>
      <c r="AY188" s="208" t="s">
        <v>182</v>
      </c>
    </row>
    <row r="189" spans="1:65" s="1" customFormat="1" ht="24">
      <c r="A189" s="33"/>
      <c r="B189" s="34"/>
      <c r="C189" s="184" t="s">
        <v>302</v>
      </c>
      <c r="D189" s="184" t="s">
        <v>184</v>
      </c>
      <c r="E189" s="185" t="s">
        <v>303</v>
      </c>
      <c r="F189" s="186" t="s">
        <v>304</v>
      </c>
      <c r="G189" s="187" t="s">
        <v>305</v>
      </c>
      <c r="H189" s="188">
        <v>631.79300000000001</v>
      </c>
      <c r="I189" s="189"/>
      <c r="J189" s="190">
        <f>ROUND(I189*H189,2)</f>
        <v>0</v>
      </c>
      <c r="K189" s="186" t="s">
        <v>1</v>
      </c>
      <c r="L189" s="38"/>
      <c r="M189" s="191" t="s">
        <v>1</v>
      </c>
      <c r="N189" s="192" t="s">
        <v>38</v>
      </c>
      <c r="O189" s="70"/>
      <c r="P189" s="193">
        <f>O189*H189</f>
        <v>0</v>
      </c>
      <c r="Q189" s="193">
        <v>0</v>
      </c>
      <c r="R189" s="193">
        <f>Q189*H189</f>
        <v>0</v>
      </c>
      <c r="S189" s="193">
        <v>0</v>
      </c>
      <c r="T189" s="194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5" t="s">
        <v>189</v>
      </c>
      <c r="AT189" s="195" t="s">
        <v>184</v>
      </c>
      <c r="AU189" s="195" t="s">
        <v>83</v>
      </c>
      <c r="AY189" s="16" t="s">
        <v>182</v>
      </c>
      <c r="BE189" s="196">
        <f>IF(N189="základní",J189,0)</f>
        <v>0</v>
      </c>
      <c r="BF189" s="196">
        <f>IF(N189="snížená",J189,0)</f>
        <v>0</v>
      </c>
      <c r="BG189" s="196">
        <f>IF(N189="zákl. přenesená",J189,0)</f>
        <v>0</v>
      </c>
      <c r="BH189" s="196">
        <f>IF(N189="sníž. přenesená",J189,0)</f>
        <v>0</v>
      </c>
      <c r="BI189" s="196">
        <f>IF(N189="nulová",J189,0)</f>
        <v>0</v>
      </c>
      <c r="BJ189" s="16" t="s">
        <v>81</v>
      </c>
      <c r="BK189" s="196">
        <f>ROUND(I189*H189,2)</f>
        <v>0</v>
      </c>
      <c r="BL189" s="16" t="s">
        <v>189</v>
      </c>
      <c r="BM189" s="195" t="s">
        <v>306</v>
      </c>
    </row>
    <row r="190" spans="1:65" s="12" customFormat="1">
      <c r="B190" s="197"/>
      <c r="C190" s="198"/>
      <c r="D190" s="199" t="s">
        <v>191</v>
      </c>
      <c r="E190" s="200" t="s">
        <v>1</v>
      </c>
      <c r="F190" s="201" t="s">
        <v>307</v>
      </c>
      <c r="G190" s="198"/>
      <c r="H190" s="202">
        <v>631.79300000000001</v>
      </c>
      <c r="I190" s="203"/>
      <c r="J190" s="198"/>
      <c r="K190" s="198"/>
      <c r="L190" s="204"/>
      <c r="M190" s="205"/>
      <c r="N190" s="206"/>
      <c r="O190" s="206"/>
      <c r="P190" s="206"/>
      <c r="Q190" s="206"/>
      <c r="R190" s="206"/>
      <c r="S190" s="206"/>
      <c r="T190" s="207"/>
      <c r="AT190" s="208" t="s">
        <v>191</v>
      </c>
      <c r="AU190" s="208" t="s">
        <v>83</v>
      </c>
      <c r="AV190" s="12" t="s">
        <v>83</v>
      </c>
      <c r="AW190" s="12" t="s">
        <v>30</v>
      </c>
      <c r="AX190" s="12" t="s">
        <v>81</v>
      </c>
      <c r="AY190" s="208" t="s">
        <v>182</v>
      </c>
    </row>
    <row r="191" spans="1:65" s="1" customFormat="1" ht="24">
      <c r="A191" s="33"/>
      <c r="B191" s="34"/>
      <c r="C191" s="184" t="s">
        <v>308</v>
      </c>
      <c r="D191" s="184" t="s">
        <v>184</v>
      </c>
      <c r="E191" s="185" t="s">
        <v>309</v>
      </c>
      <c r="F191" s="186" t="s">
        <v>310</v>
      </c>
      <c r="G191" s="187" t="s">
        <v>223</v>
      </c>
      <c r="H191" s="188">
        <v>371.529</v>
      </c>
      <c r="I191" s="189"/>
      <c r="J191" s="190">
        <f>ROUND(I191*H191,2)</f>
        <v>0</v>
      </c>
      <c r="K191" s="186" t="s">
        <v>1</v>
      </c>
      <c r="L191" s="38"/>
      <c r="M191" s="191" t="s">
        <v>1</v>
      </c>
      <c r="N191" s="192" t="s">
        <v>38</v>
      </c>
      <c r="O191" s="70"/>
      <c r="P191" s="193">
        <f>O191*H191</f>
        <v>0</v>
      </c>
      <c r="Q191" s="193">
        <v>0</v>
      </c>
      <c r="R191" s="193">
        <f>Q191*H191</f>
        <v>0</v>
      </c>
      <c r="S191" s="193">
        <v>0</v>
      </c>
      <c r="T191" s="194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95" t="s">
        <v>189</v>
      </c>
      <c r="AT191" s="195" t="s">
        <v>184</v>
      </c>
      <c r="AU191" s="195" t="s">
        <v>83</v>
      </c>
      <c r="AY191" s="16" t="s">
        <v>182</v>
      </c>
      <c r="BE191" s="196">
        <f>IF(N191="základní",J191,0)</f>
        <v>0</v>
      </c>
      <c r="BF191" s="196">
        <f>IF(N191="snížená",J191,0)</f>
        <v>0</v>
      </c>
      <c r="BG191" s="196">
        <f>IF(N191="zákl. přenesená",J191,0)</f>
        <v>0</v>
      </c>
      <c r="BH191" s="196">
        <f>IF(N191="sníž. přenesená",J191,0)</f>
        <v>0</v>
      </c>
      <c r="BI191" s="196">
        <f>IF(N191="nulová",J191,0)</f>
        <v>0</v>
      </c>
      <c r="BJ191" s="16" t="s">
        <v>81</v>
      </c>
      <c r="BK191" s="196">
        <f>ROUND(I191*H191,2)</f>
        <v>0</v>
      </c>
      <c r="BL191" s="16" t="s">
        <v>189</v>
      </c>
      <c r="BM191" s="195" t="s">
        <v>311</v>
      </c>
    </row>
    <row r="192" spans="1:65" s="12" customFormat="1">
      <c r="B192" s="197"/>
      <c r="C192" s="198"/>
      <c r="D192" s="199" t="s">
        <v>191</v>
      </c>
      <c r="E192" s="200" t="s">
        <v>1</v>
      </c>
      <c r="F192" s="201" t="s">
        <v>312</v>
      </c>
      <c r="G192" s="198"/>
      <c r="H192" s="202">
        <v>370.40199999999999</v>
      </c>
      <c r="I192" s="203"/>
      <c r="J192" s="198"/>
      <c r="K192" s="198"/>
      <c r="L192" s="204"/>
      <c r="M192" s="205"/>
      <c r="N192" s="206"/>
      <c r="O192" s="206"/>
      <c r="P192" s="206"/>
      <c r="Q192" s="206"/>
      <c r="R192" s="206"/>
      <c r="S192" s="206"/>
      <c r="T192" s="207"/>
      <c r="AT192" s="208" t="s">
        <v>191</v>
      </c>
      <c r="AU192" s="208" t="s">
        <v>83</v>
      </c>
      <c r="AV192" s="12" t="s">
        <v>83</v>
      </c>
      <c r="AW192" s="12" t="s">
        <v>30</v>
      </c>
      <c r="AX192" s="12" t="s">
        <v>73</v>
      </c>
      <c r="AY192" s="208" t="s">
        <v>182</v>
      </c>
    </row>
    <row r="193" spans="1:65" s="12" customFormat="1">
      <c r="B193" s="197"/>
      <c r="C193" s="198"/>
      <c r="D193" s="199" t="s">
        <v>191</v>
      </c>
      <c r="E193" s="200" t="s">
        <v>1</v>
      </c>
      <c r="F193" s="201" t="s">
        <v>313</v>
      </c>
      <c r="G193" s="198"/>
      <c r="H193" s="202">
        <v>1.127</v>
      </c>
      <c r="I193" s="203"/>
      <c r="J193" s="198"/>
      <c r="K193" s="198"/>
      <c r="L193" s="204"/>
      <c r="M193" s="205"/>
      <c r="N193" s="206"/>
      <c r="O193" s="206"/>
      <c r="P193" s="206"/>
      <c r="Q193" s="206"/>
      <c r="R193" s="206"/>
      <c r="S193" s="206"/>
      <c r="T193" s="207"/>
      <c r="AT193" s="208" t="s">
        <v>191</v>
      </c>
      <c r="AU193" s="208" t="s">
        <v>83</v>
      </c>
      <c r="AV193" s="12" t="s">
        <v>83</v>
      </c>
      <c r="AW193" s="12" t="s">
        <v>30</v>
      </c>
      <c r="AX193" s="12" t="s">
        <v>73</v>
      </c>
      <c r="AY193" s="208" t="s">
        <v>182</v>
      </c>
    </row>
    <row r="194" spans="1:65" s="13" customFormat="1">
      <c r="B194" s="209"/>
      <c r="C194" s="210"/>
      <c r="D194" s="199" t="s">
        <v>191</v>
      </c>
      <c r="E194" s="211" t="s">
        <v>1</v>
      </c>
      <c r="F194" s="212" t="s">
        <v>199</v>
      </c>
      <c r="G194" s="210"/>
      <c r="H194" s="213">
        <v>371.529</v>
      </c>
      <c r="I194" s="214"/>
      <c r="J194" s="210"/>
      <c r="K194" s="210"/>
      <c r="L194" s="215"/>
      <c r="M194" s="216"/>
      <c r="N194" s="217"/>
      <c r="O194" s="217"/>
      <c r="P194" s="217"/>
      <c r="Q194" s="217"/>
      <c r="R194" s="217"/>
      <c r="S194" s="217"/>
      <c r="T194" s="218"/>
      <c r="AT194" s="219" t="s">
        <v>191</v>
      </c>
      <c r="AU194" s="219" t="s">
        <v>83</v>
      </c>
      <c r="AV194" s="13" t="s">
        <v>189</v>
      </c>
      <c r="AW194" s="13" t="s">
        <v>30</v>
      </c>
      <c r="AX194" s="13" t="s">
        <v>81</v>
      </c>
      <c r="AY194" s="219" t="s">
        <v>182</v>
      </c>
    </row>
    <row r="195" spans="1:65" s="1" customFormat="1" ht="16.5" customHeight="1">
      <c r="A195" s="33"/>
      <c r="B195" s="34"/>
      <c r="C195" s="230" t="s">
        <v>314</v>
      </c>
      <c r="D195" s="230" t="s">
        <v>315</v>
      </c>
      <c r="E195" s="231" t="s">
        <v>316</v>
      </c>
      <c r="F195" s="232" t="s">
        <v>317</v>
      </c>
      <c r="G195" s="233" t="s">
        <v>305</v>
      </c>
      <c r="H195" s="234">
        <v>399.53500000000003</v>
      </c>
      <c r="I195" s="235"/>
      <c r="J195" s="236">
        <f>ROUND(I195*H195,2)</f>
        <v>0</v>
      </c>
      <c r="K195" s="232" t="s">
        <v>188</v>
      </c>
      <c r="L195" s="237"/>
      <c r="M195" s="238" t="s">
        <v>1</v>
      </c>
      <c r="N195" s="239" t="s">
        <v>38</v>
      </c>
      <c r="O195" s="70"/>
      <c r="P195" s="193">
        <f>O195*H195</f>
        <v>0</v>
      </c>
      <c r="Q195" s="193">
        <v>1</v>
      </c>
      <c r="R195" s="193">
        <f>Q195*H195</f>
        <v>399.53500000000003</v>
      </c>
      <c r="S195" s="193">
        <v>0</v>
      </c>
      <c r="T195" s="194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5" t="s">
        <v>226</v>
      </c>
      <c r="AT195" s="195" t="s">
        <v>315</v>
      </c>
      <c r="AU195" s="195" t="s">
        <v>83</v>
      </c>
      <c r="AY195" s="16" t="s">
        <v>182</v>
      </c>
      <c r="BE195" s="196">
        <f>IF(N195="základní",J195,0)</f>
        <v>0</v>
      </c>
      <c r="BF195" s="196">
        <f>IF(N195="snížená",J195,0)</f>
        <v>0</v>
      </c>
      <c r="BG195" s="196">
        <f>IF(N195="zákl. přenesená",J195,0)</f>
        <v>0</v>
      </c>
      <c r="BH195" s="196">
        <f>IF(N195="sníž. přenesená",J195,0)</f>
        <v>0</v>
      </c>
      <c r="BI195" s="196">
        <f>IF(N195="nulová",J195,0)</f>
        <v>0</v>
      </c>
      <c r="BJ195" s="16" t="s">
        <v>81</v>
      </c>
      <c r="BK195" s="196">
        <f>ROUND(I195*H195,2)</f>
        <v>0</v>
      </c>
      <c r="BL195" s="16" t="s">
        <v>189</v>
      </c>
      <c r="BM195" s="195" t="s">
        <v>318</v>
      </c>
    </row>
    <row r="196" spans="1:65" s="14" customFormat="1">
      <c r="B196" s="220"/>
      <c r="C196" s="221"/>
      <c r="D196" s="199" t="s">
        <v>191</v>
      </c>
      <c r="E196" s="222" t="s">
        <v>1</v>
      </c>
      <c r="F196" s="223" t="s">
        <v>319</v>
      </c>
      <c r="G196" s="221"/>
      <c r="H196" s="222" t="s">
        <v>1</v>
      </c>
      <c r="I196" s="224"/>
      <c r="J196" s="221"/>
      <c r="K196" s="221"/>
      <c r="L196" s="225"/>
      <c r="M196" s="226"/>
      <c r="N196" s="227"/>
      <c r="O196" s="227"/>
      <c r="P196" s="227"/>
      <c r="Q196" s="227"/>
      <c r="R196" s="227"/>
      <c r="S196" s="227"/>
      <c r="T196" s="228"/>
      <c r="AT196" s="229" t="s">
        <v>191</v>
      </c>
      <c r="AU196" s="229" t="s">
        <v>83</v>
      </c>
      <c r="AV196" s="14" t="s">
        <v>81</v>
      </c>
      <c r="AW196" s="14" t="s">
        <v>30</v>
      </c>
      <c r="AX196" s="14" t="s">
        <v>73</v>
      </c>
      <c r="AY196" s="229" t="s">
        <v>182</v>
      </c>
    </row>
    <row r="197" spans="1:65" s="12" customFormat="1">
      <c r="B197" s="197"/>
      <c r="C197" s="198"/>
      <c r="D197" s="199" t="s">
        <v>191</v>
      </c>
      <c r="E197" s="200" t="s">
        <v>1</v>
      </c>
      <c r="F197" s="201" t="s">
        <v>320</v>
      </c>
      <c r="G197" s="198"/>
      <c r="H197" s="202">
        <v>52.35</v>
      </c>
      <c r="I197" s="203"/>
      <c r="J197" s="198"/>
      <c r="K197" s="198"/>
      <c r="L197" s="204"/>
      <c r="M197" s="205"/>
      <c r="N197" s="206"/>
      <c r="O197" s="206"/>
      <c r="P197" s="206"/>
      <c r="Q197" s="206"/>
      <c r="R197" s="206"/>
      <c r="S197" s="206"/>
      <c r="T197" s="207"/>
      <c r="AT197" s="208" t="s">
        <v>191</v>
      </c>
      <c r="AU197" s="208" t="s">
        <v>83</v>
      </c>
      <c r="AV197" s="12" t="s">
        <v>83</v>
      </c>
      <c r="AW197" s="12" t="s">
        <v>30</v>
      </c>
      <c r="AX197" s="12" t="s">
        <v>73</v>
      </c>
      <c r="AY197" s="208" t="s">
        <v>182</v>
      </c>
    </row>
    <row r="198" spans="1:65" s="12" customFormat="1">
      <c r="B198" s="197"/>
      <c r="C198" s="198"/>
      <c r="D198" s="199" t="s">
        <v>191</v>
      </c>
      <c r="E198" s="200" t="s">
        <v>1</v>
      </c>
      <c r="F198" s="201" t="s">
        <v>321</v>
      </c>
      <c r="G198" s="198"/>
      <c r="H198" s="202">
        <v>45.37</v>
      </c>
      <c r="I198" s="203"/>
      <c r="J198" s="198"/>
      <c r="K198" s="198"/>
      <c r="L198" s="204"/>
      <c r="M198" s="205"/>
      <c r="N198" s="206"/>
      <c r="O198" s="206"/>
      <c r="P198" s="206"/>
      <c r="Q198" s="206"/>
      <c r="R198" s="206"/>
      <c r="S198" s="206"/>
      <c r="T198" s="207"/>
      <c r="AT198" s="208" t="s">
        <v>191</v>
      </c>
      <c r="AU198" s="208" t="s">
        <v>83</v>
      </c>
      <c r="AV198" s="12" t="s">
        <v>83</v>
      </c>
      <c r="AW198" s="12" t="s">
        <v>30</v>
      </c>
      <c r="AX198" s="12" t="s">
        <v>73</v>
      </c>
      <c r="AY198" s="208" t="s">
        <v>182</v>
      </c>
    </row>
    <row r="199" spans="1:65" s="12" customFormat="1">
      <c r="B199" s="197"/>
      <c r="C199" s="198"/>
      <c r="D199" s="199" t="s">
        <v>191</v>
      </c>
      <c r="E199" s="200" t="s">
        <v>1</v>
      </c>
      <c r="F199" s="201" t="s">
        <v>322</v>
      </c>
      <c r="G199" s="198"/>
      <c r="H199" s="202">
        <v>124.244</v>
      </c>
      <c r="I199" s="203"/>
      <c r="J199" s="198"/>
      <c r="K199" s="198"/>
      <c r="L199" s="204"/>
      <c r="M199" s="205"/>
      <c r="N199" s="206"/>
      <c r="O199" s="206"/>
      <c r="P199" s="206"/>
      <c r="Q199" s="206"/>
      <c r="R199" s="206"/>
      <c r="S199" s="206"/>
      <c r="T199" s="207"/>
      <c r="AT199" s="208" t="s">
        <v>191</v>
      </c>
      <c r="AU199" s="208" t="s">
        <v>83</v>
      </c>
      <c r="AV199" s="12" t="s">
        <v>83</v>
      </c>
      <c r="AW199" s="12" t="s">
        <v>30</v>
      </c>
      <c r="AX199" s="12" t="s">
        <v>73</v>
      </c>
      <c r="AY199" s="208" t="s">
        <v>182</v>
      </c>
    </row>
    <row r="200" spans="1:65" s="13" customFormat="1">
      <c r="B200" s="209"/>
      <c r="C200" s="210"/>
      <c r="D200" s="199" t="s">
        <v>191</v>
      </c>
      <c r="E200" s="211" t="s">
        <v>145</v>
      </c>
      <c r="F200" s="212" t="s">
        <v>199</v>
      </c>
      <c r="G200" s="210"/>
      <c r="H200" s="213">
        <v>221.964</v>
      </c>
      <c r="I200" s="214"/>
      <c r="J200" s="210"/>
      <c r="K200" s="210"/>
      <c r="L200" s="215"/>
      <c r="M200" s="216"/>
      <c r="N200" s="217"/>
      <c r="O200" s="217"/>
      <c r="P200" s="217"/>
      <c r="Q200" s="217"/>
      <c r="R200" s="217"/>
      <c r="S200" s="217"/>
      <c r="T200" s="218"/>
      <c r="AT200" s="219" t="s">
        <v>191</v>
      </c>
      <c r="AU200" s="219" t="s">
        <v>83</v>
      </c>
      <c r="AV200" s="13" t="s">
        <v>189</v>
      </c>
      <c r="AW200" s="13" t="s">
        <v>30</v>
      </c>
      <c r="AX200" s="13" t="s">
        <v>73</v>
      </c>
      <c r="AY200" s="219" t="s">
        <v>182</v>
      </c>
    </row>
    <row r="201" spans="1:65" s="12" customFormat="1">
      <c r="B201" s="197"/>
      <c r="C201" s="198"/>
      <c r="D201" s="199" t="s">
        <v>191</v>
      </c>
      <c r="E201" s="200" t="s">
        <v>1</v>
      </c>
      <c r="F201" s="201" t="s">
        <v>323</v>
      </c>
      <c r="G201" s="198"/>
      <c r="H201" s="202">
        <v>399.53500000000003</v>
      </c>
      <c r="I201" s="203"/>
      <c r="J201" s="198"/>
      <c r="K201" s="198"/>
      <c r="L201" s="204"/>
      <c r="M201" s="205"/>
      <c r="N201" s="206"/>
      <c r="O201" s="206"/>
      <c r="P201" s="206"/>
      <c r="Q201" s="206"/>
      <c r="R201" s="206"/>
      <c r="S201" s="206"/>
      <c r="T201" s="207"/>
      <c r="AT201" s="208" t="s">
        <v>191</v>
      </c>
      <c r="AU201" s="208" t="s">
        <v>83</v>
      </c>
      <c r="AV201" s="12" t="s">
        <v>83</v>
      </c>
      <c r="AW201" s="12" t="s">
        <v>30</v>
      </c>
      <c r="AX201" s="12" t="s">
        <v>81</v>
      </c>
      <c r="AY201" s="208" t="s">
        <v>182</v>
      </c>
    </row>
    <row r="202" spans="1:65" s="1" customFormat="1" ht="24">
      <c r="A202" s="33"/>
      <c r="B202" s="34"/>
      <c r="C202" s="184" t="s">
        <v>324</v>
      </c>
      <c r="D202" s="184" t="s">
        <v>184</v>
      </c>
      <c r="E202" s="185" t="s">
        <v>325</v>
      </c>
      <c r="F202" s="186" t="s">
        <v>326</v>
      </c>
      <c r="G202" s="187" t="s">
        <v>223</v>
      </c>
      <c r="H202" s="188">
        <v>83.76</v>
      </c>
      <c r="I202" s="189"/>
      <c r="J202" s="190">
        <f>ROUND(I202*H202,2)</f>
        <v>0</v>
      </c>
      <c r="K202" s="186" t="s">
        <v>1</v>
      </c>
      <c r="L202" s="38"/>
      <c r="M202" s="191" t="s">
        <v>1</v>
      </c>
      <c r="N202" s="192" t="s">
        <v>38</v>
      </c>
      <c r="O202" s="70"/>
      <c r="P202" s="193">
        <f>O202*H202</f>
        <v>0</v>
      </c>
      <c r="Q202" s="193">
        <v>0</v>
      </c>
      <c r="R202" s="193">
        <f>Q202*H202</f>
        <v>0</v>
      </c>
      <c r="S202" s="193">
        <v>0</v>
      </c>
      <c r="T202" s="194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5" t="s">
        <v>189</v>
      </c>
      <c r="AT202" s="195" t="s">
        <v>184</v>
      </c>
      <c r="AU202" s="195" t="s">
        <v>83</v>
      </c>
      <c r="AY202" s="16" t="s">
        <v>182</v>
      </c>
      <c r="BE202" s="196">
        <f>IF(N202="základní",J202,0)</f>
        <v>0</v>
      </c>
      <c r="BF202" s="196">
        <f>IF(N202="snížená",J202,0)</f>
        <v>0</v>
      </c>
      <c r="BG202" s="196">
        <f>IF(N202="zákl. přenesená",J202,0)</f>
        <v>0</v>
      </c>
      <c r="BH202" s="196">
        <f>IF(N202="sníž. přenesená",J202,0)</f>
        <v>0</v>
      </c>
      <c r="BI202" s="196">
        <f>IF(N202="nulová",J202,0)</f>
        <v>0</v>
      </c>
      <c r="BJ202" s="16" t="s">
        <v>81</v>
      </c>
      <c r="BK202" s="196">
        <f>ROUND(I202*H202,2)</f>
        <v>0</v>
      </c>
      <c r="BL202" s="16" t="s">
        <v>189</v>
      </c>
      <c r="BM202" s="195" t="s">
        <v>327</v>
      </c>
    </row>
    <row r="203" spans="1:65" s="12" customFormat="1">
      <c r="B203" s="197"/>
      <c r="C203" s="198"/>
      <c r="D203" s="199" t="s">
        <v>191</v>
      </c>
      <c r="E203" s="200" t="s">
        <v>136</v>
      </c>
      <c r="F203" s="201" t="s">
        <v>328</v>
      </c>
      <c r="G203" s="198"/>
      <c r="H203" s="202">
        <v>83.76</v>
      </c>
      <c r="I203" s="203"/>
      <c r="J203" s="198"/>
      <c r="K203" s="198"/>
      <c r="L203" s="204"/>
      <c r="M203" s="205"/>
      <c r="N203" s="206"/>
      <c r="O203" s="206"/>
      <c r="P203" s="206"/>
      <c r="Q203" s="206"/>
      <c r="R203" s="206"/>
      <c r="S203" s="206"/>
      <c r="T203" s="207"/>
      <c r="AT203" s="208" t="s">
        <v>191</v>
      </c>
      <c r="AU203" s="208" t="s">
        <v>83</v>
      </c>
      <c r="AV203" s="12" t="s">
        <v>83</v>
      </c>
      <c r="AW203" s="12" t="s">
        <v>30</v>
      </c>
      <c r="AX203" s="12" t="s">
        <v>81</v>
      </c>
      <c r="AY203" s="208" t="s">
        <v>182</v>
      </c>
    </row>
    <row r="204" spans="1:65" s="1" customFormat="1" ht="16.5" customHeight="1">
      <c r="A204" s="33"/>
      <c r="B204" s="34"/>
      <c r="C204" s="230" t="s">
        <v>329</v>
      </c>
      <c r="D204" s="230" t="s">
        <v>315</v>
      </c>
      <c r="E204" s="231" t="s">
        <v>330</v>
      </c>
      <c r="F204" s="232" t="s">
        <v>331</v>
      </c>
      <c r="G204" s="233" t="s">
        <v>305</v>
      </c>
      <c r="H204" s="234">
        <v>150.768</v>
      </c>
      <c r="I204" s="235"/>
      <c r="J204" s="236">
        <f>ROUND(I204*H204,2)</f>
        <v>0</v>
      </c>
      <c r="K204" s="232" t="s">
        <v>1</v>
      </c>
      <c r="L204" s="237"/>
      <c r="M204" s="238" t="s">
        <v>1</v>
      </c>
      <c r="N204" s="239" t="s">
        <v>38</v>
      </c>
      <c r="O204" s="70"/>
      <c r="P204" s="193">
        <f>O204*H204</f>
        <v>0</v>
      </c>
      <c r="Q204" s="193">
        <v>0</v>
      </c>
      <c r="R204" s="193">
        <f>Q204*H204</f>
        <v>0</v>
      </c>
      <c r="S204" s="193">
        <v>0</v>
      </c>
      <c r="T204" s="194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5" t="s">
        <v>226</v>
      </c>
      <c r="AT204" s="195" t="s">
        <v>315</v>
      </c>
      <c r="AU204" s="195" t="s">
        <v>83</v>
      </c>
      <c r="AY204" s="16" t="s">
        <v>182</v>
      </c>
      <c r="BE204" s="196">
        <f>IF(N204="základní",J204,0)</f>
        <v>0</v>
      </c>
      <c r="BF204" s="196">
        <f>IF(N204="snížená",J204,0)</f>
        <v>0</v>
      </c>
      <c r="BG204" s="196">
        <f>IF(N204="zákl. přenesená",J204,0)</f>
        <v>0</v>
      </c>
      <c r="BH204" s="196">
        <f>IF(N204="sníž. přenesená",J204,0)</f>
        <v>0</v>
      </c>
      <c r="BI204" s="196">
        <f>IF(N204="nulová",J204,0)</f>
        <v>0</v>
      </c>
      <c r="BJ204" s="16" t="s">
        <v>81</v>
      </c>
      <c r="BK204" s="196">
        <f>ROUND(I204*H204,2)</f>
        <v>0</v>
      </c>
      <c r="BL204" s="16" t="s">
        <v>189</v>
      </c>
      <c r="BM204" s="195" t="s">
        <v>332</v>
      </c>
    </row>
    <row r="205" spans="1:65" s="12" customFormat="1">
      <c r="B205" s="197"/>
      <c r="C205" s="198"/>
      <c r="D205" s="199" t="s">
        <v>191</v>
      </c>
      <c r="E205" s="200" t="s">
        <v>1</v>
      </c>
      <c r="F205" s="201" t="s">
        <v>333</v>
      </c>
      <c r="G205" s="198"/>
      <c r="H205" s="202">
        <v>150.768</v>
      </c>
      <c r="I205" s="203"/>
      <c r="J205" s="198"/>
      <c r="K205" s="198"/>
      <c r="L205" s="204"/>
      <c r="M205" s="205"/>
      <c r="N205" s="206"/>
      <c r="O205" s="206"/>
      <c r="P205" s="206"/>
      <c r="Q205" s="206"/>
      <c r="R205" s="206"/>
      <c r="S205" s="206"/>
      <c r="T205" s="207"/>
      <c r="AT205" s="208" t="s">
        <v>191</v>
      </c>
      <c r="AU205" s="208" t="s">
        <v>83</v>
      </c>
      <c r="AV205" s="12" t="s">
        <v>83</v>
      </c>
      <c r="AW205" s="12" t="s">
        <v>30</v>
      </c>
      <c r="AX205" s="12" t="s">
        <v>81</v>
      </c>
      <c r="AY205" s="208" t="s">
        <v>182</v>
      </c>
    </row>
    <row r="206" spans="1:65" s="1" customFormat="1" ht="24">
      <c r="A206" s="33"/>
      <c r="B206" s="34"/>
      <c r="C206" s="184" t="s">
        <v>334</v>
      </c>
      <c r="D206" s="184" t="s">
        <v>184</v>
      </c>
      <c r="E206" s="185" t="s">
        <v>335</v>
      </c>
      <c r="F206" s="186" t="s">
        <v>336</v>
      </c>
      <c r="G206" s="187" t="s">
        <v>187</v>
      </c>
      <c r="H206" s="188">
        <v>226.85</v>
      </c>
      <c r="I206" s="189"/>
      <c r="J206" s="190">
        <f>ROUND(I206*H206,2)</f>
        <v>0</v>
      </c>
      <c r="K206" s="186" t="s">
        <v>188</v>
      </c>
      <c r="L206" s="38"/>
      <c r="M206" s="191" t="s">
        <v>1</v>
      </c>
      <c r="N206" s="192" t="s">
        <v>38</v>
      </c>
      <c r="O206" s="70"/>
      <c r="P206" s="193">
        <f>O206*H206</f>
        <v>0</v>
      </c>
      <c r="Q206" s="193">
        <v>0</v>
      </c>
      <c r="R206" s="193">
        <f>Q206*H206</f>
        <v>0</v>
      </c>
      <c r="S206" s="193">
        <v>0</v>
      </c>
      <c r="T206" s="194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95" t="s">
        <v>189</v>
      </c>
      <c r="AT206" s="195" t="s">
        <v>184</v>
      </c>
      <c r="AU206" s="195" t="s">
        <v>83</v>
      </c>
      <c r="AY206" s="16" t="s">
        <v>182</v>
      </c>
      <c r="BE206" s="196">
        <f>IF(N206="základní",J206,0)</f>
        <v>0</v>
      </c>
      <c r="BF206" s="196">
        <f>IF(N206="snížená",J206,0)</f>
        <v>0</v>
      </c>
      <c r="BG206" s="196">
        <f>IF(N206="zákl. přenesená",J206,0)</f>
        <v>0</v>
      </c>
      <c r="BH206" s="196">
        <f>IF(N206="sníž. přenesená",J206,0)</f>
        <v>0</v>
      </c>
      <c r="BI206" s="196">
        <f>IF(N206="nulová",J206,0)</f>
        <v>0</v>
      </c>
      <c r="BJ206" s="16" t="s">
        <v>81</v>
      </c>
      <c r="BK206" s="196">
        <f>ROUND(I206*H206,2)</f>
        <v>0</v>
      </c>
      <c r="BL206" s="16" t="s">
        <v>189</v>
      </c>
      <c r="BM206" s="195" t="s">
        <v>337</v>
      </c>
    </row>
    <row r="207" spans="1:65" s="12" customFormat="1">
      <c r="B207" s="197"/>
      <c r="C207" s="198"/>
      <c r="D207" s="199" t="s">
        <v>191</v>
      </c>
      <c r="E207" s="200" t="s">
        <v>1</v>
      </c>
      <c r="F207" s="201" t="s">
        <v>219</v>
      </c>
      <c r="G207" s="198"/>
      <c r="H207" s="202">
        <v>226.85</v>
      </c>
      <c r="I207" s="203"/>
      <c r="J207" s="198"/>
      <c r="K207" s="198"/>
      <c r="L207" s="204"/>
      <c r="M207" s="205"/>
      <c r="N207" s="206"/>
      <c r="O207" s="206"/>
      <c r="P207" s="206"/>
      <c r="Q207" s="206"/>
      <c r="R207" s="206"/>
      <c r="S207" s="206"/>
      <c r="T207" s="207"/>
      <c r="AT207" s="208" t="s">
        <v>191</v>
      </c>
      <c r="AU207" s="208" t="s">
        <v>83</v>
      </c>
      <c r="AV207" s="12" t="s">
        <v>83</v>
      </c>
      <c r="AW207" s="12" t="s">
        <v>30</v>
      </c>
      <c r="AX207" s="12" t="s">
        <v>73</v>
      </c>
      <c r="AY207" s="208" t="s">
        <v>182</v>
      </c>
    </row>
    <row r="208" spans="1:65" s="13" customFormat="1">
      <c r="B208" s="209"/>
      <c r="C208" s="210"/>
      <c r="D208" s="199" t="s">
        <v>191</v>
      </c>
      <c r="E208" s="211" t="s">
        <v>1</v>
      </c>
      <c r="F208" s="212" t="s">
        <v>199</v>
      </c>
      <c r="G208" s="210"/>
      <c r="H208" s="213">
        <v>226.85</v>
      </c>
      <c r="I208" s="214"/>
      <c r="J208" s="210"/>
      <c r="K208" s="210"/>
      <c r="L208" s="215"/>
      <c r="M208" s="216"/>
      <c r="N208" s="217"/>
      <c r="O208" s="217"/>
      <c r="P208" s="217"/>
      <c r="Q208" s="217"/>
      <c r="R208" s="217"/>
      <c r="S208" s="217"/>
      <c r="T208" s="218"/>
      <c r="AT208" s="219" t="s">
        <v>191</v>
      </c>
      <c r="AU208" s="219" t="s">
        <v>83</v>
      </c>
      <c r="AV208" s="13" t="s">
        <v>189</v>
      </c>
      <c r="AW208" s="13" t="s">
        <v>30</v>
      </c>
      <c r="AX208" s="13" t="s">
        <v>81</v>
      </c>
      <c r="AY208" s="219" t="s">
        <v>182</v>
      </c>
    </row>
    <row r="209" spans="1:65" s="1" customFormat="1" ht="16.5" customHeight="1">
      <c r="A209" s="33"/>
      <c r="B209" s="34"/>
      <c r="C209" s="184" t="s">
        <v>338</v>
      </c>
      <c r="D209" s="184" t="s">
        <v>184</v>
      </c>
      <c r="E209" s="185" t="s">
        <v>339</v>
      </c>
      <c r="F209" s="186" t="s">
        <v>340</v>
      </c>
      <c r="G209" s="187" t="s">
        <v>341</v>
      </c>
      <c r="H209" s="188">
        <v>174.5</v>
      </c>
      <c r="I209" s="189"/>
      <c r="J209" s="190">
        <f>ROUND(I209*H209,2)</f>
        <v>0</v>
      </c>
      <c r="K209" s="186" t="s">
        <v>1</v>
      </c>
      <c r="L209" s="38"/>
      <c r="M209" s="191" t="s">
        <v>1</v>
      </c>
      <c r="N209" s="192" t="s">
        <v>38</v>
      </c>
      <c r="O209" s="70"/>
      <c r="P209" s="193">
        <f>O209*H209</f>
        <v>0</v>
      </c>
      <c r="Q209" s="193">
        <v>0</v>
      </c>
      <c r="R209" s="193">
        <f>Q209*H209</f>
        <v>0</v>
      </c>
      <c r="S209" s="193">
        <v>0</v>
      </c>
      <c r="T209" s="194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95" t="s">
        <v>189</v>
      </c>
      <c r="AT209" s="195" t="s">
        <v>184</v>
      </c>
      <c r="AU209" s="195" t="s">
        <v>83</v>
      </c>
      <c r="AY209" s="16" t="s">
        <v>182</v>
      </c>
      <c r="BE209" s="196">
        <f>IF(N209="základní",J209,0)</f>
        <v>0</v>
      </c>
      <c r="BF209" s="196">
        <f>IF(N209="snížená",J209,0)</f>
        <v>0</v>
      </c>
      <c r="BG209" s="196">
        <f>IF(N209="zákl. přenesená",J209,0)</f>
        <v>0</v>
      </c>
      <c r="BH209" s="196">
        <f>IF(N209="sníž. přenesená",J209,0)</f>
        <v>0</v>
      </c>
      <c r="BI209" s="196">
        <f>IF(N209="nulová",J209,0)</f>
        <v>0</v>
      </c>
      <c r="BJ209" s="16" t="s">
        <v>81</v>
      </c>
      <c r="BK209" s="196">
        <f>ROUND(I209*H209,2)</f>
        <v>0</v>
      </c>
      <c r="BL209" s="16" t="s">
        <v>189</v>
      </c>
      <c r="BM209" s="195" t="s">
        <v>342</v>
      </c>
    </row>
    <row r="210" spans="1:65" s="12" customFormat="1">
      <c r="B210" s="197"/>
      <c r="C210" s="198"/>
      <c r="D210" s="199" t="s">
        <v>191</v>
      </c>
      <c r="E210" s="200" t="s">
        <v>123</v>
      </c>
      <c r="F210" s="201" t="s">
        <v>343</v>
      </c>
      <c r="G210" s="198"/>
      <c r="H210" s="202">
        <v>523.5</v>
      </c>
      <c r="I210" s="203"/>
      <c r="J210" s="198"/>
      <c r="K210" s="198"/>
      <c r="L210" s="204"/>
      <c r="M210" s="205"/>
      <c r="N210" s="206"/>
      <c r="O210" s="206"/>
      <c r="P210" s="206"/>
      <c r="Q210" s="206"/>
      <c r="R210" s="206"/>
      <c r="S210" s="206"/>
      <c r="T210" s="207"/>
      <c r="AT210" s="208" t="s">
        <v>191</v>
      </c>
      <c r="AU210" s="208" t="s">
        <v>83</v>
      </c>
      <c r="AV210" s="12" t="s">
        <v>83</v>
      </c>
      <c r="AW210" s="12" t="s">
        <v>30</v>
      </c>
      <c r="AX210" s="12" t="s">
        <v>73</v>
      </c>
      <c r="AY210" s="208" t="s">
        <v>182</v>
      </c>
    </row>
    <row r="211" spans="1:65" s="12" customFormat="1">
      <c r="B211" s="197"/>
      <c r="C211" s="198"/>
      <c r="D211" s="199" t="s">
        <v>191</v>
      </c>
      <c r="E211" s="200" t="s">
        <v>118</v>
      </c>
      <c r="F211" s="201" t="s">
        <v>344</v>
      </c>
      <c r="G211" s="198"/>
      <c r="H211" s="202">
        <v>0.8</v>
      </c>
      <c r="I211" s="203"/>
      <c r="J211" s="198"/>
      <c r="K211" s="198"/>
      <c r="L211" s="204"/>
      <c r="M211" s="205"/>
      <c r="N211" s="206"/>
      <c r="O211" s="206"/>
      <c r="P211" s="206"/>
      <c r="Q211" s="206"/>
      <c r="R211" s="206"/>
      <c r="S211" s="206"/>
      <c r="T211" s="207"/>
      <c r="AT211" s="208" t="s">
        <v>191</v>
      </c>
      <c r="AU211" s="208" t="s">
        <v>83</v>
      </c>
      <c r="AV211" s="12" t="s">
        <v>83</v>
      </c>
      <c r="AW211" s="12" t="s">
        <v>30</v>
      </c>
      <c r="AX211" s="12" t="s">
        <v>73</v>
      </c>
      <c r="AY211" s="208" t="s">
        <v>182</v>
      </c>
    </row>
    <row r="212" spans="1:65" s="12" customFormat="1">
      <c r="B212" s="197"/>
      <c r="C212" s="198"/>
      <c r="D212" s="199" t="s">
        <v>191</v>
      </c>
      <c r="E212" s="200" t="s">
        <v>133</v>
      </c>
      <c r="F212" s="201" t="s">
        <v>345</v>
      </c>
      <c r="G212" s="198"/>
      <c r="H212" s="202">
        <v>1.4</v>
      </c>
      <c r="I212" s="203"/>
      <c r="J212" s="198"/>
      <c r="K212" s="198"/>
      <c r="L212" s="204"/>
      <c r="M212" s="205"/>
      <c r="N212" s="206"/>
      <c r="O212" s="206"/>
      <c r="P212" s="206"/>
      <c r="Q212" s="206"/>
      <c r="R212" s="206"/>
      <c r="S212" s="206"/>
      <c r="T212" s="207"/>
      <c r="AT212" s="208" t="s">
        <v>191</v>
      </c>
      <c r="AU212" s="208" t="s">
        <v>83</v>
      </c>
      <c r="AV212" s="12" t="s">
        <v>83</v>
      </c>
      <c r="AW212" s="12" t="s">
        <v>30</v>
      </c>
      <c r="AX212" s="12" t="s">
        <v>73</v>
      </c>
      <c r="AY212" s="208" t="s">
        <v>182</v>
      </c>
    </row>
    <row r="213" spans="1:65" s="14" customFormat="1">
      <c r="B213" s="220"/>
      <c r="C213" s="221"/>
      <c r="D213" s="199" t="s">
        <v>191</v>
      </c>
      <c r="E213" s="222" t="s">
        <v>1</v>
      </c>
      <c r="F213" s="223" t="s">
        <v>346</v>
      </c>
      <c r="G213" s="221"/>
      <c r="H213" s="222" t="s">
        <v>1</v>
      </c>
      <c r="I213" s="224"/>
      <c r="J213" s="221"/>
      <c r="K213" s="221"/>
      <c r="L213" s="225"/>
      <c r="M213" s="226"/>
      <c r="N213" s="227"/>
      <c r="O213" s="227"/>
      <c r="P213" s="227"/>
      <c r="Q213" s="227"/>
      <c r="R213" s="227"/>
      <c r="S213" s="227"/>
      <c r="T213" s="228"/>
      <c r="AT213" s="229" t="s">
        <v>191</v>
      </c>
      <c r="AU213" s="229" t="s">
        <v>83</v>
      </c>
      <c r="AV213" s="14" t="s">
        <v>81</v>
      </c>
      <c r="AW213" s="14" t="s">
        <v>30</v>
      </c>
      <c r="AX213" s="14" t="s">
        <v>73</v>
      </c>
      <c r="AY213" s="229" t="s">
        <v>182</v>
      </c>
    </row>
    <row r="214" spans="1:65" s="14" customFormat="1">
      <c r="B214" s="220"/>
      <c r="C214" s="221"/>
      <c r="D214" s="199" t="s">
        <v>191</v>
      </c>
      <c r="E214" s="222" t="s">
        <v>1</v>
      </c>
      <c r="F214" s="223" t="s">
        <v>347</v>
      </c>
      <c r="G214" s="221"/>
      <c r="H214" s="222" t="s">
        <v>1</v>
      </c>
      <c r="I214" s="224"/>
      <c r="J214" s="221"/>
      <c r="K214" s="221"/>
      <c r="L214" s="225"/>
      <c r="M214" s="226"/>
      <c r="N214" s="227"/>
      <c r="O214" s="227"/>
      <c r="P214" s="227"/>
      <c r="Q214" s="227"/>
      <c r="R214" s="227"/>
      <c r="S214" s="227"/>
      <c r="T214" s="228"/>
      <c r="AT214" s="229" t="s">
        <v>191</v>
      </c>
      <c r="AU214" s="229" t="s">
        <v>83</v>
      </c>
      <c r="AV214" s="14" t="s">
        <v>81</v>
      </c>
      <c r="AW214" s="14" t="s">
        <v>30</v>
      </c>
      <c r="AX214" s="14" t="s">
        <v>73</v>
      </c>
      <c r="AY214" s="229" t="s">
        <v>182</v>
      </c>
    </row>
    <row r="215" spans="1:65" s="12" customFormat="1">
      <c r="B215" s="197"/>
      <c r="C215" s="198"/>
      <c r="D215" s="199" t="s">
        <v>191</v>
      </c>
      <c r="E215" s="200" t="s">
        <v>148</v>
      </c>
      <c r="F215" s="201" t="s">
        <v>348</v>
      </c>
      <c r="G215" s="198"/>
      <c r="H215" s="202">
        <v>53</v>
      </c>
      <c r="I215" s="203"/>
      <c r="J215" s="198"/>
      <c r="K215" s="198"/>
      <c r="L215" s="204"/>
      <c r="M215" s="205"/>
      <c r="N215" s="206"/>
      <c r="O215" s="206"/>
      <c r="P215" s="206"/>
      <c r="Q215" s="206"/>
      <c r="R215" s="206"/>
      <c r="S215" s="206"/>
      <c r="T215" s="207"/>
      <c r="AT215" s="208" t="s">
        <v>191</v>
      </c>
      <c r="AU215" s="208" t="s">
        <v>83</v>
      </c>
      <c r="AV215" s="12" t="s">
        <v>83</v>
      </c>
      <c r="AW215" s="12" t="s">
        <v>30</v>
      </c>
      <c r="AX215" s="12" t="s">
        <v>73</v>
      </c>
      <c r="AY215" s="208" t="s">
        <v>182</v>
      </c>
    </row>
    <row r="216" spans="1:65" s="14" customFormat="1">
      <c r="B216" s="220"/>
      <c r="C216" s="221"/>
      <c r="D216" s="199" t="s">
        <v>191</v>
      </c>
      <c r="E216" s="222" t="s">
        <v>1</v>
      </c>
      <c r="F216" s="223" t="s">
        <v>349</v>
      </c>
      <c r="G216" s="221"/>
      <c r="H216" s="222" t="s">
        <v>1</v>
      </c>
      <c r="I216" s="224"/>
      <c r="J216" s="221"/>
      <c r="K216" s="221"/>
      <c r="L216" s="225"/>
      <c r="M216" s="226"/>
      <c r="N216" s="227"/>
      <c r="O216" s="227"/>
      <c r="P216" s="227"/>
      <c r="Q216" s="227"/>
      <c r="R216" s="227"/>
      <c r="S216" s="227"/>
      <c r="T216" s="228"/>
      <c r="AT216" s="229" t="s">
        <v>191</v>
      </c>
      <c r="AU216" s="229" t="s">
        <v>83</v>
      </c>
      <c r="AV216" s="14" t="s">
        <v>81</v>
      </c>
      <c r="AW216" s="14" t="s">
        <v>30</v>
      </c>
      <c r="AX216" s="14" t="s">
        <v>73</v>
      </c>
      <c r="AY216" s="229" t="s">
        <v>182</v>
      </c>
    </row>
    <row r="217" spans="1:65" s="12" customFormat="1">
      <c r="B217" s="197"/>
      <c r="C217" s="198"/>
      <c r="D217" s="199" t="s">
        <v>191</v>
      </c>
      <c r="E217" s="200" t="s">
        <v>121</v>
      </c>
      <c r="F217" s="201" t="s">
        <v>350</v>
      </c>
      <c r="G217" s="198"/>
      <c r="H217" s="202">
        <v>87.25</v>
      </c>
      <c r="I217" s="203"/>
      <c r="J217" s="198"/>
      <c r="K217" s="198"/>
      <c r="L217" s="204"/>
      <c r="M217" s="205"/>
      <c r="N217" s="206"/>
      <c r="O217" s="206"/>
      <c r="P217" s="206"/>
      <c r="Q217" s="206"/>
      <c r="R217" s="206"/>
      <c r="S217" s="206"/>
      <c r="T217" s="207"/>
      <c r="AT217" s="208" t="s">
        <v>191</v>
      </c>
      <c r="AU217" s="208" t="s">
        <v>83</v>
      </c>
      <c r="AV217" s="12" t="s">
        <v>83</v>
      </c>
      <c r="AW217" s="12" t="s">
        <v>30</v>
      </c>
      <c r="AX217" s="12" t="s">
        <v>73</v>
      </c>
      <c r="AY217" s="208" t="s">
        <v>182</v>
      </c>
    </row>
    <row r="218" spans="1:65" s="12" customFormat="1">
      <c r="B218" s="197"/>
      <c r="C218" s="198"/>
      <c r="D218" s="199" t="s">
        <v>191</v>
      </c>
      <c r="E218" s="200" t="s">
        <v>114</v>
      </c>
      <c r="F218" s="201" t="s">
        <v>351</v>
      </c>
      <c r="G218" s="198"/>
      <c r="H218" s="202">
        <v>87.25</v>
      </c>
      <c r="I218" s="203"/>
      <c r="J218" s="198"/>
      <c r="K218" s="198"/>
      <c r="L218" s="204"/>
      <c r="M218" s="205"/>
      <c r="N218" s="206"/>
      <c r="O218" s="206"/>
      <c r="P218" s="206"/>
      <c r="Q218" s="206"/>
      <c r="R218" s="206"/>
      <c r="S218" s="206"/>
      <c r="T218" s="207"/>
      <c r="AT218" s="208" t="s">
        <v>191</v>
      </c>
      <c r="AU218" s="208" t="s">
        <v>83</v>
      </c>
      <c r="AV218" s="12" t="s">
        <v>83</v>
      </c>
      <c r="AW218" s="12" t="s">
        <v>30</v>
      </c>
      <c r="AX218" s="12" t="s">
        <v>73</v>
      </c>
      <c r="AY218" s="208" t="s">
        <v>182</v>
      </c>
    </row>
    <row r="219" spans="1:65" s="12" customFormat="1">
      <c r="B219" s="197"/>
      <c r="C219" s="198"/>
      <c r="D219" s="199" t="s">
        <v>191</v>
      </c>
      <c r="E219" s="200" t="s">
        <v>126</v>
      </c>
      <c r="F219" s="201" t="s">
        <v>352</v>
      </c>
      <c r="G219" s="198"/>
      <c r="H219" s="202">
        <v>174.5</v>
      </c>
      <c r="I219" s="203"/>
      <c r="J219" s="198"/>
      <c r="K219" s="198"/>
      <c r="L219" s="204"/>
      <c r="M219" s="205"/>
      <c r="N219" s="206"/>
      <c r="O219" s="206"/>
      <c r="P219" s="206"/>
      <c r="Q219" s="206"/>
      <c r="R219" s="206"/>
      <c r="S219" s="206"/>
      <c r="T219" s="207"/>
      <c r="AT219" s="208" t="s">
        <v>191</v>
      </c>
      <c r="AU219" s="208" t="s">
        <v>83</v>
      </c>
      <c r="AV219" s="12" t="s">
        <v>83</v>
      </c>
      <c r="AW219" s="12" t="s">
        <v>30</v>
      </c>
      <c r="AX219" s="12" t="s">
        <v>73</v>
      </c>
      <c r="AY219" s="208" t="s">
        <v>182</v>
      </c>
    </row>
    <row r="220" spans="1:65" s="12" customFormat="1">
      <c r="B220" s="197"/>
      <c r="C220" s="198"/>
      <c r="D220" s="199" t="s">
        <v>191</v>
      </c>
      <c r="E220" s="200" t="s">
        <v>111</v>
      </c>
      <c r="F220" s="201" t="s">
        <v>353</v>
      </c>
      <c r="G220" s="198"/>
      <c r="H220" s="202">
        <v>174.5</v>
      </c>
      <c r="I220" s="203"/>
      <c r="J220" s="198"/>
      <c r="K220" s="198"/>
      <c r="L220" s="204"/>
      <c r="M220" s="205"/>
      <c r="N220" s="206"/>
      <c r="O220" s="206"/>
      <c r="P220" s="206"/>
      <c r="Q220" s="206"/>
      <c r="R220" s="206"/>
      <c r="S220" s="206"/>
      <c r="T220" s="207"/>
      <c r="AT220" s="208" t="s">
        <v>191</v>
      </c>
      <c r="AU220" s="208" t="s">
        <v>83</v>
      </c>
      <c r="AV220" s="12" t="s">
        <v>83</v>
      </c>
      <c r="AW220" s="12" t="s">
        <v>30</v>
      </c>
      <c r="AX220" s="12" t="s">
        <v>81</v>
      </c>
      <c r="AY220" s="208" t="s">
        <v>182</v>
      </c>
    </row>
    <row r="221" spans="1:65" s="11" customFormat="1" ht="22.9" customHeight="1">
      <c r="B221" s="168"/>
      <c r="C221" s="169"/>
      <c r="D221" s="170" t="s">
        <v>72</v>
      </c>
      <c r="E221" s="182" t="s">
        <v>189</v>
      </c>
      <c r="F221" s="182" t="s">
        <v>354</v>
      </c>
      <c r="G221" s="169"/>
      <c r="H221" s="169"/>
      <c r="I221" s="172"/>
      <c r="J221" s="183">
        <f>BK221</f>
        <v>0</v>
      </c>
      <c r="K221" s="169"/>
      <c r="L221" s="174"/>
      <c r="M221" s="175"/>
      <c r="N221" s="176"/>
      <c r="O221" s="176"/>
      <c r="P221" s="177">
        <f>SUM(P222:P225)</f>
        <v>0</v>
      </c>
      <c r="Q221" s="176"/>
      <c r="R221" s="177">
        <f>SUM(R222:R225)</f>
        <v>0</v>
      </c>
      <c r="S221" s="176"/>
      <c r="T221" s="178">
        <f>SUM(T222:T225)</f>
        <v>0</v>
      </c>
      <c r="AR221" s="179" t="s">
        <v>81</v>
      </c>
      <c r="AT221" s="180" t="s">
        <v>72</v>
      </c>
      <c r="AU221" s="180" t="s">
        <v>81</v>
      </c>
      <c r="AY221" s="179" t="s">
        <v>182</v>
      </c>
      <c r="BK221" s="181">
        <f>SUM(BK222:BK225)</f>
        <v>0</v>
      </c>
    </row>
    <row r="222" spans="1:65" s="1" customFormat="1" ht="16.5" customHeight="1">
      <c r="A222" s="33"/>
      <c r="B222" s="34"/>
      <c r="C222" s="184" t="s">
        <v>355</v>
      </c>
      <c r="D222" s="184" t="s">
        <v>184</v>
      </c>
      <c r="E222" s="185" t="s">
        <v>356</v>
      </c>
      <c r="F222" s="186" t="s">
        <v>357</v>
      </c>
      <c r="G222" s="187" t="s">
        <v>223</v>
      </c>
      <c r="H222" s="188">
        <v>3.3919999999999999</v>
      </c>
      <c r="I222" s="189"/>
      <c r="J222" s="190">
        <f>ROUND(I222*H222,2)</f>
        <v>0</v>
      </c>
      <c r="K222" s="186" t="s">
        <v>1</v>
      </c>
      <c r="L222" s="38"/>
      <c r="M222" s="191" t="s">
        <v>1</v>
      </c>
      <c r="N222" s="192" t="s">
        <v>38</v>
      </c>
      <c r="O222" s="70"/>
      <c r="P222" s="193">
        <f>O222*H222</f>
        <v>0</v>
      </c>
      <c r="Q222" s="193">
        <v>0</v>
      </c>
      <c r="R222" s="193">
        <f>Q222*H222</f>
        <v>0</v>
      </c>
      <c r="S222" s="193">
        <v>0</v>
      </c>
      <c r="T222" s="194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95" t="s">
        <v>189</v>
      </c>
      <c r="AT222" s="195" t="s">
        <v>184</v>
      </c>
      <c r="AU222" s="195" t="s">
        <v>83</v>
      </c>
      <c r="AY222" s="16" t="s">
        <v>182</v>
      </c>
      <c r="BE222" s="196">
        <f>IF(N222="základní",J222,0)</f>
        <v>0</v>
      </c>
      <c r="BF222" s="196">
        <f>IF(N222="snížená",J222,0)</f>
        <v>0</v>
      </c>
      <c r="BG222" s="196">
        <f>IF(N222="zákl. přenesená",J222,0)</f>
        <v>0</v>
      </c>
      <c r="BH222" s="196">
        <f>IF(N222="sníž. přenesená",J222,0)</f>
        <v>0</v>
      </c>
      <c r="BI222" s="196">
        <f>IF(N222="nulová",J222,0)</f>
        <v>0</v>
      </c>
      <c r="BJ222" s="16" t="s">
        <v>81</v>
      </c>
      <c r="BK222" s="196">
        <f>ROUND(I222*H222,2)</f>
        <v>0</v>
      </c>
      <c r="BL222" s="16" t="s">
        <v>189</v>
      </c>
      <c r="BM222" s="195" t="s">
        <v>358</v>
      </c>
    </row>
    <row r="223" spans="1:65" s="12" customFormat="1">
      <c r="B223" s="197"/>
      <c r="C223" s="198"/>
      <c r="D223" s="199" t="s">
        <v>191</v>
      </c>
      <c r="E223" s="200" t="s">
        <v>142</v>
      </c>
      <c r="F223" s="201" t="s">
        <v>359</v>
      </c>
      <c r="G223" s="198"/>
      <c r="H223" s="202">
        <v>3.3919999999999999</v>
      </c>
      <c r="I223" s="203"/>
      <c r="J223" s="198"/>
      <c r="K223" s="198"/>
      <c r="L223" s="204"/>
      <c r="M223" s="205"/>
      <c r="N223" s="206"/>
      <c r="O223" s="206"/>
      <c r="P223" s="206"/>
      <c r="Q223" s="206"/>
      <c r="R223" s="206"/>
      <c r="S223" s="206"/>
      <c r="T223" s="207"/>
      <c r="AT223" s="208" t="s">
        <v>191</v>
      </c>
      <c r="AU223" s="208" t="s">
        <v>83</v>
      </c>
      <c r="AV223" s="12" t="s">
        <v>83</v>
      </c>
      <c r="AW223" s="12" t="s">
        <v>30</v>
      </c>
      <c r="AX223" s="12" t="s">
        <v>81</v>
      </c>
      <c r="AY223" s="208" t="s">
        <v>182</v>
      </c>
    </row>
    <row r="224" spans="1:65" s="1" customFormat="1" ht="24">
      <c r="A224" s="33"/>
      <c r="B224" s="34"/>
      <c r="C224" s="184" t="s">
        <v>360</v>
      </c>
      <c r="D224" s="184" t="s">
        <v>184</v>
      </c>
      <c r="E224" s="185" t="s">
        <v>361</v>
      </c>
      <c r="F224" s="186" t="s">
        <v>362</v>
      </c>
      <c r="G224" s="187" t="s">
        <v>223</v>
      </c>
      <c r="H224" s="188">
        <v>41.88</v>
      </c>
      <c r="I224" s="189"/>
      <c r="J224" s="190">
        <f>ROUND(I224*H224,2)</f>
        <v>0</v>
      </c>
      <c r="K224" s="186" t="s">
        <v>188</v>
      </c>
      <c r="L224" s="38"/>
      <c r="M224" s="191" t="s">
        <v>1</v>
      </c>
      <c r="N224" s="192" t="s">
        <v>38</v>
      </c>
      <c r="O224" s="70"/>
      <c r="P224" s="193">
        <f>O224*H224</f>
        <v>0</v>
      </c>
      <c r="Q224" s="193">
        <v>0</v>
      </c>
      <c r="R224" s="193">
        <f>Q224*H224</f>
        <v>0</v>
      </c>
      <c r="S224" s="193">
        <v>0</v>
      </c>
      <c r="T224" s="194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95" t="s">
        <v>189</v>
      </c>
      <c r="AT224" s="195" t="s">
        <v>184</v>
      </c>
      <c r="AU224" s="195" t="s">
        <v>83</v>
      </c>
      <c r="AY224" s="16" t="s">
        <v>182</v>
      </c>
      <c r="BE224" s="196">
        <f>IF(N224="základní",J224,0)</f>
        <v>0</v>
      </c>
      <c r="BF224" s="196">
        <f>IF(N224="snížená",J224,0)</f>
        <v>0</v>
      </c>
      <c r="BG224" s="196">
        <f>IF(N224="zákl. přenesená",J224,0)</f>
        <v>0</v>
      </c>
      <c r="BH224" s="196">
        <f>IF(N224="sníž. přenesená",J224,0)</f>
        <v>0</v>
      </c>
      <c r="BI224" s="196">
        <f>IF(N224="nulová",J224,0)</f>
        <v>0</v>
      </c>
      <c r="BJ224" s="16" t="s">
        <v>81</v>
      </c>
      <c r="BK224" s="196">
        <f>ROUND(I224*H224,2)</f>
        <v>0</v>
      </c>
      <c r="BL224" s="16" t="s">
        <v>189</v>
      </c>
      <c r="BM224" s="195" t="s">
        <v>363</v>
      </c>
    </row>
    <row r="225" spans="1:65" s="12" customFormat="1">
      <c r="B225" s="197"/>
      <c r="C225" s="198"/>
      <c r="D225" s="199" t="s">
        <v>191</v>
      </c>
      <c r="E225" s="200" t="s">
        <v>139</v>
      </c>
      <c r="F225" s="201" t="s">
        <v>364</v>
      </c>
      <c r="G225" s="198"/>
      <c r="H225" s="202">
        <v>41.88</v>
      </c>
      <c r="I225" s="203"/>
      <c r="J225" s="198"/>
      <c r="K225" s="198"/>
      <c r="L225" s="204"/>
      <c r="M225" s="205"/>
      <c r="N225" s="206"/>
      <c r="O225" s="206"/>
      <c r="P225" s="206"/>
      <c r="Q225" s="206"/>
      <c r="R225" s="206"/>
      <c r="S225" s="206"/>
      <c r="T225" s="207"/>
      <c r="AT225" s="208" t="s">
        <v>191</v>
      </c>
      <c r="AU225" s="208" t="s">
        <v>83</v>
      </c>
      <c r="AV225" s="12" t="s">
        <v>83</v>
      </c>
      <c r="AW225" s="12" t="s">
        <v>30</v>
      </c>
      <c r="AX225" s="12" t="s">
        <v>81</v>
      </c>
      <c r="AY225" s="208" t="s">
        <v>182</v>
      </c>
    </row>
    <row r="226" spans="1:65" s="11" customFormat="1" ht="22.9" customHeight="1">
      <c r="B226" s="168"/>
      <c r="C226" s="169"/>
      <c r="D226" s="170" t="s">
        <v>72</v>
      </c>
      <c r="E226" s="182" t="s">
        <v>209</v>
      </c>
      <c r="F226" s="182" t="s">
        <v>365</v>
      </c>
      <c r="G226" s="169"/>
      <c r="H226" s="169"/>
      <c r="I226" s="172"/>
      <c r="J226" s="183">
        <f>BK226</f>
        <v>0</v>
      </c>
      <c r="K226" s="169"/>
      <c r="L226" s="174"/>
      <c r="M226" s="175"/>
      <c r="N226" s="176"/>
      <c r="O226" s="176"/>
      <c r="P226" s="177">
        <f>SUM(P227:P242)</f>
        <v>0</v>
      </c>
      <c r="Q226" s="176"/>
      <c r="R226" s="177">
        <f>SUM(R227:R242)</f>
        <v>89.884950000000003</v>
      </c>
      <c r="S226" s="176"/>
      <c r="T226" s="178">
        <f>SUM(T227:T242)</f>
        <v>0</v>
      </c>
      <c r="AR226" s="179" t="s">
        <v>81</v>
      </c>
      <c r="AT226" s="180" t="s">
        <v>72</v>
      </c>
      <c r="AU226" s="180" t="s">
        <v>81</v>
      </c>
      <c r="AY226" s="179" t="s">
        <v>182</v>
      </c>
      <c r="BK226" s="181">
        <f>SUM(BK227:BK242)</f>
        <v>0</v>
      </c>
    </row>
    <row r="227" spans="1:65" s="1" customFormat="1" ht="16.5" customHeight="1">
      <c r="A227" s="33"/>
      <c r="B227" s="34"/>
      <c r="C227" s="184" t="s">
        <v>366</v>
      </c>
      <c r="D227" s="184" t="s">
        <v>184</v>
      </c>
      <c r="E227" s="185" t="s">
        <v>367</v>
      </c>
      <c r="F227" s="186" t="s">
        <v>368</v>
      </c>
      <c r="G227" s="187" t="s">
        <v>187</v>
      </c>
      <c r="H227" s="188">
        <v>209.4</v>
      </c>
      <c r="I227" s="189"/>
      <c r="J227" s="190">
        <f>ROUND(I227*H227,2)</f>
        <v>0</v>
      </c>
      <c r="K227" s="186" t="s">
        <v>188</v>
      </c>
      <c r="L227" s="38"/>
      <c r="M227" s="191" t="s">
        <v>1</v>
      </c>
      <c r="N227" s="192" t="s">
        <v>38</v>
      </c>
      <c r="O227" s="70"/>
      <c r="P227" s="193">
        <f>O227*H227</f>
        <v>0</v>
      </c>
      <c r="Q227" s="193">
        <v>0.34499999999999997</v>
      </c>
      <c r="R227" s="193">
        <f>Q227*H227</f>
        <v>72.242999999999995</v>
      </c>
      <c r="S227" s="193">
        <v>0</v>
      </c>
      <c r="T227" s="194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5" t="s">
        <v>189</v>
      </c>
      <c r="AT227" s="195" t="s">
        <v>184</v>
      </c>
      <c r="AU227" s="195" t="s">
        <v>83</v>
      </c>
      <c r="AY227" s="16" t="s">
        <v>182</v>
      </c>
      <c r="BE227" s="196">
        <f>IF(N227="základní",J227,0)</f>
        <v>0</v>
      </c>
      <c r="BF227" s="196">
        <f>IF(N227="snížená",J227,0)</f>
        <v>0</v>
      </c>
      <c r="BG227" s="196">
        <f>IF(N227="zákl. přenesená",J227,0)</f>
        <v>0</v>
      </c>
      <c r="BH227" s="196">
        <f>IF(N227="sníž. přenesená",J227,0)</f>
        <v>0</v>
      </c>
      <c r="BI227" s="196">
        <f>IF(N227="nulová",J227,0)</f>
        <v>0</v>
      </c>
      <c r="BJ227" s="16" t="s">
        <v>81</v>
      </c>
      <c r="BK227" s="196">
        <f>ROUND(I227*H227,2)</f>
        <v>0</v>
      </c>
      <c r="BL227" s="16" t="s">
        <v>189</v>
      </c>
      <c r="BM227" s="195" t="s">
        <v>369</v>
      </c>
    </row>
    <row r="228" spans="1:65" s="12" customFormat="1">
      <c r="B228" s="197"/>
      <c r="C228" s="198"/>
      <c r="D228" s="199" t="s">
        <v>191</v>
      </c>
      <c r="E228" s="200" t="s">
        <v>1</v>
      </c>
      <c r="F228" s="201" t="s">
        <v>192</v>
      </c>
      <c r="G228" s="198"/>
      <c r="H228" s="202">
        <v>209.4</v>
      </c>
      <c r="I228" s="203"/>
      <c r="J228" s="198"/>
      <c r="K228" s="198"/>
      <c r="L228" s="204"/>
      <c r="M228" s="205"/>
      <c r="N228" s="206"/>
      <c r="O228" s="206"/>
      <c r="P228" s="206"/>
      <c r="Q228" s="206"/>
      <c r="R228" s="206"/>
      <c r="S228" s="206"/>
      <c r="T228" s="207"/>
      <c r="AT228" s="208" t="s">
        <v>191</v>
      </c>
      <c r="AU228" s="208" t="s">
        <v>83</v>
      </c>
      <c r="AV228" s="12" t="s">
        <v>83</v>
      </c>
      <c r="AW228" s="12" t="s">
        <v>30</v>
      </c>
      <c r="AX228" s="12" t="s">
        <v>81</v>
      </c>
      <c r="AY228" s="208" t="s">
        <v>182</v>
      </c>
    </row>
    <row r="229" spans="1:65" s="1" customFormat="1" ht="16.5" customHeight="1">
      <c r="A229" s="33"/>
      <c r="B229" s="34"/>
      <c r="C229" s="184" t="s">
        <v>370</v>
      </c>
      <c r="D229" s="184" t="s">
        <v>184</v>
      </c>
      <c r="E229" s="185" t="s">
        <v>371</v>
      </c>
      <c r="F229" s="186" t="s">
        <v>372</v>
      </c>
      <c r="G229" s="187" t="s">
        <v>187</v>
      </c>
      <c r="H229" s="188">
        <v>69.8</v>
      </c>
      <c r="I229" s="189"/>
      <c r="J229" s="190">
        <f>ROUND(I229*H229,2)</f>
        <v>0</v>
      </c>
      <c r="K229" s="186" t="s">
        <v>188</v>
      </c>
      <c r="L229" s="38"/>
      <c r="M229" s="191" t="s">
        <v>1</v>
      </c>
      <c r="N229" s="192" t="s">
        <v>38</v>
      </c>
      <c r="O229" s="70"/>
      <c r="P229" s="193">
        <f>O229*H229</f>
        <v>0</v>
      </c>
      <c r="Q229" s="193">
        <v>0</v>
      </c>
      <c r="R229" s="193">
        <f>Q229*H229</f>
        <v>0</v>
      </c>
      <c r="S229" s="193">
        <v>0</v>
      </c>
      <c r="T229" s="194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95" t="s">
        <v>189</v>
      </c>
      <c r="AT229" s="195" t="s">
        <v>184</v>
      </c>
      <c r="AU229" s="195" t="s">
        <v>83</v>
      </c>
      <c r="AY229" s="16" t="s">
        <v>182</v>
      </c>
      <c r="BE229" s="196">
        <f>IF(N229="základní",J229,0)</f>
        <v>0</v>
      </c>
      <c r="BF229" s="196">
        <f>IF(N229="snížená",J229,0)</f>
        <v>0</v>
      </c>
      <c r="BG229" s="196">
        <f>IF(N229="zákl. přenesená",J229,0)</f>
        <v>0</v>
      </c>
      <c r="BH229" s="196">
        <f>IF(N229="sníž. přenesená",J229,0)</f>
        <v>0</v>
      </c>
      <c r="BI229" s="196">
        <f>IF(N229="nulová",J229,0)</f>
        <v>0</v>
      </c>
      <c r="BJ229" s="16" t="s">
        <v>81</v>
      </c>
      <c r="BK229" s="196">
        <f>ROUND(I229*H229,2)</f>
        <v>0</v>
      </c>
      <c r="BL229" s="16" t="s">
        <v>189</v>
      </c>
      <c r="BM229" s="195" t="s">
        <v>373</v>
      </c>
    </row>
    <row r="230" spans="1:65" s="12" customFormat="1">
      <c r="B230" s="197"/>
      <c r="C230" s="198"/>
      <c r="D230" s="199" t="s">
        <v>191</v>
      </c>
      <c r="E230" s="200" t="s">
        <v>1</v>
      </c>
      <c r="F230" s="201" t="s">
        <v>374</v>
      </c>
      <c r="G230" s="198"/>
      <c r="H230" s="202">
        <v>69.8</v>
      </c>
      <c r="I230" s="203"/>
      <c r="J230" s="198"/>
      <c r="K230" s="198"/>
      <c r="L230" s="204"/>
      <c r="M230" s="205"/>
      <c r="N230" s="206"/>
      <c r="O230" s="206"/>
      <c r="P230" s="206"/>
      <c r="Q230" s="206"/>
      <c r="R230" s="206"/>
      <c r="S230" s="206"/>
      <c r="T230" s="207"/>
      <c r="AT230" s="208" t="s">
        <v>191</v>
      </c>
      <c r="AU230" s="208" t="s">
        <v>83</v>
      </c>
      <c r="AV230" s="12" t="s">
        <v>83</v>
      </c>
      <c r="AW230" s="12" t="s">
        <v>30</v>
      </c>
      <c r="AX230" s="12" t="s">
        <v>81</v>
      </c>
      <c r="AY230" s="208" t="s">
        <v>182</v>
      </c>
    </row>
    <row r="231" spans="1:65" s="1" customFormat="1" ht="16.5" customHeight="1">
      <c r="A231" s="33"/>
      <c r="B231" s="34"/>
      <c r="C231" s="184" t="s">
        <v>375</v>
      </c>
      <c r="D231" s="184" t="s">
        <v>184</v>
      </c>
      <c r="E231" s="185" t="s">
        <v>376</v>
      </c>
      <c r="F231" s="186" t="s">
        <v>377</v>
      </c>
      <c r="G231" s="187" t="s">
        <v>187</v>
      </c>
      <c r="H231" s="188">
        <v>69.8</v>
      </c>
      <c r="I231" s="189"/>
      <c r="J231" s="190">
        <f>ROUND(I231*H231,2)</f>
        <v>0</v>
      </c>
      <c r="K231" s="186" t="s">
        <v>188</v>
      </c>
      <c r="L231" s="38"/>
      <c r="M231" s="191" t="s">
        <v>1</v>
      </c>
      <c r="N231" s="192" t="s">
        <v>38</v>
      </c>
      <c r="O231" s="70"/>
      <c r="P231" s="193">
        <f>O231*H231</f>
        <v>0</v>
      </c>
      <c r="Q231" s="193">
        <v>0</v>
      </c>
      <c r="R231" s="193">
        <f>Q231*H231</f>
        <v>0</v>
      </c>
      <c r="S231" s="193">
        <v>0</v>
      </c>
      <c r="T231" s="194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95" t="s">
        <v>189</v>
      </c>
      <c r="AT231" s="195" t="s">
        <v>184</v>
      </c>
      <c r="AU231" s="195" t="s">
        <v>83</v>
      </c>
      <c r="AY231" s="16" t="s">
        <v>182</v>
      </c>
      <c r="BE231" s="196">
        <f>IF(N231="základní",J231,0)</f>
        <v>0</v>
      </c>
      <c r="BF231" s="196">
        <f>IF(N231="snížená",J231,0)</f>
        <v>0</v>
      </c>
      <c r="BG231" s="196">
        <f>IF(N231="zákl. přenesená",J231,0)</f>
        <v>0</v>
      </c>
      <c r="BH231" s="196">
        <f>IF(N231="sníž. přenesená",J231,0)</f>
        <v>0</v>
      </c>
      <c r="BI231" s="196">
        <f>IF(N231="nulová",J231,0)</f>
        <v>0</v>
      </c>
      <c r="BJ231" s="16" t="s">
        <v>81</v>
      </c>
      <c r="BK231" s="196">
        <f>ROUND(I231*H231,2)</f>
        <v>0</v>
      </c>
      <c r="BL231" s="16" t="s">
        <v>189</v>
      </c>
      <c r="BM231" s="195" t="s">
        <v>378</v>
      </c>
    </row>
    <row r="232" spans="1:65" s="12" customFormat="1">
      <c r="B232" s="197"/>
      <c r="C232" s="198"/>
      <c r="D232" s="199" t="s">
        <v>191</v>
      </c>
      <c r="E232" s="200" t="s">
        <v>1</v>
      </c>
      <c r="F232" s="201" t="s">
        <v>198</v>
      </c>
      <c r="G232" s="198"/>
      <c r="H232" s="202">
        <v>69.8</v>
      </c>
      <c r="I232" s="203"/>
      <c r="J232" s="198"/>
      <c r="K232" s="198"/>
      <c r="L232" s="204"/>
      <c r="M232" s="205"/>
      <c r="N232" s="206"/>
      <c r="O232" s="206"/>
      <c r="P232" s="206"/>
      <c r="Q232" s="206"/>
      <c r="R232" s="206"/>
      <c r="S232" s="206"/>
      <c r="T232" s="207"/>
      <c r="AT232" s="208" t="s">
        <v>191</v>
      </c>
      <c r="AU232" s="208" t="s">
        <v>83</v>
      </c>
      <c r="AV232" s="12" t="s">
        <v>83</v>
      </c>
      <c r="AW232" s="12" t="s">
        <v>30</v>
      </c>
      <c r="AX232" s="12" t="s">
        <v>81</v>
      </c>
      <c r="AY232" s="208" t="s">
        <v>182</v>
      </c>
    </row>
    <row r="233" spans="1:65" s="1" customFormat="1" ht="33" customHeight="1">
      <c r="A233" s="33"/>
      <c r="B233" s="34"/>
      <c r="C233" s="184" t="s">
        <v>379</v>
      </c>
      <c r="D233" s="184" t="s">
        <v>184</v>
      </c>
      <c r="E233" s="185" t="s">
        <v>380</v>
      </c>
      <c r="F233" s="186" t="s">
        <v>381</v>
      </c>
      <c r="G233" s="187" t="s">
        <v>187</v>
      </c>
      <c r="H233" s="188">
        <v>226.85</v>
      </c>
      <c r="I233" s="189"/>
      <c r="J233" s="190">
        <f>ROUND(I233*H233,2)</f>
        <v>0</v>
      </c>
      <c r="K233" s="186" t="s">
        <v>188</v>
      </c>
      <c r="L233" s="38"/>
      <c r="M233" s="191" t="s">
        <v>1</v>
      </c>
      <c r="N233" s="192" t="s">
        <v>38</v>
      </c>
      <c r="O233" s="70"/>
      <c r="P233" s="193">
        <f>O233*H233</f>
        <v>0</v>
      </c>
      <c r="Q233" s="193">
        <v>0</v>
      </c>
      <c r="R233" s="193">
        <f>Q233*H233</f>
        <v>0</v>
      </c>
      <c r="S233" s="193">
        <v>0</v>
      </c>
      <c r="T233" s="194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95" t="s">
        <v>189</v>
      </c>
      <c r="AT233" s="195" t="s">
        <v>184</v>
      </c>
      <c r="AU233" s="195" t="s">
        <v>83</v>
      </c>
      <c r="AY233" s="16" t="s">
        <v>182</v>
      </c>
      <c r="BE233" s="196">
        <f>IF(N233="základní",J233,0)</f>
        <v>0</v>
      </c>
      <c r="BF233" s="196">
        <f>IF(N233="snížená",J233,0)</f>
        <v>0</v>
      </c>
      <c r="BG233" s="196">
        <f>IF(N233="zákl. přenesená",J233,0)</f>
        <v>0</v>
      </c>
      <c r="BH233" s="196">
        <f>IF(N233="sníž. přenesená",J233,0)</f>
        <v>0</v>
      </c>
      <c r="BI233" s="196">
        <f>IF(N233="nulová",J233,0)</f>
        <v>0</v>
      </c>
      <c r="BJ233" s="16" t="s">
        <v>81</v>
      </c>
      <c r="BK233" s="196">
        <f>ROUND(I233*H233,2)</f>
        <v>0</v>
      </c>
      <c r="BL233" s="16" t="s">
        <v>189</v>
      </c>
      <c r="BM233" s="195" t="s">
        <v>382</v>
      </c>
    </row>
    <row r="234" spans="1:65" s="12" customFormat="1">
      <c r="B234" s="197"/>
      <c r="C234" s="198"/>
      <c r="D234" s="199" t="s">
        <v>191</v>
      </c>
      <c r="E234" s="200" t="s">
        <v>1</v>
      </c>
      <c r="F234" s="201" t="s">
        <v>196</v>
      </c>
      <c r="G234" s="198"/>
      <c r="H234" s="202">
        <v>113.425</v>
      </c>
      <c r="I234" s="203"/>
      <c r="J234" s="198"/>
      <c r="K234" s="198"/>
      <c r="L234" s="204"/>
      <c r="M234" s="205"/>
      <c r="N234" s="206"/>
      <c r="O234" s="206"/>
      <c r="P234" s="206"/>
      <c r="Q234" s="206"/>
      <c r="R234" s="206"/>
      <c r="S234" s="206"/>
      <c r="T234" s="207"/>
      <c r="AT234" s="208" t="s">
        <v>191</v>
      </c>
      <c r="AU234" s="208" t="s">
        <v>83</v>
      </c>
      <c r="AV234" s="12" t="s">
        <v>83</v>
      </c>
      <c r="AW234" s="12" t="s">
        <v>30</v>
      </c>
      <c r="AX234" s="12" t="s">
        <v>73</v>
      </c>
      <c r="AY234" s="208" t="s">
        <v>182</v>
      </c>
    </row>
    <row r="235" spans="1:65" s="12" customFormat="1">
      <c r="B235" s="197"/>
      <c r="C235" s="198"/>
      <c r="D235" s="199" t="s">
        <v>191</v>
      </c>
      <c r="E235" s="200" t="s">
        <v>1</v>
      </c>
      <c r="F235" s="201" t="s">
        <v>197</v>
      </c>
      <c r="G235" s="198"/>
      <c r="H235" s="202">
        <v>113.425</v>
      </c>
      <c r="I235" s="203"/>
      <c r="J235" s="198"/>
      <c r="K235" s="198"/>
      <c r="L235" s="204"/>
      <c r="M235" s="205"/>
      <c r="N235" s="206"/>
      <c r="O235" s="206"/>
      <c r="P235" s="206"/>
      <c r="Q235" s="206"/>
      <c r="R235" s="206"/>
      <c r="S235" s="206"/>
      <c r="T235" s="207"/>
      <c r="AT235" s="208" t="s">
        <v>191</v>
      </c>
      <c r="AU235" s="208" t="s">
        <v>83</v>
      </c>
      <c r="AV235" s="12" t="s">
        <v>83</v>
      </c>
      <c r="AW235" s="12" t="s">
        <v>30</v>
      </c>
      <c r="AX235" s="12" t="s">
        <v>73</v>
      </c>
      <c r="AY235" s="208" t="s">
        <v>182</v>
      </c>
    </row>
    <row r="236" spans="1:65" s="13" customFormat="1">
      <c r="B236" s="209"/>
      <c r="C236" s="210"/>
      <c r="D236" s="199" t="s">
        <v>191</v>
      </c>
      <c r="E236" s="211" t="s">
        <v>1</v>
      </c>
      <c r="F236" s="212" t="s">
        <v>199</v>
      </c>
      <c r="G236" s="210"/>
      <c r="H236" s="213">
        <v>226.85</v>
      </c>
      <c r="I236" s="214"/>
      <c r="J236" s="210"/>
      <c r="K236" s="210"/>
      <c r="L236" s="215"/>
      <c r="M236" s="216"/>
      <c r="N236" s="217"/>
      <c r="O236" s="217"/>
      <c r="P236" s="217"/>
      <c r="Q236" s="217"/>
      <c r="R236" s="217"/>
      <c r="S236" s="217"/>
      <c r="T236" s="218"/>
      <c r="AT236" s="219" t="s">
        <v>191</v>
      </c>
      <c r="AU236" s="219" t="s">
        <v>83</v>
      </c>
      <c r="AV236" s="13" t="s">
        <v>189</v>
      </c>
      <c r="AW236" s="13" t="s">
        <v>30</v>
      </c>
      <c r="AX236" s="13" t="s">
        <v>81</v>
      </c>
      <c r="AY236" s="219" t="s">
        <v>182</v>
      </c>
    </row>
    <row r="237" spans="1:65" s="1" customFormat="1" ht="24">
      <c r="A237" s="33"/>
      <c r="B237" s="34"/>
      <c r="C237" s="184" t="s">
        <v>383</v>
      </c>
      <c r="D237" s="184" t="s">
        <v>184</v>
      </c>
      <c r="E237" s="185" t="s">
        <v>384</v>
      </c>
      <c r="F237" s="186" t="s">
        <v>385</v>
      </c>
      <c r="G237" s="187" t="s">
        <v>187</v>
      </c>
      <c r="H237" s="188">
        <v>209.4</v>
      </c>
      <c r="I237" s="189"/>
      <c r="J237" s="190">
        <f>ROUND(I237*H237,2)</f>
        <v>0</v>
      </c>
      <c r="K237" s="186" t="s">
        <v>188</v>
      </c>
      <c r="L237" s="38"/>
      <c r="M237" s="191" t="s">
        <v>1</v>
      </c>
      <c r="N237" s="192" t="s">
        <v>38</v>
      </c>
      <c r="O237" s="70"/>
      <c r="P237" s="193">
        <f>O237*H237</f>
        <v>0</v>
      </c>
      <c r="Q237" s="193">
        <v>0</v>
      </c>
      <c r="R237" s="193">
        <f>Q237*H237</f>
        <v>0</v>
      </c>
      <c r="S237" s="193">
        <v>0</v>
      </c>
      <c r="T237" s="194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95" t="s">
        <v>189</v>
      </c>
      <c r="AT237" s="195" t="s">
        <v>184</v>
      </c>
      <c r="AU237" s="195" t="s">
        <v>83</v>
      </c>
      <c r="AY237" s="16" t="s">
        <v>182</v>
      </c>
      <c r="BE237" s="196">
        <f>IF(N237="základní",J237,0)</f>
        <v>0</v>
      </c>
      <c r="BF237" s="196">
        <f>IF(N237="snížená",J237,0)</f>
        <v>0</v>
      </c>
      <c r="BG237" s="196">
        <f>IF(N237="zákl. přenesená",J237,0)</f>
        <v>0</v>
      </c>
      <c r="BH237" s="196">
        <f>IF(N237="sníž. přenesená",J237,0)</f>
        <v>0</v>
      </c>
      <c r="BI237" s="196">
        <f>IF(N237="nulová",J237,0)</f>
        <v>0</v>
      </c>
      <c r="BJ237" s="16" t="s">
        <v>81</v>
      </c>
      <c r="BK237" s="196">
        <f>ROUND(I237*H237,2)</f>
        <v>0</v>
      </c>
      <c r="BL237" s="16" t="s">
        <v>189</v>
      </c>
      <c r="BM237" s="195" t="s">
        <v>386</v>
      </c>
    </row>
    <row r="238" spans="1:65" s="12" customFormat="1">
      <c r="B238" s="197"/>
      <c r="C238" s="198"/>
      <c r="D238" s="199" t="s">
        <v>191</v>
      </c>
      <c r="E238" s="200" t="s">
        <v>1</v>
      </c>
      <c r="F238" s="201" t="s">
        <v>387</v>
      </c>
      <c r="G238" s="198"/>
      <c r="H238" s="202">
        <v>139.6</v>
      </c>
      <c r="I238" s="203"/>
      <c r="J238" s="198"/>
      <c r="K238" s="198"/>
      <c r="L238" s="204"/>
      <c r="M238" s="205"/>
      <c r="N238" s="206"/>
      <c r="O238" s="206"/>
      <c r="P238" s="206"/>
      <c r="Q238" s="206"/>
      <c r="R238" s="206"/>
      <c r="S238" s="206"/>
      <c r="T238" s="207"/>
      <c r="AT238" s="208" t="s">
        <v>191</v>
      </c>
      <c r="AU238" s="208" t="s">
        <v>83</v>
      </c>
      <c r="AV238" s="12" t="s">
        <v>83</v>
      </c>
      <c r="AW238" s="12" t="s">
        <v>30</v>
      </c>
      <c r="AX238" s="12" t="s">
        <v>73</v>
      </c>
      <c r="AY238" s="208" t="s">
        <v>182</v>
      </c>
    </row>
    <row r="239" spans="1:65" s="12" customFormat="1">
      <c r="B239" s="197"/>
      <c r="C239" s="198"/>
      <c r="D239" s="199" t="s">
        <v>191</v>
      </c>
      <c r="E239" s="200" t="s">
        <v>1</v>
      </c>
      <c r="F239" s="201" t="s">
        <v>198</v>
      </c>
      <c r="G239" s="198"/>
      <c r="H239" s="202">
        <v>69.8</v>
      </c>
      <c r="I239" s="203"/>
      <c r="J239" s="198"/>
      <c r="K239" s="198"/>
      <c r="L239" s="204"/>
      <c r="M239" s="205"/>
      <c r="N239" s="206"/>
      <c r="O239" s="206"/>
      <c r="P239" s="206"/>
      <c r="Q239" s="206"/>
      <c r="R239" s="206"/>
      <c r="S239" s="206"/>
      <c r="T239" s="207"/>
      <c r="AT239" s="208" t="s">
        <v>191</v>
      </c>
      <c r="AU239" s="208" t="s">
        <v>83</v>
      </c>
      <c r="AV239" s="12" t="s">
        <v>83</v>
      </c>
      <c r="AW239" s="12" t="s">
        <v>30</v>
      </c>
      <c r="AX239" s="12" t="s">
        <v>73</v>
      </c>
      <c r="AY239" s="208" t="s">
        <v>182</v>
      </c>
    </row>
    <row r="240" spans="1:65" s="13" customFormat="1">
      <c r="B240" s="209"/>
      <c r="C240" s="210"/>
      <c r="D240" s="199" t="s">
        <v>191</v>
      </c>
      <c r="E240" s="211" t="s">
        <v>1</v>
      </c>
      <c r="F240" s="212" t="s">
        <v>199</v>
      </c>
      <c r="G240" s="210"/>
      <c r="H240" s="213">
        <v>209.4</v>
      </c>
      <c r="I240" s="214"/>
      <c r="J240" s="210"/>
      <c r="K240" s="210"/>
      <c r="L240" s="215"/>
      <c r="M240" s="216"/>
      <c r="N240" s="217"/>
      <c r="O240" s="217"/>
      <c r="P240" s="217"/>
      <c r="Q240" s="217"/>
      <c r="R240" s="217"/>
      <c r="S240" s="217"/>
      <c r="T240" s="218"/>
      <c r="AT240" s="219" t="s">
        <v>191</v>
      </c>
      <c r="AU240" s="219" t="s">
        <v>83</v>
      </c>
      <c r="AV240" s="13" t="s">
        <v>189</v>
      </c>
      <c r="AW240" s="13" t="s">
        <v>30</v>
      </c>
      <c r="AX240" s="13" t="s">
        <v>81</v>
      </c>
      <c r="AY240" s="219" t="s">
        <v>182</v>
      </c>
    </row>
    <row r="241" spans="1:65" s="1" customFormat="1" ht="24">
      <c r="A241" s="33"/>
      <c r="B241" s="34"/>
      <c r="C241" s="184" t="s">
        <v>388</v>
      </c>
      <c r="D241" s="184" t="s">
        <v>184</v>
      </c>
      <c r="E241" s="185" t="s">
        <v>389</v>
      </c>
      <c r="F241" s="186" t="s">
        <v>390</v>
      </c>
      <c r="G241" s="187" t="s">
        <v>187</v>
      </c>
      <c r="H241" s="188">
        <v>209.4</v>
      </c>
      <c r="I241" s="189"/>
      <c r="J241" s="190">
        <f>ROUND(I241*H241,2)</f>
        <v>0</v>
      </c>
      <c r="K241" s="186" t="s">
        <v>188</v>
      </c>
      <c r="L241" s="38"/>
      <c r="M241" s="191" t="s">
        <v>1</v>
      </c>
      <c r="N241" s="192" t="s">
        <v>38</v>
      </c>
      <c r="O241" s="70"/>
      <c r="P241" s="193">
        <f>O241*H241</f>
        <v>0</v>
      </c>
      <c r="Q241" s="193">
        <v>8.4250000000000005E-2</v>
      </c>
      <c r="R241" s="193">
        <f>Q241*H241</f>
        <v>17.641950000000001</v>
      </c>
      <c r="S241" s="193">
        <v>0</v>
      </c>
      <c r="T241" s="194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95" t="s">
        <v>189</v>
      </c>
      <c r="AT241" s="195" t="s">
        <v>184</v>
      </c>
      <c r="AU241" s="195" t="s">
        <v>83</v>
      </c>
      <c r="AY241" s="16" t="s">
        <v>182</v>
      </c>
      <c r="BE241" s="196">
        <f>IF(N241="základní",J241,0)</f>
        <v>0</v>
      </c>
      <c r="BF241" s="196">
        <f>IF(N241="snížená",J241,0)</f>
        <v>0</v>
      </c>
      <c r="BG241" s="196">
        <f>IF(N241="zákl. přenesená",J241,0)</f>
        <v>0</v>
      </c>
      <c r="BH241" s="196">
        <f>IF(N241="sníž. přenesená",J241,0)</f>
        <v>0</v>
      </c>
      <c r="BI241" s="196">
        <f>IF(N241="nulová",J241,0)</f>
        <v>0</v>
      </c>
      <c r="BJ241" s="16" t="s">
        <v>81</v>
      </c>
      <c r="BK241" s="196">
        <f>ROUND(I241*H241,2)</f>
        <v>0</v>
      </c>
      <c r="BL241" s="16" t="s">
        <v>189</v>
      </c>
      <c r="BM241" s="195" t="s">
        <v>391</v>
      </c>
    </row>
    <row r="242" spans="1:65" s="12" customFormat="1">
      <c r="B242" s="197"/>
      <c r="C242" s="198"/>
      <c r="D242" s="199" t="s">
        <v>191</v>
      </c>
      <c r="E242" s="200" t="s">
        <v>1</v>
      </c>
      <c r="F242" s="201" t="s">
        <v>192</v>
      </c>
      <c r="G242" s="198"/>
      <c r="H242" s="202">
        <v>209.4</v>
      </c>
      <c r="I242" s="203"/>
      <c r="J242" s="198"/>
      <c r="K242" s="198"/>
      <c r="L242" s="204"/>
      <c r="M242" s="205"/>
      <c r="N242" s="206"/>
      <c r="O242" s="206"/>
      <c r="P242" s="206"/>
      <c r="Q242" s="206"/>
      <c r="R242" s="206"/>
      <c r="S242" s="206"/>
      <c r="T242" s="207"/>
      <c r="AT242" s="208" t="s">
        <v>191</v>
      </c>
      <c r="AU242" s="208" t="s">
        <v>83</v>
      </c>
      <c r="AV242" s="12" t="s">
        <v>83</v>
      </c>
      <c r="AW242" s="12" t="s">
        <v>30</v>
      </c>
      <c r="AX242" s="12" t="s">
        <v>81</v>
      </c>
      <c r="AY242" s="208" t="s">
        <v>182</v>
      </c>
    </row>
    <row r="243" spans="1:65" s="11" customFormat="1" ht="22.9" customHeight="1">
      <c r="B243" s="168"/>
      <c r="C243" s="169"/>
      <c r="D243" s="170" t="s">
        <v>72</v>
      </c>
      <c r="E243" s="182" t="s">
        <v>226</v>
      </c>
      <c r="F243" s="182" t="s">
        <v>392</v>
      </c>
      <c r="G243" s="169"/>
      <c r="H243" s="169"/>
      <c r="I243" s="172"/>
      <c r="J243" s="183">
        <f>BK243</f>
        <v>0</v>
      </c>
      <c r="K243" s="169"/>
      <c r="L243" s="174"/>
      <c r="M243" s="175"/>
      <c r="N243" s="176"/>
      <c r="O243" s="176"/>
      <c r="P243" s="177">
        <f>SUM(P244:P262)</f>
        <v>0</v>
      </c>
      <c r="Q243" s="176"/>
      <c r="R243" s="177">
        <f>SUM(R244:R262)</f>
        <v>26.133617750000003</v>
      </c>
      <c r="S243" s="176"/>
      <c r="T243" s="178">
        <f>SUM(T244:T262)</f>
        <v>0</v>
      </c>
      <c r="AR243" s="179" t="s">
        <v>81</v>
      </c>
      <c r="AT243" s="180" t="s">
        <v>72</v>
      </c>
      <c r="AU243" s="180" t="s">
        <v>81</v>
      </c>
      <c r="AY243" s="179" t="s">
        <v>182</v>
      </c>
      <c r="BK243" s="181">
        <f>SUM(BK244:BK262)</f>
        <v>0</v>
      </c>
    </row>
    <row r="244" spans="1:65" s="1" customFormat="1" ht="33" customHeight="1">
      <c r="A244" s="33"/>
      <c r="B244" s="34"/>
      <c r="C244" s="184" t="s">
        <v>393</v>
      </c>
      <c r="D244" s="184" t="s">
        <v>184</v>
      </c>
      <c r="E244" s="185" t="s">
        <v>394</v>
      </c>
      <c r="F244" s="186" t="s">
        <v>395</v>
      </c>
      <c r="G244" s="187" t="s">
        <v>212</v>
      </c>
      <c r="H244" s="188">
        <v>523.5</v>
      </c>
      <c r="I244" s="189"/>
      <c r="J244" s="190">
        <f>ROUND(I244*H244,2)</f>
        <v>0</v>
      </c>
      <c r="K244" s="186" t="s">
        <v>188</v>
      </c>
      <c r="L244" s="38"/>
      <c r="M244" s="191" t="s">
        <v>1</v>
      </c>
      <c r="N244" s="192" t="s">
        <v>38</v>
      </c>
      <c r="O244" s="70"/>
      <c r="P244" s="193">
        <f>O244*H244</f>
        <v>0</v>
      </c>
      <c r="Q244" s="193">
        <v>0</v>
      </c>
      <c r="R244" s="193">
        <f>Q244*H244</f>
        <v>0</v>
      </c>
      <c r="S244" s="193">
        <v>0</v>
      </c>
      <c r="T244" s="194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95" t="s">
        <v>189</v>
      </c>
      <c r="AT244" s="195" t="s">
        <v>184</v>
      </c>
      <c r="AU244" s="195" t="s">
        <v>83</v>
      </c>
      <c r="AY244" s="16" t="s">
        <v>182</v>
      </c>
      <c r="BE244" s="196">
        <f>IF(N244="základní",J244,0)</f>
        <v>0</v>
      </c>
      <c r="BF244" s="196">
        <f>IF(N244="snížená",J244,0)</f>
        <v>0</v>
      </c>
      <c r="BG244" s="196">
        <f>IF(N244="zákl. přenesená",J244,0)</f>
        <v>0</v>
      </c>
      <c r="BH244" s="196">
        <f>IF(N244="sníž. přenesená",J244,0)</f>
        <v>0</v>
      </c>
      <c r="BI244" s="196">
        <f>IF(N244="nulová",J244,0)</f>
        <v>0</v>
      </c>
      <c r="BJ244" s="16" t="s">
        <v>81</v>
      </c>
      <c r="BK244" s="196">
        <f>ROUND(I244*H244,2)</f>
        <v>0</v>
      </c>
      <c r="BL244" s="16" t="s">
        <v>189</v>
      </c>
      <c r="BM244" s="195" t="s">
        <v>396</v>
      </c>
    </row>
    <row r="245" spans="1:65" s="12" customFormat="1">
      <c r="B245" s="197"/>
      <c r="C245" s="198"/>
      <c r="D245" s="199" t="s">
        <v>191</v>
      </c>
      <c r="E245" s="200" t="s">
        <v>1</v>
      </c>
      <c r="F245" s="201" t="s">
        <v>123</v>
      </c>
      <c r="G245" s="198"/>
      <c r="H245" s="202">
        <v>523.5</v>
      </c>
      <c r="I245" s="203"/>
      <c r="J245" s="198"/>
      <c r="K245" s="198"/>
      <c r="L245" s="204"/>
      <c r="M245" s="205"/>
      <c r="N245" s="206"/>
      <c r="O245" s="206"/>
      <c r="P245" s="206"/>
      <c r="Q245" s="206"/>
      <c r="R245" s="206"/>
      <c r="S245" s="206"/>
      <c r="T245" s="207"/>
      <c r="AT245" s="208" t="s">
        <v>191</v>
      </c>
      <c r="AU245" s="208" t="s">
        <v>83</v>
      </c>
      <c r="AV245" s="12" t="s">
        <v>83</v>
      </c>
      <c r="AW245" s="12" t="s">
        <v>30</v>
      </c>
      <c r="AX245" s="12" t="s">
        <v>81</v>
      </c>
      <c r="AY245" s="208" t="s">
        <v>182</v>
      </c>
    </row>
    <row r="246" spans="1:65" s="1" customFormat="1" ht="16.5" customHeight="1">
      <c r="A246" s="33"/>
      <c r="B246" s="34"/>
      <c r="C246" s="230" t="s">
        <v>397</v>
      </c>
      <c r="D246" s="230" t="s">
        <v>315</v>
      </c>
      <c r="E246" s="231" t="s">
        <v>398</v>
      </c>
      <c r="F246" s="232" t="s">
        <v>399</v>
      </c>
      <c r="G246" s="233" t="s">
        <v>212</v>
      </c>
      <c r="H246" s="234">
        <v>546.52499999999998</v>
      </c>
      <c r="I246" s="235"/>
      <c r="J246" s="236">
        <f>ROUND(I246*H246,2)</f>
        <v>0</v>
      </c>
      <c r="K246" s="232" t="s">
        <v>1</v>
      </c>
      <c r="L246" s="237"/>
      <c r="M246" s="238" t="s">
        <v>1</v>
      </c>
      <c r="N246" s="239" t="s">
        <v>38</v>
      </c>
      <c r="O246" s="70"/>
      <c r="P246" s="193">
        <f>O246*H246</f>
        <v>0</v>
      </c>
      <c r="Q246" s="193">
        <v>2.14E-3</v>
      </c>
      <c r="R246" s="193">
        <f>Q246*H246</f>
        <v>1.1695635</v>
      </c>
      <c r="S246" s="193">
        <v>0</v>
      </c>
      <c r="T246" s="194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95" t="s">
        <v>226</v>
      </c>
      <c r="AT246" s="195" t="s">
        <v>315</v>
      </c>
      <c r="AU246" s="195" t="s">
        <v>83</v>
      </c>
      <c r="AY246" s="16" t="s">
        <v>182</v>
      </c>
      <c r="BE246" s="196">
        <f>IF(N246="základní",J246,0)</f>
        <v>0</v>
      </c>
      <c r="BF246" s="196">
        <f>IF(N246="snížená",J246,0)</f>
        <v>0</v>
      </c>
      <c r="BG246" s="196">
        <f>IF(N246="zákl. přenesená",J246,0)</f>
        <v>0</v>
      </c>
      <c r="BH246" s="196">
        <f>IF(N246="sníž. přenesená",J246,0)</f>
        <v>0</v>
      </c>
      <c r="BI246" s="196">
        <f>IF(N246="nulová",J246,0)</f>
        <v>0</v>
      </c>
      <c r="BJ246" s="16" t="s">
        <v>81</v>
      </c>
      <c r="BK246" s="196">
        <f>ROUND(I246*H246,2)</f>
        <v>0</v>
      </c>
      <c r="BL246" s="16" t="s">
        <v>189</v>
      </c>
      <c r="BM246" s="195" t="s">
        <v>400</v>
      </c>
    </row>
    <row r="247" spans="1:65" s="12" customFormat="1">
      <c r="B247" s="197"/>
      <c r="C247" s="198"/>
      <c r="D247" s="199" t="s">
        <v>191</v>
      </c>
      <c r="E247" s="200" t="s">
        <v>1</v>
      </c>
      <c r="F247" s="201" t="s">
        <v>401</v>
      </c>
      <c r="G247" s="198"/>
      <c r="H247" s="202">
        <v>546.52499999999998</v>
      </c>
      <c r="I247" s="203"/>
      <c r="J247" s="198"/>
      <c r="K247" s="198"/>
      <c r="L247" s="204"/>
      <c r="M247" s="205"/>
      <c r="N247" s="206"/>
      <c r="O247" s="206"/>
      <c r="P247" s="206"/>
      <c r="Q247" s="206"/>
      <c r="R247" s="206"/>
      <c r="S247" s="206"/>
      <c r="T247" s="207"/>
      <c r="AT247" s="208" t="s">
        <v>191</v>
      </c>
      <c r="AU247" s="208" t="s">
        <v>83</v>
      </c>
      <c r="AV247" s="12" t="s">
        <v>83</v>
      </c>
      <c r="AW247" s="12" t="s">
        <v>30</v>
      </c>
      <c r="AX247" s="12" t="s">
        <v>81</v>
      </c>
      <c r="AY247" s="208" t="s">
        <v>182</v>
      </c>
    </row>
    <row r="248" spans="1:65" s="1" customFormat="1" ht="16.5" customHeight="1">
      <c r="A248" s="33"/>
      <c r="B248" s="34"/>
      <c r="C248" s="230" t="s">
        <v>402</v>
      </c>
      <c r="D248" s="230" t="s">
        <v>315</v>
      </c>
      <c r="E248" s="231" t="s">
        <v>403</v>
      </c>
      <c r="F248" s="232" t="s">
        <v>404</v>
      </c>
      <c r="G248" s="233" t="s">
        <v>212</v>
      </c>
      <c r="H248" s="234">
        <v>3.15</v>
      </c>
      <c r="I248" s="235"/>
      <c r="J248" s="236">
        <f>ROUND(I248*H248,2)</f>
        <v>0</v>
      </c>
      <c r="K248" s="232" t="s">
        <v>1</v>
      </c>
      <c r="L248" s="237"/>
      <c r="M248" s="238" t="s">
        <v>1</v>
      </c>
      <c r="N248" s="239" t="s">
        <v>38</v>
      </c>
      <c r="O248" s="70"/>
      <c r="P248" s="193">
        <f>O248*H248</f>
        <v>0</v>
      </c>
      <c r="Q248" s="193">
        <v>2.14E-3</v>
      </c>
      <c r="R248" s="193">
        <f>Q248*H248</f>
        <v>6.7409999999999996E-3</v>
      </c>
      <c r="S248" s="193">
        <v>0</v>
      </c>
      <c r="T248" s="194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95" t="s">
        <v>226</v>
      </c>
      <c r="AT248" s="195" t="s">
        <v>315</v>
      </c>
      <c r="AU248" s="195" t="s">
        <v>83</v>
      </c>
      <c r="AY248" s="16" t="s">
        <v>182</v>
      </c>
      <c r="BE248" s="196">
        <f>IF(N248="základní",J248,0)</f>
        <v>0</v>
      </c>
      <c r="BF248" s="196">
        <f>IF(N248="snížená",J248,0)</f>
        <v>0</v>
      </c>
      <c r="BG248" s="196">
        <f>IF(N248="zákl. přenesená",J248,0)</f>
        <v>0</v>
      </c>
      <c r="BH248" s="196">
        <f>IF(N248="sníž. přenesená",J248,0)</f>
        <v>0</v>
      </c>
      <c r="BI248" s="196">
        <f>IF(N248="nulová",J248,0)</f>
        <v>0</v>
      </c>
      <c r="BJ248" s="16" t="s">
        <v>81</v>
      </c>
      <c r="BK248" s="196">
        <f>ROUND(I248*H248,2)</f>
        <v>0</v>
      </c>
      <c r="BL248" s="16" t="s">
        <v>189</v>
      </c>
      <c r="BM248" s="195" t="s">
        <v>405</v>
      </c>
    </row>
    <row r="249" spans="1:65" s="12" customFormat="1">
      <c r="B249" s="197"/>
      <c r="C249" s="198"/>
      <c r="D249" s="199" t="s">
        <v>191</v>
      </c>
      <c r="E249" s="200" t="s">
        <v>1</v>
      </c>
      <c r="F249" s="201" t="s">
        <v>406</v>
      </c>
      <c r="G249" s="198"/>
      <c r="H249" s="202">
        <v>3.15</v>
      </c>
      <c r="I249" s="203"/>
      <c r="J249" s="198"/>
      <c r="K249" s="198"/>
      <c r="L249" s="204"/>
      <c r="M249" s="205"/>
      <c r="N249" s="206"/>
      <c r="O249" s="206"/>
      <c r="P249" s="206"/>
      <c r="Q249" s="206"/>
      <c r="R249" s="206"/>
      <c r="S249" s="206"/>
      <c r="T249" s="207"/>
      <c r="AT249" s="208" t="s">
        <v>191</v>
      </c>
      <c r="AU249" s="208" t="s">
        <v>83</v>
      </c>
      <c r="AV249" s="12" t="s">
        <v>83</v>
      </c>
      <c r="AW249" s="12" t="s">
        <v>30</v>
      </c>
      <c r="AX249" s="12" t="s">
        <v>81</v>
      </c>
      <c r="AY249" s="208" t="s">
        <v>182</v>
      </c>
    </row>
    <row r="250" spans="1:65" s="1" customFormat="1" ht="21.75" customHeight="1">
      <c r="A250" s="33"/>
      <c r="B250" s="34"/>
      <c r="C250" s="184" t="s">
        <v>407</v>
      </c>
      <c r="D250" s="184" t="s">
        <v>184</v>
      </c>
      <c r="E250" s="185" t="s">
        <v>408</v>
      </c>
      <c r="F250" s="186" t="s">
        <v>409</v>
      </c>
      <c r="G250" s="187" t="s">
        <v>212</v>
      </c>
      <c r="H250" s="188">
        <v>523.5</v>
      </c>
      <c r="I250" s="189"/>
      <c r="J250" s="190">
        <f>ROUND(I250*H250,2)</f>
        <v>0</v>
      </c>
      <c r="K250" s="186" t="s">
        <v>188</v>
      </c>
      <c r="L250" s="38"/>
      <c r="M250" s="191" t="s">
        <v>1</v>
      </c>
      <c r="N250" s="192" t="s">
        <v>38</v>
      </c>
      <c r="O250" s="70"/>
      <c r="P250" s="193">
        <f>O250*H250</f>
        <v>0</v>
      </c>
      <c r="Q250" s="193">
        <v>1.0000000000000001E-5</v>
      </c>
      <c r="R250" s="193">
        <f>Q250*H250</f>
        <v>5.2350000000000001E-3</v>
      </c>
      <c r="S250" s="193">
        <v>0</v>
      </c>
      <c r="T250" s="194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95" t="s">
        <v>271</v>
      </c>
      <c r="AT250" s="195" t="s">
        <v>184</v>
      </c>
      <c r="AU250" s="195" t="s">
        <v>83</v>
      </c>
      <c r="AY250" s="16" t="s">
        <v>182</v>
      </c>
      <c r="BE250" s="196">
        <f>IF(N250="základní",J250,0)</f>
        <v>0</v>
      </c>
      <c r="BF250" s="196">
        <f>IF(N250="snížená",J250,0)</f>
        <v>0</v>
      </c>
      <c r="BG250" s="196">
        <f>IF(N250="zákl. přenesená",J250,0)</f>
        <v>0</v>
      </c>
      <c r="BH250" s="196">
        <f>IF(N250="sníž. přenesená",J250,0)</f>
        <v>0</v>
      </c>
      <c r="BI250" s="196">
        <f>IF(N250="nulová",J250,0)</f>
        <v>0</v>
      </c>
      <c r="BJ250" s="16" t="s">
        <v>81</v>
      </c>
      <c r="BK250" s="196">
        <f>ROUND(I250*H250,2)</f>
        <v>0</v>
      </c>
      <c r="BL250" s="16" t="s">
        <v>271</v>
      </c>
      <c r="BM250" s="195" t="s">
        <v>410</v>
      </c>
    </row>
    <row r="251" spans="1:65" s="12" customFormat="1">
      <c r="B251" s="197"/>
      <c r="C251" s="198"/>
      <c r="D251" s="199" t="s">
        <v>191</v>
      </c>
      <c r="E251" s="200" t="s">
        <v>1</v>
      </c>
      <c r="F251" s="201" t="s">
        <v>123</v>
      </c>
      <c r="G251" s="198"/>
      <c r="H251" s="202">
        <v>523.5</v>
      </c>
      <c r="I251" s="203"/>
      <c r="J251" s="198"/>
      <c r="K251" s="198"/>
      <c r="L251" s="204"/>
      <c r="M251" s="205"/>
      <c r="N251" s="206"/>
      <c r="O251" s="206"/>
      <c r="P251" s="206"/>
      <c r="Q251" s="206"/>
      <c r="R251" s="206"/>
      <c r="S251" s="206"/>
      <c r="T251" s="207"/>
      <c r="AT251" s="208" t="s">
        <v>191</v>
      </c>
      <c r="AU251" s="208" t="s">
        <v>83</v>
      </c>
      <c r="AV251" s="12" t="s">
        <v>83</v>
      </c>
      <c r="AW251" s="12" t="s">
        <v>30</v>
      </c>
      <c r="AX251" s="12" t="s">
        <v>81</v>
      </c>
      <c r="AY251" s="208" t="s">
        <v>182</v>
      </c>
    </row>
    <row r="252" spans="1:65" s="1" customFormat="1" ht="16.5" customHeight="1">
      <c r="A252" s="33"/>
      <c r="B252" s="34"/>
      <c r="C252" s="184" t="s">
        <v>411</v>
      </c>
      <c r="D252" s="184" t="s">
        <v>184</v>
      </c>
      <c r="E252" s="185" t="s">
        <v>412</v>
      </c>
      <c r="F252" s="186" t="s">
        <v>413</v>
      </c>
      <c r="G252" s="187" t="s">
        <v>212</v>
      </c>
      <c r="H252" s="188">
        <v>523.5</v>
      </c>
      <c r="I252" s="189"/>
      <c r="J252" s="190">
        <f>ROUND(I252*H252,2)</f>
        <v>0</v>
      </c>
      <c r="K252" s="186" t="s">
        <v>1</v>
      </c>
      <c r="L252" s="38"/>
      <c r="M252" s="191" t="s">
        <v>1</v>
      </c>
      <c r="N252" s="192" t="s">
        <v>38</v>
      </c>
      <c r="O252" s="70"/>
      <c r="P252" s="193">
        <f>O252*H252</f>
        <v>0</v>
      </c>
      <c r="Q252" s="193">
        <v>0</v>
      </c>
      <c r="R252" s="193">
        <f>Q252*H252</f>
        <v>0</v>
      </c>
      <c r="S252" s="193">
        <v>0</v>
      </c>
      <c r="T252" s="194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95" t="s">
        <v>189</v>
      </c>
      <c r="AT252" s="195" t="s">
        <v>184</v>
      </c>
      <c r="AU252" s="195" t="s">
        <v>83</v>
      </c>
      <c r="AY252" s="16" t="s">
        <v>182</v>
      </c>
      <c r="BE252" s="196">
        <f>IF(N252="základní",J252,0)</f>
        <v>0</v>
      </c>
      <c r="BF252" s="196">
        <f>IF(N252="snížená",J252,0)</f>
        <v>0</v>
      </c>
      <c r="BG252" s="196">
        <f>IF(N252="zákl. přenesená",J252,0)</f>
        <v>0</v>
      </c>
      <c r="BH252" s="196">
        <f>IF(N252="sníž. přenesená",J252,0)</f>
        <v>0</v>
      </c>
      <c r="BI252" s="196">
        <f>IF(N252="nulová",J252,0)</f>
        <v>0</v>
      </c>
      <c r="BJ252" s="16" t="s">
        <v>81</v>
      </c>
      <c r="BK252" s="196">
        <f>ROUND(I252*H252,2)</f>
        <v>0</v>
      </c>
      <c r="BL252" s="16" t="s">
        <v>189</v>
      </c>
      <c r="BM252" s="195" t="s">
        <v>414</v>
      </c>
    </row>
    <row r="253" spans="1:65" s="12" customFormat="1">
      <c r="B253" s="197"/>
      <c r="C253" s="198"/>
      <c r="D253" s="199" t="s">
        <v>191</v>
      </c>
      <c r="E253" s="200" t="s">
        <v>1</v>
      </c>
      <c r="F253" s="201" t="s">
        <v>123</v>
      </c>
      <c r="G253" s="198"/>
      <c r="H253" s="202">
        <v>523.5</v>
      </c>
      <c r="I253" s="203"/>
      <c r="J253" s="198"/>
      <c r="K253" s="198"/>
      <c r="L253" s="204"/>
      <c r="M253" s="205"/>
      <c r="N253" s="206"/>
      <c r="O253" s="206"/>
      <c r="P253" s="206"/>
      <c r="Q253" s="206"/>
      <c r="R253" s="206"/>
      <c r="S253" s="206"/>
      <c r="T253" s="207"/>
      <c r="AT253" s="208" t="s">
        <v>191</v>
      </c>
      <c r="AU253" s="208" t="s">
        <v>83</v>
      </c>
      <c r="AV253" s="12" t="s">
        <v>83</v>
      </c>
      <c r="AW253" s="12" t="s">
        <v>30</v>
      </c>
      <c r="AX253" s="12" t="s">
        <v>81</v>
      </c>
      <c r="AY253" s="208" t="s">
        <v>182</v>
      </c>
    </row>
    <row r="254" spans="1:65" s="1" customFormat="1" ht="33" customHeight="1">
      <c r="A254" s="33"/>
      <c r="B254" s="34"/>
      <c r="C254" s="184" t="s">
        <v>415</v>
      </c>
      <c r="D254" s="184" t="s">
        <v>184</v>
      </c>
      <c r="E254" s="185" t="s">
        <v>416</v>
      </c>
      <c r="F254" s="186" t="s">
        <v>417</v>
      </c>
      <c r="G254" s="187" t="s">
        <v>418</v>
      </c>
      <c r="H254" s="188">
        <v>53</v>
      </c>
      <c r="I254" s="189"/>
      <c r="J254" s="190">
        <f>ROUND(I254*H254,2)</f>
        <v>0</v>
      </c>
      <c r="K254" s="186" t="s">
        <v>188</v>
      </c>
      <c r="L254" s="38"/>
      <c r="M254" s="191" t="s">
        <v>1</v>
      </c>
      <c r="N254" s="192" t="s">
        <v>38</v>
      </c>
      <c r="O254" s="70"/>
      <c r="P254" s="193">
        <f>O254*H254</f>
        <v>0</v>
      </c>
      <c r="Q254" s="193">
        <v>0.36191000000000001</v>
      </c>
      <c r="R254" s="193">
        <f>Q254*H254</f>
        <v>19.181229999999999</v>
      </c>
      <c r="S254" s="193">
        <v>0</v>
      </c>
      <c r="T254" s="194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95" t="s">
        <v>189</v>
      </c>
      <c r="AT254" s="195" t="s">
        <v>184</v>
      </c>
      <c r="AU254" s="195" t="s">
        <v>83</v>
      </c>
      <c r="AY254" s="16" t="s">
        <v>182</v>
      </c>
      <c r="BE254" s="196">
        <f>IF(N254="základní",J254,0)</f>
        <v>0</v>
      </c>
      <c r="BF254" s="196">
        <f>IF(N254="snížená",J254,0)</f>
        <v>0</v>
      </c>
      <c r="BG254" s="196">
        <f>IF(N254="zákl. přenesená",J254,0)</f>
        <v>0</v>
      </c>
      <c r="BH254" s="196">
        <f>IF(N254="sníž. přenesená",J254,0)</f>
        <v>0</v>
      </c>
      <c r="BI254" s="196">
        <f>IF(N254="nulová",J254,0)</f>
        <v>0</v>
      </c>
      <c r="BJ254" s="16" t="s">
        <v>81</v>
      </c>
      <c r="BK254" s="196">
        <f>ROUND(I254*H254,2)</f>
        <v>0</v>
      </c>
      <c r="BL254" s="16" t="s">
        <v>189</v>
      </c>
      <c r="BM254" s="195" t="s">
        <v>419</v>
      </c>
    </row>
    <row r="255" spans="1:65" s="12" customFormat="1">
      <c r="B255" s="197"/>
      <c r="C255" s="198"/>
      <c r="D255" s="199" t="s">
        <v>191</v>
      </c>
      <c r="E255" s="200" t="s">
        <v>1</v>
      </c>
      <c r="F255" s="201" t="s">
        <v>148</v>
      </c>
      <c r="G255" s="198"/>
      <c r="H255" s="202">
        <v>53</v>
      </c>
      <c r="I255" s="203"/>
      <c r="J255" s="198"/>
      <c r="K255" s="198"/>
      <c r="L255" s="204"/>
      <c r="M255" s="205"/>
      <c r="N255" s="206"/>
      <c r="O255" s="206"/>
      <c r="P255" s="206"/>
      <c r="Q255" s="206"/>
      <c r="R255" s="206"/>
      <c r="S255" s="206"/>
      <c r="T255" s="207"/>
      <c r="AT255" s="208" t="s">
        <v>191</v>
      </c>
      <c r="AU255" s="208" t="s">
        <v>83</v>
      </c>
      <c r="AV255" s="12" t="s">
        <v>83</v>
      </c>
      <c r="AW255" s="12" t="s">
        <v>30</v>
      </c>
      <c r="AX255" s="12" t="s">
        <v>81</v>
      </c>
      <c r="AY255" s="208" t="s">
        <v>182</v>
      </c>
    </row>
    <row r="256" spans="1:65" s="1" customFormat="1" ht="24">
      <c r="A256" s="33"/>
      <c r="B256" s="34"/>
      <c r="C256" s="230" t="s">
        <v>420</v>
      </c>
      <c r="D256" s="230" t="s">
        <v>315</v>
      </c>
      <c r="E256" s="231" t="s">
        <v>421</v>
      </c>
      <c r="F256" s="232" t="s">
        <v>422</v>
      </c>
      <c r="G256" s="233" t="s">
        <v>418</v>
      </c>
      <c r="H256" s="234">
        <v>50</v>
      </c>
      <c r="I256" s="235"/>
      <c r="J256" s="236">
        <f>ROUND(I256*H256,2)</f>
        <v>0</v>
      </c>
      <c r="K256" s="232" t="s">
        <v>1</v>
      </c>
      <c r="L256" s="237"/>
      <c r="M256" s="238" t="s">
        <v>1</v>
      </c>
      <c r="N256" s="239" t="s">
        <v>38</v>
      </c>
      <c r="O256" s="70"/>
      <c r="P256" s="193">
        <f>O256*H256</f>
        <v>0</v>
      </c>
      <c r="Q256" s="193">
        <v>0.11</v>
      </c>
      <c r="R256" s="193">
        <f>Q256*H256</f>
        <v>5.5</v>
      </c>
      <c r="S256" s="193">
        <v>0</v>
      </c>
      <c r="T256" s="194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95" t="s">
        <v>226</v>
      </c>
      <c r="AT256" s="195" t="s">
        <v>315</v>
      </c>
      <c r="AU256" s="195" t="s">
        <v>83</v>
      </c>
      <c r="AY256" s="16" t="s">
        <v>182</v>
      </c>
      <c r="BE256" s="196">
        <f>IF(N256="základní",J256,0)</f>
        <v>0</v>
      </c>
      <c r="BF256" s="196">
        <f>IF(N256="snížená",J256,0)</f>
        <v>0</v>
      </c>
      <c r="BG256" s="196">
        <f>IF(N256="zákl. přenesená",J256,0)</f>
        <v>0</v>
      </c>
      <c r="BH256" s="196">
        <f>IF(N256="sníž. přenesená",J256,0)</f>
        <v>0</v>
      </c>
      <c r="BI256" s="196">
        <f>IF(N256="nulová",J256,0)</f>
        <v>0</v>
      </c>
      <c r="BJ256" s="16" t="s">
        <v>81</v>
      </c>
      <c r="BK256" s="196">
        <f>ROUND(I256*H256,2)</f>
        <v>0</v>
      </c>
      <c r="BL256" s="16" t="s">
        <v>189</v>
      </c>
      <c r="BM256" s="195" t="s">
        <v>423</v>
      </c>
    </row>
    <row r="257" spans="1:65" s="1" customFormat="1" ht="24">
      <c r="A257" s="33"/>
      <c r="B257" s="34"/>
      <c r="C257" s="230" t="s">
        <v>424</v>
      </c>
      <c r="D257" s="230" t="s">
        <v>315</v>
      </c>
      <c r="E257" s="231" t="s">
        <v>425</v>
      </c>
      <c r="F257" s="232" t="s">
        <v>426</v>
      </c>
      <c r="G257" s="233" t="s">
        <v>418</v>
      </c>
      <c r="H257" s="234">
        <v>2</v>
      </c>
      <c r="I257" s="235"/>
      <c r="J257" s="236">
        <f>ROUND(I257*H257,2)</f>
        <v>0</v>
      </c>
      <c r="K257" s="232" t="s">
        <v>1</v>
      </c>
      <c r="L257" s="237"/>
      <c r="M257" s="238" t="s">
        <v>1</v>
      </c>
      <c r="N257" s="239" t="s">
        <v>38</v>
      </c>
      <c r="O257" s="70"/>
      <c r="P257" s="193">
        <f>O257*H257</f>
        <v>0</v>
      </c>
      <c r="Q257" s="193">
        <v>4.4999999999999998E-2</v>
      </c>
      <c r="R257" s="193">
        <f>Q257*H257</f>
        <v>0.09</v>
      </c>
      <c r="S257" s="193">
        <v>0</v>
      </c>
      <c r="T257" s="194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95" t="s">
        <v>226</v>
      </c>
      <c r="AT257" s="195" t="s">
        <v>315</v>
      </c>
      <c r="AU257" s="195" t="s">
        <v>83</v>
      </c>
      <c r="AY257" s="16" t="s">
        <v>182</v>
      </c>
      <c r="BE257" s="196">
        <f>IF(N257="základní",J257,0)</f>
        <v>0</v>
      </c>
      <c r="BF257" s="196">
        <f>IF(N257="snížená",J257,0)</f>
        <v>0</v>
      </c>
      <c r="BG257" s="196">
        <f>IF(N257="zákl. přenesená",J257,0)</f>
        <v>0</v>
      </c>
      <c r="BH257" s="196">
        <f>IF(N257="sníž. přenesená",J257,0)</f>
        <v>0</v>
      </c>
      <c r="BI257" s="196">
        <f>IF(N257="nulová",J257,0)</f>
        <v>0</v>
      </c>
      <c r="BJ257" s="16" t="s">
        <v>81</v>
      </c>
      <c r="BK257" s="196">
        <f>ROUND(I257*H257,2)</f>
        <v>0</v>
      </c>
      <c r="BL257" s="16" t="s">
        <v>189</v>
      </c>
      <c r="BM257" s="195" t="s">
        <v>427</v>
      </c>
    </row>
    <row r="258" spans="1:65" s="1" customFormat="1" ht="24">
      <c r="A258" s="33"/>
      <c r="B258" s="34"/>
      <c r="C258" s="230" t="s">
        <v>428</v>
      </c>
      <c r="D258" s="230" t="s">
        <v>315</v>
      </c>
      <c r="E258" s="231" t="s">
        <v>429</v>
      </c>
      <c r="F258" s="232" t="s">
        <v>430</v>
      </c>
      <c r="G258" s="233" t="s">
        <v>418</v>
      </c>
      <c r="H258" s="234">
        <v>1</v>
      </c>
      <c r="I258" s="235"/>
      <c r="J258" s="236">
        <f>ROUND(I258*H258,2)</f>
        <v>0</v>
      </c>
      <c r="K258" s="232" t="s">
        <v>1</v>
      </c>
      <c r="L258" s="237"/>
      <c r="M258" s="238" t="s">
        <v>1</v>
      </c>
      <c r="N258" s="239" t="s">
        <v>38</v>
      </c>
      <c r="O258" s="70"/>
      <c r="P258" s="193">
        <f>O258*H258</f>
        <v>0</v>
      </c>
      <c r="Q258" s="193">
        <v>4.4999999999999998E-2</v>
      </c>
      <c r="R258" s="193">
        <f>Q258*H258</f>
        <v>4.4999999999999998E-2</v>
      </c>
      <c r="S258" s="193">
        <v>0</v>
      </c>
      <c r="T258" s="194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95" t="s">
        <v>226</v>
      </c>
      <c r="AT258" s="195" t="s">
        <v>315</v>
      </c>
      <c r="AU258" s="195" t="s">
        <v>83</v>
      </c>
      <c r="AY258" s="16" t="s">
        <v>182</v>
      </c>
      <c r="BE258" s="196">
        <f>IF(N258="základní",J258,0)</f>
        <v>0</v>
      </c>
      <c r="BF258" s="196">
        <f>IF(N258="snížená",J258,0)</f>
        <v>0</v>
      </c>
      <c r="BG258" s="196">
        <f>IF(N258="zákl. přenesená",J258,0)</f>
        <v>0</v>
      </c>
      <c r="BH258" s="196">
        <f>IF(N258="sníž. přenesená",J258,0)</f>
        <v>0</v>
      </c>
      <c r="BI258" s="196">
        <f>IF(N258="nulová",J258,0)</f>
        <v>0</v>
      </c>
      <c r="BJ258" s="16" t="s">
        <v>81</v>
      </c>
      <c r="BK258" s="196">
        <f>ROUND(I258*H258,2)</f>
        <v>0</v>
      </c>
      <c r="BL258" s="16" t="s">
        <v>189</v>
      </c>
      <c r="BM258" s="195" t="s">
        <v>431</v>
      </c>
    </row>
    <row r="259" spans="1:65" s="1" customFormat="1" ht="16.5" customHeight="1">
      <c r="A259" s="33"/>
      <c r="B259" s="34"/>
      <c r="C259" s="184" t="s">
        <v>432</v>
      </c>
      <c r="D259" s="184" t="s">
        <v>184</v>
      </c>
      <c r="E259" s="185" t="s">
        <v>433</v>
      </c>
      <c r="F259" s="186" t="s">
        <v>434</v>
      </c>
      <c r="G259" s="187" t="s">
        <v>212</v>
      </c>
      <c r="H259" s="188">
        <v>549.67499999999995</v>
      </c>
      <c r="I259" s="189"/>
      <c r="J259" s="190">
        <f>ROUND(I259*H259,2)</f>
        <v>0</v>
      </c>
      <c r="K259" s="186" t="s">
        <v>1</v>
      </c>
      <c r="L259" s="38"/>
      <c r="M259" s="191" t="s">
        <v>1</v>
      </c>
      <c r="N259" s="192" t="s">
        <v>38</v>
      </c>
      <c r="O259" s="70"/>
      <c r="P259" s="193">
        <f>O259*H259</f>
        <v>0</v>
      </c>
      <c r="Q259" s="193">
        <v>1.9000000000000001E-4</v>
      </c>
      <c r="R259" s="193">
        <f>Q259*H259</f>
        <v>0.10443825</v>
      </c>
      <c r="S259" s="193">
        <v>0</v>
      </c>
      <c r="T259" s="194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95" t="s">
        <v>189</v>
      </c>
      <c r="AT259" s="195" t="s">
        <v>184</v>
      </c>
      <c r="AU259" s="195" t="s">
        <v>83</v>
      </c>
      <c r="AY259" s="16" t="s">
        <v>182</v>
      </c>
      <c r="BE259" s="196">
        <f>IF(N259="základní",J259,0)</f>
        <v>0</v>
      </c>
      <c r="BF259" s="196">
        <f>IF(N259="snížená",J259,0)</f>
        <v>0</v>
      </c>
      <c r="BG259" s="196">
        <f>IF(N259="zákl. přenesená",J259,0)</f>
        <v>0</v>
      </c>
      <c r="BH259" s="196">
        <f>IF(N259="sníž. přenesená",J259,0)</f>
        <v>0</v>
      </c>
      <c r="BI259" s="196">
        <f>IF(N259="nulová",J259,0)</f>
        <v>0</v>
      </c>
      <c r="BJ259" s="16" t="s">
        <v>81</v>
      </c>
      <c r="BK259" s="196">
        <f>ROUND(I259*H259,2)</f>
        <v>0</v>
      </c>
      <c r="BL259" s="16" t="s">
        <v>189</v>
      </c>
      <c r="BM259" s="195" t="s">
        <v>435</v>
      </c>
    </row>
    <row r="260" spans="1:65" s="12" customFormat="1">
      <c r="B260" s="197"/>
      <c r="C260" s="198"/>
      <c r="D260" s="199" t="s">
        <v>191</v>
      </c>
      <c r="E260" s="200" t="s">
        <v>1</v>
      </c>
      <c r="F260" s="201" t="s">
        <v>436</v>
      </c>
      <c r="G260" s="198"/>
      <c r="H260" s="202">
        <v>549.67499999999995</v>
      </c>
      <c r="I260" s="203"/>
      <c r="J260" s="198"/>
      <c r="K260" s="198"/>
      <c r="L260" s="204"/>
      <c r="M260" s="205"/>
      <c r="N260" s="206"/>
      <c r="O260" s="206"/>
      <c r="P260" s="206"/>
      <c r="Q260" s="206"/>
      <c r="R260" s="206"/>
      <c r="S260" s="206"/>
      <c r="T260" s="207"/>
      <c r="AT260" s="208" t="s">
        <v>191</v>
      </c>
      <c r="AU260" s="208" t="s">
        <v>83</v>
      </c>
      <c r="AV260" s="12" t="s">
        <v>83</v>
      </c>
      <c r="AW260" s="12" t="s">
        <v>30</v>
      </c>
      <c r="AX260" s="12" t="s">
        <v>81</v>
      </c>
      <c r="AY260" s="208" t="s">
        <v>182</v>
      </c>
    </row>
    <row r="261" spans="1:65" s="1" customFormat="1" ht="21.75" customHeight="1">
      <c r="A261" s="33"/>
      <c r="B261" s="34"/>
      <c r="C261" s="184" t="s">
        <v>437</v>
      </c>
      <c r="D261" s="184" t="s">
        <v>184</v>
      </c>
      <c r="E261" s="185" t="s">
        <v>438</v>
      </c>
      <c r="F261" s="186" t="s">
        <v>439</v>
      </c>
      <c r="G261" s="187" t="s">
        <v>212</v>
      </c>
      <c r="H261" s="188">
        <v>523.5</v>
      </c>
      <c r="I261" s="189"/>
      <c r="J261" s="190">
        <f>ROUND(I261*H261,2)</f>
        <v>0</v>
      </c>
      <c r="K261" s="186" t="s">
        <v>1</v>
      </c>
      <c r="L261" s="38"/>
      <c r="M261" s="191" t="s">
        <v>1</v>
      </c>
      <c r="N261" s="192" t="s">
        <v>38</v>
      </c>
      <c r="O261" s="70"/>
      <c r="P261" s="193">
        <f>O261*H261</f>
        <v>0</v>
      </c>
      <c r="Q261" s="193">
        <v>6.0000000000000002E-5</v>
      </c>
      <c r="R261" s="193">
        <f>Q261*H261</f>
        <v>3.141E-2</v>
      </c>
      <c r="S261" s="193">
        <v>0</v>
      </c>
      <c r="T261" s="194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95" t="s">
        <v>189</v>
      </c>
      <c r="AT261" s="195" t="s">
        <v>184</v>
      </c>
      <c r="AU261" s="195" t="s">
        <v>83</v>
      </c>
      <c r="AY261" s="16" t="s">
        <v>182</v>
      </c>
      <c r="BE261" s="196">
        <f>IF(N261="základní",J261,0)</f>
        <v>0</v>
      </c>
      <c r="BF261" s="196">
        <f>IF(N261="snížená",J261,0)</f>
        <v>0</v>
      </c>
      <c r="BG261" s="196">
        <f>IF(N261="zákl. přenesená",J261,0)</f>
        <v>0</v>
      </c>
      <c r="BH261" s="196">
        <f>IF(N261="sníž. přenesená",J261,0)</f>
        <v>0</v>
      </c>
      <c r="BI261" s="196">
        <f>IF(N261="nulová",J261,0)</f>
        <v>0</v>
      </c>
      <c r="BJ261" s="16" t="s">
        <v>81</v>
      </c>
      <c r="BK261" s="196">
        <f>ROUND(I261*H261,2)</f>
        <v>0</v>
      </c>
      <c r="BL261" s="16" t="s">
        <v>189</v>
      </c>
      <c r="BM261" s="195" t="s">
        <v>440</v>
      </c>
    </row>
    <row r="262" spans="1:65" s="12" customFormat="1">
      <c r="B262" s="197"/>
      <c r="C262" s="198"/>
      <c r="D262" s="199" t="s">
        <v>191</v>
      </c>
      <c r="E262" s="200" t="s">
        <v>1</v>
      </c>
      <c r="F262" s="201" t="s">
        <v>123</v>
      </c>
      <c r="G262" s="198"/>
      <c r="H262" s="202">
        <v>523.5</v>
      </c>
      <c r="I262" s="203"/>
      <c r="J262" s="198"/>
      <c r="K262" s="198"/>
      <c r="L262" s="204"/>
      <c r="M262" s="205"/>
      <c r="N262" s="206"/>
      <c r="O262" s="206"/>
      <c r="P262" s="206"/>
      <c r="Q262" s="206"/>
      <c r="R262" s="206"/>
      <c r="S262" s="206"/>
      <c r="T262" s="207"/>
      <c r="AT262" s="208" t="s">
        <v>191</v>
      </c>
      <c r="AU262" s="208" t="s">
        <v>83</v>
      </c>
      <c r="AV262" s="12" t="s">
        <v>83</v>
      </c>
      <c r="AW262" s="12" t="s">
        <v>30</v>
      </c>
      <c r="AX262" s="12" t="s">
        <v>81</v>
      </c>
      <c r="AY262" s="208" t="s">
        <v>182</v>
      </c>
    </row>
    <row r="263" spans="1:65" s="11" customFormat="1" ht="22.9" customHeight="1">
      <c r="B263" s="168"/>
      <c r="C263" s="169"/>
      <c r="D263" s="170" t="s">
        <v>72</v>
      </c>
      <c r="E263" s="182" t="s">
        <v>232</v>
      </c>
      <c r="F263" s="182" t="s">
        <v>441</v>
      </c>
      <c r="G263" s="169"/>
      <c r="H263" s="169"/>
      <c r="I263" s="172"/>
      <c r="J263" s="183">
        <f>BK263</f>
        <v>0</v>
      </c>
      <c r="K263" s="169"/>
      <c r="L263" s="174"/>
      <c r="M263" s="175"/>
      <c r="N263" s="176"/>
      <c r="O263" s="176"/>
      <c r="P263" s="177">
        <f>SUM(P264:P271)</f>
        <v>0</v>
      </c>
      <c r="Q263" s="176"/>
      <c r="R263" s="177">
        <f>SUM(R264:R271)</f>
        <v>3.8390000000000001E-2</v>
      </c>
      <c r="S263" s="176"/>
      <c r="T263" s="178">
        <f>SUM(T264:T271)</f>
        <v>0</v>
      </c>
      <c r="AR263" s="179" t="s">
        <v>81</v>
      </c>
      <c r="AT263" s="180" t="s">
        <v>72</v>
      </c>
      <c r="AU263" s="180" t="s">
        <v>81</v>
      </c>
      <c r="AY263" s="179" t="s">
        <v>182</v>
      </c>
      <c r="BK263" s="181">
        <f>SUM(BK264:BK271)</f>
        <v>0</v>
      </c>
    </row>
    <row r="264" spans="1:65" s="1" customFormat="1" ht="24">
      <c r="A264" s="33"/>
      <c r="B264" s="34"/>
      <c r="C264" s="184" t="s">
        <v>442</v>
      </c>
      <c r="D264" s="184" t="s">
        <v>184</v>
      </c>
      <c r="E264" s="185" t="s">
        <v>443</v>
      </c>
      <c r="F264" s="186" t="s">
        <v>444</v>
      </c>
      <c r="G264" s="187" t="s">
        <v>212</v>
      </c>
      <c r="H264" s="188">
        <v>174.5</v>
      </c>
      <c r="I264" s="189"/>
      <c r="J264" s="190">
        <f>ROUND(I264*H264,2)</f>
        <v>0</v>
      </c>
      <c r="K264" s="186" t="s">
        <v>445</v>
      </c>
      <c r="L264" s="38"/>
      <c r="M264" s="191" t="s">
        <v>1</v>
      </c>
      <c r="N264" s="192" t="s">
        <v>38</v>
      </c>
      <c r="O264" s="70"/>
      <c r="P264" s="193">
        <f>O264*H264</f>
        <v>0</v>
      </c>
      <c r="Q264" s="193">
        <v>2.2000000000000001E-4</v>
      </c>
      <c r="R264" s="193">
        <f>Q264*H264</f>
        <v>3.8390000000000001E-2</v>
      </c>
      <c r="S264" s="193">
        <v>0</v>
      </c>
      <c r="T264" s="194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95" t="s">
        <v>189</v>
      </c>
      <c r="AT264" s="195" t="s">
        <v>184</v>
      </c>
      <c r="AU264" s="195" t="s">
        <v>83</v>
      </c>
      <c r="AY264" s="16" t="s">
        <v>182</v>
      </c>
      <c r="BE264" s="196">
        <f>IF(N264="základní",J264,0)</f>
        <v>0</v>
      </c>
      <c r="BF264" s="196">
        <f>IF(N264="snížená",J264,0)</f>
        <v>0</v>
      </c>
      <c r="BG264" s="196">
        <f>IF(N264="zákl. přenesená",J264,0)</f>
        <v>0</v>
      </c>
      <c r="BH264" s="196">
        <f>IF(N264="sníž. přenesená",J264,0)</f>
        <v>0</v>
      </c>
      <c r="BI264" s="196">
        <f>IF(N264="nulová",J264,0)</f>
        <v>0</v>
      </c>
      <c r="BJ264" s="16" t="s">
        <v>81</v>
      </c>
      <c r="BK264" s="196">
        <f>ROUND(I264*H264,2)</f>
        <v>0</v>
      </c>
      <c r="BL264" s="16" t="s">
        <v>189</v>
      </c>
      <c r="BM264" s="195" t="s">
        <v>446</v>
      </c>
    </row>
    <row r="265" spans="1:65" s="12" customFormat="1">
      <c r="B265" s="197"/>
      <c r="C265" s="198"/>
      <c r="D265" s="199" t="s">
        <v>191</v>
      </c>
      <c r="E265" s="200" t="s">
        <v>1</v>
      </c>
      <c r="F265" s="201" t="s">
        <v>447</v>
      </c>
      <c r="G265" s="198"/>
      <c r="H265" s="202">
        <v>174.5</v>
      </c>
      <c r="I265" s="203"/>
      <c r="J265" s="198"/>
      <c r="K265" s="198"/>
      <c r="L265" s="204"/>
      <c r="M265" s="205"/>
      <c r="N265" s="206"/>
      <c r="O265" s="206"/>
      <c r="P265" s="206"/>
      <c r="Q265" s="206"/>
      <c r="R265" s="206"/>
      <c r="S265" s="206"/>
      <c r="T265" s="207"/>
      <c r="AT265" s="208" t="s">
        <v>191</v>
      </c>
      <c r="AU265" s="208" t="s">
        <v>83</v>
      </c>
      <c r="AV265" s="12" t="s">
        <v>83</v>
      </c>
      <c r="AW265" s="12" t="s">
        <v>30</v>
      </c>
      <c r="AX265" s="12" t="s">
        <v>81</v>
      </c>
      <c r="AY265" s="208" t="s">
        <v>182</v>
      </c>
    </row>
    <row r="266" spans="1:65" s="1" customFormat="1" ht="16.5" customHeight="1">
      <c r="A266" s="33"/>
      <c r="B266" s="34"/>
      <c r="C266" s="184" t="s">
        <v>448</v>
      </c>
      <c r="D266" s="184" t="s">
        <v>184</v>
      </c>
      <c r="E266" s="185" t="s">
        <v>449</v>
      </c>
      <c r="F266" s="186" t="s">
        <v>450</v>
      </c>
      <c r="G266" s="187" t="s">
        <v>212</v>
      </c>
      <c r="H266" s="188">
        <v>523.5</v>
      </c>
      <c r="I266" s="189"/>
      <c r="J266" s="190">
        <f>ROUND(I266*H266,2)</f>
        <v>0</v>
      </c>
      <c r="K266" s="186" t="s">
        <v>188</v>
      </c>
      <c r="L266" s="38"/>
      <c r="M266" s="191" t="s">
        <v>1</v>
      </c>
      <c r="N266" s="192" t="s">
        <v>38</v>
      </c>
      <c r="O266" s="70"/>
      <c r="P266" s="193">
        <f>O266*H266</f>
        <v>0</v>
      </c>
      <c r="Q266" s="193">
        <v>0</v>
      </c>
      <c r="R266" s="193">
        <f>Q266*H266</f>
        <v>0</v>
      </c>
      <c r="S266" s="193">
        <v>0</v>
      </c>
      <c r="T266" s="194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95" t="s">
        <v>189</v>
      </c>
      <c r="AT266" s="195" t="s">
        <v>184</v>
      </c>
      <c r="AU266" s="195" t="s">
        <v>83</v>
      </c>
      <c r="AY266" s="16" t="s">
        <v>182</v>
      </c>
      <c r="BE266" s="196">
        <f>IF(N266="základní",J266,0)</f>
        <v>0</v>
      </c>
      <c r="BF266" s="196">
        <f>IF(N266="snížená",J266,0)</f>
        <v>0</v>
      </c>
      <c r="BG266" s="196">
        <f>IF(N266="zákl. přenesená",J266,0)</f>
        <v>0</v>
      </c>
      <c r="BH266" s="196">
        <f>IF(N266="sníž. přenesená",J266,0)</f>
        <v>0</v>
      </c>
      <c r="BI266" s="196">
        <f>IF(N266="nulová",J266,0)</f>
        <v>0</v>
      </c>
      <c r="BJ266" s="16" t="s">
        <v>81</v>
      </c>
      <c r="BK266" s="196">
        <f>ROUND(I266*H266,2)</f>
        <v>0</v>
      </c>
      <c r="BL266" s="16" t="s">
        <v>189</v>
      </c>
      <c r="BM266" s="195" t="s">
        <v>451</v>
      </c>
    </row>
    <row r="267" spans="1:65" s="12" customFormat="1">
      <c r="B267" s="197"/>
      <c r="C267" s="198"/>
      <c r="D267" s="199" t="s">
        <v>191</v>
      </c>
      <c r="E267" s="200" t="s">
        <v>1</v>
      </c>
      <c r="F267" s="201" t="s">
        <v>447</v>
      </c>
      <c r="G267" s="198"/>
      <c r="H267" s="202">
        <v>174.5</v>
      </c>
      <c r="I267" s="203"/>
      <c r="J267" s="198"/>
      <c r="K267" s="198"/>
      <c r="L267" s="204"/>
      <c r="M267" s="205"/>
      <c r="N267" s="206"/>
      <c r="O267" s="206"/>
      <c r="P267" s="206"/>
      <c r="Q267" s="206"/>
      <c r="R267" s="206"/>
      <c r="S267" s="206"/>
      <c r="T267" s="207"/>
      <c r="AT267" s="208" t="s">
        <v>191</v>
      </c>
      <c r="AU267" s="208" t="s">
        <v>83</v>
      </c>
      <c r="AV267" s="12" t="s">
        <v>83</v>
      </c>
      <c r="AW267" s="12" t="s">
        <v>30</v>
      </c>
      <c r="AX267" s="12" t="s">
        <v>73</v>
      </c>
      <c r="AY267" s="208" t="s">
        <v>182</v>
      </c>
    </row>
    <row r="268" spans="1:65" s="12" customFormat="1">
      <c r="B268" s="197"/>
      <c r="C268" s="198"/>
      <c r="D268" s="199" t="s">
        <v>191</v>
      </c>
      <c r="E268" s="200" t="s">
        <v>1</v>
      </c>
      <c r="F268" s="201" t="s">
        <v>452</v>
      </c>
      <c r="G268" s="198"/>
      <c r="H268" s="202">
        <v>349</v>
      </c>
      <c r="I268" s="203"/>
      <c r="J268" s="198"/>
      <c r="K268" s="198"/>
      <c r="L268" s="204"/>
      <c r="M268" s="205"/>
      <c r="N268" s="206"/>
      <c r="O268" s="206"/>
      <c r="P268" s="206"/>
      <c r="Q268" s="206"/>
      <c r="R268" s="206"/>
      <c r="S268" s="206"/>
      <c r="T268" s="207"/>
      <c r="AT268" s="208" t="s">
        <v>191</v>
      </c>
      <c r="AU268" s="208" t="s">
        <v>83</v>
      </c>
      <c r="AV268" s="12" t="s">
        <v>83</v>
      </c>
      <c r="AW268" s="12" t="s">
        <v>30</v>
      </c>
      <c r="AX268" s="12" t="s">
        <v>73</v>
      </c>
      <c r="AY268" s="208" t="s">
        <v>182</v>
      </c>
    </row>
    <row r="269" spans="1:65" s="13" customFormat="1">
      <c r="B269" s="209"/>
      <c r="C269" s="210"/>
      <c r="D269" s="199" t="s">
        <v>191</v>
      </c>
      <c r="E269" s="211" t="s">
        <v>1</v>
      </c>
      <c r="F269" s="212" t="s">
        <v>199</v>
      </c>
      <c r="G269" s="210"/>
      <c r="H269" s="213">
        <v>523.5</v>
      </c>
      <c r="I269" s="214"/>
      <c r="J269" s="210"/>
      <c r="K269" s="210"/>
      <c r="L269" s="215"/>
      <c r="M269" s="216"/>
      <c r="N269" s="217"/>
      <c r="O269" s="217"/>
      <c r="P269" s="217"/>
      <c r="Q269" s="217"/>
      <c r="R269" s="217"/>
      <c r="S269" s="217"/>
      <c r="T269" s="218"/>
      <c r="AT269" s="219" t="s">
        <v>191</v>
      </c>
      <c r="AU269" s="219" t="s">
        <v>83</v>
      </c>
      <c r="AV269" s="13" t="s">
        <v>189</v>
      </c>
      <c r="AW269" s="13" t="s">
        <v>30</v>
      </c>
      <c r="AX269" s="13" t="s">
        <v>81</v>
      </c>
      <c r="AY269" s="219" t="s">
        <v>182</v>
      </c>
    </row>
    <row r="270" spans="1:65" s="1" customFormat="1" ht="21.75" customHeight="1">
      <c r="A270" s="33"/>
      <c r="B270" s="34"/>
      <c r="C270" s="184" t="s">
        <v>453</v>
      </c>
      <c r="D270" s="184" t="s">
        <v>184</v>
      </c>
      <c r="E270" s="185" t="s">
        <v>454</v>
      </c>
      <c r="F270" s="186" t="s">
        <v>455</v>
      </c>
      <c r="G270" s="187" t="s">
        <v>212</v>
      </c>
      <c r="H270" s="188">
        <v>174.5</v>
      </c>
      <c r="I270" s="189"/>
      <c r="J270" s="190">
        <f>ROUND(I270*H270,2)</f>
        <v>0</v>
      </c>
      <c r="K270" s="186" t="s">
        <v>188</v>
      </c>
      <c r="L270" s="38"/>
      <c r="M270" s="191" t="s">
        <v>1</v>
      </c>
      <c r="N270" s="192" t="s">
        <v>38</v>
      </c>
      <c r="O270" s="70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95" t="s">
        <v>189</v>
      </c>
      <c r="AT270" s="195" t="s">
        <v>184</v>
      </c>
      <c r="AU270" s="195" t="s">
        <v>83</v>
      </c>
      <c r="AY270" s="16" t="s">
        <v>182</v>
      </c>
      <c r="BE270" s="196">
        <f>IF(N270="základní",J270,0)</f>
        <v>0</v>
      </c>
      <c r="BF270" s="196">
        <f>IF(N270="snížená",J270,0)</f>
        <v>0</v>
      </c>
      <c r="BG270" s="196">
        <f>IF(N270="zákl. přenesená",J270,0)</f>
        <v>0</v>
      </c>
      <c r="BH270" s="196">
        <f>IF(N270="sníž. přenesená",J270,0)</f>
        <v>0</v>
      </c>
      <c r="BI270" s="196">
        <f>IF(N270="nulová",J270,0)</f>
        <v>0</v>
      </c>
      <c r="BJ270" s="16" t="s">
        <v>81</v>
      </c>
      <c r="BK270" s="196">
        <f>ROUND(I270*H270,2)</f>
        <v>0</v>
      </c>
      <c r="BL270" s="16" t="s">
        <v>189</v>
      </c>
      <c r="BM270" s="195" t="s">
        <v>456</v>
      </c>
    </row>
    <row r="271" spans="1:65" s="12" customFormat="1">
      <c r="B271" s="197"/>
      <c r="C271" s="198"/>
      <c r="D271" s="199" t="s">
        <v>191</v>
      </c>
      <c r="E271" s="200" t="s">
        <v>1</v>
      </c>
      <c r="F271" s="201" t="s">
        <v>447</v>
      </c>
      <c r="G271" s="198"/>
      <c r="H271" s="202">
        <v>174.5</v>
      </c>
      <c r="I271" s="203"/>
      <c r="J271" s="198"/>
      <c r="K271" s="198"/>
      <c r="L271" s="204"/>
      <c r="M271" s="205"/>
      <c r="N271" s="206"/>
      <c r="O271" s="206"/>
      <c r="P271" s="206"/>
      <c r="Q271" s="206"/>
      <c r="R271" s="206"/>
      <c r="S271" s="206"/>
      <c r="T271" s="207"/>
      <c r="AT271" s="208" t="s">
        <v>191</v>
      </c>
      <c r="AU271" s="208" t="s">
        <v>83</v>
      </c>
      <c r="AV271" s="12" t="s">
        <v>83</v>
      </c>
      <c r="AW271" s="12" t="s">
        <v>30</v>
      </c>
      <c r="AX271" s="12" t="s">
        <v>81</v>
      </c>
      <c r="AY271" s="208" t="s">
        <v>182</v>
      </c>
    </row>
    <row r="272" spans="1:65" s="11" customFormat="1" ht="22.9" customHeight="1">
      <c r="B272" s="168"/>
      <c r="C272" s="169"/>
      <c r="D272" s="170" t="s">
        <v>72</v>
      </c>
      <c r="E272" s="182" t="s">
        <v>457</v>
      </c>
      <c r="F272" s="182" t="s">
        <v>458</v>
      </c>
      <c r="G272" s="169"/>
      <c r="H272" s="169"/>
      <c r="I272" s="172"/>
      <c r="J272" s="183">
        <f>BK272</f>
        <v>0</v>
      </c>
      <c r="K272" s="169"/>
      <c r="L272" s="174"/>
      <c r="M272" s="175"/>
      <c r="N272" s="176"/>
      <c r="O272" s="176"/>
      <c r="P272" s="177">
        <f>SUM(P273:P280)</f>
        <v>0</v>
      </c>
      <c r="Q272" s="176"/>
      <c r="R272" s="177">
        <f>SUM(R273:R280)</f>
        <v>0</v>
      </c>
      <c r="S272" s="176"/>
      <c r="T272" s="178">
        <f>SUM(T273:T280)</f>
        <v>0</v>
      </c>
      <c r="AR272" s="179" t="s">
        <v>81</v>
      </c>
      <c r="AT272" s="180" t="s">
        <v>72</v>
      </c>
      <c r="AU272" s="180" t="s">
        <v>81</v>
      </c>
      <c r="AY272" s="179" t="s">
        <v>182</v>
      </c>
      <c r="BK272" s="181">
        <f>SUM(BK273:BK280)</f>
        <v>0</v>
      </c>
    </row>
    <row r="273" spans="1:65" s="1" customFormat="1" ht="24">
      <c r="A273" s="33"/>
      <c r="B273" s="34"/>
      <c r="C273" s="184" t="s">
        <v>459</v>
      </c>
      <c r="D273" s="184" t="s">
        <v>184</v>
      </c>
      <c r="E273" s="185" t="s">
        <v>460</v>
      </c>
      <c r="F273" s="186" t="s">
        <v>461</v>
      </c>
      <c r="G273" s="187" t="s">
        <v>305</v>
      </c>
      <c r="H273" s="188">
        <v>114.22799999999999</v>
      </c>
      <c r="I273" s="189"/>
      <c r="J273" s="190">
        <f>ROUND(I273*H273,2)</f>
        <v>0</v>
      </c>
      <c r="K273" s="186" t="s">
        <v>1</v>
      </c>
      <c r="L273" s="38"/>
      <c r="M273" s="191" t="s">
        <v>1</v>
      </c>
      <c r="N273" s="192" t="s">
        <v>38</v>
      </c>
      <c r="O273" s="70"/>
      <c r="P273" s="193">
        <f>O273*H273</f>
        <v>0</v>
      </c>
      <c r="Q273" s="193">
        <v>0</v>
      </c>
      <c r="R273" s="193">
        <f>Q273*H273</f>
        <v>0</v>
      </c>
      <c r="S273" s="193">
        <v>0</v>
      </c>
      <c r="T273" s="194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95" t="s">
        <v>189</v>
      </c>
      <c r="AT273" s="195" t="s">
        <v>184</v>
      </c>
      <c r="AU273" s="195" t="s">
        <v>83</v>
      </c>
      <c r="AY273" s="16" t="s">
        <v>182</v>
      </c>
      <c r="BE273" s="196">
        <f>IF(N273="základní",J273,0)</f>
        <v>0</v>
      </c>
      <c r="BF273" s="196">
        <f>IF(N273="snížená",J273,0)</f>
        <v>0</v>
      </c>
      <c r="BG273" s="196">
        <f>IF(N273="zákl. přenesená",J273,0)</f>
        <v>0</v>
      </c>
      <c r="BH273" s="196">
        <f>IF(N273="sníž. přenesená",J273,0)</f>
        <v>0</v>
      </c>
      <c r="BI273" s="196">
        <f>IF(N273="nulová",J273,0)</f>
        <v>0</v>
      </c>
      <c r="BJ273" s="16" t="s">
        <v>81</v>
      </c>
      <c r="BK273" s="196">
        <f>ROUND(I273*H273,2)</f>
        <v>0</v>
      </c>
      <c r="BL273" s="16" t="s">
        <v>189</v>
      </c>
      <c r="BM273" s="195" t="s">
        <v>462</v>
      </c>
    </row>
    <row r="274" spans="1:65" s="12" customFormat="1">
      <c r="B274" s="197"/>
      <c r="C274" s="198"/>
      <c r="D274" s="199" t="s">
        <v>191</v>
      </c>
      <c r="E274" s="200" t="s">
        <v>1</v>
      </c>
      <c r="F274" s="201" t="s">
        <v>463</v>
      </c>
      <c r="G274" s="198"/>
      <c r="H274" s="202">
        <v>114.22799999999999</v>
      </c>
      <c r="I274" s="203"/>
      <c r="J274" s="198"/>
      <c r="K274" s="198"/>
      <c r="L274" s="204"/>
      <c r="M274" s="205"/>
      <c r="N274" s="206"/>
      <c r="O274" s="206"/>
      <c r="P274" s="206"/>
      <c r="Q274" s="206"/>
      <c r="R274" s="206"/>
      <c r="S274" s="206"/>
      <c r="T274" s="207"/>
      <c r="AT274" s="208" t="s">
        <v>191</v>
      </c>
      <c r="AU274" s="208" t="s">
        <v>83</v>
      </c>
      <c r="AV274" s="12" t="s">
        <v>83</v>
      </c>
      <c r="AW274" s="12" t="s">
        <v>30</v>
      </c>
      <c r="AX274" s="12" t="s">
        <v>81</v>
      </c>
      <c r="AY274" s="208" t="s">
        <v>182</v>
      </c>
    </row>
    <row r="275" spans="1:65" s="1" customFormat="1" ht="24">
      <c r="A275" s="33"/>
      <c r="B275" s="34"/>
      <c r="C275" s="184" t="s">
        <v>150</v>
      </c>
      <c r="D275" s="184" t="s">
        <v>184</v>
      </c>
      <c r="E275" s="185" t="s">
        <v>464</v>
      </c>
      <c r="F275" s="186" t="s">
        <v>465</v>
      </c>
      <c r="G275" s="187" t="s">
        <v>305</v>
      </c>
      <c r="H275" s="188">
        <v>1142.28</v>
      </c>
      <c r="I275" s="189"/>
      <c r="J275" s="190">
        <f>ROUND(I275*H275,2)</f>
        <v>0</v>
      </c>
      <c r="K275" s="186" t="s">
        <v>1</v>
      </c>
      <c r="L275" s="38"/>
      <c r="M275" s="191" t="s">
        <v>1</v>
      </c>
      <c r="N275" s="192" t="s">
        <v>38</v>
      </c>
      <c r="O275" s="70"/>
      <c r="P275" s="193">
        <f>O275*H275</f>
        <v>0</v>
      </c>
      <c r="Q275" s="193">
        <v>0</v>
      </c>
      <c r="R275" s="193">
        <f>Q275*H275</f>
        <v>0</v>
      </c>
      <c r="S275" s="193">
        <v>0</v>
      </c>
      <c r="T275" s="194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95" t="s">
        <v>189</v>
      </c>
      <c r="AT275" s="195" t="s">
        <v>184</v>
      </c>
      <c r="AU275" s="195" t="s">
        <v>83</v>
      </c>
      <c r="AY275" s="16" t="s">
        <v>182</v>
      </c>
      <c r="BE275" s="196">
        <f>IF(N275="základní",J275,0)</f>
        <v>0</v>
      </c>
      <c r="BF275" s="196">
        <f>IF(N275="snížená",J275,0)</f>
        <v>0</v>
      </c>
      <c r="BG275" s="196">
        <f>IF(N275="zákl. přenesená",J275,0)</f>
        <v>0</v>
      </c>
      <c r="BH275" s="196">
        <f>IF(N275="sníž. přenesená",J275,0)</f>
        <v>0</v>
      </c>
      <c r="BI275" s="196">
        <f>IF(N275="nulová",J275,0)</f>
        <v>0</v>
      </c>
      <c r="BJ275" s="16" t="s">
        <v>81</v>
      </c>
      <c r="BK275" s="196">
        <f>ROUND(I275*H275,2)</f>
        <v>0</v>
      </c>
      <c r="BL275" s="16" t="s">
        <v>189</v>
      </c>
      <c r="BM275" s="195" t="s">
        <v>466</v>
      </c>
    </row>
    <row r="276" spans="1:65" s="12" customFormat="1">
      <c r="B276" s="197"/>
      <c r="C276" s="198"/>
      <c r="D276" s="199" t="s">
        <v>191</v>
      </c>
      <c r="E276" s="200" t="s">
        <v>1</v>
      </c>
      <c r="F276" s="201" t="s">
        <v>467</v>
      </c>
      <c r="G276" s="198"/>
      <c r="H276" s="202">
        <v>1142.28</v>
      </c>
      <c r="I276" s="203"/>
      <c r="J276" s="198"/>
      <c r="K276" s="198"/>
      <c r="L276" s="204"/>
      <c r="M276" s="205"/>
      <c r="N276" s="206"/>
      <c r="O276" s="206"/>
      <c r="P276" s="206"/>
      <c r="Q276" s="206"/>
      <c r="R276" s="206"/>
      <c r="S276" s="206"/>
      <c r="T276" s="207"/>
      <c r="AT276" s="208" t="s">
        <v>191</v>
      </c>
      <c r="AU276" s="208" t="s">
        <v>83</v>
      </c>
      <c r="AV276" s="12" t="s">
        <v>83</v>
      </c>
      <c r="AW276" s="12" t="s">
        <v>30</v>
      </c>
      <c r="AX276" s="12" t="s">
        <v>81</v>
      </c>
      <c r="AY276" s="208" t="s">
        <v>182</v>
      </c>
    </row>
    <row r="277" spans="1:65" s="1" customFormat="1" ht="33" customHeight="1">
      <c r="A277" s="33"/>
      <c r="B277" s="34"/>
      <c r="C277" s="184" t="s">
        <v>468</v>
      </c>
      <c r="D277" s="184" t="s">
        <v>184</v>
      </c>
      <c r="E277" s="185" t="s">
        <v>469</v>
      </c>
      <c r="F277" s="186" t="s">
        <v>470</v>
      </c>
      <c r="G277" s="187" t="s">
        <v>305</v>
      </c>
      <c r="H277" s="188">
        <v>44.427999999999997</v>
      </c>
      <c r="I277" s="189"/>
      <c r="J277" s="190">
        <f>ROUND(I277*H277,2)</f>
        <v>0</v>
      </c>
      <c r="K277" s="186" t="s">
        <v>188</v>
      </c>
      <c r="L277" s="38"/>
      <c r="M277" s="191" t="s">
        <v>1</v>
      </c>
      <c r="N277" s="192" t="s">
        <v>38</v>
      </c>
      <c r="O277" s="70"/>
      <c r="P277" s="193">
        <f>O277*H277</f>
        <v>0</v>
      </c>
      <c r="Q277" s="193">
        <v>0</v>
      </c>
      <c r="R277" s="193">
        <f>Q277*H277</f>
        <v>0</v>
      </c>
      <c r="S277" s="193">
        <v>0</v>
      </c>
      <c r="T277" s="194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95" t="s">
        <v>189</v>
      </c>
      <c r="AT277" s="195" t="s">
        <v>184</v>
      </c>
      <c r="AU277" s="195" t="s">
        <v>83</v>
      </c>
      <c r="AY277" s="16" t="s">
        <v>182</v>
      </c>
      <c r="BE277" s="196">
        <f>IF(N277="základní",J277,0)</f>
        <v>0</v>
      </c>
      <c r="BF277" s="196">
        <f>IF(N277="snížená",J277,0)</f>
        <v>0</v>
      </c>
      <c r="BG277" s="196">
        <f>IF(N277="zákl. přenesená",J277,0)</f>
        <v>0</v>
      </c>
      <c r="BH277" s="196">
        <f>IF(N277="sníž. přenesená",J277,0)</f>
        <v>0</v>
      </c>
      <c r="BI277" s="196">
        <f>IF(N277="nulová",J277,0)</f>
        <v>0</v>
      </c>
      <c r="BJ277" s="16" t="s">
        <v>81</v>
      </c>
      <c r="BK277" s="196">
        <f>ROUND(I277*H277,2)</f>
        <v>0</v>
      </c>
      <c r="BL277" s="16" t="s">
        <v>189</v>
      </c>
      <c r="BM277" s="195" t="s">
        <v>471</v>
      </c>
    </row>
    <row r="278" spans="1:65" s="12" customFormat="1">
      <c r="B278" s="197"/>
      <c r="C278" s="198"/>
      <c r="D278" s="199" t="s">
        <v>191</v>
      </c>
      <c r="E278" s="200" t="s">
        <v>1</v>
      </c>
      <c r="F278" s="201" t="s">
        <v>472</v>
      </c>
      <c r="G278" s="198"/>
      <c r="H278" s="202">
        <v>44.427999999999997</v>
      </c>
      <c r="I278" s="203"/>
      <c r="J278" s="198"/>
      <c r="K278" s="198"/>
      <c r="L278" s="204"/>
      <c r="M278" s="205"/>
      <c r="N278" s="206"/>
      <c r="O278" s="206"/>
      <c r="P278" s="206"/>
      <c r="Q278" s="206"/>
      <c r="R278" s="206"/>
      <c r="S278" s="206"/>
      <c r="T278" s="207"/>
      <c r="AT278" s="208" t="s">
        <v>191</v>
      </c>
      <c r="AU278" s="208" t="s">
        <v>83</v>
      </c>
      <c r="AV278" s="12" t="s">
        <v>83</v>
      </c>
      <c r="AW278" s="12" t="s">
        <v>30</v>
      </c>
      <c r="AX278" s="12" t="s">
        <v>81</v>
      </c>
      <c r="AY278" s="208" t="s">
        <v>182</v>
      </c>
    </row>
    <row r="279" spans="1:65" s="1" customFormat="1" ht="24">
      <c r="A279" s="33"/>
      <c r="B279" s="34"/>
      <c r="C279" s="184" t="s">
        <v>473</v>
      </c>
      <c r="D279" s="184" t="s">
        <v>184</v>
      </c>
      <c r="E279" s="185" t="s">
        <v>474</v>
      </c>
      <c r="F279" s="186" t="s">
        <v>304</v>
      </c>
      <c r="G279" s="187" t="s">
        <v>305</v>
      </c>
      <c r="H279" s="188">
        <v>69.8</v>
      </c>
      <c r="I279" s="189"/>
      <c r="J279" s="190">
        <f>ROUND(I279*H279,2)</f>
        <v>0</v>
      </c>
      <c r="K279" s="186" t="s">
        <v>188</v>
      </c>
      <c r="L279" s="38"/>
      <c r="M279" s="191" t="s">
        <v>1</v>
      </c>
      <c r="N279" s="192" t="s">
        <v>38</v>
      </c>
      <c r="O279" s="70"/>
      <c r="P279" s="193">
        <f>O279*H279</f>
        <v>0</v>
      </c>
      <c r="Q279" s="193">
        <v>0</v>
      </c>
      <c r="R279" s="193">
        <f>Q279*H279</f>
        <v>0</v>
      </c>
      <c r="S279" s="193">
        <v>0</v>
      </c>
      <c r="T279" s="194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95" t="s">
        <v>189</v>
      </c>
      <c r="AT279" s="195" t="s">
        <v>184</v>
      </c>
      <c r="AU279" s="195" t="s">
        <v>83</v>
      </c>
      <c r="AY279" s="16" t="s">
        <v>182</v>
      </c>
      <c r="BE279" s="196">
        <f>IF(N279="základní",J279,0)</f>
        <v>0</v>
      </c>
      <c r="BF279" s="196">
        <f>IF(N279="snížená",J279,0)</f>
        <v>0</v>
      </c>
      <c r="BG279" s="196">
        <f>IF(N279="zákl. přenesená",J279,0)</f>
        <v>0</v>
      </c>
      <c r="BH279" s="196">
        <f>IF(N279="sníž. přenesená",J279,0)</f>
        <v>0</v>
      </c>
      <c r="BI279" s="196">
        <f>IF(N279="nulová",J279,0)</f>
        <v>0</v>
      </c>
      <c r="BJ279" s="16" t="s">
        <v>81</v>
      </c>
      <c r="BK279" s="196">
        <f>ROUND(I279*H279,2)</f>
        <v>0</v>
      </c>
      <c r="BL279" s="16" t="s">
        <v>189</v>
      </c>
      <c r="BM279" s="195" t="s">
        <v>475</v>
      </c>
    </row>
    <row r="280" spans="1:65" s="12" customFormat="1">
      <c r="B280" s="197"/>
      <c r="C280" s="198"/>
      <c r="D280" s="199" t="s">
        <v>191</v>
      </c>
      <c r="E280" s="200" t="s">
        <v>1</v>
      </c>
      <c r="F280" s="201" t="s">
        <v>476</v>
      </c>
      <c r="G280" s="198"/>
      <c r="H280" s="202">
        <v>69.8</v>
      </c>
      <c r="I280" s="203"/>
      <c r="J280" s="198"/>
      <c r="K280" s="198"/>
      <c r="L280" s="204"/>
      <c r="M280" s="205"/>
      <c r="N280" s="206"/>
      <c r="O280" s="206"/>
      <c r="P280" s="206"/>
      <c r="Q280" s="206"/>
      <c r="R280" s="206"/>
      <c r="S280" s="206"/>
      <c r="T280" s="207"/>
      <c r="AT280" s="208" t="s">
        <v>191</v>
      </c>
      <c r="AU280" s="208" t="s">
        <v>83</v>
      </c>
      <c r="AV280" s="12" t="s">
        <v>83</v>
      </c>
      <c r="AW280" s="12" t="s">
        <v>30</v>
      </c>
      <c r="AX280" s="12" t="s">
        <v>81</v>
      </c>
      <c r="AY280" s="208" t="s">
        <v>182</v>
      </c>
    </row>
    <row r="281" spans="1:65" s="11" customFormat="1" ht="22.9" customHeight="1">
      <c r="B281" s="168"/>
      <c r="C281" s="169"/>
      <c r="D281" s="170" t="s">
        <v>72</v>
      </c>
      <c r="E281" s="182" t="s">
        <v>477</v>
      </c>
      <c r="F281" s="182" t="s">
        <v>478</v>
      </c>
      <c r="G281" s="169"/>
      <c r="H281" s="169"/>
      <c r="I281" s="172"/>
      <c r="J281" s="183">
        <f>BK281</f>
        <v>0</v>
      </c>
      <c r="K281" s="169"/>
      <c r="L281" s="174"/>
      <c r="M281" s="175"/>
      <c r="N281" s="176"/>
      <c r="O281" s="176"/>
      <c r="P281" s="177">
        <f>SUM(P282:P285)</f>
        <v>0</v>
      </c>
      <c r="Q281" s="176"/>
      <c r="R281" s="177">
        <f>SUM(R282:R285)</f>
        <v>0</v>
      </c>
      <c r="S281" s="176"/>
      <c r="T281" s="178">
        <f>SUM(T282:T285)</f>
        <v>0</v>
      </c>
      <c r="AR281" s="179" t="s">
        <v>81</v>
      </c>
      <c r="AT281" s="180" t="s">
        <v>72</v>
      </c>
      <c r="AU281" s="180" t="s">
        <v>81</v>
      </c>
      <c r="AY281" s="179" t="s">
        <v>182</v>
      </c>
      <c r="BK281" s="181">
        <f>SUM(BK282:BK285)</f>
        <v>0</v>
      </c>
    </row>
    <row r="282" spans="1:65" s="1" customFormat="1" ht="33" customHeight="1">
      <c r="A282" s="33"/>
      <c r="B282" s="34"/>
      <c r="C282" s="184" t="s">
        <v>479</v>
      </c>
      <c r="D282" s="184" t="s">
        <v>184</v>
      </c>
      <c r="E282" s="185" t="s">
        <v>480</v>
      </c>
      <c r="F282" s="186" t="s">
        <v>481</v>
      </c>
      <c r="G282" s="187" t="s">
        <v>305</v>
      </c>
      <c r="H282" s="188">
        <v>89.885000000000005</v>
      </c>
      <c r="I282" s="189"/>
      <c r="J282" s="190">
        <f>ROUND(I282*H282,2)</f>
        <v>0</v>
      </c>
      <c r="K282" s="186" t="s">
        <v>188</v>
      </c>
      <c r="L282" s="38"/>
      <c r="M282" s="191" t="s">
        <v>1</v>
      </c>
      <c r="N282" s="192" t="s">
        <v>38</v>
      </c>
      <c r="O282" s="70"/>
      <c r="P282" s="193">
        <f>O282*H282</f>
        <v>0</v>
      </c>
      <c r="Q282" s="193">
        <v>0</v>
      </c>
      <c r="R282" s="193">
        <f>Q282*H282</f>
        <v>0</v>
      </c>
      <c r="S282" s="193">
        <v>0</v>
      </c>
      <c r="T282" s="194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95" t="s">
        <v>189</v>
      </c>
      <c r="AT282" s="195" t="s">
        <v>184</v>
      </c>
      <c r="AU282" s="195" t="s">
        <v>83</v>
      </c>
      <c r="AY282" s="16" t="s">
        <v>182</v>
      </c>
      <c r="BE282" s="196">
        <f>IF(N282="základní",J282,0)</f>
        <v>0</v>
      </c>
      <c r="BF282" s="196">
        <f>IF(N282="snížená",J282,0)</f>
        <v>0</v>
      </c>
      <c r="BG282" s="196">
        <f>IF(N282="zákl. přenesená",J282,0)</f>
        <v>0</v>
      </c>
      <c r="BH282" s="196">
        <f>IF(N282="sníž. přenesená",J282,0)</f>
        <v>0</v>
      </c>
      <c r="BI282" s="196">
        <f>IF(N282="nulová",J282,0)</f>
        <v>0</v>
      </c>
      <c r="BJ282" s="16" t="s">
        <v>81</v>
      </c>
      <c r="BK282" s="196">
        <f>ROUND(I282*H282,2)</f>
        <v>0</v>
      </c>
      <c r="BL282" s="16" t="s">
        <v>189</v>
      </c>
      <c r="BM282" s="195" t="s">
        <v>482</v>
      </c>
    </row>
    <row r="283" spans="1:65" s="12" customFormat="1">
      <c r="B283" s="197"/>
      <c r="C283" s="198"/>
      <c r="D283" s="199" t="s">
        <v>191</v>
      </c>
      <c r="E283" s="200" t="s">
        <v>1</v>
      </c>
      <c r="F283" s="201" t="s">
        <v>483</v>
      </c>
      <c r="G283" s="198"/>
      <c r="H283" s="202">
        <v>89.885000000000005</v>
      </c>
      <c r="I283" s="203"/>
      <c r="J283" s="198"/>
      <c r="K283" s="198"/>
      <c r="L283" s="204"/>
      <c r="M283" s="205"/>
      <c r="N283" s="206"/>
      <c r="O283" s="206"/>
      <c r="P283" s="206"/>
      <c r="Q283" s="206"/>
      <c r="R283" s="206"/>
      <c r="S283" s="206"/>
      <c r="T283" s="207"/>
      <c r="AT283" s="208" t="s">
        <v>191</v>
      </c>
      <c r="AU283" s="208" t="s">
        <v>83</v>
      </c>
      <c r="AV283" s="12" t="s">
        <v>83</v>
      </c>
      <c r="AW283" s="12" t="s">
        <v>30</v>
      </c>
      <c r="AX283" s="12" t="s">
        <v>81</v>
      </c>
      <c r="AY283" s="208" t="s">
        <v>182</v>
      </c>
    </row>
    <row r="284" spans="1:65" s="1" customFormat="1" ht="24">
      <c r="A284" s="33"/>
      <c r="B284" s="34"/>
      <c r="C284" s="184" t="s">
        <v>484</v>
      </c>
      <c r="D284" s="184" t="s">
        <v>184</v>
      </c>
      <c r="E284" s="185" t="s">
        <v>485</v>
      </c>
      <c r="F284" s="186" t="s">
        <v>486</v>
      </c>
      <c r="G284" s="187" t="s">
        <v>305</v>
      </c>
      <c r="H284" s="188">
        <v>26.134</v>
      </c>
      <c r="I284" s="189"/>
      <c r="J284" s="190">
        <f>ROUND(I284*H284,2)</f>
        <v>0</v>
      </c>
      <c r="K284" s="186" t="s">
        <v>188</v>
      </c>
      <c r="L284" s="38"/>
      <c r="M284" s="191" t="s">
        <v>1</v>
      </c>
      <c r="N284" s="192" t="s">
        <v>38</v>
      </c>
      <c r="O284" s="70"/>
      <c r="P284" s="193">
        <f>O284*H284</f>
        <v>0</v>
      </c>
      <c r="Q284" s="193">
        <v>0</v>
      </c>
      <c r="R284" s="193">
        <f>Q284*H284</f>
        <v>0</v>
      </c>
      <c r="S284" s="193">
        <v>0</v>
      </c>
      <c r="T284" s="194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95" t="s">
        <v>189</v>
      </c>
      <c r="AT284" s="195" t="s">
        <v>184</v>
      </c>
      <c r="AU284" s="195" t="s">
        <v>83</v>
      </c>
      <c r="AY284" s="16" t="s">
        <v>182</v>
      </c>
      <c r="BE284" s="196">
        <f>IF(N284="základní",J284,0)</f>
        <v>0</v>
      </c>
      <c r="BF284" s="196">
        <f>IF(N284="snížená",J284,0)</f>
        <v>0</v>
      </c>
      <c r="BG284" s="196">
        <f>IF(N284="zákl. přenesená",J284,0)</f>
        <v>0</v>
      </c>
      <c r="BH284" s="196">
        <f>IF(N284="sníž. přenesená",J284,0)</f>
        <v>0</v>
      </c>
      <c r="BI284" s="196">
        <f>IF(N284="nulová",J284,0)</f>
        <v>0</v>
      </c>
      <c r="BJ284" s="16" t="s">
        <v>81</v>
      </c>
      <c r="BK284" s="196">
        <f>ROUND(I284*H284,2)</f>
        <v>0</v>
      </c>
      <c r="BL284" s="16" t="s">
        <v>189</v>
      </c>
      <c r="BM284" s="195" t="s">
        <v>487</v>
      </c>
    </row>
    <row r="285" spans="1:65" s="12" customFormat="1">
      <c r="B285" s="197"/>
      <c r="C285" s="198"/>
      <c r="D285" s="199" t="s">
        <v>191</v>
      </c>
      <c r="E285" s="200" t="s">
        <v>1</v>
      </c>
      <c r="F285" s="201" t="s">
        <v>488</v>
      </c>
      <c r="G285" s="198"/>
      <c r="H285" s="202">
        <v>26.134</v>
      </c>
      <c r="I285" s="203"/>
      <c r="J285" s="198"/>
      <c r="K285" s="198"/>
      <c r="L285" s="204"/>
      <c r="M285" s="240"/>
      <c r="N285" s="241"/>
      <c r="O285" s="241"/>
      <c r="P285" s="241"/>
      <c r="Q285" s="241"/>
      <c r="R285" s="241"/>
      <c r="S285" s="241"/>
      <c r="T285" s="242"/>
      <c r="AT285" s="208" t="s">
        <v>191</v>
      </c>
      <c r="AU285" s="208" t="s">
        <v>83</v>
      </c>
      <c r="AV285" s="12" t="s">
        <v>83</v>
      </c>
      <c r="AW285" s="12" t="s">
        <v>30</v>
      </c>
      <c r="AX285" s="12" t="s">
        <v>81</v>
      </c>
      <c r="AY285" s="208" t="s">
        <v>182</v>
      </c>
    </row>
    <row r="286" spans="1:65" s="1" customFormat="1" ht="6.95" customHeight="1">
      <c r="A286" s="33"/>
      <c r="B286" s="53"/>
      <c r="C286" s="54"/>
      <c r="D286" s="54"/>
      <c r="E286" s="54"/>
      <c r="F286" s="54"/>
      <c r="G286" s="54"/>
      <c r="H286" s="54"/>
      <c r="I286" s="54"/>
      <c r="J286" s="54"/>
      <c r="K286" s="54"/>
      <c r="L286" s="38"/>
      <c r="M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</row>
  </sheetData>
  <sheetProtection sheet="1" objects="1" scenarios="1" formatColumns="0" formatRows="0" autoFilter="0"/>
  <autoFilter ref="C123:K285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honeticPr fontId="39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7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1:56" ht="36.950000000000003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6" t="s">
        <v>86</v>
      </c>
      <c r="AZ2" s="106" t="s">
        <v>111</v>
      </c>
      <c r="BA2" s="106" t="s">
        <v>112</v>
      </c>
      <c r="BB2" s="106" t="s">
        <v>1</v>
      </c>
      <c r="BC2" s="106" t="s">
        <v>468</v>
      </c>
      <c r="BD2" s="106" t="s">
        <v>83</v>
      </c>
    </row>
    <row r="3" spans="1:56" ht="6.95" hidden="1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83</v>
      </c>
      <c r="AZ3" s="106" t="s">
        <v>114</v>
      </c>
      <c r="BA3" s="106" t="s">
        <v>115</v>
      </c>
      <c r="BB3" s="106" t="s">
        <v>1</v>
      </c>
      <c r="BC3" s="106" t="s">
        <v>329</v>
      </c>
      <c r="BD3" s="106" t="s">
        <v>83</v>
      </c>
    </row>
    <row r="4" spans="1:56" ht="24.95" hidden="1" customHeight="1">
      <c r="B4" s="19"/>
      <c r="D4" s="109" t="s">
        <v>117</v>
      </c>
      <c r="L4" s="19"/>
      <c r="M4" s="110" t="s">
        <v>10</v>
      </c>
      <c r="AT4" s="16" t="s">
        <v>4</v>
      </c>
      <c r="AZ4" s="106" t="s">
        <v>118</v>
      </c>
      <c r="BA4" s="106" t="s">
        <v>119</v>
      </c>
      <c r="BB4" s="106" t="s">
        <v>1</v>
      </c>
      <c r="BC4" s="106" t="s">
        <v>120</v>
      </c>
      <c r="BD4" s="106" t="s">
        <v>83</v>
      </c>
    </row>
    <row r="5" spans="1:56" ht="6.95" hidden="1" customHeight="1">
      <c r="B5" s="19"/>
      <c r="L5" s="19"/>
      <c r="AZ5" s="106" t="s">
        <v>121</v>
      </c>
      <c r="BA5" s="106" t="s">
        <v>122</v>
      </c>
      <c r="BB5" s="106" t="s">
        <v>1</v>
      </c>
      <c r="BC5" s="106" t="s">
        <v>329</v>
      </c>
      <c r="BD5" s="106" t="s">
        <v>83</v>
      </c>
    </row>
    <row r="6" spans="1:56" ht="12" hidden="1" customHeight="1">
      <c r="B6" s="19"/>
      <c r="D6" s="111" t="s">
        <v>16</v>
      </c>
      <c r="L6" s="19"/>
      <c r="AZ6" s="106" t="s">
        <v>123</v>
      </c>
      <c r="BA6" s="106" t="s">
        <v>124</v>
      </c>
      <c r="BB6" s="106" t="s">
        <v>1</v>
      </c>
      <c r="BC6" s="106" t="s">
        <v>489</v>
      </c>
      <c r="BD6" s="106" t="s">
        <v>83</v>
      </c>
    </row>
    <row r="7" spans="1:56" ht="16.5" hidden="1" customHeight="1">
      <c r="B7" s="19"/>
      <c r="E7" s="306" t="str">
        <f ca="1">'Rekapitulace stavby'!K6</f>
        <v>Vodovodní přípojky Chlístovice - Žandov</v>
      </c>
      <c r="F7" s="307"/>
      <c r="G7" s="307"/>
      <c r="H7" s="307"/>
      <c r="L7" s="19"/>
      <c r="AZ7" s="106" t="s">
        <v>126</v>
      </c>
      <c r="BA7" s="106" t="s">
        <v>127</v>
      </c>
      <c r="BB7" s="106" t="s">
        <v>1</v>
      </c>
      <c r="BC7" s="106" t="s">
        <v>468</v>
      </c>
      <c r="BD7" s="106" t="s">
        <v>83</v>
      </c>
    </row>
    <row r="8" spans="1:56" s="1" customFormat="1" ht="12" hidden="1" customHeight="1">
      <c r="A8" s="33"/>
      <c r="B8" s="38"/>
      <c r="C8" s="33"/>
      <c r="D8" s="111" t="s">
        <v>128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106" t="s">
        <v>129</v>
      </c>
      <c r="BA8" s="106" t="s">
        <v>130</v>
      </c>
      <c r="BB8" s="106" t="s">
        <v>1</v>
      </c>
      <c r="BC8" s="106" t="s">
        <v>490</v>
      </c>
      <c r="BD8" s="106" t="s">
        <v>83</v>
      </c>
    </row>
    <row r="9" spans="1:56" s="1" customFormat="1" ht="16.5" hidden="1" customHeight="1">
      <c r="A9" s="33"/>
      <c r="B9" s="38"/>
      <c r="C9" s="33"/>
      <c r="D9" s="33"/>
      <c r="E9" s="308" t="s">
        <v>491</v>
      </c>
      <c r="F9" s="309"/>
      <c r="G9" s="309"/>
      <c r="H9" s="309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6" t="s">
        <v>133</v>
      </c>
      <c r="BA9" s="106" t="s">
        <v>134</v>
      </c>
      <c r="BB9" s="106" t="s">
        <v>1</v>
      </c>
      <c r="BC9" s="106" t="s">
        <v>135</v>
      </c>
      <c r="BD9" s="106" t="s">
        <v>83</v>
      </c>
    </row>
    <row r="10" spans="1:56" s="1" customFormat="1" hidden="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06" t="s">
        <v>136</v>
      </c>
      <c r="BA10" s="106" t="s">
        <v>137</v>
      </c>
      <c r="BB10" s="106" t="s">
        <v>1</v>
      </c>
      <c r="BC10" s="106" t="s">
        <v>492</v>
      </c>
      <c r="BD10" s="106" t="s">
        <v>83</v>
      </c>
    </row>
    <row r="11" spans="1:56" s="1" customFormat="1" ht="12" hidden="1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6" t="s">
        <v>139</v>
      </c>
      <c r="BA11" s="106" t="s">
        <v>140</v>
      </c>
      <c r="BB11" s="106" t="s">
        <v>1</v>
      </c>
      <c r="BC11" s="106" t="s">
        <v>493</v>
      </c>
      <c r="BD11" s="106" t="s">
        <v>83</v>
      </c>
    </row>
    <row r="12" spans="1:56" s="1" customFormat="1" ht="12" hidden="1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 ca="1">'Rekapitulace stavby'!AN8</f>
        <v>19. 4. 2021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6" t="s">
        <v>142</v>
      </c>
      <c r="BA12" s="106" t="s">
        <v>143</v>
      </c>
      <c r="BB12" s="106" t="s">
        <v>1</v>
      </c>
      <c r="BC12" s="106" t="s">
        <v>494</v>
      </c>
      <c r="BD12" s="106" t="s">
        <v>83</v>
      </c>
    </row>
    <row r="13" spans="1:56" s="1" customFormat="1" ht="10.9" hidden="1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6" t="s">
        <v>145</v>
      </c>
      <c r="BA13" s="106" t="s">
        <v>146</v>
      </c>
      <c r="BB13" s="106" t="s">
        <v>1</v>
      </c>
      <c r="BC13" s="106" t="s">
        <v>495</v>
      </c>
      <c r="BD13" s="106" t="s">
        <v>83</v>
      </c>
    </row>
    <row r="14" spans="1:56" s="1" customFormat="1" ht="12" hidden="1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 ca="1">IF('Rekapitulace stavby'!AN10="","",'Rekapitulace stavby'!AN10)</f>
        <v/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6" t="s">
        <v>148</v>
      </c>
      <c r="BA14" s="106" t="s">
        <v>149</v>
      </c>
      <c r="BB14" s="106" t="s">
        <v>1</v>
      </c>
      <c r="BC14" s="106" t="s">
        <v>334</v>
      </c>
      <c r="BD14" s="106" t="s">
        <v>83</v>
      </c>
    </row>
    <row r="15" spans="1:56" s="1" customFormat="1" ht="18" hidden="1" customHeight="1">
      <c r="A15" s="33"/>
      <c r="B15" s="38"/>
      <c r="C15" s="33"/>
      <c r="D15" s="33"/>
      <c r="E15" s="112" t="str">
        <f ca="1">IF('Rekapitulace stavby'!E11="","",'Rekapitulace stavby'!E11)</f>
        <v xml:space="preserve"> </v>
      </c>
      <c r="F15" s="33"/>
      <c r="G15" s="33"/>
      <c r="H15" s="33"/>
      <c r="I15" s="111" t="s">
        <v>26</v>
      </c>
      <c r="J15" s="112" t="str">
        <f ca="1"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1" customFormat="1" ht="6.95" hidden="1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1" customFormat="1" ht="12" hidden="1" customHeight="1">
      <c r="A17" s="33"/>
      <c r="B17" s="38"/>
      <c r="C17" s="33"/>
      <c r="D17" s="111" t="s">
        <v>27</v>
      </c>
      <c r="E17" s="33"/>
      <c r="F17" s="33"/>
      <c r="G17" s="33"/>
      <c r="H17" s="33"/>
      <c r="I17" s="111" t="s">
        <v>25</v>
      </c>
      <c r="J17" s="29" t="str">
        <f ca="1"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1" customFormat="1" ht="18" hidden="1" customHeight="1">
      <c r="A18" s="33"/>
      <c r="B18" s="38"/>
      <c r="C18" s="33"/>
      <c r="D18" s="33"/>
      <c r="E18" s="310" t="str">
        <f ca="1">'Rekapitulace stavby'!E14</f>
        <v>Vyplň údaj</v>
      </c>
      <c r="F18" s="311"/>
      <c r="G18" s="311"/>
      <c r="H18" s="311"/>
      <c r="I18" s="111" t="s">
        <v>26</v>
      </c>
      <c r="J18" s="29" t="str">
        <f ca="1"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1" customFormat="1" ht="6.95" hidden="1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1" customFormat="1" ht="12" hidden="1" customHeight="1">
      <c r="A20" s="33"/>
      <c r="B20" s="38"/>
      <c r="C20" s="33"/>
      <c r="D20" s="111" t="s">
        <v>29</v>
      </c>
      <c r="E20" s="33"/>
      <c r="F20" s="33"/>
      <c r="G20" s="33"/>
      <c r="H20" s="33"/>
      <c r="I20" s="111" t="s">
        <v>25</v>
      </c>
      <c r="J20" s="112" t="str">
        <f ca="1"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1" customFormat="1" ht="18" hidden="1" customHeight="1">
      <c r="A21" s="33"/>
      <c r="B21" s="38"/>
      <c r="C21" s="33"/>
      <c r="D21" s="33"/>
      <c r="E21" s="112" t="str">
        <f ca="1">IF('Rekapitulace stavby'!E17="","",'Rekapitulace stavby'!E17)</f>
        <v xml:space="preserve"> </v>
      </c>
      <c r="F21" s="33"/>
      <c r="G21" s="33"/>
      <c r="H21" s="33"/>
      <c r="I21" s="111" t="s">
        <v>26</v>
      </c>
      <c r="J21" s="112" t="str">
        <f ca="1"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1" customFormat="1" ht="6.95" hidden="1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1" customFormat="1" ht="12" hidden="1" customHeight="1">
      <c r="A23" s="33"/>
      <c r="B23" s="38"/>
      <c r="C23" s="33"/>
      <c r="D23" s="111" t="s">
        <v>31</v>
      </c>
      <c r="E23" s="33"/>
      <c r="F23" s="33"/>
      <c r="G23" s="33"/>
      <c r="H23" s="33"/>
      <c r="I23" s="111" t="s">
        <v>25</v>
      </c>
      <c r="J23" s="112" t="str">
        <f ca="1">IF('Rekapitulace stavby'!AN19="","",'Rekapitulace stavby'!AN19)</f>
        <v/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1" customFormat="1" ht="18" hidden="1" customHeight="1">
      <c r="A24" s="33"/>
      <c r="B24" s="38"/>
      <c r="C24" s="33"/>
      <c r="D24" s="33"/>
      <c r="E24" s="112" t="str">
        <f ca="1">IF('Rekapitulace stavby'!E20="","",'Rekapitulace stavby'!E20)</f>
        <v xml:space="preserve"> </v>
      </c>
      <c r="F24" s="33"/>
      <c r="G24" s="33"/>
      <c r="H24" s="33"/>
      <c r="I24" s="111" t="s">
        <v>26</v>
      </c>
      <c r="J24" s="112" t="str">
        <f ca="1">IF('Rekapitulace stavby'!AN20="","",'Rekapitulace stavby'!AN20)</f>
        <v/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1" customFormat="1" ht="6.95" hidden="1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1" customFormat="1" ht="12" hidden="1" customHeight="1">
      <c r="A26" s="33"/>
      <c r="B26" s="38"/>
      <c r="C26" s="33"/>
      <c r="D26" s="111" t="s">
        <v>32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7" customFormat="1" ht="16.5" hidden="1" customHeight="1">
      <c r="A27" s="114"/>
      <c r="B27" s="115"/>
      <c r="C27" s="114"/>
      <c r="D27" s="114"/>
      <c r="E27" s="312" t="s">
        <v>1</v>
      </c>
      <c r="F27" s="312"/>
      <c r="G27" s="312"/>
      <c r="H27" s="312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1" customFormat="1" ht="6.95" hidden="1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1" customFormat="1" ht="6.95" hidden="1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1" customFormat="1" ht="25.35" hidden="1" customHeight="1">
      <c r="A30" s="33"/>
      <c r="B30" s="38"/>
      <c r="C30" s="33"/>
      <c r="D30" s="118" t="s">
        <v>33</v>
      </c>
      <c r="E30" s="33"/>
      <c r="F30" s="33"/>
      <c r="G30" s="33"/>
      <c r="H30" s="33"/>
      <c r="I30" s="33"/>
      <c r="J30" s="119">
        <f>ROUND(J124,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1" customFormat="1" ht="6.95" hidden="1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1" customFormat="1" ht="14.45" hidden="1" customHeight="1">
      <c r="A32" s="33"/>
      <c r="B32" s="38"/>
      <c r="C32" s="33"/>
      <c r="D32" s="33"/>
      <c r="E32" s="33"/>
      <c r="F32" s="120" t="s">
        <v>35</v>
      </c>
      <c r="G32" s="33"/>
      <c r="H32" s="33"/>
      <c r="I32" s="120" t="s">
        <v>34</v>
      </c>
      <c r="J32" s="120" t="s">
        <v>36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1" customFormat="1" ht="14.45" hidden="1" customHeight="1">
      <c r="A33" s="33"/>
      <c r="B33" s="38"/>
      <c r="C33" s="33"/>
      <c r="D33" s="121" t="s">
        <v>37</v>
      </c>
      <c r="E33" s="111" t="s">
        <v>38</v>
      </c>
      <c r="F33" s="122">
        <f>ROUND((SUM(BE124:BE274)),  2)</f>
        <v>0</v>
      </c>
      <c r="G33" s="33"/>
      <c r="H33" s="33"/>
      <c r="I33" s="123">
        <v>0.21</v>
      </c>
      <c r="J33" s="122">
        <f>ROUND(((SUM(BE124:BE274))*I33),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1" customFormat="1" ht="14.45" hidden="1" customHeight="1">
      <c r="A34" s="33"/>
      <c r="B34" s="38"/>
      <c r="C34" s="33"/>
      <c r="D34" s="33"/>
      <c r="E34" s="111" t="s">
        <v>39</v>
      </c>
      <c r="F34" s="122">
        <f>ROUND((SUM(BF124:BF274)),  2)</f>
        <v>0</v>
      </c>
      <c r="G34" s="33"/>
      <c r="H34" s="33"/>
      <c r="I34" s="123">
        <v>0.15</v>
      </c>
      <c r="J34" s="122">
        <f>ROUND(((SUM(BF124:BF274))*I34),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1" customFormat="1" ht="14.45" hidden="1" customHeight="1">
      <c r="A35" s="33"/>
      <c r="B35" s="38"/>
      <c r="C35" s="33"/>
      <c r="D35" s="33"/>
      <c r="E35" s="111" t="s">
        <v>40</v>
      </c>
      <c r="F35" s="122">
        <f>ROUND((SUM(BG124:BG274)),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1" customFormat="1" ht="14.45" hidden="1" customHeight="1">
      <c r="A36" s="33"/>
      <c r="B36" s="38"/>
      <c r="C36" s="33"/>
      <c r="D36" s="33"/>
      <c r="E36" s="111" t="s">
        <v>41</v>
      </c>
      <c r="F36" s="122">
        <f>ROUND((SUM(BH124:BH274)),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1" customFormat="1" ht="14.45" hidden="1" customHeight="1">
      <c r="A37" s="33"/>
      <c r="B37" s="38"/>
      <c r="C37" s="33"/>
      <c r="D37" s="33"/>
      <c r="E37" s="111" t="s">
        <v>42</v>
      </c>
      <c r="F37" s="122">
        <f>ROUND((SUM(BI124:BI274)),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1" customFormat="1" ht="6.95" hidden="1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25.35" hidden="1" customHeight="1">
      <c r="A39" s="33"/>
      <c r="B39" s="38"/>
      <c r="C39" s="124"/>
      <c r="D39" s="125" t="s">
        <v>43</v>
      </c>
      <c r="E39" s="126"/>
      <c r="F39" s="126"/>
      <c r="G39" s="127" t="s">
        <v>44</v>
      </c>
      <c r="H39" s="128" t="s">
        <v>45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1" customFormat="1" ht="14.45" hidden="1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ht="14.45" hidden="1" customHeight="1">
      <c r="B41" s="19"/>
      <c r="L41" s="19"/>
    </row>
    <row r="42" spans="1:31" ht="14.45" hidden="1" customHeight="1">
      <c r="B42" s="19"/>
      <c r="L42" s="19"/>
    </row>
    <row r="43" spans="1:31" ht="14.45" hidden="1" customHeight="1">
      <c r="B43" s="19"/>
      <c r="L43" s="19"/>
    </row>
    <row r="44" spans="1:31" ht="14.45" hidden="1" customHeight="1">
      <c r="B44" s="19"/>
      <c r="L44" s="19"/>
    </row>
    <row r="45" spans="1:31" ht="14.45" hidden="1" customHeight="1">
      <c r="B45" s="19"/>
      <c r="L45" s="19"/>
    </row>
    <row r="46" spans="1:31" ht="14.45" hidden="1" customHeight="1">
      <c r="B46" s="19"/>
      <c r="L46" s="19"/>
    </row>
    <row r="47" spans="1:31" ht="14.45" hidden="1" customHeight="1">
      <c r="B47" s="19"/>
      <c r="L47" s="19"/>
    </row>
    <row r="48" spans="1:31" ht="14.45" hidden="1" customHeight="1">
      <c r="B48" s="19"/>
      <c r="L48" s="19"/>
    </row>
    <row r="49" spans="1:31" ht="14.45" hidden="1" customHeight="1">
      <c r="B49" s="19"/>
      <c r="L49" s="19"/>
    </row>
    <row r="50" spans="1:31" s="1" customFormat="1" ht="14.45" hidden="1" customHeight="1">
      <c r="B50" s="50"/>
      <c r="D50" s="131" t="s">
        <v>46</v>
      </c>
      <c r="E50" s="132"/>
      <c r="F50" s="132"/>
      <c r="G50" s="131" t="s">
        <v>47</v>
      </c>
      <c r="H50" s="132"/>
      <c r="I50" s="132"/>
      <c r="J50" s="132"/>
      <c r="K50" s="132"/>
      <c r="L50" s="50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1" customFormat="1" ht="12.75" hidden="1">
      <c r="A61" s="33"/>
      <c r="B61" s="38"/>
      <c r="C61" s="33"/>
      <c r="D61" s="133" t="s">
        <v>48</v>
      </c>
      <c r="E61" s="134"/>
      <c r="F61" s="135" t="s">
        <v>49</v>
      </c>
      <c r="G61" s="133" t="s">
        <v>48</v>
      </c>
      <c r="H61" s="134"/>
      <c r="I61" s="134"/>
      <c r="J61" s="136" t="s">
        <v>49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1" customFormat="1" ht="12.75" hidden="1">
      <c r="A65" s="33"/>
      <c r="B65" s="38"/>
      <c r="C65" s="33"/>
      <c r="D65" s="131" t="s">
        <v>50</v>
      </c>
      <c r="E65" s="137"/>
      <c r="F65" s="137"/>
      <c r="G65" s="131" t="s">
        <v>51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1" customFormat="1" ht="12.75" hidden="1">
      <c r="A76" s="33"/>
      <c r="B76" s="38"/>
      <c r="C76" s="33"/>
      <c r="D76" s="133" t="s">
        <v>48</v>
      </c>
      <c r="E76" s="134"/>
      <c r="F76" s="135" t="s">
        <v>49</v>
      </c>
      <c r="G76" s="133" t="s">
        <v>48</v>
      </c>
      <c r="H76" s="134"/>
      <c r="I76" s="134"/>
      <c r="J76" s="136" t="s">
        <v>49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1" customFormat="1" ht="14.45" hidden="1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hidden="1"/>
    <row r="79" spans="1:31" hidden="1"/>
    <row r="80" spans="1:31" hidden="1"/>
    <row r="81" spans="1:47" s="1" customFormat="1" ht="6.95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1" customFormat="1" ht="24.95" customHeight="1">
      <c r="A82" s="33"/>
      <c r="B82" s="34"/>
      <c r="C82" s="22" t="s">
        <v>154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1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1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1" customFormat="1" ht="16.5" customHeight="1">
      <c r="A85" s="33"/>
      <c r="B85" s="34"/>
      <c r="C85" s="35"/>
      <c r="D85" s="35"/>
      <c r="E85" s="304" t="str">
        <f>E7</f>
        <v>Vodovodní přípojky Chlístovice - Žandov</v>
      </c>
      <c r="F85" s="305"/>
      <c r="G85" s="305"/>
      <c r="H85" s="30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1" customFormat="1" ht="12" customHeight="1">
      <c r="A86" s="33"/>
      <c r="B86" s="34"/>
      <c r="C86" s="28" t="s">
        <v>128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1" customFormat="1" ht="16.5" customHeight="1">
      <c r="A87" s="33"/>
      <c r="B87" s="34"/>
      <c r="C87" s="35"/>
      <c r="D87" s="35"/>
      <c r="E87" s="282" t="str">
        <f>E9</f>
        <v>SO 01.2 - Vodovodní přípojky Pivnisko</v>
      </c>
      <c r="F87" s="303"/>
      <c r="G87" s="303"/>
      <c r="H87" s="30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1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1" customFormat="1" ht="12" customHeight="1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 t="str">
        <f>IF(J12="","",J12)</f>
        <v>19. 4. 2021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1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1" customFormat="1" ht="15.2" customHeight="1">
      <c r="A91" s="33"/>
      <c r="B91" s="34"/>
      <c r="C91" s="28" t="s">
        <v>24</v>
      </c>
      <c r="D91" s="35"/>
      <c r="E91" s="35"/>
      <c r="F91" s="26" t="str">
        <f>E15</f>
        <v xml:space="preserve"> </v>
      </c>
      <c r="G91" s="35"/>
      <c r="H91" s="35"/>
      <c r="I91" s="28" t="s">
        <v>29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1" customFormat="1" ht="15.2" customHeight="1">
      <c r="A92" s="33"/>
      <c r="B92" s="34"/>
      <c r="C92" s="28" t="s">
        <v>27</v>
      </c>
      <c r="D92" s="35"/>
      <c r="E92" s="35"/>
      <c r="F92" s="26" t="str">
        <f>IF(E18="","",E18)</f>
        <v>Vyplň údaj</v>
      </c>
      <c r="G92" s="35"/>
      <c r="H92" s="35"/>
      <c r="I92" s="28" t="s">
        <v>31</v>
      </c>
      <c r="J92" s="31" t="str">
        <f>E24</f>
        <v xml:space="preserve"> 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1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1" customFormat="1" ht="29.25" customHeight="1">
      <c r="A94" s="33"/>
      <c r="B94" s="34"/>
      <c r="C94" s="142" t="s">
        <v>155</v>
      </c>
      <c r="D94" s="42"/>
      <c r="E94" s="42"/>
      <c r="F94" s="42"/>
      <c r="G94" s="42"/>
      <c r="H94" s="42"/>
      <c r="I94" s="42"/>
      <c r="J94" s="143" t="s">
        <v>156</v>
      </c>
      <c r="K94" s="42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1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1" customFormat="1" ht="22.9" customHeight="1">
      <c r="A96" s="33"/>
      <c r="B96" s="34"/>
      <c r="C96" s="144" t="s">
        <v>157</v>
      </c>
      <c r="D96" s="35"/>
      <c r="E96" s="35"/>
      <c r="F96" s="35"/>
      <c r="G96" s="35"/>
      <c r="H96" s="35"/>
      <c r="I96" s="35"/>
      <c r="J96" s="82">
        <f>J124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158</v>
      </c>
    </row>
    <row r="97" spans="1:31" s="8" customFormat="1" ht="24.95" customHeight="1">
      <c r="B97" s="145"/>
      <c r="C97" s="146"/>
      <c r="D97" s="147" t="s">
        <v>159</v>
      </c>
      <c r="E97" s="148"/>
      <c r="F97" s="148"/>
      <c r="G97" s="148"/>
      <c r="H97" s="148"/>
      <c r="I97" s="148"/>
      <c r="J97" s="149">
        <f>J125</f>
        <v>0</v>
      </c>
      <c r="K97" s="146"/>
      <c r="L97" s="150"/>
    </row>
    <row r="98" spans="1:31" s="9" customFormat="1" ht="19.899999999999999" customHeight="1">
      <c r="B98" s="151"/>
      <c r="C98" s="152"/>
      <c r="D98" s="153" t="s">
        <v>160</v>
      </c>
      <c r="E98" s="154"/>
      <c r="F98" s="154"/>
      <c r="G98" s="154"/>
      <c r="H98" s="154"/>
      <c r="I98" s="154"/>
      <c r="J98" s="155">
        <f>J126</f>
        <v>0</v>
      </c>
      <c r="K98" s="152"/>
      <c r="L98" s="156"/>
    </row>
    <row r="99" spans="1:31" s="9" customFormat="1" ht="19.899999999999999" customHeight="1">
      <c r="B99" s="151"/>
      <c r="C99" s="152"/>
      <c r="D99" s="153" t="s">
        <v>161</v>
      </c>
      <c r="E99" s="154"/>
      <c r="F99" s="154"/>
      <c r="G99" s="154"/>
      <c r="H99" s="154"/>
      <c r="I99" s="154"/>
      <c r="J99" s="155">
        <f>J211</f>
        <v>0</v>
      </c>
      <c r="K99" s="152"/>
      <c r="L99" s="156"/>
    </row>
    <row r="100" spans="1:31" s="9" customFormat="1" ht="19.899999999999999" customHeight="1">
      <c r="B100" s="151"/>
      <c r="C100" s="152"/>
      <c r="D100" s="153" t="s">
        <v>162</v>
      </c>
      <c r="E100" s="154"/>
      <c r="F100" s="154"/>
      <c r="G100" s="154"/>
      <c r="H100" s="154"/>
      <c r="I100" s="154"/>
      <c r="J100" s="155">
        <f>J216</f>
        <v>0</v>
      </c>
      <c r="K100" s="152"/>
      <c r="L100" s="156"/>
    </row>
    <row r="101" spans="1:31" s="9" customFormat="1" ht="19.899999999999999" customHeight="1">
      <c r="B101" s="151"/>
      <c r="C101" s="152"/>
      <c r="D101" s="153" t="s">
        <v>163</v>
      </c>
      <c r="E101" s="154"/>
      <c r="F101" s="154"/>
      <c r="G101" s="154"/>
      <c r="H101" s="154"/>
      <c r="I101" s="154"/>
      <c r="J101" s="155">
        <f>J233</f>
        <v>0</v>
      </c>
      <c r="K101" s="152"/>
      <c r="L101" s="156"/>
    </row>
    <row r="102" spans="1:31" s="9" customFormat="1" ht="19.899999999999999" customHeight="1">
      <c r="B102" s="151"/>
      <c r="C102" s="152"/>
      <c r="D102" s="153" t="s">
        <v>164</v>
      </c>
      <c r="E102" s="154"/>
      <c r="F102" s="154"/>
      <c r="G102" s="154"/>
      <c r="H102" s="154"/>
      <c r="I102" s="154"/>
      <c r="J102" s="155">
        <f>J252</f>
        <v>0</v>
      </c>
      <c r="K102" s="152"/>
      <c r="L102" s="156"/>
    </row>
    <row r="103" spans="1:31" s="9" customFormat="1" ht="19.899999999999999" customHeight="1">
      <c r="B103" s="151"/>
      <c r="C103" s="152"/>
      <c r="D103" s="153" t="s">
        <v>165</v>
      </c>
      <c r="E103" s="154"/>
      <c r="F103" s="154"/>
      <c r="G103" s="154"/>
      <c r="H103" s="154"/>
      <c r="I103" s="154"/>
      <c r="J103" s="155">
        <f>J261</f>
        <v>0</v>
      </c>
      <c r="K103" s="152"/>
      <c r="L103" s="156"/>
    </row>
    <row r="104" spans="1:31" s="9" customFormat="1" ht="19.899999999999999" customHeight="1">
      <c r="B104" s="151"/>
      <c r="C104" s="152"/>
      <c r="D104" s="153" t="s">
        <v>166</v>
      </c>
      <c r="E104" s="154"/>
      <c r="F104" s="154"/>
      <c r="G104" s="154"/>
      <c r="H104" s="154"/>
      <c r="I104" s="154"/>
      <c r="J104" s="155">
        <f>J270</f>
        <v>0</v>
      </c>
      <c r="K104" s="152"/>
      <c r="L104" s="156"/>
    </row>
    <row r="105" spans="1:31" s="1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1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1" customFormat="1" ht="6.95" customHeight="1">
      <c r="A110" s="33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1" customFormat="1" ht="24.95" customHeight="1">
      <c r="A111" s="33"/>
      <c r="B111" s="34"/>
      <c r="C111" s="22" t="s">
        <v>167</v>
      </c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1" customFormat="1" ht="6.95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A113" s="33"/>
      <c r="B113" s="34"/>
      <c r="C113" s="28" t="s">
        <v>16</v>
      </c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6.5" customHeight="1">
      <c r="A114" s="33"/>
      <c r="B114" s="34"/>
      <c r="C114" s="35"/>
      <c r="D114" s="35"/>
      <c r="E114" s="304" t="str">
        <f>E7</f>
        <v>Vodovodní přípojky Chlístovice - Žandov</v>
      </c>
      <c r="F114" s="305"/>
      <c r="G114" s="305"/>
      <c r="H114" s="30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1" customFormat="1" ht="12" customHeight="1">
      <c r="A115" s="33"/>
      <c r="B115" s="34"/>
      <c r="C115" s="28" t="s">
        <v>128</v>
      </c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" customFormat="1" ht="16.5" customHeight="1">
      <c r="A116" s="33"/>
      <c r="B116" s="34"/>
      <c r="C116" s="35"/>
      <c r="D116" s="35"/>
      <c r="E116" s="282" t="str">
        <f>E9</f>
        <v>SO 01.2 - Vodovodní přípojky Pivnisko</v>
      </c>
      <c r="F116" s="303"/>
      <c r="G116" s="303"/>
      <c r="H116" s="303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" customFormat="1" ht="6.9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" customFormat="1" ht="12" customHeight="1">
      <c r="A118" s="33"/>
      <c r="B118" s="34"/>
      <c r="C118" s="28" t="s">
        <v>20</v>
      </c>
      <c r="D118" s="35"/>
      <c r="E118" s="35"/>
      <c r="F118" s="26" t="str">
        <f>F12</f>
        <v xml:space="preserve"> </v>
      </c>
      <c r="G118" s="35"/>
      <c r="H118" s="35"/>
      <c r="I118" s="28" t="s">
        <v>22</v>
      </c>
      <c r="J118" s="65" t="str">
        <f>IF(J12="","",J12)</f>
        <v>19. 4. 2021</v>
      </c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" customFormat="1" ht="6.95" customHeight="1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" customFormat="1" ht="15.2" customHeight="1">
      <c r="A120" s="33"/>
      <c r="B120" s="34"/>
      <c r="C120" s="28" t="s">
        <v>24</v>
      </c>
      <c r="D120" s="35"/>
      <c r="E120" s="35"/>
      <c r="F120" s="26" t="str">
        <f>E15</f>
        <v xml:space="preserve"> </v>
      </c>
      <c r="G120" s="35"/>
      <c r="H120" s="35"/>
      <c r="I120" s="28" t="s">
        <v>29</v>
      </c>
      <c r="J120" s="31" t="str">
        <f>E21</f>
        <v xml:space="preserve"> </v>
      </c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" customFormat="1" ht="15.2" customHeight="1">
      <c r="A121" s="33"/>
      <c r="B121" s="34"/>
      <c r="C121" s="28" t="s">
        <v>27</v>
      </c>
      <c r="D121" s="35"/>
      <c r="E121" s="35"/>
      <c r="F121" s="26" t="str">
        <f>IF(E18="","",E18)</f>
        <v>Vyplň údaj</v>
      </c>
      <c r="G121" s="35"/>
      <c r="H121" s="35"/>
      <c r="I121" s="28" t="s">
        <v>31</v>
      </c>
      <c r="J121" s="31" t="str">
        <f>E24</f>
        <v xml:space="preserve"> 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" customFormat="1" ht="10.3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0" customFormat="1" ht="29.25" customHeight="1">
      <c r="A123" s="157"/>
      <c r="B123" s="158"/>
      <c r="C123" s="159" t="s">
        <v>168</v>
      </c>
      <c r="D123" s="160" t="s">
        <v>58</v>
      </c>
      <c r="E123" s="160" t="s">
        <v>54</v>
      </c>
      <c r="F123" s="160" t="s">
        <v>55</v>
      </c>
      <c r="G123" s="160" t="s">
        <v>169</v>
      </c>
      <c r="H123" s="160" t="s">
        <v>170</v>
      </c>
      <c r="I123" s="160" t="s">
        <v>171</v>
      </c>
      <c r="J123" s="160" t="s">
        <v>156</v>
      </c>
      <c r="K123" s="161" t="s">
        <v>172</v>
      </c>
      <c r="L123" s="162"/>
      <c r="M123" s="73" t="s">
        <v>1</v>
      </c>
      <c r="N123" s="74" t="s">
        <v>37</v>
      </c>
      <c r="O123" s="74" t="s">
        <v>173</v>
      </c>
      <c r="P123" s="74" t="s">
        <v>174</v>
      </c>
      <c r="Q123" s="74" t="s">
        <v>175</v>
      </c>
      <c r="R123" s="74" t="s">
        <v>176</v>
      </c>
      <c r="S123" s="74" t="s">
        <v>177</v>
      </c>
      <c r="T123" s="75" t="s">
        <v>178</v>
      </c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</row>
    <row r="124" spans="1:65" s="1" customFormat="1" ht="22.9" customHeight="1">
      <c r="A124" s="33"/>
      <c r="B124" s="34"/>
      <c r="C124" s="80" t="s">
        <v>179</v>
      </c>
      <c r="D124" s="35"/>
      <c r="E124" s="35"/>
      <c r="F124" s="35"/>
      <c r="G124" s="35"/>
      <c r="H124" s="35"/>
      <c r="I124" s="35"/>
      <c r="J124" s="163">
        <f>BK124</f>
        <v>0</v>
      </c>
      <c r="K124" s="35"/>
      <c r="L124" s="38"/>
      <c r="M124" s="76"/>
      <c r="N124" s="164"/>
      <c r="O124" s="77"/>
      <c r="P124" s="165">
        <f>P125</f>
        <v>0</v>
      </c>
      <c r="Q124" s="77"/>
      <c r="R124" s="165">
        <f>R125</f>
        <v>166.065237</v>
      </c>
      <c r="S124" s="77"/>
      <c r="T124" s="166">
        <f>T125</f>
        <v>54.464400000000005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6" t="s">
        <v>72</v>
      </c>
      <c r="AU124" s="16" t="s">
        <v>158</v>
      </c>
      <c r="BK124" s="167">
        <f>BK125</f>
        <v>0</v>
      </c>
    </row>
    <row r="125" spans="1:65" s="11" customFormat="1" ht="25.9" customHeight="1">
      <c r="B125" s="168"/>
      <c r="C125" s="169"/>
      <c r="D125" s="170" t="s">
        <v>72</v>
      </c>
      <c r="E125" s="171" t="s">
        <v>180</v>
      </c>
      <c r="F125" s="171" t="s">
        <v>181</v>
      </c>
      <c r="G125" s="169"/>
      <c r="H125" s="169"/>
      <c r="I125" s="172"/>
      <c r="J125" s="173">
        <f>BK125</f>
        <v>0</v>
      </c>
      <c r="K125" s="169"/>
      <c r="L125" s="174"/>
      <c r="M125" s="175"/>
      <c r="N125" s="176"/>
      <c r="O125" s="176"/>
      <c r="P125" s="177">
        <f>P126+P211+P216+P233+P252+P261+P270</f>
        <v>0</v>
      </c>
      <c r="Q125" s="176"/>
      <c r="R125" s="177">
        <f>R126+R211+R216+R233+R252+R261+R270</f>
        <v>166.065237</v>
      </c>
      <c r="S125" s="176"/>
      <c r="T125" s="178">
        <f>T126+T211+T216+T233+T252+T261+T270</f>
        <v>54.464400000000005</v>
      </c>
      <c r="AR125" s="179" t="s">
        <v>81</v>
      </c>
      <c r="AT125" s="180" t="s">
        <v>72</v>
      </c>
      <c r="AU125" s="180" t="s">
        <v>73</v>
      </c>
      <c r="AY125" s="179" t="s">
        <v>182</v>
      </c>
      <c r="BK125" s="181">
        <f>BK126+BK211+BK216+BK233+BK252+BK261+BK270</f>
        <v>0</v>
      </c>
    </row>
    <row r="126" spans="1:65" s="11" customFormat="1" ht="22.9" customHeight="1">
      <c r="B126" s="168"/>
      <c r="C126" s="169"/>
      <c r="D126" s="170" t="s">
        <v>72</v>
      </c>
      <c r="E126" s="182" t="s">
        <v>81</v>
      </c>
      <c r="F126" s="182" t="s">
        <v>183</v>
      </c>
      <c r="G126" s="169"/>
      <c r="H126" s="169"/>
      <c r="I126" s="172"/>
      <c r="J126" s="183">
        <f>BK126</f>
        <v>0</v>
      </c>
      <c r="K126" s="169"/>
      <c r="L126" s="174"/>
      <c r="M126" s="175"/>
      <c r="N126" s="176"/>
      <c r="O126" s="176"/>
      <c r="P126" s="177">
        <f>SUM(P127:P210)</f>
        <v>0</v>
      </c>
      <c r="Q126" s="176"/>
      <c r="R126" s="177">
        <f>SUM(R127:R210)</f>
        <v>124.616804</v>
      </c>
      <c r="S126" s="176"/>
      <c r="T126" s="178">
        <f>SUM(T127:T210)</f>
        <v>54.464400000000005</v>
      </c>
      <c r="AR126" s="179" t="s">
        <v>81</v>
      </c>
      <c r="AT126" s="180" t="s">
        <v>72</v>
      </c>
      <c r="AU126" s="180" t="s">
        <v>81</v>
      </c>
      <c r="AY126" s="179" t="s">
        <v>182</v>
      </c>
      <c r="BK126" s="181">
        <f>SUM(BK127:BK210)</f>
        <v>0</v>
      </c>
    </row>
    <row r="127" spans="1:65" s="1" customFormat="1" ht="24">
      <c r="A127" s="33"/>
      <c r="B127" s="34"/>
      <c r="C127" s="184" t="s">
        <v>81</v>
      </c>
      <c r="D127" s="184" t="s">
        <v>184</v>
      </c>
      <c r="E127" s="185" t="s">
        <v>185</v>
      </c>
      <c r="F127" s="186" t="s">
        <v>186</v>
      </c>
      <c r="G127" s="187" t="s">
        <v>187</v>
      </c>
      <c r="H127" s="188">
        <v>64.8</v>
      </c>
      <c r="I127" s="189"/>
      <c r="J127" s="190">
        <f>ROUND(I127*H127,2)</f>
        <v>0</v>
      </c>
      <c r="K127" s="186" t="s">
        <v>188</v>
      </c>
      <c r="L127" s="38"/>
      <c r="M127" s="191" t="s">
        <v>1</v>
      </c>
      <c r="N127" s="192" t="s">
        <v>38</v>
      </c>
      <c r="O127" s="70"/>
      <c r="P127" s="193">
        <f>O127*H127</f>
        <v>0</v>
      </c>
      <c r="Q127" s="193">
        <v>0</v>
      </c>
      <c r="R127" s="193">
        <f>Q127*H127</f>
        <v>0</v>
      </c>
      <c r="S127" s="193">
        <v>0.29499999999999998</v>
      </c>
      <c r="T127" s="194">
        <f>S127*H127</f>
        <v>19.116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5" t="s">
        <v>189</v>
      </c>
      <c r="AT127" s="195" t="s">
        <v>184</v>
      </c>
      <c r="AU127" s="195" t="s">
        <v>83</v>
      </c>
      <c r="AY127" s="16" t="s">
        <v>182</v>
      </c>
      <c r="BE127" s="196">
        <f>IF(N127="základní",J127,0)</f>
        <v>0</v>
      </c>
      <c r="BF127" s="196">
        <f>IF(N127="snížená",J127,0)</f>
        <v>0</v>
      </c>
      <c r="BG127" s="196">
        <f>IF(N127="zákl. přenesená",J127,0)</f>
        <v>0</v>
      </c>
      <c r="BH127" s="196">
        <f>IF(N127="sníž. přenesená",J127,0)</f>
        <v>0</v>
      </c>
      <c r="BI127" s="196">
        <f>IF(N127="nulová",J127,0)</f>
        <v>0</v>
      </c>
      <c r="BJ127" s="16" t="s">
        <v>81</v>
      </c>
      <c r="BK127" s="196">
        <f>ROUND(I127*H127,2)</f>
        <v>0</v>
      </c>
      <c r="BL127" s="16" t="s">
        <v>189</v>
      </c>
      <c r="BM127" s="195" t="s">
        <v>190</v>
      </c>
    </row>
    <row r="128" spans="1:65" s="12" customFormat="1">
      <c r="B128" s="197"/>
      <c r="C128" s="198"/>
      <c r="D128" s="199" t="s">
        <v>191</v>
      </c>
      <c r="E128" s="200" t="s">
        <v>1</v>
      </c>
      <c r="F128" s="201" t="s">
        <v>192</v>
      </c>
      <c r="G128" s="198"/>
      <c r="H128" s="202">
        <v>64.8</v>
      </c>
      <c r="I128" s="203"/>
      <c r="J128" s="198"/>
      <c r="K128" s="198"/>
      <c r="L128" s="204"/>
      <c r="M128" s="205"/>
      <c r="N128" s="206"/>
      <c r="O128" s="206"/>
      <c r="P128" s="206"/>
      <c r="Q128" s="206"/>
      <c r="R128" s="206"/>
      <c r="S128" s="206"/>
      <c r="T128" s="207"/>
      <c r="AT128" s="208" t="s">
        <v>191</v>
      </c>
      <c r="AU128" s="208" t="s">
        <v>83</v>
      </c>
      <c r="AV128" s="12" t="s">
        <v>83</v>
      </c>
      <c r="AW128" s="12" t="s">
        <v>30</v>
      </c>
      <c r="AX128" s="12" t="s">
        <v>81</v>
      </c>
      <c r="AY128" s="208" t="s">
        <v>182</v>
      </c>
    </row>
    <row r="129" spans="1:65" s="1" customFormat="1" ht="24">
      <c r="A129" s="33"/>
      <c r="B129" s="34"/>
      <c r="C129" s="184" t="s">
        <v>83</v>
      </c>
      <c r="D129" s="184" t="s">
        <v>184</v>
      </c>
      <c r="E129" s="185" t="s">
        <v>193</v>
      </c>
      <c r="F129" s="186" t="s">
        <v>194</v>
      </c>
      <c r="G129" s="187" t="s">
        <v>187</v>
      </c>
      <c r="H129" s="188">
        <v>91.8</v>
      </c>
      <c r="I129" s="189"/>
      <c r="J129" s="190">
        <f>ROUND(I129*H129,2)</f>
        <v>0</v>
      </c>
      <c r="K129" s="186" t="s">
        <v>188</v>
      </c>
      <c r="L129" s="38"/>
      <c r="M129" s="191" t="s">
        <v>1</v>
      </c>
      <c r="N129" s="192" t="s">
        <v>38</v>
      </c>
      <c r="O129" s="70"/>
      <c r="P129" s="193">
        <f>O129*H129</f>
        <v>0</v>
      </c>
      <c r="Q129" s="193">
        <v>0</v>
      </c>
      <c r="R129" s="193">
        <f>Q129*H129</f>
        <v>0</v>
      </c>
      <c r="S129" s="193">
        <v>9.8000000000000004E-2</v>
      </c>
      <c r="T129" s="194">
        <f>S129*H129</f>
        <v>8.9963999999999995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95" t="s">
        <v>189</v>
      </c>
      <c r="AT129" s="195" t="s">
        <v>184</v>
      </c>
      <c r="AU129" s="195" t="s">
        <v>83</v>
      </c>
      <c r="AY129" s="16" t="s">
        <v>182</v>
      </c>
      <c r="BE129" s="196">
        <f>IF(N129="základní",J129,0)</f>
        <v>0</v>
      </c>
      <c r="BF129" s="196">
        <f>IF(N129="snížená",J129,0)</f>
        <v>0</v>
      </c>
      <c r="BG129" s="196">
        <f>IF(N129="zákl. přenesená",J129,0)</f>
        <v>0</v>
      </c>
      <c r="BH129" s="196">
        <f>IF(N129="sníž. přenesená",J129,0)</f>
        <v>0</v>
      </c>
      <c r="BI129" s="196">
        <f>IF(N129="nulová",J129,0)</f>
        <v>0</v>
      </c>
      <c r="BJ129" s="16" t="s">
        <v>81</v>
      </c>
      <c r="BK129" s="196">
        <f>ROUND(I129*H129,2)</f>
        <v>0</v>
      </c>
      <c r="BL129" s="16" t="s">
        <v>189</v>
      </c>
      <c r="BM129" s="195" t="s">
        <v>195</v>
      </c>
    </row>
    <row r="130" spans="1:65" s="12" customFormat="1">
      <c r="B130" s="197"/>
      <c r="C130" s="198"/>
      <c r="D130" s="199" t="s">
        <v>191</v>
      </c>
      <c r="E130" s="200" t="s">
        <v>1</v>
      </c>
      <c r="F130" s="201" t="s">
        <v>196</v>
      </c>
      <c r="G130" s="198"/>
      <c r="H130" s="202">
        <v>35.1</v>
      </c>
      <c r="I130" s="203"/>
      <c r="J130" s="198"/>
      <c r="K130" s="198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191</v>
      </c>
      <c r="AU130" s="208" t="s">
        <v>83</v>
      </c>
      <c r="AV130" s="12" t="s">
        <v>83</v>
      </c>
      <c r="AW130" s="12" t="s">
        <v>30</v>
      </c>
      <c r="AX130" s="12" t="s">
        <v>73</v>
      </c>
      <c r="AY130" s="208" t="s">
        <v>182</v>
      </c>
    </row>
    <row r="131" spans="1:65" s="12" customFormat="1">
      <c r="B131" s="197"/>
      <c r="C131" s="198"/>
      <c r="D131" s="199" t="s">
        <v>191</v>
      </c>
      <c r="E131" s="200" t="s">
        <v>1</v>
      </c>
      <c r="F131" s="201" t="s">
        <v>197</v>
      </c>
      <c r="G131" s="198"/>
      <c r="H131" s="202">
        <v>35.1</v>
      </c>
      <c r="I131" s="203"/>
      <c r="J131" s="198"/>
      <c r="K131" s="198"/>
      <c r="L131" s="204"/>
      <c r="M131" s="205"/>
      <c r="N131" s="206"/>
      <c r="O131" s="206"/>
      <c r="P131" s="206"/>
      <c r="Q131" s="206"/>
      <c r="R131" s="206"/>
      <c r="S131" s="206"/>
      <c r="T131" s="207"/>
      <c r="AT131" s="208" t="s">
        <v>191</v>
      </c>
      <c r="AU131" s="208" t="s">
        <v>83</v>
      </c>
      <c r="AV131" s="12" t="s">
        <v>83</v>
      </c>
      <c r="AW131" s="12" t="s">
        <v>30</v>
      </c>
      <c r="AX131" s="12" t="s">
        <v>73</v>
      </c>
      <c r="AY131" s="208" t="s">
        <v>182</v>
      </c>
    </row>
    <row r="132" spans="1:65" s="12" customFormat="1">
      <c r="B132" s="197"/>
      <c r="C132" s="198"/>
      <c r="D132" s="199" t="s">
        <v>191</v>
      </c>
      <c r="E132" s="200" t="s">
        <v>1</v>
      </c>
      <c r="F132" s="201" t="s">
        <v>198</v>
      </c>
      <c r="G132" s="198"/>
      <c r="H132" s="202">
        <v>21.6</v>
      </c>
      <c r="I132" s="203"/>
      <c r="J132" s="198"/>
      <c r="K132" s="198"/>
      <c r="L132" s="204"/>
      <c r="M132" s="205"/>
      <c r="N132" s="206"/>
      <c r="O132" s="206"/>
      <c r="P132" s="206"/>
      <c r="Q132" s="206"/>
      <c r="R132" s="206"/>
      <c r="S132" s="206"/>
      <c r="T132" s="207"/>
      <c r="AT132" s="208" t="s">
        <v>191</v>
      </c>
      <c r="AU132" s="208" t="s">
        <v>83</v>
      </c>
      <c r="AV132" s="12" t="s">
        <v>83</v>
      </c>
      <c r="AW132" s="12" t="s">
        <v>30</v>
      </c>
      <c r="AX132" s="12" t="s">
        <v>73</v>
      </c>
      <c r="AY132" s="208" t="s">
        <v>182</v>
      </c>
    </row>
    <row r="133" spans="1:65" s="13" customFormat="1">
      <c r="B133" s="209"/>
      <c r="C133" s="210"/>
      <c r="D133" s="199" t="s">
        <v>191</v>
      </c>
      <c r="E133" s="211" t="s">
        <v>1</v>
      </c>
      <c r="F133" s="212" t="s">
        <v>199</v>
      </c>
      <c r="G133" s="210"/>
      <c r="H133" s="213">
        <v>91.8</v>
      </c>
      <c r="I133" s="214"/>
      <c r="J133" s="210"/>
      <c r="K133" s="210"/>
      <c r="L133" s="215"/>
      <c r="M133" s="216"/>
      <c r="N133" s="217"/>
      <c r="O133" s="217"/>
      <c r="P133" s="217"/>
      <c r="Q133" s="217"/>
      <c r="R133" s="217"/>
      <c r="S133" s="217"/>
      <c r="T133" s="218"/>
      <c r="AT133" s="219" t="s">
        <v>191</v>
      </c>
      <c r="AU133" s="219" t="s">
        <v>83</v>
      </c>
      <c r="AV133" s="13" t="s">
        <v>189</v>
      </c>
      <c r="AW133" s="13" t="s">
        <v>30</v>
      </c>
      <c r="AX133" s="13" t="s">
        <v>81</v>
      </c>
      <c r="AY133" s="219" t="s">
        <v>182</v>
      </c>
    </row>
    <row r="134" spans="1:65" s="1" customFormat="1" ht="24">
      <c r="A134" s="33"/>
      <c r="B134" s="34"/>
      <c r="C134" s="184" t="s">
        <v>200</v>
      </c>
      <c r="D134" s="184" t="s">
        <v>184</v>
      </c>
      <c r="E134" s="185" t="s">
        <v>201</v>
      </c>
      <c r="F134" s="186" t="s">
        <v>202</v>
      </c>
      <c r="G134" s="187" t="s">
        <v>187</v>
      </c>
      <c r="H134" s="188">
        <v>21.6</v>
      </c>
      <c r="I134" s="189"/>
      <c r="J134" s="190">
        <f>ROUND(I134*H134,2)</f>
        <v>0</v>
      </c>
      <c r="K134" s="186" t="s">
        <v>188</v>
      </c>
      <c r="L134" s="38"/>
      <c r="M134" s="191" t="s">
        <v>1</v>
      </c>
      <c r="N134" s="192" t="s">
        <v>38</v>
      </c>
      <c r="O134" s="70"/>
      <c r="P134" s="193">
        <f>O134*H134</f>
        <v>0</v>
      </c>
      <c r="Q134" s="193">
        <v>0</v>
      </c>
      <c r="R134" s="193">
        <f>Q134*H134</f>
        <v>0</v>
      </c>
      <c r="S134" s="193">
        <v>0.22</v>
      </c>
      <c r="T134" s="194">
        <f>S134*H134</f>
        <v>4.7520000000000007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5" t="s">
        <v>189</v>
      </c>
      <c r="AT134" s="195" t="s">
        <v>184</v>
      </c>
      <c r="AU134" s="195" t="s">
        <v>83</v>
      </c>
      <c r="AY134" s="16" t="s">
        <v>182</v>
      </c>
      <c r="BE134" s="196">
        <f>IF(N134="základní",J134,0)</f>
        <v>0</v>
      </c>
      <c r="BF134" s="196">
        <f>IF(N134="snížená",J134,0)</f>
        <v>0</v>
      </c>
      <c r="BG134" s="196">
        <f>IF(N134="zákl. přenesená",J134,0)</f>
        <v>0</v>
      </c>
      <c r="BH134" s="196">
        <f>IF(N134="sníž. přenesená",J134,0)</f>
        <v>0</v>
      </c>
      <c r="BI134" s="196">
        <f>IF(N134="nulová",J134,0)</f>
        <v>0</v>
      </c>
      <c r="BJ134" s="16" t="s">
        <v>81</v>
      </c>
      <c r="BK134" s="196">
        <f>ROUND(I134*H134,2)</f>
        <v>0</v>
      </c>
      <c r="BL134" s="16" t="s">
        <v>189</v>
      </c>
      <c r="BM134" s="195" t="s">
        <v>203</v>
      </c>
    </row>
    <row r="135" spans="1:65" s="12" customFormat="1">
      <c r="B135" s="197"/>
      <c r="C135" s="198"/>
      <c r="D135" s="199" t="s">
        <v>191</v>
      </c>
      <c r="E135" s="200" t="s">
        <v>1</v>
      </c>
      <c r="F135" s="201" t="s">
        <v>204</v>
      </c>
      <c r="G135" s="198"/>
      <c r="H135" s="202">
        <v>21.6</v>
      </c>
      <c r="I135" s="203"/>
      <c r="J135" s="198"/>
      <c r="K135" s="198"/>
      <c r="L135" s="204"/>
      <c r="M135" s="205"/>
      <c r="N135" s="206"/>
      <c r="O135" s="206"/>
      <c r="P135" s="206"/>
      <c r="Q135" s="206"/>
      <c r="R135" s="206"/>
      <c r="S135" s="206"/>
      <c r="T135" s="207"/>
      <c r="AT135" s="208" t="s">
        <v>191</v>
      </c>
      <c r="AU135" s="208" t="s">
        <v>83</v>
      </c>
      <c r="AV135" s="12" t="s">
        <v>83</v>
      </c>
      <c r="AW135" s="12" t="s">
        <v>30</v>
      </c>
      <c r="AX135" s="12" t="s">
        <v>73</v>
      </c>
      <c r="AY135" s="208" t="s">
        <v>182</v>
      </c>
    </row>
    <row r="136" spans="1:65" s="13" customFormat="1">
      <c r="B136" s="209"/>
      <c r="C136" s="210"/>
      <c r="D136" s="199" t="s">
        <v>191</v>
      </c>
      <c r="E136" s="211" t="s">
        <v>1</v>
      </c>
      <c r="F136" s="212" t="s">
        <v>199</v>
      </c>
      <c r="G136" s="210"/>
      <c r="H136" s="213">
        <v>21.6</v>
      </c>
      <c r="I136" s="214"/>
      <c r="J136" s="210"/>
      <c r="K136" s="210"/>
      <c r="L136" s="215"/>
      <c r="M136" s="216"/>
      <c r="N136" s="217"/>
      <c r="O136" s="217"/>
      <c r="P136" s="217"/>
      <c r="Q136" s="217"/>
      <c r="R136" s="217"/>
      <c r="S136" s="217"/>
      <c r="T136" s="218"/>
      <c r="AT136" s="219" t="s">
        <v>191</v>
      </c>
      <c r="AU136" s="219" t="s">
        <v>83</v>
      </c>
      <c r="AV136" s="13" t="s">
        <v>189</v>
      </c>
      <c r="AW136" s="13" t="s">
        <v>30</v>
      </c>
      <c r="AX136" s="13" t="s">
        <v>81</v>
      </c>
      <c r="AY136" s="219" t="s">
        <v>182</v>
      </c>
    </row>
    <row r="137" spans="1:65" s="1" customFormat="1" ht="24">
      <c r="A137" s="33"/>
      <c r="B137" s="34"/>
      <c r="C137" s="184" t="s">
        <v>189</v>
      </c>
      <c r="D137" s="184" t="s">
        <v>184</v>
      </c>
      <c r="E137" s="185" t="s">
        <v>205</v>
      </c>
      <c r="F137" s="186" t="s">
        <v>206</v>
      </c>
      <c r="G137" s="187" t="s">
        <v>187</v>
      </c>
      <c r="H137" s="188">
        <v>43.2</v>
      </c>
      <c r="I137" s="189"/>
      <c r="J137" s="190">
        <f>ROUND(I137*H137,2)</f>
        <v>0</v>
      </c>
      <c r="K137" s="186" t="s">
        <v>188</v>
      </c>
      <c r="L137" s="38"/>
      <c r="M137" s="191" t="s">
        <v>1</v>
      </c>
      <c r="N137" s="192" t="s">
        <v>38</v>
      </c>
      <c r="O137" s="70"/>
      <c r="P137" s="193">
        <f>O137*H137</f>
        <v>0</v>
      </c>
      <c r="Q137" s="193">
        <v>0</v>
      </c>
      <c r="R137" s="193">
        <f>Q137*H137</f>
        <v>0</v>
      </c>
      <c r="S137" s="193">
        <v>0.5</v>
      </c>
      <c r="T137" s="194">
        <f>S137*H137</f>
        <v>21.6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5" t="s">
        <v>189</v>
      </c>
      <c r="AT137" s="195" t="s">
        <v>184</v>
      </c>
      <c r="AU137" s="195" t="s">
        <v>83</v>
      </c>
      <c r="AY137" s="16" t="s">
        <v>182</v>
      </c>
      <c r="BE137" s="196">
        <f>IF(N137="základní",J137,0)</f>
        <v>0</v>
      </c>
      <c r="BF137" s="196">
        <f>IF(N137="snížená",J137,0)</f>
        <v>0</v>
      </c>
      <c r="BG137" s="196">
        <f>IF(N137="zákl. přenesená",J137,0)</f>
        <v>0</v>
      </c>
      <c r="BH137" s="196">
        <f>IF(N137="sníž. přenesená",J137,0)</f>
        <v>0</v>
      </c>
      <c r="BI137" s="196">
        <f>IF(N137="nulová",J137,0)</f>
        <v>0</v>
      </c>
      <c r="BJ137" s="16" t="s">
        <v>81</v>
      </c>
      <c r="BK137" s="196">
        <f>ROUND(I137*H137,2)</f>
        <v>0</v>
      </c>
      <c r="BL137" s="16" t="s">
        <v>189</v>
      </c>
      <c r="BM137" s="195" t="s">
        <v>207</v>
      </c>
    </row>
    <row r="138" spans="1:65" s="12" customFormat="1">
      <c r="B138" s="197"/>
      <c r="C138" s="198"/>
      <c r="D138" s="199" t="s">
        <v>191</v>
      </c>
      <c r="E138" s="200" t="s">
        <v>1</v>
      </c>
      <c r="F138" s="201" t="s">
        <v>208</v>
      </c>
      <c r="G138" s="198"/>
      <c r="H138" s="202">
        <v>43.2</v>
      </c>
      <c r="I138" s="203"/>
      <c r="J138" s="198"/>
      <c r="K138" s="198"/>
      <c r="L138" s="204"/>
      <c r="M138" s="205"/>
      <c r="N138" s="206"/>
      <c r="O138" s="206"/>
      <c r="P138" s="206"/>
      <c r="Q138" s="206"/>
      <c r="R138" s="206"/>
      <c r="S138" s="206"/>
      <c r="T138" s="207"/>
      <c r="AT138" s="208" t="s">
        <v>191</v>
      </c>
      <c r="AU138" s="208" t="s">
        <v>83</v>
      </c>
      <c r="AV138" s="12" t="s">
        <v>83</v>
      </c>
      <c r="AW138" s="12" t="s">
        <v>30</v>
      </c>
      <c r="AX138" s="12" t="s">
        <v>81</v>
      </c>
      <c r="AY138" s="208" t="s">
        <v>182</v>
      </c>
    </row>
    <row r="139" spans="1:65" s="1" customFormat="1" ht="24">
      <c r="A139" s="33"/>
      <c r="B139" s="34"/>
      <c r="C139" s="184" t="s">
        <v>209</v>
      </c>
      <c r="D139" s="184" t="s">
        <v>184</v>
      </c>
      <c r="E139" s="185" t="s">
        <v>210</v>
      </c>
      <c r="F139" s="186" t="s">
        <v>211</v>
      </c>
      <c r="G139" s="187" t="s">
        <v>212</v>
      </c>
      <c r="H139" s="188">
        <v>16.2</v>
      </c>
      <c r="I139" s="189"/>
      <c r="J139" s="190">
        <f>ROUND(I139*H139,2)</f>
        <v>0</v>
      </c>
      <c r="K139" s="186" t="s">
        <v>1</v>
      </c>
      <c r="L139" s="38"/>
      <c r="M139" s="191" t="s">
        <v>1</v>
      </c>
      <c r="N139" s="192" t="s">
        <v>38</v>
      </c>
      <c r="O139" s="70"/>
      <c r="P139" s="193">
        <f>O139*H139</f>
        <v>0</v>
      </c>
      <c r="Q139" s="193">
        <v>3.6900000000000002E-2</v>
      </c>
      <c r="R139" s="193">
        <f>Q139*H139</f>
        <v>0.59777999999999998</v>
      </c>
      <c r="S139" s="193">
        <v>0</v>
      </c>
      <c r="T139" s="194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5" t="s">
        <v>189</v>
      </c>
      <c r="AT139" s="195" t="s">
        <v>184</v>
      </c>
      <c r="AU139" s="195" t="s">
        <v>83</v>
      </c>
      <c r="AY139" s="16" t="s">
        <v>182</v>
      </c>
      <c r="BE139" s="196">
        <f>IF(N139="základní",J139,0)</f>
        <v>0</v>
      </c>
      <c r="BF139" s="196">
        <f>IF(N139="snížená",J139,0)</f>
        <v>0</v>
      </c>
      <c r="BG139" s="196">
        <f>IF(N139="zákl. přenesená",J139,0)</f>
        <v>0</v>
      </c>
      <c r="BH139" s="196">
        <f>IF(N139="sníž. přenesená",J139,0)</f>
        <v>0</v>
      </c>
      <c r="BI139" s="196">
        <f>IF(N139="nulová",J139,0)</f>
        <v>0</v>
      </c>
      <c r="BJ139" s="16" t="s">
        <v>81</v>
      </c>
      <c r="BK139" s="196">
        <f>ROUND(I139*H139,2)</f>
        <v>0</v>
      </c>
      <c r="BL139" s="16" t="s">
        <v>189</v>
      </c>
      <c r="BM139" s="195" t="s">
        <v>213</v>
      </c>
    </row>
    <row r="140" spans="1:65" s="12" customFormat="1">
      <c r="B140" s="197"/>
      <c r="C140" s="198"/>
      <c r="D140" s="199" t="s">
        <v>191</v>
      </c>
      <c r="E140" s="200" t="s">
        <v>1</v>
      </c>
      <c r="F140" s="201" t="s">
        <v>214</v>
      </c>
      <c r="G140" s="198"/>
      <c r="H140" s="202">
        <v>16.2</v>
      </c>
      <c r="I140" s="203"/>
      <c r="J140" s="198"/>
      <c r="K140" s="198"/>
      <c r="L140" s="204"/>
      <c r="M140" s="205"/>
      <c r="N140" s="206"/>
      <c r="O140" s="206"/>
      <c r="P140" s="206"/>
      <c r="Q140" s="206"/>
      <c r="R140" s="206"/>
      <c r="S140" s="206"/>
      <c r="T140" s="207"/>
      <c r="AT140" s="208" t="s">
        <v>191</v>
      </c>
      <c r="AU140" s="208" t="s">
        <v>83</v>
      </c>
      <c r="AV140" s="12" t="s">
        <v>83</v>
      </c>
      <c r="AW140" s="12" t="s">
        <v>30</v>
      </c>
      <c r="AX140" s="12" t="s">
        <v>81</v>
      </c>
      <c r="AY140" s="208" t="s">
        <v>182</v>
      </c>
    </row>
    <row r="141" spans="1:65" s="1" customFormat="1" ht="24">
      <c r="A141" s="33"/>
      <c r="B141" s="34"/>
      <c r="C141" s="184" t="s">
        <v>215</v>
      </c>
      <c r="D141" s="184" t="s">
        <v>184</v>
      </c>
      <c r="E141" s="185" t="s">
        <v>216</v>
      </c>
      <c r="F141" s="186" t="s">
        <v>217</v>
      </c>
      <c r="G141" s="187" t="s">
        <v>187</v>
      </c>
      <c r="H141" s="188">
        <v>70.2</v>
      </c>
      <c r="I141" s="189"/>
      <c r="J141" s="190">
        <f>ROUND(I141*H141,2)</f>
        <v>0</v>
      </c>
      <c r="K141" s="186" t="s">
        <v>188</v>
      </c>
      <c r="L141" s="38"/>
      <c r="M141" s="191" t="s">
        <v>1</v>
      </c>
      <c r="N141" s="192" t="s">
        <v>38</v>
      </c>
      <c r="O141" s="70"/>
      <c r="P141" s="193">
        <f>O141*H141</f>
        <v>0</v>
      </c>
      <c r="Q141" s="193">
        <v>0</v>
      </c>
      <c r="R141" s="193">
        <f>Q141*H141</f>
        <v>0</v>
      </c>
      <c r="S141" s="193">
        <v>0</v>
      </c>
      <c r="T141" s="194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5" t="s">
        <v>189</v>
      </c>
      <c r="AT141" s="195" t="s">
        <v>184</v>
      </c>
      <c r="AU141" s="195" t="s">
        <v>83</v>
      </c>
      <c r="AY141" s="16" t="s">
        <v>182</v>
      </c>
      <c r="BE141" s="196">
        <f>IF(N141="základní",J141,0)</f>
        <v>0</v>
      </c>
      <c r="BF141" s="196">
        <f>IF(N141="snížená",J141,0)</f>
        <v>0</v>
      </c>
      <c r="BG141" s="196">
        <f>IF(N141="zákl. přenesená",J141,0)</f>
        <v>0</v>
      </c>
      <c r="BH141" s="196">
        <f>IF(N141="sníž. přenesená",J141,0)</f>
        <v>0</v>
      </c>
      <c r="BI141" s="196">
        <f>IF(N141="nulová",J141,0)</f>
        <v>0</v>
      </c>
      <c r="BJ141" s="16" t="s">
        <v>81</v>
      </c>
      <c r="BK141" s="196">
        <f>ROUND(I141*H141,2)</f>
        <v>0</v>
      </c>
      <c r="BL141" s="16" t="s">
        <v>189</v>
      </c>
      <c r="BM141" s="195" t="s">
        <v>218</v>
      </c>
    </row>
    <row r="142" spans="1:65" s="12" customFormat="1">
      <c r="B142" s="197"/>
      <c r="C142" s="198"/>
      <c r="D142" s="199" t="s">
        <v>191</v>
      </c>
      <c r="E142" s="200" t="s">
        <v>1</v>
      </c>
      <c r="F142" s="201" t="s">
        <v>219</v>
      </c>
      <c r="G142" s="198"/>
      <c r="H142" s="202">
        <v>70.2</v>
      </c>
      <c r="I142" s="203"/>
      <c r="J142" s="198"/>
      <c r="K142" s="198"/>
      <c r="L142" s="204"/>
      <c r="M142" s="205"/>
      <c r="N142" s="206"/>
      <c r="O142" s="206"/>
      <c r="P142" s="206"/>
      <c r="Q142" s="206"/>
      <c r="R142" s="206"/>
      <c r="S142" s="206"/>
      <c r="T142" s="207"/>
      <c r="AT142" s="208" t="s">
        <v>191</v>
      </c>
      <c r="AU142" s="208" t="s">
        <v>83</v>
      </c>
      <c r="AV142" s="12" t="s">
        <v>83</v>
      </c>
      <c r="AW142" s="12" t="s">
        <v>30</v>
      </c>
      <c r="AX142" s="12" t="s">
        <v>73</v>
      </c>
      <c r="AY142" s="208" t="s">
        <v>182</v>
      </c>
    </row>
    <row r="143" spans="1:65" s="13" customFormat="1">
      <c r="B143" s="209"/>
      <c r="C143" s="210"/>
      <c r="D143" s="199" t="s">
        <v>191</v>
      </c>
      <c r="E143" s="211" t="s">
        <v>1</v>
      </c>
      <c r="F143" s="212" t="s">
        <v>199</v>
      </c>
      <c r="G143" s="210"/>
      <c r="H143" s="213">
        <v>70.2</v>
      </c>
      <c r="I143" s="214"/>
      <c r="J143" s="210"/>
      <c r="K143" s="210"/>
      <c r="L143" s="215"/>
      <c r="M143" s="216"/>
      <c r="N143" s="217"/>
      <c r="O143" s="217"/>
      <c r="P143" s="217"/>
      <c r="Q143" s="217"/>
      <c r="R143" s="217"/>
      <c r="S143" s="217"/>
      <c r="T143" s="218"/>
      <c r="AT143" s="219" t="s">
        <v>191</v>
      </c>
      <c r="AU143" s="219" t="s">
        <v>83</v>
      </c>
      <c r="AV143" s="13" t="s">
        <v>189</v>
      </c>
      <c r="AW143" s="13" t="s">
        <v>30</v>
      </c>
      <c r="AX143" s="13" t="s">
        <v>81</v>
      </c>
      <c r="AY143" s="219" t="s">
        <v>182</v>
      </c>
    </row>
    <row r="144" spans="1:65" s="1" customFormat="1" ht="24">
      <c r="A144" s="33"/>
      <c r="B144" s="34"/>
      <c r="C144" s="184" t="s">
        <v>220</v>
      </c>
      <c r="D144" s="184" t="s">
        <v>184</v>
      </c>
      <c r="E144" s="185" t="s">
        <v>221</v>
      </c>
      <c r="F144" s="186" t="s">
        <v>222</v>
      </c>
      <c r="G144" s="187" t="s">
        <v>223</v>
      </c>
      <c r="H144" s="188">
        <v>48.314</v>
      </c>
      <c r="I144" s="189"/>
      <c r="J144" s="190">
        <f>ROUND(I144*H144,2)</f>
        <v>0</v>
      </c>
      <c r="K144" s="186" t="s">
        <v>188</v>
      </c>
      <c r="L144" s="38"/>
      <c r="M144" s="191" t="s">
        <v>1</v>
      </c>
      <c r="N144" s="192" t="s">
        <v>38</v>
      </c>
      <c r="O144" s="70"/>
      <c r="P144" s="193">
        <f>O144*H144</f>
        <v>0</v>
      </c>
      <c r="Q144" s="193">
        <v>0</v>
      </c>
      <c r="R144" s="193">
        <f>Q144*H144</f>
        <v>0</v>
      </c>
      <c r="S144" s="193">
        <v>0</v>
      </c>
      <c r="T144" s="194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5" t="s">
        <v>189</v>
      </c>
      <c r="AT144" s="195" t="s">
        <v>184</v>
      </c>
      <c r="AU144" s="195" t="s">
        <v>83</v>
      </c>
      <c r="AY144" s="16" t="s">
        <v>182</v>
      </c>
      <c r="BE144" s="196">
        <f>IF(N144="základní",J144,0)</f>
        <v>0</v>
      </c>
      <c r="BF144" s="196">
        <f>IF(N144="snížená",J144,0)</f>
        <v>0</v>
      </c>
      <c r="BG144" s="196">
        <f>IF(N144="zákl. přenesená",J144,0)</f>
        <v>0</v>
      </c>
      <c r="BH144" s="196">
        <f>IF(N144="sníž. přenesená",J144,0)</f>
        <v>0</v>
      </c>
      <c r="BI144" s="196">
        <f>IF(N144="nulová",J144,0)</f>
        <v>0</v>
      </c>
      <c r="BJ144" s="16" t="s">
        <v>81</v>
      </c>
      <c r="BK144" s="196">
        <f>ROUND(I144*H144,2)</f>
        <v>0</v>
      </c>
      <c r="BL144" s="16" t="s">
        <v>189</v>
      </c>
      <c r="BM144" s="195" t="s">
        <v>224</v>
      </c>
    </row>
    <row r="145" spans="1:65" s="12" customFormat="1">
      <c r="B145" s="197"/>
      <c r="C145" s="198"/>
      <c r="D145" s="199" t="s">
        <v>191</v>
      </c>
      <c r="E145" s="200" t="s">
        <v>1</v>
      </c>
      <c r="F145" s="201" t="s">
        <v>225</v>
      </c>
      <c r="G145" s="198"/>
      <c r="H145" s="202">
        <v>48.314</v>
      </c>
      <c r="I145" s="203"/>
      <c r="J145" s="198"/>
      <c r="K145" s="198"/>
      <c r="L145" s="204"/>
      <c r="M145" s="205"/>
      <c r="N145" s="206"/>
      <c r="O145" s="206"/>
      <c r="P145" s="206"/>
      <c r="Q145" s="206"/>
      <c r="R145" s="206"/>
      <c r="S145" s="206"/>
      <c r="T145" s="207"/>
      <c r="AT145" s="208" t="s">
        <v>191</v>
      </c>
      <c r="AU145" s="208" t="s">
        <v>83</v>
      </c>
      <c r="AV145" s="12" t="s">
        <v>83</v>
      </c>
      <c r="AW145" s="12" t="s">
        <v>30</v>
      </c>
      <c r="AX145" s="12" t="s">
        <v>81</v>
      </c>
      <c r="AY145" s="208" t="s">
        <v>182</v>
      </c>
    </row>
    <row r="146" spans="1:65" s="1" customFormat="1" ht="33" customHeight="1">
      <c r="A146" s="33"/>
      <c r="B146" s="34"/>
      <c r="C146" s="184" t="s">
        <v>226</v>
      </c>
      <c r="D146" s="184" t="s">
        <v>184</v>
      </c>
      <c r="E146" s="185" t="s">
        <v>237</v>
      </c>
      <c r="F146" s="186" t="s">
        <v>238</v>
      </c>
      <c r="G146" s="187" t="s">
        <v>223</v>
      </c>
      <c r="H146" s="188">
        <v>80.524000000000001</v>
      </c>
      <c r="I146" s="189"/>
      <c r="J146" s="190">
        <f>ROUND(I146*H146,2)</f>
        <v>0</v>
      </c>
      <c r="K146" s="186" t="s">
        <v>1</v>
      </c>
      <c r="L146" s="38"/>
      <c r="M146" s="191" t="s">
        <v>1</v>
      </c>
      <c r="N146" s="192" t="s">
        <v>38</v>
      </c>
      <c r="O146" s="70"/>
      <c r="P146" s="193">
        <f>O146*H146</f>
        <v>0</v>
      </c>
      <c r="Q146" s="193">
        <v>0</v>
      </c>
      <c r="R146" s="193">
        <f>Q146*H146</f>
        <v>0</v>
      </c>
      <c r="S146" s="193">
        <v>0</v>
      </c>
      <c r="T146" s="194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5" t="s">
        <v>189</v>
      </c>
      <c r="AT146" s="195" t="s">
        <v>184</v>
      </c>
      <c r="AU146" s="195" t="s">
        <v>83</v>
      </c>
      <c r="AY146" s="16" t="s">
        <v>182</v>
      </c>
      <c r="BE146" s="196">
        <f>IF(N146="základní",J146,0)</f>
        <v>0</v>
      </c>
      <c r="BF146" s="196">
        <f>IF(N146="snížená",J146,0)</f>
        <v>0</v>
      </c>
      <c r="BG146" s="196">
        <f>IF(N146="zákl. přenesená",J146,0)</f>
        <v>0</v>
      </c>
      <c r="BH146" s="196">
        <f>IF(N146="sníž. přenesená",J146,0)</f>
        <v>0</v>
      </c>
      <c r="BI146" s="196">
        <f>IF(N146="nulová",J146,0)</f>
        <v>0</v>
      </c>
      <c r="BJ146" s="16" t="s">
        <v>81</v>
      </c>
      <c r="BK146" s="196">
        <f>ROUND(I146*H146,2)</f>
        <v>0</v>
      </c>
      <c r="BL146" s="16" t="s">
        <v>189</v>
      </c>
      <c r="BM146" s="195" t="s">
        <v>239</v>
      </c>
    </row>
    <row r="147" spans="1:65" s="12" customFormat="1">
      <c r="B147" s="197"/>
      <c r="C147" s="198"/>
      <c r="D147" s="199" t="s">
        <v>191</v>
      </c>
      <c r="E147" s="200" t="s">
        <v>1</v>
      </c>
      <c r="F147" s="201" t="s">
        <v>240</v>
      </c>
      <c r="G147" s="198"/>
      <c r="H147" s="202">
        <v>181.44</v>
      </c>
      <c r="I147" s="203"/>
      <c r="J147" s="198"/>
      <c r="K147" s="198"/>
      <c r="L147" s="204"/>
      <c r="M147" s="205"/>
      <c r="N147" s="206"/>
      <c r="O147" s="206"/>
      <c r="P147" s="206"/>
      <c r="Q147" s="206"/>
      <c r="R147" s="206"/>
      <c r="S147" s="206"/>
      <c r="T147" s="207"/>
      <c r="AT147" s="208" t="s">
        <v>191</v>
      </c>
      <c r="AU147" s="208" t="s">
        <v>83</v>
      </c>
      <c r="AV147" s="12" t="s">
        <v>83</v>
      </c>
      <c r="AW147" s="12" t="s">
        <v>30</v>
      </c>
      <c r="AX147" s="12" t="s">
        <v>73</v>
      </c>
      <c r="AY147" s="208" t="s">
        <v>182</v>
      </c>
    </row>
    <row r="148" spans="1:65" s="12" customFormat="1">
      <c r="B148" s="197"/>
      <c r="C148" s="198"/>
      <c r="D148" s="199" t="s">
        <v>191</v>
      </c>
      <c r="E148" s="200" t="s">
        <v>1</v>
      </c>
      <c r="F148" s="201" t="s">
        <v>241</v>
      </c>
      <c r="G148" s="198"/>
      <c r="H148" s="202">
        <v>15.68</v>
      </c>
      <c r="I148" s="203"/>
      <c r="J148" s="198"/>
      <c r="K148" s="198"/>
      <c r="L148" s="204"/>
      <c r="M148" s="205"/>
      <c r="N148" s="206"/>
      <c r="O148" s="206"/>
      <c r="P148" s="206"/>
      <c r="Q148" s="206"/>
      <c r="R148" s="206"/>
      <c r="S148" s="206"/>
      <c r="T148" s="207"/>
      <c r="AT148" s="208" t="s">
        <v>191</v>
      </c>
      <c r="AU148" s="208" t="s">
        <v>83</v>
      </c>
      <c r="AV148" s="12" t="s">
        <v>83</v>
      </c>
      <c r="AW148" s="12" t="s">
        <v>30</v>
      </c>
      <c r="AX148" s="12" t="s">
        <v>73</v>
      </c>
      <c r="AY148" s="208" t="s">
        <v>182</v>
      </c>
    </row>
    <row r="149" spans="1:65" s="14" customFormat="1">
      <c r="B149" s="220"/>
      <c r="C149" s="221"/>
      <c r="D149" s="199" t="s">
        <v>191</v>
      </c>
      <c r="E149" s="222" t="s">
        <v>1</v>
      </c>
      <c r="F149" s="223" t="s">
        <v>242</v>
      </c>
      <c r="G149" s="221"/>
      <c r="H149" s="222" t="s">
        <v>1</v>
      </c>
      <c r="I149" s="224"/>
      <c r="J149" s="221"/>
      <c r="K149" s="221"/>
      <c r="L149" s="225"/>
      <c r="M149" s="226"/>
      <c r="N149" s="227"/>
      <c r="O149" s="227"/>
      <c r="P149" s="227"/>
      <c r="Q149" s="227"/>
      <c r="R149" s="227"/>
      <c r="S149" s="227"/>
      <c r="T149" s="228"/>
      <c r="AT149" s="229" t="s">
        <v>191</v>
      </c>
      <c r="AU149" s="229" t="s">
        <v>83</v>
      </c>
      <c r="AV149" s="14" t="s">
        <v>81</v>
      </c>
      <c r="AW149" s="14" t="s">
        <v>30</v>
      </c>
      <c r="AX149" s="14" t="s">
        <v>73</v>
      </c>
      <c r="AY149" s="229" t="s">
        <v>182</v>
      </c>
    </row>
    <row r="150" spans="1:65" s="12" customFormat="1">
      <c r="B150" s="197"/>
      <c r="C150" s="198"/>
      <c r="D150" s="199" t="s">
        <v>191</v>
      </c>
      <c r="E150" s="200" t="s">
        <v>1</v>
      </c>
      <c r="F150" s="201" t="s">
        <v>243</v>
      </c>
      <c r="G150" s="198"/>
      <c r="H150" s="202">
        <v>-7.56</v>
      </c>
      <c r="I150" s="203"/>
      <c r="J150" s="198"/>
      <c r="K150" s="198"/>
      <c r="L150" s="204"/>
      <c r="M150" s="205"/>
      <c r="N150" s="206"/>
      <c r="O150" s="206"/>
      <c r="P150" s="206"/>
      <c r="Q150" s="206"/>
      <c r="R150" s="206"/>
      <c r="S150" s="206"/>
      <c r="T150" s="207"/>
      <c r="AT150" s="208" t="s">
        <v>191</v>
      </c>
      <c r="AU150" s="208" t="s">
        <v>83</v>
      </c>
      <c r="AV150" s="12" t="s">
        <v>83</v>
      </c>
      <c r="AW150" s="12" t="s">
        <v>30</v>
      </c>
      <c r="AX150" s="12" t="s">
        <v>73</v>
      </c>
      <c r="AY150" s="208" t="s">
        <v>182</v>
      </c>
    </row>
    <row r="151" spans="1:65" s="12" customFormat="1">
      <c r="B151" s="197"/>
      <c r="C151" s="198"/>
      <c r="D151" s="199" t="s">
        <v>191</v>
      </c>
      <c r="E151" s="200" t="s">
        <v>1</v>
      </c>
      <c r="F151" s="201" t="s">
        <v>244</v>
      </c>
      <c r="G151" s="198"/>
      <c r="H151" s="202">
        <v>-9.7200000000000006</v>
      </c>
      <c r="I151" s="203"/>
      <c r="J151" s="198"/>
      <c r="K151" s="198"/>
      <c r="L151" s="204"/>
      <c r="M151" s="205"/>
      <c r="N151" s="206"/>
      <c r="O151" s="206"/>
      <c r="P151" s="206"/>
      <c r="Q151" s="206"/>
      <c r="R151" s="206"/>
      <c r="S151" s="206"/>
      <c r="T151" s="207"/>
      <c r="AT151" s="208" t="s">
        <v>191</v>
      </c>
      <c r="AU151" s="208" t="s">
        <v>83</v>
      </c>
      <c r="AV151" s="12" t="s">
        <v>83</v>
      </c>
      <c r="AW151" s="12" t="s">
        <v>30</v>
      </c>
      <c r="AX151" s="12" t="s">
        <v>73</v>
      </c>
      <c r="AY151" s="208" t="s">
        <v>182</v>
      </c>
    </row>
    <row r="152" spans="1:65" s="12" customFormat="1">
      <c r="B152" s="197"/>
      <c r="C152" s="198"/>
      <c r="D152" s="199" t="s">
        <v>191</v>
      </c>
      <c r="E152" s="200" t="s">
        <v>1</v>
      </c>
      <c r="F152" s="201" t="s">
        <v>245</v>
      </c>
      <c r="G152" s="198"/>
      <c r="H152" s="202">
        <v>-9.7200000000000006</v>
      </c>
      <c r="I152" s="203"/>
      <c r="J152" s="198"/>
      <c r="K152" s="198"/>
      <c r="L152" s="204"/>
      <c r="M152" s="205"/>
      <c r="N152" s="206"/>
      <c r="O152" s="206"/>
      <c r="P152" s="206"/>
      <c r="Q152" s="206"/>
      <c r="R152" s="206"/>
      <c r="S152" s="206"/>
      <c r="T152" s="207"/>
      <c r="AT152" s="208" t="s">
        <v>191</v>
      </c>
      <c r="AU152" s="208" t="s">
        <v>83</v>
      </c>
      <c r="AV152" s="12" t="s">
        <v>83</v>
      </c>
      <c r="AW152" s="12" t="s">
        <v>30</v>
      </c>
      <c r="AX152" s="12" t="s">
        <v>73</v>
      </c>
      <c r="AY152" s="208" t="s">
        <v>182</v>
      </c>
    </row>
    <row r="153" spans="1:65" s="12" customFormat="1">
      <c r="B153" s="197"/>
      <c r="C153" s="198"/>
      <c r="D153" s="199" t="s">
        <v>191</v>
      </c>
      <c r="E153" s="200" t="s">
        <v>1</v>
      </c>
      <c r="F153" s="201" t="s">
        <v>246</v>
      </c>
      <c r="G153" s="198"/>
      <c r="H153" s="202">
        <v>-9.0719999999999992</v>
      </c>
      <c r="I153" s="203"/>
      <c r="J153" s="198"/>
      <c r="K153" s="198"/>
      <c r="L153" s="204"/>
      <c r="M153" s="205"/>
      <c r="N153" s="206"/>
      <c r="O153" s="206"/>
      <c r="P153" s="206"/>
      <c r="Q153" s="206"/>
      <c r="R153" s="206"/>
      <c r="S153" s="206"/>
      <c r="T153" s="207"/>
      <c r="AT153" s="208" t="s">
        <v>191</v>
      </c>
      <c r="AU153" s="208" t="s">
        <v>83</v>
      </c>
      <c r="AV153" s="12" t="s">
        <v>83</v>
      </c>
      <c r="AW153" s="12" t="s">
        <v>30</v>
      </c>
      <c r="AX153" s="12" t="s">
        <v>73</v>
      </c>
      <c r="AY153" s="208" t="s">
        <v>182</v>
      </c>
    </row>
    <row r="154" spans="1:65" s="13" customFormat="1">
      <c r="B154" s="209"/>
      <c r="C154" s="210"/>
      <c r="D154" s="199" t="s">
        <v>191</v>
      </c>
      <c r="E154" s="211" t="s">
        <v>129</v>
      </c>
      <c r="F154" s="212" t="s">
        <v>199</v>
      </c>
      <c r="G154" s="210"/>
      <c r="H154" s="213">
        <v>161.048</v>
      </c>
      <c r="I154" s="214"/>
      <c r="J154" s="210"/>
      <c r="K154" s="210"/>
      <c r="L154" s="215"/>
      <c r="M154" s="216"/>
      <c r="N154" s="217"/>
      <c r="O154" s="217"/>
      <c r="P154" s="217"/>
      <c r="Q154" s="217"/>
      <c r="R154" s="217"/>
      <c r="S154" s="217"/>
      <c r="T154" s="218"/>
      <c r="AT154" s="219" t="s">
        <v>191</v>
      </c>
      <c r="AU154" s="219" t="s">
        <v>83</v>
      </c>
      <c r="AV154" s="13" t="s">
        <v>189</v>
      </c>
      <c r="AW154" s="13" t="s">
        <v>30</v>
      </c>
      <c r="AX154" s="13" t="s">
        <v>73</v>
      </c>
      <c r="AY154" s="219" t="s">
        <v>182</v>
      </c>
    </row>
    <row r="155" spans="1:65" s="12" customFormat="1">
      <c r="B155" s="197"/>
      <c r="C155" s="198"/>
      <c r="D155" s="199" t="s">
        <v>191</v>
      </c>
      <c r="E155" s="200" t="s">
        <v>1</v>
      </c>
      <c r="F155" s="201" t="s">
        <v>247</v>
      </c>
      <c r="G155" s="198"/>
      <c r="H155" s="202">
        <v>80.524000000000001</v>
      </c>
      <c r="I155" s="203"/>
      <c r="J155" s="198"/>
      <c r="K155" s="198"/>
      <c r="L155" s="204"/>
      <c r="M155" s="205"/>
      <c r="N155" s="206"/>
      <c r="O155" s="206"/>
      <c r="P155" s="206"/>
      <c r="Q155" s="206"/>
      <c r="R155" s="206"/>
      <c r="S155" s="206"/>
      <c r="T155" s="207"/>
      <c r="AT155" s="208" t="s">
        <v>191</v>
      </c>
      <c r="AU155" s="208" t="s">
        <v>83</v>
      </c>
      <c r="AV155" s="12" t="s">
        <v>83</v>
      </c>
      <c r="AW155" s="12" t="s">
        <v>30</v>
      </c>
      <c r="AX155" s="12" t="s">
        <v>81</v>
      </c>
      <c r="AY155" s="208" t="s">
        <v>182</v>
      </c>
    </row>
    <row r="156" spans="1:65" s="1" customFormat="1" ht="33" customHeight="1">
      <c r="A156" s="33"/>
      <c r="B156" s="34"/>
      <c r="C156" s="184" t="s">
        <v>232</v>
      </c>
      <c r="D156" s="184" t="s">
        <v>184</v>
      </c>
      <c r="E156" s="185" t="s">
        <v>249</v>
      </c>
      <c r="F156" s="186" t="s">
        <v>250</v>
      </c>
      <c r="G156" s="187" t="s">
        <v>223</v>
      </c>
      <c r="H156" s="188">
        <v>80.524000000000001</v>
      </c>
      <c r="I156" s="189"/>
      <c r="J156" s="190">
        <f>ROUND(I156*H156,2)</f>
        <v>0</v>
      </c>
      <c r="K156" s="186" t="s">
        <v>1</v>
      </c>
      <c r="L156" s="38"/>
      <c r="M156" s="191" t="s">
        <v>1</v>
      </c>
      <c r="N156" s="192" t="s">
        <v>38</v>
      </c>
      <c r="O156" s="70"/>
      <c r="P156" s="193">
        <f>O156*H156</f>
        <v>0</v>
      </c>
      <c r="Q156" s="193">
        <v>0</v>
      </c>
      <c r="R156" s="193">
        <f>Q156*H156</f>
        <v>0</v>
      </c>
      <c r="S156" s="193">
        <v>0</v>
      </c>
      <c r="T156" s="194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5" t="s">
        <v>189</v>
      </c>
      <c r="AT156" s="195" t="s">
        <v>184</v>
      </c>
      <c r="AU156" s="195" t="s">
        <v>83</v>
      </c>
      <c r="AY156" s="16" t="s">
        <v>182</v>
      </c>
      <c r="BE156" s="196">
        <f>IF(N156="základní",J156,0)</f>
        <v>0</v>
      </c>
      <c r="BF156" s="196">
        <f>IF(N156="snížená",J156,0)</f>
        <v>0</v>
      </c>
      <c r="BG156" s="196">
        <f>IF(N156="zákl. přenesená",J156,0)</f>
        <v>0</v>
      </c>
      <c r="BH156" s="196">
        <f>IF(N156="sníž. přenesená",J156,0)</f>
        <v>0</v>
      </c>
      <c r="BI156" s="196">
        <f>IF(N156="nulová",J156,0)</f>
        <v>0</v>
      </c>
      <c r="BJ156" s="16" t="s">
        <v>81</v>
      </c>
      <c r="BK156" s="196">
        <f>ROUND(I156*H156,2)</f>
        <v>0</v>
      </c>
      <c r="BL156" s="16" t="s">
        <v>189</v>
      </c>
      <c r="BM156" s="195" t="s">
        <v>251</v>
      </c>
    </row>
    <row r="157" spans="1:65" s="12" customFormat="1">
      <c r="B157" s="197"/>
      <c r="C157" s="198"/>
      <c r="D157" s="199" t="s">
        <v>191</v>
      </c>
      <c r="E157" s="200" t="s">
        <v>1</v>
      </c>
      <c r="F157" s="201" t="s">
        <v>247</v>
      </c>
      <c r="G157" s="198"/>
      <c r="H157" s="202">
        <v>80.524000000000001</v>
      </c>
      <c r="I157" s="203"/>
      <c r="J157" s="198"/>
      <c r="K157" s="198"/>
      <c r="L157" s="204"/>
      <c r="M157" s="205"/>
      <c r="N157" s="206"/>
      <c r="O157" s="206"/>
      <c r="P157" s="206"/>
      <c r="Q157" s="206"/>
      <c r="R157" s="206"/>
      <c r="S157" s="206"/>
      <c r="T157" s="207"/>
      <c r="AT157" s="208" t="s">
        <v>191</v>
      </c>
      <c r="AU157" s="208" t="s">
        <v>83</v>
      </c>
      <c r="AV157" s="12" t="s">
        <v>83</v>
      </c>
      <c r="AW157" s="12" t="s">
        <v>30</v>
      </c>
      <c r="AX157" s="12" t="s">
        <v>81</v>
      </c>
      <c r="AY157" s="208" t="s">
        <v>182</v>
      </c>
    </row>
    <row r="158" spans="1:65" s="1" customFormat="1" ht="21.75" customHeight="1">
      <c r="A158" s="33"/>
      <c r="B158" s="34"/>
      <c r="C158" s="184" t="s">
        <v>236</v>
      </c>
      <c r="D158" s="184" t="s">
        <v>184</v>
      </c>
      <c r="E158" s="185" t="s">
        <v>253</v>
      </c>
      <c r="F158" s="186" t="s">
        <v>254</v>
      </c>
      <c r="G158" s="187" t="s">
        <v>187</v>
      </c>
      <c r="H158" s="188">
        <v>453.6</v>
      </c>
      <c r="I158" s="189"/>
      <c r="J158" s="190">
        <f>ROUND(I158*H158,2)</f>
        <v>0</v>
      </c>
      <c r="K158" s="186" t="s">
        <v>188</v>
      </c>
      <c r="L158" s="38"/>
      <c r="M158" s="191" t="s">
        <v>1</v>
      </c>
      <c r="N158" s="192" t="s">
        <v>38</v>
      </c>
      <c r="O158" s="70"/>
      <c r="P158" s="193">
        <f>O158*H158</f>
        <v>0</v>
      </c>
      <c r="Q158" s="193">
        <v>8.4000000000000003E-4</v>
      </c>
      <c r="R158" s="193">
        <f>Q158*H158</f>
        <v>0.38102400000000003</v>
      </c>
      <c r="S158" s="193">
        <v>0</v>
      </c>
      <c r="T158" s="194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5" t="s">
        <v>189</v>
      </c>
      <c r="AT158" s="195" t="s">
        <v>184</v>
      </c>
      <c r="AU158" s="195" t="s">
        <v>83</v>
      </c>
      <c r="AY158" s="16" t="s">
        <v>182</v>
      </c>
      <c r="BE158" s="196">
        <f>IF(N158="základní",J158,0)</f>
        <v>0</v>
      </c>
      <c r="BF158" s="196">
        <f>IF(N158="snížená",J158,0)</f>
        <v>0</v>
      </c>
      <c r="BG158" s="196">
        <f>IF(N158="zákl. přenesená",J158,0)</f>
        <v>0</v>
      </c>
      <c r="BH158" s="196">
        <f>IF(N158="sníž. přenesená",J158,0)</f>
        <v>0</v>
      </c>
      <c r="BI158" s="196">
        <f>IF(N158="nulová",J158,0)</f>
        <v>0</v>
      </c>
      <c r="BJ158" s="16" t="s">
        <v>81</v>
      </c>
      <c r="BK158" s="196">
        <f>ROUND(I158*H158,2)</f>
        <v>0</v>
      </c>
      <c r="BL158" s="16" t="s">
        <v>189</v>
      </c>
      <c r="BM158" s="195" t="s">
        <v>255</v>
      </c>
    </row>
    <row r="159" spans="1:65" s="12" customFormat="1">
      <c r="B159" s="197"/>
      <c r="C159" s="198"/>
      <c r="D159" s="199" t="s">
        <v>191</v>
      </c>
      <c r="E159" s="200" t="s">
        <v>1</v>
      </c>
      <c r="F159" s="201" t="s">
        <v>256</v>
      </c>
      <c r="G159" s="198"/>
      <c r="H159" s="202">
        <v>453.6</v>
      </c>
      <c r="I159" s="203"/>
      <c r="J159" s="198"/>
      <c r="K159" s="198"/>
      <c r="L159" s="204"/>
      <c r="M159" s="205"/>
      <c r="N159" s="206"/>
      <c r="O159" s="206"/>
      <c r="P159" s="206"/>
      <c r="Q159" s="206"/>
      <c r="R159" s="206"/>
      <c r="S159" s="206"/>
      <c r="T159" s="207"/>
      <c r="AT159" s="208" t="s">
        <v>191</v>
      </c>
      <c r="AU159" s="208" t="s">
        <v>83</v>
      </c>
      <c r="AV159" s="12" t="s">
        <v>83</v>
      </c>
      <c r="AW159" s="12" t="s">
        <v>30</v>
      </c>
      <c r="AX159" s="12" t="s">
        <v>81</v>
      </c>
      <c r="AY159" s="208" t="s">
        <v>182</v>
      </c>
    </row>
    <row r="160" spans="1:65" s="1" customFormat="1" ht="24">
      <c r="A160" s="33"/>
      <c r="B160" s="34"/>
      <c r="C160" s="184" t="s">
        <v>248</v>
      </c>
      <c r="D160" s="184" t="s">
        <v>184</v>
      </c>
      <c r="E160" s="185" t="s">
        <v>258</v>
      </c>
      <c r="F160" s="186" t="s">
        <v>259</v>
      </c>
      <c r="G160" s="187" t="s">
        <v>187</v>
      </c>
      <c r="H160" s="188">
        <v>453.6</v>
      </c>
      <c r="I160" s="189"/>
      <c r="J160" s="190">
        <f>ROUND(I160*H160,2)</f>
        <v>0</v>
      </c>
      <c r="K160" s="186" t="s">
        <v>188</v>
      </c>
      <c r="L160" s="38"/>
      <c r="M160" s="191" t="s">
        <v>1</v>
      </c>
      <c r="N160" s="192" t="s">
        <v>38</v>
      </c>
      <c r="O160" s="70"/>
      <c r="P160" s="193">
        <f>O160*H160</f>
        <v>0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5" t="s">
        <v>189</v>
      </c>
      <c r="AT160" s="195" t="s">
        <v>184</v>
      </c>
      <c r="AU160" s="195" t="s">
        <v>83</v>
      </c>
      <c r="AY160" s="16" t="s">
        <v>182</v>
      </c>
      <c r="BE160" s="196">
        <f>IF(N160="základní",J160,0)</f>
        <v>0</v>
      </c>
      <c r="BF160" s="196">
        <f>IF(N160="snížená",J160,0)</f>
        <v>0</v>
      </c>
      <c r="BG160" s="196">
        <f>IF(N160="zákl. přenesená",J160,0)</f>
        <v>0</v>
      </c>
      <c r="BH160" s="196">
        <f>IF(N160="sníž. přenesená",J160,0)</f>
        <v>0</v>
      </c>
      <c r="BI160" s="196">
        <f>IF(N160="nulová",J160,0)</f>
        <v>0</v>
      </c>
      <c r="BJ160" s="16" t="s">
        <v>81</v>
      </c>
      <c r="BK160" s="196">
        <f>ROUND(I160*H160,2)</f>
        <v>0</v>
      </c>
      <c r="BL160" s="16" t="s">
        <v>189</v>
      </c>
      <c r="BM160" s="195" t="s">
        <v>260</v>
      </c>
    </row>
    <row r="161" spans="1:65" s="12" customFormat="1">
      <c r="B161" s="197"/>
      <c r="C161" s="198"/>
      <c r="D161" s="199" t="s">
        <v>191</v>
      </c>
      <c r="E161" s="200" t="s">
        <v>1</v>
      </c>
      <c r="F161" s="201" t="s">
        <v>256</v>
      </c>
      <c r="G161" s="198"/>
      <c r="H161" s="202">
        <v>453.6</v>
      </c>
      <c r="I161" s="203"/>
      <c r="J161" s="198"/>
      <c r="K161" s="198"/>
      <c r="L161" s="204"/>
      <c r="M161" s="205"/>
      <c r="N161" s="206"/>
      <c r="O161" s="206"/>
      <c r="P161" s="206"/>
      <c r="Q161" s="206"/>
      <c r="R161" s="206"/>
      <c r="S161" s="206"/>
      <c r="T161" s="207"/>
      <c r="AT161" s="208" t="s">
        <v>191</v>
      </c>
      <c r="AU161" s="208" t="s">
        <v>83</v>
      </c>
      <c r="AV161" s="12" t="s">
        <v>83</v>
      </c>
      <c r="AW161" s="12" t="s">
        <v>30</v>
      </c>
      <c r="AX161" s="12" t="s">
        <v>81</v>
      </c>
      <c r="AY161" s="208" t="s">
        <v>182</v>
      </c>
    </row>
    <row r="162" spans="1:65" s="1" customFormat="1" ht="33" customHeight="1">
      <c r="A162" s="33"/>
      <c r="B162" s="34"/>
      <c r="C162" s="184" t="s">
        <v>252</v>
      </c>
      <c r="D162" s="184" t="s">
        <v>184</v>
      </c>
      <c r="E162" s="185" t="s">
        <v>262</v>
      </c>
      <c r="F162" s="186" t="s">
        <v>263</v>
      </c>
      <c r="G162" s="187" t="s">
        <v>223</v>
      </c>
      <c r="H162" s="188">
        <v>116.20099999999999</v>
      </c>
      <c r="I162" s="189"/>
      <c r="J162" s="190">
        <f>ROUND(I162*H162,2)</f>
        <v>0</v>
      </c>
      <c r="K162" s="186" t="s">
        <v>1</v>
      </c>
      <c r="L162" s="38"/>
      <c r="M162" s="191" t="s">
        <v>1</v>
      </c>
      <c r="N162" s="192" t="s">
        <v>38</v>
      </c>
      <c r="O162" s="70"/>
      <c r="P162" s="193">
        <f>O162*H162</f>
        <v>0</v>
      </c>
      <c r="Q162" s="193">
        <v>0</v>
      </c>
      <c r="R162" s="193">
        <f>Q162*H162</f>
        <v>0</v>
      </c>
      <c r="S162" s="193">
        <v>0</v>
      </c>
      <c r="T162" s="194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5" t="s">
        <v>189</v>
      </c>
      <c r="AT162" s="195" t="s">
        <v>184</v>
      </c>
      <c r="AU162" s="195" t="s">
        <v>83</v>
      </c>
      <c r="AY162" s="16" t="s">
        <v>182</v>
      </c>
      <c r="BE162" s="196">
        <f>IF(N162="základní",J162,0)</f>
        <v>0</v>
      </c>
      <c r="BF162" s="196">
        <f>IF(N162="snížená",J162,0)</f>
        <v>0</v>
      </c>
      <c r="BG162" s="196">
        <f>IF(N162="zákl. přenesená",J162,0)</f>
        <v>0</v>
      </c>
      <c r="BH162" s="196">
        <f>IF(N162="sníž. přenesená",J162,0)</f>
        <v>0</v>
      </c>
      <c r="BI162" s="196">
        <f>IF(N162="nulová",J162,0)</f>
        <v>0</v>
      </c>
      <c r="BJ162" s="16" t="s">
        <v>81</v>
      </c>
      <c r="BK162" s="196">
        <f>ROUND(I162*H162,2)</f>
        <v>0</v>
      </c>
      <c r="BL162" s="16" t="s">
        <v>189</v>
      </c>
      <c r="BM162" s="195" t="s">
        <v>264</v>
      </c>
    </row>
    <row r="163" spans="1:65" s="12" customFormat="1">
      <c r="B163" s="197"/>
      <c r="C163" s="198"/>
      <c r="D163" s="199" t="s">
        <v>191</v>
      </c>
      <c r="E163" s="200" t="s">
        <v>1</v>
      </c>
      <c r="F163" s="201" t="s">
        <v>496</v>
      </c>
      <c r="G163" s="198"/>
      <c r="H163" s="202">
        <v>92.602999999999994</v>
      </c>
      <c r="I163" s="203"/>
      <c r="J163" s="198"/>
      <c r="K163" s="198"/>
      <c r="L163" s="204"/>
      <c r="M163" s="205"/>
      <c r="N163" s="206"/>
      <c r="O163" s="206"/>
      <c r="P163" s="206"/>
      <c r="Q163" s="206"/>
      <c r="R163" s="206"/>
      <c r="S163" s="206"/>
      <c r="T163" s="207"/>
      <c r="AT163" s="208" t="s">
        <v>191</v>
      </c>
      <c r="AU163" s="208" t="s">
        <v>83</v>
      </c>
      <c r="AV163" s="12" t="s">
        <v>83</v>
      </c>
      <c r="AW163" s="12" t="s">
        <v>30</v>
      </c>
      <c r="AX163" s="12" t="s">
        <v>73</v>
      </c>
      <c r="AY163" s="208" t="s">
        <v>182</v>
      </c>
    </row>
    <row r="164" spans="1:65" s="12" customFormat="1" ht="22.5">
      <c r="B164" s="197"/>
      <c r="C164" s="198"/>
      <c r="D164" s="199" t="s">
        <v>191</v>
      </c>
      <c r="E164" s="200" t="s">
        <v>1</v>
      </c>
      <c r="F164" s="201" t="s">
        <v>270</v>
      </c>
      <c r="G164" s="198"/>
      <c r="H164" s="202">
        <v>23.597999999999999</v>
      </c>
      <c r="I164" s="203"/>
      <c r="J164" s="198"/>
      <c r="K164" s="198"/>
      <c r="L164" s="204"/>
      <c r="M164" s="205"/>
      <c r="N164" s="206"/>
      <c r="O164" s="206"/>
      <c r="P164" s="206"/>
      <c r="Q164" s="206"/>
      <c r="R164" s="206"/>
      <c r="S164" s="206"/>
      <c r="T164" s="207"/>
      <c r="AT164" s="208" t="s">
        <v>191</v>
      </c>
      <c r="AU164" s="208" t="s">
        <v>83</v>
      </c>
      <c r="AV164" s="12" t="s">
        <v>83</v>
      </c>
      <c r="AW164" s="12" t="s">
        <v>30</v>
      </c>
      <c r="AX164" s="12" t="s">
        <v>73</v>
      </c>
      <c r="AY164" s="208" t="s">
        <v>182</v>
      </c>
    </row>
    <row r="165" spans="1:65" s="13" customFormat="1">
      <c r="B165" s="209"/>
      <c r="C165" s="210"/>
      <c r="D165" s="199" t="s">
        <v>191</v>
      </c>
      <c r="E165" s="211" t="s">
        <v>1</v>
      </c>
      <c r="F165" s="212" t="s">
        <v>199</v>
      </c>
      <c r="G165" s="210"/>
      <c r="H165" s="213">
        <v>116.20099999999999</v>
      </c>
      <c r="I165" s="214"/>
      <c r="J165" s="210"/>
      <c r="K165" s="210"/>
      <c r="L165" s="215"/>
      <c r="M165" s="216"/>
      <c r="N165" s="217"/>
      <c r="O165" s="217"/>
      <c r="P165" s="217"/>
      <c r="Q165" s="217"/>
      <c r="R165" s="217"/>
      <c r="S165" s="217"/>
      <c r="T165" s="218"/>
      <c r="AT165" s="219" t="s">
        <v>191</v>
      </c>
      <c r="AU165" s="219" t="s">
        <v>83</v>
      </c>
      <c r="AV165" s="13" t="s">
        <v>189</v>
      </c>
      <c r="AW165" s="13" t="s">
        <v>30</v>
      </c>
      <c r="AX165" s="13" t="s">
        <v>81</v>
      </c>
      <c r="AY165" s="219" t="s">
        <v>182</v>
      </c>
    </row>
    <row r="166" spans="1:65" s="1" customFormat="1" ht="33" customHeight="1">
      <c r="A166" s="33"/>
      <c r="B166" s="34"/>
      <c r="C166" s="184" t="s">
        <v>257</v>
      </c>
      <c r="D166" s="184" t="s">
        <v>184</v>
      </c>
      <c r="E166" s="185" t="s">
        <v>267</v>
      </c>
      <c r="F166" s="186" t="s">
        <v>268</v>
      </c>
      <c r="G166" s="187" t="s">
        <v>223</v>
      </c>
      <c r="H166" s="188">
        <v>116.20099999999999</v>
      </c>
      <c r="I166" s="189"/>
      <c r="J166" s="190">
        <f>ROUND(I166*H166,2)</f>
        <v>0</v>
      </c>
      <c r="K166" s="186" t="s">
        <v>1</v>
      </c>
      <c r="L166" s="38"/>
      <c r="M166" s="191" t="s">
        <v>1</v>
      </c>
      <c r="N166" s="192" t="s">
        <v>38</v>
      </c>
      <c r="O166" s="70"/>
      <c r="P166" s="193">
        <f>O166*H166</f>
        <v>0</v>
      </c>
      <c r="Q166" s="193">
        <v>0</v>
      </c>
      <c r="R166" s="193">
        <f>Q166*H166</f>
        <v>0</v>
      </c>
      <c r="S166" s="193">
        <v>0</v>
      </c>
      <c r="T166" s="194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5" t="s">
        <v>189</v>
      </c>
      <c r="AT166" s="195" t="s">
        <v>184</v>
      </c>
      <c r="AU166" s="195" t="s">
        <v>83</v>
      </c>
      <c r="AY166" s="16" t="s">
        <v>182</v>
      </c>
      <c r="BE166" s="196">
        <f>IF(N166="základní",J166,0)</f>
        <v>0</v>
      </c>
      <c r="BF166" s="196">
        <f>IF(N166="snížená",J166,0)</f>
        <v>0</v>
      </c>
      <c r="BG166" s="196">
        <f>IF(N166="zákl. přenesená",J166,0)</f>
        <v>0</v>
      </c>
      <c r="BH166" s="196">
        <f>IF(N166="sníž. přenesená",J166,0)</f>
        <v>0</v>
      </c>
      <c r="BI166" s="196">
        <f>IF(N166="nulová",J166,0)</f>
        <v>0</v>
      </c>
      <c r="BJ166" s="16" t="s">
        <v>81</v>
      </c>
      <c r="BK166" s="196">
        <f>ROUND(I166*H166,2)</f>
        <v>0</v>
      </c>
      <c r="BL166" s="16" t="s">
        <v>189</v>
      </c>
      <c r="BM166" s="195" t="s">
        <v>269</v>
      </c>
    </row>
    <row r="167" spans="1:65" s="12" customFormat="1" ht="22.5">
      <c r="B167" s="197"/>
      <c r="C167" s="198"/>
      <c r="D167" s="199" t="s">
        <v>191</v>
      </c>
      <c r="E167" s="200" t="s">
        <v>1</v>
      </c>
      <c r="F167" s="201" t="s">
        <v>270</v>
      </c>
      <c r="G167" s="198"/>
      <c r="H167" s="202">
        <v>23.597999999999999</v>
      </c>
      <c r="I167" s="203"/>
      <c r="J167" s="198"/>
      <c r="K167" s="198"/>
      <c r="L167" s="204"/>
      <c r="M167" s="205"/>
      <c r="N167" s="206"/>
      <c r="O167" s="206"/>
      <c r="P167" s="206"/>
      <c r="Q167" s="206"/>
      <c r="R167" s="206"/>
      <c r="S167" s="206"/>
      <c r="T167" s="207"/>
      <c r="AT167" s="208" t="s">
        <v>191</v>
      </c>
      <c r="AU167" s="208" t="s">
        <v>83</v>
      </c>
      <c r="AV167" s="12" t="s">
        <v>83</v>
      </c>
      <c r="AW167" s="12" t="s">
        <v>30</v>
      </c>
      <c r="AX167" s="12" t="s">
        <v>73</v>
      </c>
      <c r="AY167" s="208" t="s">
        <v>182</v>
      </c>
    </row>
    <row r="168" spans="1:65" s="12" customFormat="1">
      <c r="B168" s="197"/>
      <c r="C168" s="198"/>
      <c r="D168" s="199" t="s">
        <v>191</v>
      </c>
      <c r="E168" s="200" t="s">
        <v>1</v>
      </c>
      <c r="F168" s="201" t="s">
        <v>497</v>
      </c>
      <c r="G168" s="198"/>
      <c r="H168" s="202">
        <v>92.602999999999994</v>
      </c>
      <c r="I168" s="203"/>
      <c r="J168" s="198"/>
      <c r="K168" s="198"/>
      <c r="L168" s="204"/>
      <c r="M168" s="205"/>
      <c r="N168" s="206"/>
      <c r="O168" s="206"/>
      <c r="P168" s="206"/>
      <c r="Q168" s="206"/>
      <c r="R168" s="206"/>
      <c r="S168" s="206"/>
      <c r="T168" s="207"/>
      <c r="AT168" s="208" t="s">
        <v>191</v>
      </c>
      <c r="AU168" s="208" t="s">
        <v>83</v>
      </c>
      <c r="AV168" s="12" t="s">
        <v>83</v>
      </c>
      <c r="AW168" s="12" t="s">
        <v>30</v>
      </c>
      <c r="AX168" s="12" t="s">
        <v>73</v>
      </c>
      <c r="AY168" s="208" t="s">
        <v>182</v>
      </c>
    </row>
    <row r="169" spans="1:65" s="13" customFormat="1">
      <c r="B169" s="209"/>
      <c r="C169" s="210"/>
      <c r="D169" s="199" t="s">
        <v>191</v>
      </c>
      <c r="E169" s="211" t="s">
        <v>1</v>
      </c>
      <c r="F169" s="212" t="s">
        <v>199</v>
      </c>
      <c r="G169" s="210"/>
      <c r="H169" s="213">
        <v>116.20099999999999</v>
      </c>
      <c r="I169" s="214"/>
      <c r="J169" s="210"/>
      <c r="K169" s="210"/>
      <c r="L169" s="215"/>
      <c r="M169" s="216"/>
      <c r="N169" s="217"/>
      <c r="O169" s="217"/>
      <c r="P169" s="217"/>
      <c r="Q169" s="217"/>
      <c r="R169" s="217"/>
      <c r="S169" s="217"/>
      <c r="T169" s="218"/>
      <c r="AT169" s="219" t="s">
        <v>191</v>
      </c>
      <c r="AU169" s="219" t="s">
        <v>83</v>
      </c>
      <c r="AV169" s="13" t="s">
        <v>189</v>
      </c>
      <c r="AW169" s="13" t="s">
        <v>30</v>
      </c>
      <c r="AX169" s="13" t="s">
        <v>81</v>
      </c>
      <c r="AY169" s="219" t="s">
        <v>182</v>
      </c>
    </row>
    <row r="170" spans="1:65" s="1" customFormat="1" ht="33" customHeight="1">
      <c r="A170" s="33"/>
      <c r="B170" s="34"/>
      <c r="C170" s="184" t="s">
        <v>261</v>
      </c>
      <c r="D170" s="184" t="s">
        <v>184</v>
      </c>
      <c r="E170" s="185" t="s">
        <v>272</v>
      </c>
      <c r="F170" s="186" t="s">
        <v>273</v>
      </c>
      <c r="G170" s="187" t="s">
        <v>223</v>
      </c>
      <c r="H170" s="188">
        <v>62.881999999999998</v>
      </c>
      <c r="I170" s="189"/>
      <c r="J170" s="190">
        <f>ROUND(I170*H170,2)</f>
        <v>0</v>
      </c>
      <c r="K170" s="186" t="s">
        <v>188</v>
      </c>
      <c r="L170" s="38"/>
      <c r="M170" s="191" t="s">
        <v>1</v>
      </c>
      <c r="N170" s="192" t="s">
        <v>38</v>
      </c>
      <c r="O170" s="70"/>
      <c r="P170" s="193">
        <f>O170*H170</f>
        <v>0</v>
      </c>
      <c r="Q170" s="193">
        <v>0</v>
      </c>
      <c r="R170" s="193">
        <f>Q170*H170</f>
        <v>0</v>
      </c>
      <c r="S170" s="193">
        <v>0</v>
      </c>
      <c r="T170" s="194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95" t="s">
        <v>189</v>
      </c>
      <c r="AT170" s="195" t="s">
        <v>184</v>
      </c>
      <c r="AU170" s="195" t="s">
        <v>83</v>
      </c>
      <c r="AY170" s="16" t="s">
        <v>182</v>
      </c>
      <c r="BE170" s="196">
        <f>IF(N170="základní",J170,0)</f>
        <v>0</v>
      </c>
      <c r="BF170" s="196">
        <f>IF(N170="snížená",J170,0)</f>
        <v>0</v>
      </c>
      <c r="BG170" s="196">
        <f>IF(N170="zákl. přenesená",J170,0)</f>
        <v>0</v>
      </c>
      <c r="BH170" s="196">
        <f>IF(N170="sníž. přenesená",J170,0)</f>
        <v>0</v>
      </c>
      <c r="BI170" s="196">
        <f>IF(N170="nulová",J170,0)</f>
        <v>0</v>
      </c>
      <c r="BJ170" s="16" t="s">
        <v>81</v>
      </c>
      <c r="BK170" s="196">
        <f>ROUND(I170*H170,2)</f>
        <v>0</v>
      </c>
      <c r="BL170" s="16" t="s">
        <v>189</v>
      </c>
      <c r="BM170" s="195" t="s">
        <v>274</v>
      </c>
    </row>
    <row r="171" spans="1:65" s="12" customFormat="1">
      <c r="B171" s="197"/>
      <c r="C171" s="198"/>
      <c r="D171" s="199" t="s">
        <v>191</v>
      </c>
      <c r="E171" s="200" t="s">
        <v>1</v>
      </c>
      <c r="F171" s="201" t="s">
        <v>498</v>
      </c>
      <c r="G171" s="198"/>
      <c r="H171" s="202">
        <v>62.881999999999998</v>
      </c>
      <c r="I171" s="203"/>
      <c r="J171" s="198"/>
      <c r="K171" s="198"/>
      <c r="L171" s="204"/>
      <c r="M171" s="205"/>
      <c r="N171" s="206"/>
      <c r="O171" s="206"/>
      <c r="P171" s="206"/>
      <c r="Q171" s="206"/>
      <c r="R171" s="206"/>
      <c r="S171" s="206"/>
      <c r="T171" s="207"/>
      <c r="AT171" s="208" t="s">
        <v>191</v>
      </c>
      <c r="AU171" s="208" t="s">
        <v>83</v>
      </c>
      <c r="AV171" s="12" t="s">
        <v>83</v>
      </c>
      <c r="AW171" s="12" t="s">
        <v>30</v>
      </c>
      <c r="AX171" s="12" t="s">
        <v>81</v>
      </c>
      <c r="AY171" s="208" t="s">
        <v>182</v>
      </c>
    </row>
    <row r="172" spans="1:65" s="1" customFormat="1" ht="36">
      <c r="A172" s="33"/>
      <c r="B172" s="34"/>
      <c r="C172" s="184" t="s">
        <v>8</v>
      </c>
      <c r="D172" s="184" t="s">
        <v>184</v>
      </c>
      <c r="E172" s="185" t="s">
        <v>277</v>
      </c>
      <c r="F172" s="186" t="s">
        <v>278</v>
      </c>
      <c r="G172" s="187" t="s">
        <v>223</v>
      </c>
      <c r="H172" s="188">
        <v>628.82000000000005</v>
      </c>
      <c r="I172" s="189"/>
      <c r="J172" s="190">
        <f>ROUND(I172*H172,2)</f>
        <v>0</v>
      </c>
      <c r="K172" s="186" t="s">
        <v>188</v>
      </c>
      <c r="L172" s="38"/>
      <c r="M172" s="191" t="s">
        <v>1</v>
      </c>
      <c r="N172" s="192" t="s">
        <v>38</v>
      </c>
      <c r="O172" s="70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5" t="s">
        <v>189</v>
      </c>
      <c r="AT172" s="195" t="s">
        <v>184</v>
      </c>
      <c r="AU172" s="195" t="s">
        <v>83</v>
      </c>
      <c r="AY172" s="16" t="s">
        <v>182</v>
      </c>
      <c r="BE172" s="196">
        <f>IF(N172="základní",J172,0)</f>
        <v>0</v>
      </c>
      <c r="BF172" s="196">
        <f>IF(N172="snížená",J172,0)</f>
        <v>0</v>
      </c>
      <c r="BG172" s="196">
        <f>IF(N172="zákl. přenesená",J172,0)</f>
        <v>0</v>
      </c>
      <c r="BH172" s="196">
        <f>IF(N172="sníž. přenesená",J172,0)</f>
        <v>0</v>
      </c>
      <c r="BI172" s="196">
        <f>IF(N172="nulová",J172,0)</f>
        <v>0</v>
      </c>
      <c r="BJ172" s="16" t="s">
        <v>81</v>
      </c>
      <c r="BK172" s="196">
        <f>ROUND(I172*H172,2)</f>
        <v>0</v>
      </c>
      <c r="BL172" s="16" t="s">
        <v>189</v>
      </c>
      <c r="BM172" s="195" t="s">
        <v>279</v>
      </c>
    </row>
    <row r="173" spans="1:65" s="12" customFormat="1">
      <c r="B173" s="197"/>
      <c r="C173" s="198"/>
      <c r="D173" s="199" t="s">
        <v>191</v>
      </c>
      <c r="E173" s="200" t="s">
        <v>1</v>
      </c>
      <c r="F173" s="201" t="s">
        <v>499</v>
      </c>
      <c r="G173" s="198"/>
      <c r="H173" s="202">
        <v>628.82000000000005</v>
      </c>
      <c r="I173" s="203"/>
      <c r="J173" s="198"/>
      <c r="K173" s="198"/>
      <c r="L173" s="204"/>
      <c r="M173" s="205"/>
      <c r="N173" s="206"/>
      <c r="O173" s="206"/>
      <c r="P173" s="206"/>
      <c r="Q173" s="206"/>
      <c r="R173" s="206"/>
      <c r="S173" s="206"/>
      <c r="T173" s="207"/>
      <c r="AT173" s="208" t="s">
        <v>191</v>
      </c>
      <c r="AU173" s="208" t="s">
        <v>83</v>
      </c>
      <c r="AV173" s="12" t="s">
        <v>83</v>
      </c>
      <c r="AW173" s="12" t="s">
        <v>30</v>
      </c>
      <c r="AX173" s="12" t="s">
        <v>81</v>
      </c>
      <c r="AY173" s="208" t="s">
        <v>182</v>
      </c>
    </row>
    <row r="174" spans="1:65" s="1" customFormat="1" ht="33" customHeight="1">
      <c r="A174" s="33"/>
      <c r="B174" s="34"/>
      <c r="C174" s="184" t="s">
        <v>271</v>
      </c>
      <c r="D174" s="184" t="s">
        <v>184</v>
      </c>
      <c r="E174" s="185" t="s">
        <v>282</v>
      </c>
      <c r="F174" s="186" t="s">
        <v>283</v>
      </c>
      <c r="G174" s="187" t="s">
        <v>223</v>
      </c>
      <c r="H174" s="188">
        <v>62.881999999999998</v>
      </c>
      <c r="I174" s="189"/>
      <c r="J174" s="190">
        <f>ROUND(I174*H174,2)</f>
        <v>0</v>
      </c>
      <c r="K174" s="186" t="s">
        <v>188</v>
      </c>
      <c r="L174" s="38"/>
      <c r="M174" s="191" t="s">
        <v>1</v>
      </c>
      <c r="N174" s="192" t="s">
        <v>38</v>
      </c>
      <c r="O174" s="70"/>
      <c r="P174" s="193">
        <f>O174*H174</f>
        <v>0</v>
      </c>
      <c r="Q174" s="193">
        <v>0</v>
      </c>
      <c r="R174" s="193">
        <f>Q174*H174</f>
        <v>0</v>
      </c>
      <c r="S174" s="193">
        <v>0</v>
      </c>
      <c r="T174" s="194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5" t="s">
        <v>189</v>
      </c>
      <c r="AT174" s="195" t="s">
        <v>184</v>
      </c>
      <c r="AU174" s="195" t="s">
        <v>83</v>
      </c>
      <c r="AY174" s="16" t="s">
        <v>182</v>
      </c>
      <c r="BE174" s="196">
        <f>IF(N174="základní",J174,0)</f>
        <v>0</v>
      </c>
      <c r="BF174" s="196">
        <f>IF(N174="snížená",J174,0)</f>
        <v>0</v>
      </c>
      <c r="BG174" s="196">
        <f>IF(N174="zákl. přenesená",J174,0)</f>
        <v>0</v>
      </c>
      <c r="BH174" s="196">
        <f>IF(N174="sníž. přenesená",J174,0)</f>
        <v>0</v>
      </c>
      <c r="BI174" s="196">
        <f>IF(N174="nulová",J174,0)</f>
        <v>0</v>
      </c>
      <c r="BJ174" s="16" t="s">
        <v>81</v>
      </c>
      <c r="BK174" s="196">
        <f>ROUND(I174*H174,2)</f>
        <v>0</v>
      </c>
      <c r="BL174" s="16" t="s">
        <v>189</v>
      </c>
      <c r="BM174" s="195" t="s">
        <v>284</v>
      </c>
    </row>
    <row r="175" spans="1:65" s="12" customFormat="1" ht="22.5">
      <c r="B175" s="197"/>
      <c r="C175" s="198"/>
      <c r="D175" s="199" t="s">
        <v>191</v>
      </c>
      <c r="E175" s="200" t="s">
        <v>1</v>
      </c>
      <c r="F175" s="201" t="s">
        <v>500</v>
      </c>
      <c r="G175" s="198"/>
      <c r="H175" s="202">
        <v>62.881999999999998</v>
      </c>
      <c r="I175" s="203"/>
      <c r="J175" s="198"/>
      <c r="K175" s="198"/>
      <c r="L175" s="204"/>
      <c r="M175" s="205"/>
      <c r="N175" s="206"/>
      <c r="O175" s="206"/>
      <c r="P175" s="206"/>
      <c r="Q175" s="206"/>
      <c r="R175" s="206"/>
      <c r="S175" s="206"/>
      <c r="T175" s="207"/>
      <c r="AT175" s="208" t="s">
        <v>191</v>
      </c>
      <c r="AU175" s="208" t="s">
        <v>83</v>
      </c>
      <c r="AV175" s="12" t="s">
        <v>83</v>
      </c>
      <c r="AW175" s="12" t="s">
        <v>30</v>
      </c>
      <c r="AX175" s="12" t="s">
        <v>81</v>
      </c>
      <c r="AY175" s="208" t="s">
        <v>182</v>
      </c>
    </row>
    <row r="176" spans="1:65" s="1" customFormat="1" ht="36">
      <c r="A176" s="33"/>
      <c r="B176" s="34"/>
      <c r="C176" s="184" t="s">
        <v>276</v>
      </c>
      <c r="D176" s="184" t="s">
        <v>184</v>
      </c>
      <c r="E176" s="185" t="s">
        <v>286</v>
      </c>
      <c r="F176" s="186" t="s">
        <v>287</v>
      </c>
      <c r="G176" s="187" t="s">
        <v>223</v>
      </c>
      <c r="H176" s="188">
        <v>628.82000000000005</v>
      </c>
      <c r="I176" s="189"/>
      <c r="J176" s="190">
        <f>ROUND(I176*H176,2)</f>
        <v>0</v>
      </c>
      <c r="K176" s="186" t="s">
        <v>188</v>
      </c>
      <c r="L176" s="38"/>
      <c r="M176" s="191" t="s">
        <v>1</v>
      </c>
      <c r="N176" s="192" t="s">
        <v>38</v>
      </c>
      <c r="O176" s="70"/>
      <c r="P176" s="193">
        <f>O176*H176</f>
        <v>0</v>
      </c>
      <c r="Q176" s="193">
        <v>0</v>
      </c>
      <c r="R176" s="193">
        <f>Q176*H176</f>
        <v>0</v>
      </c>
      <c r="S176" s="193">
        <v>0</v>
      </c>
      <c r="T176" s="194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5" t="s">
        <v>189</v>
      </c>
      <c r="AT176" s="195" t="s">
        <v>184</v>
      </c>
      <c r="AU176" s="195" t="s">
        <v>83</v>
      </c>
      <c r="AY176" s="16" t="s">
        <v>182</v>
      </c>
      <c r="BE176" s="196">
        <f>IF(N176="základní",J176,0)</f>
        <v>0</v>
      </c>
      <c r="BF176" s="196">
        <f>IF(N176="snížená",J176,0)</f>
        <v>0</v>
      </c>
      <c r="BG176" s="196">
        <f>IF(N176="zákl. přenesená",J176,0)</f>
        <v>0</v>
      </c>
      <c r="BH176" s="196">
        <f>IF(N176="sníž. přenesená",J176,0)</f>
        <v>0</v>
      </c>
      <c r="BI176" s="196">
        <f>IF(N176="nulová",J176,0)</f>
        <v>0</v>
      </c>
      <c r="BJ176" s="16" t="s">
        <v>81</v>
      </c>
      <c r="BK176" s="196">
        <f>ROUND(I176*H176,2)</f>
        <v>0</v>
      </c>
      <c r="BL176" s="16" t="s">
        <v>189</v>
      </c>
      <c r="BM176" s="195" t="s">
        <v>288</v>
      </c>
    </row>
    <row r="177" spans="1:65" s="12" customFormat="1">
      <c r="B177" s="197"/>
      <c r="C177" s="198"/>
      <c r="D177" s="199" t="s">
        <v>191</v>
      </c>
      <c r="E177" s="200" t="s">
        <v>1</v>
      </c>
      <c r="F177" s="201" t="s">
        <v>499</v>
      </c>
      <c r="G177" s="198"/>
      <c r="H177" s="202">
        <v>628.82000000000005</v>
      </c>
      <c r="I177" s="203"/>
      <c r="J177" s="198"/>
      <c r="K177" s="198"/>
      <c r="L177" s="204"/>
      <c r="M177" s="205"/>
      <c r="N177" s="206"/>
      <c r="O177" s="206"/>
      <c r="P177" s="206"/>
      <c r="Q177" s="206"/>
      <c r="R177" s="206"/>
      <c r="S177" s="206"/>
      <c r="T177" s="207"/>
      <c r="AT177" s="208" t="s">
        <v>191</v>
      </c>
      <c r="AU177" s="208" t="s">
        <v>83</v>
      </c>
      <c r="AV177" s="12" t="s">
        <v>83</v>
      </c>
      <c r="AW177" s="12" t="s">
        <v>30</v>
      </c>
      <c r="AX177" s="12" t="s">
        <v>81</v>
      </c>
      <c r="AY177" s="208" t="s">
        <v>182</v>
      </c>
    </row>
    <row r="178" spans="1:65" s="1" customFormat="1" ht="24">
      <c r="A178" s="33"/>
      <c r="B178" s="34"/>
      <c r="C178" s="184" t="s">
        <v>281</v>
      </c>
      <c r="D178" s="184" t="s">
        <v>184</v>
      </c>
      <c r="E178" s="185" t="s">
        <v>290</v>
      </c>
      <c r="F178" s="186" t="s">
        <v>291</v>
      </c>
      <c r="G178" s="187" t="s">
        <v>223</v>
      </c>
      <c r="H178" s="188">
        <v>80.524000000000001</v>
      </c>
      <c r="I178" s="189"/>
      <c r="J178" s="190">
        <f>ROUND(I178*H178,2)</f>
        <v>0</v>
      </c>
      <c r="K178" s="186" t="s">
        <v>1</v>
      </c>
      <c r="L178" s="38"/>
      <c r="M178" s="191" t="s">
        <v>1</v>
      </c>
      <c r="N178" s="192" t="s">
        <v>38</v>
      </c>
      <c r="O178" s="70"/>
      <c r="P178" s="193">
        <f>O178*H178</f>
        <v>0</v>
      </c>
      <c r="Q178" s="193">
        <v>0</v>
      </c>
      <c r="R178" s="193">
        <f>Q178*H178</f>
        <v>0</v>
      </c>
      <c r="S178" s="193">
        <v>0</v>
      </c>
      <c r="T178" s="194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5" t="s">
        <v>189</v>
      </c>
      <c r="AT178" s="195" t="s">
        <v>184</v>
      </c>
      <c r="AU178" s="195" t="s">
        <v>83</v>
      </c>
      <c r="AY178" s="16" t="s">
        <v>182</v>
      </c>
      <c r="BE178" s="196">
        <f>IF(N178="základní",J178,0)</f>
        <v>0</v>
      </c>
      <c r="BF178" s="196">
        <f>IF(N178="snížená",J178,0)</f>
        <v>0</v>
      </c>
      <c r="BG178" s="196">
        <f>IF(N178="zákl. přenesená",J178,0)</f>
        <v>0</v>
      </c>
      <c r="BH178" s="196">
        <f>IF(N178="sníž. přenesená",J178,0)</f>
        <v>0</v>
      </c>
      <c r="BI178" s="196">
        <f>IF(N178="nulová",J178,0)</f>
        <v>0</v>
      </c>
      <c r="BJ178" s="16" t="s">
        <v>81</v>
      </c>
      <c r="BK178" s="196">
        <f>ROUND(I178*H178,2)</f>
        <v>0</v>
      </c>
      <c r="BL178" s="16" t="s">
        <v>189</v>
      </c>
      <c r="BM178" s="195" t="s">
        <v>292</v>
      </c>
    </row>
    <row r="179" spans="1:65" s="12" customFormat="1">
      <c r="B179" s="197"/>
      <c r="C179" s="198"/>
      <c r="D179" s="199" t="s">
        <v>191</v>
      </c>
      <c r="E179" s="200" t="s">
        <v>1</v>
      </c>
      <c r="F179" s="201" t="s">
        <v>247</v>
      </c>
      <c r="G179" s="198"/>
      <c r="H179" s="202">
        <v>80.524000000000001</v>
      </c>
      <c r="I179" s="203"/>
      <c r="J179" s="198"/>
      <c r="K179" s="198"/>
      <c r="L179" s="204"/>
      <c r="M179" s="205"/>
      <c r="N179" s="206"/>
      <c r="O179" s="206"/>
      <c r="P179" s="206"/>
      <c r="Q179" s="206"/>
      <c r="R179" s="206"/>
      <c r="S179" s="206"/>
      <c r="T179" s="207"/>
      <c r="AT179" s="208" t="s">
        <v>191</v>
      </c>
      <c r="AU179" s="208" t="s">
        <v>83</v>
      </c>
      <c r="AV179" s="12" t="s">
        <v>83</v>
      </c>
      <c r="AW179" s="12" t="s">
        <v>30</v>
      </c>
      <c r="AX179" s="12" t="s">
        <v>81</v>
      </c>
      <c r="AY179" s="208" t="s">
        <v>182</v>
      </c>
    </row>
    <row r="180" spans="1:65" s="1" customFormat="1" ht="24">
      <c r="A180" s="33"/>
      <c r="B180" s="34"/>
      <c r="C180" s="184" t="s">
        <v>285</v>
      </c>
      <c r="D180" s="184" t="s">
        <v>184</v>
      </c>
      <c r="E180" s="185" t="s">
        <v>294</v>
      </c>
      <c r="F180" s="186" t="s">
        <v>295</v>
      </c>
      <c r="G180" s="187" t="s">
        <v>223</v>
      </c>
      <c r="H180" s="188">
        <v>80.524000000000001</v>
      </c>
      <c r="I180" s="189"/>
      <c r="J180" s="190">
        <f>ROUND(I180*H180,2)</f>
        <v>0</v>
      </c>
      <c r="K180" s="186" t="s">
        <v>1</v>
      </c>
      <c r="L180" s="38"/>
      <c r="M180" s="191" t="s">
        <v>1</v>
      </c>
      <c r="N180" s="192" t="s">
        <v>38</v>
      </c>
      <c r="O180" s="70"/>
      <c r="P180" s="193">
        <f>O180*H180</f>
        <v>0</v>
      </c>
      <c r="Q180" s="193">
        <v>0</v>
      </c>
      <c r="R180" s="193">
        <f>Q180*H180</f>
        <v>0</v>
      </c>
      <c r="S180" s="193">
        <v>0</v>
      </c>
      <c r="T180" s="194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5" t="s">
        <v>189</v>
      </c>
      <c r="AT180" s="195" t="s">
        <v>184</v>
      </c>
      <c r="AU180" s="195" t="s">
        <v>83</v>
      </c>
      <c r="AY180" s="16" t="s">
        <v>182</v>
      </c>
      <c r="BE180" s="196">
        <f>IF(N180="základní",J180,0)</f>
        <v>0</v>
      </c>
      <c r="BF180" s="196">
        <f>IF(N180="snížená",J180,0)</f>
        <v>0</v>
      </c>
      <c r="BG180" s="196">
        <f>IF(N180="zákl. přenesená",J180,0)</f>
        <v>0</v>
      </c>
      <c r="BH180" s="196">
        <f>IF(N180="sníž. přenesená",J180,0)</f>
        <v>0</v>
      </c>
      <c r="BI180" s="196">
        <f>IF(N180="nulová",J180,0)</f>
        <v>0</v>
      </c>
      <c r="BJ180" s="16" t="s">
        <v>81</v>
      </c>
      <c r="BK180" s="196">
        <f>ROUND(I180*H180,2)</f>
        <v>0</v>
      </c>
      <c r="BL180" s="16" t="s">
        <v>189</v>
      </c>
      <c r="BM180" s="195" t="s">
        <v>296</v>
      </c>
    </row>
    <row r="181" spans="1:65" s="12" customFormat="1">
      <c r="B181" s="197"/>
      <c r="C181" s="198"/>
      <c r="D181" s="199" t="s">
        <v>191</v>
      </c>
      <c r="E181" s="200" t="s">
        <v>1</v>
      </c>
      <c r="F181" s="201" t="s">
        <v>247</v>
      </c>
      <c r="G181" s="198"/>
      <c r="H181" s="202">
        <v>80.524000000000001</v>
      </c>
      <c r="I181" s="203"/>
      <c r="J181" s="198"/>
      <c r="K181" s="198"/>
      <c r="L181" s="204"/>
      <c r="M181" s="205"/>
      <c r="N181" s="206"/>
      <c r="O181" s="206"/>
      <c r="P181" s="206"/>
      <c r="Q181" s="206"/>
      <c r="R181" s="206"/>
      <c r="S181" s="206"/>
      <c r="T181" s="207"/>
      <c r="AT181" s="208" t="s">
        <v>191</v>
      </c>
      <c r="AU181" s="208" t="s">
        <v>83</v>
      </c>
      <c r="AV181" s="12" t="s">
        <v>83</v>
      </c>
      <c r="AW181" s="12" t="s">
        <v>30</v>
      </c>
      <c r="AX181" s="12" t="s">
        <v>81</v>
      </c>
      <c r="AY181" s="208" t="s">
        <v>182</v>
      </c>
    </row>
    <row r="182" spans="1:65" s="1" customFormat="1" ht="16.5" customHeight="1">
      <c r="A182" s="33"/>
      <c r="B182" s="34"/>
      <c r="C182" s="184" t="s">
        <v>289</v>
      </c>
      <c r="D182" s="184" t="s">
        <v>184</v>
      </c>
      <c r="E182" s="185" t="s">
        <v>298</v>
      </c>
      <c r="F182" s="186" t="s">
        <v>299</v>
      </c>
      <c r="G182" s="187" t="s">
        <v>223</v>
      </c>
      <c r="H182" s="188">
        <v>270.40800000000002</v>
      </c>
      <c r="I182" s="189"/>
      <c r="J182" s="190">
        <f>ROUND(I182*H182,2)</f>
        <v>0</v>
      </c>
      <c r="K182" s="186" t="s">
        <v>1</v>
      </c>
      <c r="L182" s="38"/>
      <c r="M182" s="191" t="s">
        <v>1</v>
      </c>
      <c r="N182" s="192" t="s">
        <v>38</v>
      </c>
      <c r="O182" s="70"/>
      <c r="P182" s="193">
        <f>O182*H182</f>
        <v>0</v>
      </c>
      <c r="Q182" s="193">
        <v>0</v>
      </c>
      <c r="R182" s="193">
        <f>Q182*H182</f>
        <v>0</v>
      </c>
      <c r="S182" s="193">
        <v>0</v>
      </c>
      <c r="T182" s="194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5" t="s">
        <v>189</v>
      </c>
      <c r="AT182" s="195" t="s">
        <v>184</v>
      </c>
      <c r="AU182" s="195" t="s">
        <v>83</v>
      </c>
      <c r="AY182" s="16" t="s">
        <v>182</v>
      </c>
      <c r="BE182" s="196">
        <f>IF(N182="základní",J182,0)</f>
        <v>0</v>
      </c>
      <c r="BF182" s="196">
        <f>IF(N182="snížená",J182,0)</f>
        <v>0</v>
      </c>
      <c r="BG182" s="196">
        <f>IF(N182="zákl. přenesená",J182,0)</f>
        <v>0</v>
      </c>
      <c r="BH182" s="196">
        <f>IF(N182="sníž. přenesená",J182,0)</f>
        <v>0</v>
      </c>
      <c r="BI182" s="196">
        <f>IF(N182="nulová",J182,0)</f>
        <v>0</v>
      </c>
      <c r="BJ182" s="16" t="s">
        <v>81</v>
      </c>
      <c r="BK182" s="196">
        <f>ROUND(I182*H182,2)</f>
        <v>0</v>
      </c>
      <c r="BL182" s="16" t="s">
        <v>189</v>
      </c>
      <c r="BM182" s="195" t="s">
        <v>300</v>
      </c>
    </row>
    <row r="183" spans="1:65" s="12" customFormat="1">
      <c r="B183" s="197"/>
      <c r="C183" s="198"/>
      <c r="D183" s="199" t="s">
        <v>191</v>
      </c>
      <c r="E183" s="200" t="s">
        <v>1</v>
      </c>
      <c r="F183" s="201" t="s">
        <v>301</v>
      </c>
      <c r="G183" s="198"/>
      <c r="H183" s="202">
        <v>270.40800000000002</v>
      </c>
      <c r="I183" s="203"/>
      <c r="J183" s="198"/>
      <c r="K183" s="198"/>
      <c r="L183" s="204"/>
      <c r="M183" s="205"/>
      <c r="N183" s="206"/>
      <c r="O183" s="206"/>
      <c r="P183" s="206"/>
      <c r="Q183" s="206"/>
      <c r="R183" s="206"/>
      <c r="S183" s="206"/>
      <c r="T183" s="207"/>
      <c r="AT183" s="208" t="s">
        <v>191</v>
      </c>
      <c r="AU183" s="208" t="s">
        <v>83</v>
      </c>
      <c r="AV183" s="12" t="s">
        <v>83</v>
      </c>
      <c r="AW183" s="12" t="s">
        <v>30</v>
      </c>
      <c r="AX183" s="12" t="s">
        <v>81</v>
      </c>
      <c r="AY183" s="208" t="s">
        <v>182</v>
      </c>
    </row>
    <row r="184" spans="1:65" s="1" customFormat="1" ht="24">
      <c r="A184" s="33"/>
      <c r="B184" s="34"/>
      <c r="C184" s="184" t="s">
        <v>7</v>
      </c>
      <c r="D184" s="184" t="s">
        <v>184</v>
      </c>
      <c r="E184" s="185" t="s">
        <v>303</v>
      </c>
      <c r="F184" s="186" t="s">
        <v>304</v>
      </c>
      <c r="G184" s="187" t="s">
        <v>305</v>
      </c>
      <c r="H184" s="188">
        <v>196.84800000000001</v>
      </c>
      <c r="I184" s="189"/>
      <c r="J184" s="190">
        <f>ROUND(I184*H184,2)</f>
        <v>0</v>
      </c>
      <c r="K184" s="186" t="s">
        <v>1</v>
      </c>
      <c r="L184" s="38"/>
      <c r="M184" s="191" t="s">
        <v>1</v>
      </c>
      <c r="N184" s="192" t="s">
        <v>38</v>
      </c>
      <c r="O184" s="70"/>
      <c r="P184" s="193">
        <f>O184*H184</f>
        <v>0</v>
      </c>
      <c r="Q184" s="193">
        <v>0</v>
      </c>
      <c r="R184" s="193">
        <f>Q184*H184</f>
        <v>0</v>
      </c>
      <c r="S184" s="193">
        <v>0</v>
      </c>
      <c r="T184" s="194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5" t="s">
        <v>189</v>
      </c>
      <c r="AT184" s="195" t="s">
        <v>184</v>
      </c>
      <c r="AU184" s="195" t="s">
        <v>83</v>
      </c>
      <c r="AY184" s="16" t="s">
        <v>182</v>
      </c>
      <c r="BE184" s="196">
        <f>IF(N184="základní",J184,0)</f>
        <v>0</v>
      </c>
      <c r="BF184" s="196">
        <f>IF(N184="snížená",J184,0)</f>
        <v>0</v>
      </c>
      <c r="BG184" s="196">
        <f>IF(N184="zákl. přenesená",J184,0)</f>
        <v>0</v>
      </c>
      <c r="BH184" s="196">
        <f>IF(N184="sníž. přenesená",J184,0)</f>
        <v>0</v>
      </c>
      <c r="BI184" s="196">
        <f>IF(N184="nulová",J184,0)</f>
        <v>0</v>
      </c>
      <c r="BJ184" s="16" t="s">
        <v>81</v>
      </c>
      <c r="BK184" s="196">
        <f>ROUND(I184*H184,2)</f>
        <v>0</v>
      </c>
      <c r="BL184" s="16" t="s">
        <v>189</v>
      </c>
      <c r="BM184" s="195" t="s">
        <v>306</v>
      </c>
    </row>
    <row r="185" spans="1:65" s="12" customFormat="1">
      <c r="B185" s="197"/>
      <c r="C185" s="198"/>
      <c r="D185" s="199" t="s">
        <v>191</v>
      </c>
      <c r="E185" s="200" t="s">
        <v>1</v>
      </c>
      <c r="F185" s="201" t="s">
        <v>307</v>
      </c>
      <c r="G185" s="198"/>
      <c r="H185" s="202">
        <v>196.84800000000001</v>
      </c>
      <c r="I185" s="203"/>
      <c r="J185" s="198"/>
      <c r="K185" s="198"/>
      <c r="L185" s="204"/>
      <c r="M185" s="205"/>
      <c r="N185" s="206"/>
      <c r="O185" s="206"/>
      <c r="P185" s="206"/>
      <c r="Q185" s="206"/>
      <c r="R185" s="206"/>
      <c r="S185" s="206"/>
      <c r="T185" s="207"/>
      <c r="AT185" s="208" t="s">
        <v>191</v>
      </c>
      <c r="AU185" s="208" t="s">
        <v>83</v>
      </c>
      <c r="AV185" s="12" t="s">
        <v>83</v>
      </c>
      <c r="AW185" s="12" t="s">
        <v>30</v>
      </c>
      <c r="AX185" s="12" t="s">
        <v>81</v>
      </c>
      <c r="AY185" s="208" t="s">
        <v>182</v>
      </c>
    </row>
    <row r="186" spans="1:65" s="1" customFormat="1" ht="24">
      <c r="A186" s="33"/>
      <c r="B186" s="34"/>
      <c r="C186" s="184" t="s">
        <v>297</v>
      </c>
      <c r="D186" s="184" t="s">
        <v>184</v>
      </c>
      <c r="E186" s="185" t="s">
        <v>309</v>
      </c>
      <c r="F186" s="186" t="s">
        <v>310</v>
      </c>
      <c r="G186" s="187" t="s">
        <v>223</v>
      </c>
      <c r="H186" s="188">
        <v>120.376</v>
      </c>
      <c r="I186" s="189"/>
      <c r="J186" s="190">
        <f>ROUND(I186*H186,2)</f>
        <v>0</v>
      </c>
      <c r="K186" s="186" t="s">
        <v>1</v>
      </c>
      <c r="L186" s="38"/>
      <c r="M186" s="191" t="s">
        <v>1</v>
      </c>
      <c r="N186" s="192" t="s">
        <v>38</v>
      </c>
      <c r="O186" s="70"/>
      <c r="P186" s="193">
        <f>O186*H186</f>
        <v>0</v>
      </c>
      <c r="Q186" s="193">
        <v>0</v>
      </c>
      <c r="R186" s="193">
        <f>Q186*H186</f>
        <v>0</v>
      </c>
      <c r="S186" s="193">
        <v>0</v>
      </c>
      <c r="T186" s="194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5" t="s">
        <v>189</v>
      </c>
      <c r="AT186" s="195" t="s">
        <v>184</v>
      </c>
      <c r="AU186" s="195" t="s">
        <v>83</v>
      </c>
      <c r="AY186" s="16" t="s">
        <v>182</v>
      </c>
      <c r="BE186" s="196">
        <f>IF(N186="základní",J186,0)</f>
        <v>0</v>
      </c>
      <c r="BF186" s="196">
        <f>IF(N186="snížená",J186,0)</f>
        <v>0</v>
      </c>
      <c r="BG186" s="196">
        <f>IF(N186="zákl. přenesená",J186,0)</f>
        <v>0</v>
      </c>
      <c r="BH186" s="196">
        <f>IF(N186="sníž. přenesená",J186,0)</f>
        <v>0</v>
      </c>
      <c r="BI186" s="196">
        <f>IF(N186="nulová",J186,0)</f>
        <v>0</v>
      </c>
      <c r="BJ186" s="16" t="s">
        <v>81</v>
      </c>
      <c r="BK186" s="196">
        <f>ROUND(I186*H186,2)</f>
        <v>0</v>
      </c>
      <c r="BL186" s="16" t="s">
        <v>189</v>
      </c>
      <c r="BM186" s="195" t="s">
        <v>311</v>
      </c>
    </row>
    <row r="187" spans="1:65" s="12" customFormat="1">
      <c r="B187" s="197"/>
      <c r="C187" s="198"/>
      <c r="D187" s="199" t="s">
        <v>191</v>
      </c>
      <c r="E187" s="200" t="s">
        <v>1</v>
      </c>
      <c r="F187" s="201" t="s">
        <v>312</v>
      </c>
      <c r="G187" s="198"/>
      <c r="H187" s="202">
        <v>120.376</v>
      </c>
      <c r="I187" s="203"/>
      <c r="J187" s="198"/>
      <c r="K187" s="198"/>
      <c r="L187" s="204"/>
      <c r="M187" s="205"/>
      <c r="N187" s="206"/>
      <c r="O187" s="206"/>
      <c r="P187" s="206"/>
      <c r="Q187" s="206"/>
      <c r="R187" s="206"/>
      <c r="S187" s="206"/>
      <c r="T187" s="207"/>
      <c r="AT187" s="208" t="s">
        <v>191</v>
      </c>
      <c r="AU187" s="208" t="s">
        <v>83</v>
      </c>
      <c r="AV187" s="12" t="s">
        <v>83</v>
      </c>
      <c r="AW187" s="12" t="s">
        <v>30</v>
      </c>
      <c r="AX187" s="12" t="s">
        <v>81</v>
      </c>
      <c r="AY187" s="208" t="s">
        <v>182</v>
      </c>
    </row>
    <row r="188" spans="1:65" s="1" customFormat="1" ht="16.5" customHeight="1">
      <c r="A188" s="33"/>
      <c r="B188" s="34"/>
      <c r="C188" s="230" t="s">
        <v>302</v>
      </c>
      <c r="D188" s="230" t="s">
        <v>315</v>
      </c>
      <c r="E188" s="231" t="s">
        <v>316</v>
      </c>
      <c r="F188" s="232" t="s">
        <v>317</v>
      </c>
      <c r="G188" s="233" t="s">
        <v>305</v>
      </c>
      <c r="H188" s="234">
        <v>123.63800000000001</v>
      </c>
      <c r="I188" s="235"/>
      <c r="J188" s="236">
        <f>ROUND(I188*H188,2)</f>
        <v>0</v>
      </c>
      <c r="K188" s="232" t="s">
        <v>188</v>
      </c>
      <c r="L188" s="237"/>
      <c r="M188" s="238" t="s">
        <v>1</v>
      </c>
      <c r="N188" s="239" t="s">
        <v>38</v>
      </c>
      <c r="O188" s="70"/>
      <c r="P188" s="193">
        <f>O188*H188</f>
        <v>0</v>
      </c>
      <c r="Q188" s="193">
        <v>1</v>
      </c>
      <c r="R188" s="193">
        <f>Q188*H188</f>
        <v>123.63800000000001</v>
      </c>
      <c r="S188" s="193">
        <v>0</v>
      </c>
      <c r="T188" s="194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5" t="s">
        <v>226</v>
      </c>
      <c r="AT188" s="195" t="s">
        <v>315</v>
      </c>
      <c r="AU188" s="195" t="s">
        <v>83</v>
      </c>
      <c r="AY188" s="16" t="s">
        <v>182</v>
      </c>
      <c r="BE188" s="196">
        <f>IF(N188="základní",J188,0)</f>
        <v>0</v>
      </c>
      <c r="BF188" s="196">
        <f>IF(N188="snížená",J188,0)</f>
        <v>0</v>
      </c>
      <c r="BG188" s="196">
        <f>IF(N188="zákl. přenesená",J188,0)</f>
        <v>0</v>
      </c>
      <c r="BH188" s="196">
        <f>IF(N188="sníž. přenesená",J188,0)</f>
        <v>0</v>
      </c>
      <c r="BI188" s="196">
        <f>IF(N188="nulová",J188,0)</f>
        <v>0</v>
      </c>
      <c r="BJ188" s="16" t="s">
        <v>81</v>
      </c>
      <c r="BK188" s="196">
        <f>ROUND(I188*H188,2)</f>
        <v>0</v>
      </c>
      <c r="BL188" s="16" t="s">
        <v>189</v>
      </c>
      <c r="BM188" s="195" t="s">
        <v>318</v>
      </c>
    </row>
    <row r="189" spans="1:65" s="14" customFormat="1">
      <c r="B189" s="220"/>
      <c r="C189" s="221"/>
      <c r="D189" s="199" t="s">
        <v>191</v>
      </c>
      <c r="E189" s="222" t="s">
        <v>1</v>
      </c>
      <c r="F189" s="223" t="s">
        <v>319</v>
      </c>
      <c r="G189" s="221"/>
      <c r="H189" s="222" t="s">
        <v>1</v>
      </c>
      <c r="I189" s="224"/>
      <c r="J189" s="221"/>
      <c r="K189" s="221"/>
      <c r="L189" s="225"/>
      <c r="M189" s="226"/>
      <c r="N189" s="227"/>
      <c r="O189" s="227"/>
      <c r="P189" s="227"/>
      <c r="Q189" s="227"/>
      <c r="R189" s="227"/>
      <c r="S189" s="227"/>
      <c r="T189" s="228"/>
      <c r="AT189" s="229" t="s">
        <v>191</v>
      </c>
      <c r="AU189" s="229" t="s">
        <v>83</v>
      </c>
      <c r="AV189" s="14" t="s">
        <v>81</v>
      </c>
      <c r="AW189" s="14" t="s">
        <v>30</v>
      </c>
      <c r="AX189" s="14" t="s">
        <v>73</v>
      </c>
      <c r="AY189" s="229" t="s">
        <v>182</v>
      </c>
    </row>
    <row r="190" spans="1:65" s="12" customFormat="1">
      <c r="B190" s="197"/>
      <c r="C190" s="198"/>
      <c r="D190" s="199" t="s">
        <v>191</v>
      </c>
      <c r="E190" s="200" t="s">
        <v>1</v>
      </c>
      <c r="F190" s="201" t="s">
        <v>320</v>
      </c>
      <c r="G190" s="198"/>
      <c r="H190" s="202">
        <v>16.2</v>
      </c>
      <c r="I190" s="203"/>
      <c r="J190" s="198"/>
      <c r="K190" s="198"/>
      <c r="L190" s="204"/>
      <c r="M190" s="205"/>
      <c r="N190" s="206"/>
      <c r="O190" s="206"/>
      <c r="P190" s="206"/>
      <c r="Q190" s="206"/>
      <c r="R190" s="206"/>
      <c r="S190" s="206"/>
      <c r="T190" s="207"/>
      <c r="AT190" s="208" t="s">
        <v>191</v>
      </c>
      <c r="AU190" s="208" t="s">
        <v>83</v>
      </c>
      <c r="AV190" s="12" t="s">
        <v>83</v>
      </c>
      <c r="AW190" s="12" t="s">
        <v>30</v>
      </c>
      <c r="AX190" s="12" t="s">
        <v>73</v>
      </c>
      <c r="AY190" s="208" t="s">
        <v>182</v>
      </c>
    </row>
    <row r="191" spans="1:65" s="12" customFormat="1">
      <c r="B191" s="197"/>
      <c r="C191" s="198"/>
      <c r="D191" s="199" t="s">
        <v>191</v>
      </c>
      <c r="E191" s="200" t="s">
        <v>1</v>
      </c>
      <c r="F191" s="201" t="s">
        <v>321</v>
      </c>
      <c r="G191" s="198"/>
      <c r="H191" s="202">
        <v>14.04</v>
      </c>
      <c r="I191" s="203"/>
      <c r="J191" s="198"/>
      <c r="K191" s="198"/>
      <c r="L191" s="204"/>
      <c r="M191" s="205"/>
      <c r="N191" s="206"/>
      <c r="O191" s="206"/>
      <c r="P191" s="206"/>
      <c r="Q191" s="206"/>
      <c r="R191" s="206"/>
      <c r="S191" s="206"/>
      <c r="T191" s="207"/>
      <c r="AT191" s="208" t="s">
        <v>191</v>
      </c>
      <c r="AU191" s="208" t="s">
        <v>83</v>
      </c>
      <c r="AV191" s="12" t="s">
        <v>83</v>
      </c>
      <c r="AW191" s="12" t="s">
        <v>30</v>
      </c>
      <c r="AX191" s="12" t="s">
        <v>73</v>
      </c>
      <c r="AY191" s="208" t="s">
        <v>182</v>
      </c>
    </row>
    <row r="192" spans="1:65" s="12" customFormat="1">
      <c r="B192" s="197"/>
      <c r="C192" s="198"/>
      <c r="D192" s="199" t="s">
        <v>191</v>
      </c>
      <c r="E192" s="200" t="s">
        <v>1</v>
      </c>
      <c r="F192" s="201" t="s">
        <v>322</v>
      </c>
      <c r="G192" s="198"/>
      <c r="H192" s="202">
        <v>38.448</v>
      </c>
      <c r="I192" s="203"/>
      <c r="J192" s="198"/>
      <c r="K192" s="198"/>
      <c r="L192" s="204"/>
      <c r="M192" s="205"/>
      <c r="N192" s="206"/>
      <c r="O192" s="206"/>
      <c r="P192" s="206"/>
      <c r="Q192" s="206"/>
      <c r="R192" s="206"/>
      <c r="S192" s="206"/>
      <c r="T192" s="207"/>
      <c r="AT192" s="208" t="s">
        <v>191</v>
      </c>
      <c r="AU192" s="208" t="s">
        <v>83</v>
      </c>
      <c r="AV192" s="12" t="s">
        <v>83</v>
      </c>
      <c r="AW192" s="12" t="s">
        <v>30</v>
      </c>
      <c r="AX192" s="12" t="s">
        <v>73</v>
      </c>
      <c r="AY192" s="208" t="s">
        <v>182</v>
      </c>
    </row>
    <row r="193" spans="1:65" s="13" customFormat="1">
      <c r="B193" s="209"/>
      <c r="C193" s="210"/>
      <c r="D193" s="199" t="s">
        <v>191</v>
      </c>
      <c r="E193" s="211" t="s">
        <v>145</v>
      </c>
      <c r="F193" s="212" t="s">
        <v>199</v>
      </c>
      <c r="G193" s="210"/>
      <c r="H193" s="213">
        <v>68.688000000000002</v>
      </c>
      <c r="I193" s="214"/>
      <c r="J193" s="210"/>
      <c r="K193" s="210"/>
      <c r="L193" s="215"/>
      <c r="M193" s="216"/>
      <c r="N193" s="217"/>
      <c r="O193" s="217"/>
      <c r="P193" s="217"/>
      <c r="Q193" s="217"/>
      <c r="R193" s="217"/>
      <c r="S193" s="217"/>
      <c r="T193" s="218"/>
      <c r="AT193" s="219" t="s">
        <v>191</v>
      </c>
      <c r="AU193" s="219" t="s">
        <v>83</v>
      </c>
      <c r="AV193" s="13" t="s">
        <v>189</v>
      </c>
      <c r="AW193" s="13" t="s">
        <v>30</v>
      </c>
      <c r="AX193" s="13" t="s">
        <v>73</v>
      </c>
      <c r="AY193" s="219" t="s">
        <v>182</v>
      </c>
    </row>
    <row r="194" spans="1:65" s="12" customFormat="1">
      <c r="B194" s="197"/>
      <c r="C194" s="198"/>
      <c r="D194" s="199" t="s">
        <v>191</v>
      </c>
      <c r="E194" s="200" t="s">
        <v>1</v>
      </c>
      <c r="F194" s="201" t="s">
        <v>323</v>
      </c>
      <c r="G194" s="198"/>
      <c r="H194" s="202">
        <v>123.63800000000001</v>
      </c>
      <c r="I194" s="203"/>
      <c r="J194" s="198"/>
      <c r="K194" s="198"/>
      <c r="L194" s="204"/>
      <c r="M194" s="205"/>
      <c r="N194" s="206"/>
      <c r="O194" s="206"/>
      <c r="P194" s="206"/>
      <c r="Q194" s="206"/>
      <c r="R194" s="206"/>
      <c r="S194" s="206"/>
      <c r="T194" s="207"/>
      <c r="AT194" s="208" t="s">
        <v>191</v>
      </c>
      <c r="AU194" s="208" t="s">
        <v>83</v>
      </c>
      <c r="AV194" s="12" t="s">
        <v>83</v>
      </c>
      <c r="AW194" s="12" t="s">
        <v>30</v>
      </c>
      <c r="AX194" s="12" t="s">
        <v>81</v>
      </c>
      <c r="AY194" s="208" t="s">
        <v>182</v>
      </c>
    </row>
    <row r="195" spans="1:65" s="1" customFormat="1" ht="24">
      <c r="A195" s="33"/>
      <c r="B195" s="34"/>
      <c r="C195" s="184" t="s">
        <v>308</v>
      </c>
      <c r="D195" s="184" t="s">
        <v>184</v>
      </c>
      <c r="E195" s="185" t="s">
        <v>325</v>
      </c>
      <c r="F195" s="186" t="s">
        <v>326</v>
      </c>
      <c r="G195" s="187" t="s">
        <v>223</v>
      </c>
      <c r="H195" s="188">
        <v>25.92</v>
      </c>
      <c r="I195" s="189"/>
      <c r="J195" s="190">
        <f>ROUND(I195*H195,2)</f>
        <v>0</v>
      </c>
      <c r="K195" s="186" t="s">
        <v>1</v>
      </c>
      <c r="L195" s="38"/>
      <c r="M195" s="191" t="s">
        <v>1</v>
      </c>
      <c r="N195" s="192" t="s">
        <v>38</v>
      </c>
      <c r="O195" s="70"/>
      <c r="P195" s="193">
        <f>O195*H195</f>
        <v>0</v>
      </c>
      <c r="Q195" s="193">
        <v>0</v>
      </c>
      <c r="R195" s="193">
        <f>Q195*H195</f>
        <v>0</v>
      </c>
      <c r="S195" s="193">
        <v>0</v>
      </c>
      <c r="T195" s="194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5" t="s">
        <v>189</v>
      </c>
      <c r="AT195" s="195" t="s">
        <v>184</v>
      </c>
      <c r="AU195" s="195" t="s">
        <v>83</v>
      </c>
      <c r="AY195" s="16" t="s">
        <v>182</v>
      </c>
      <c r="BE195" s="196">
        <f>IF(N195="základní",J195,0)</f>
        <v>0</v>
      </c>
      <c r="BF195" s="196">
        <f>IF(N195="snížená",J195,0)</f>
        <v>0</v>
      </c>
      <c r="BG195" s="196">
        <f>IF(N195="zákl. přenesená",J195,0)</f>
        <v>0</v>
      </c>
      <c r="BH195" s="196">
        <f>IF(N195="sníž. přenesená",J195,0)</f>
        <v>0</v>
      </c>
      <c r="BI195" s="196">
        <f>IF(N195="nulová",J195,0)</f>
        <v>0</v>
      </c>
      <c r="BJ195" s="16" t="s">
        <v>81</v>
      </c>
      <c r="BK195" s="196">
        <f>ROUND(I195*H195,2)</f>
        <v>0</v>
      </c>
      <c r="BL195" s="16" t="s">
        <v>189</v>
      </c>
      <c r="BM195" s="195" t="s">
        <v>327</v>
      </c>
    </row>
    <row r="196" spans="1:65" s="12" customFormat="1">
      <c r="B196" s="197"/>
      <c r="C196" s="198"/>
      <c r="D196" s="199" t="s">
        <v>191</v>
      </c>
      <c r="E196" s="200" t="s">
        <v>136</v>
      </c>
      <c r="F196" s="201" t="s">
        <v>328</v>
      </c>
      <c r="G196" s="198"/>
      <c r="H196" s="202">
        <v>25.92</v>
      </c>
      <c r="I196" s="203"/>
      <c r="J196" s="198"/>
      <c r="K196" s="198"/>
      <c r="L196" s="204"/>
      <c r="M196" s="205"/>
      <c r="N196" s="206"/>
      <c r="O196" s="206"/>
      <c r="P196" s="206"/>
      <c r="Q196" s="206"/>
      <c r="R196" s="206"/>
      <c r="S196" s="206"/>
      <c r="T196" s="207"/>
      <c r="AT196" s="208" t="s">
        <v>191</v>
      </c>
      <c r="AU196" s="208" t="s">
        <v>83</v>
      </c>
      <c r="AV196" s="12" t="s">
        <v>83</v>
      </c>
      <c r="AW196" s="12" t="s">
        <v>30</v>
      </c>
      <c r="AX196" s="12" t="s">
        <v>81</v>
      </c>
      <c r="AY196" s="208" t="s">
        <v>182</v>
      </c>
    </row>
    <row r="197" spans="1:65" s="1" customFormat="1" ht="16.5" customHeight="1">
      <c r="A197" s="33"/>
      <c r="B197" s="34"/>
      <c r="C197" s="230" t="s">
        <v>314</v>
      </c>
      <c r="D197" s="230" t="s">
        <v>315</v>
      </c>
      <c r="E197" s="231" t="s">
        <v>330</v>
      </c>
      <c r="F197" s="232" t="s">
        <v>331</v>
      </c>
      <c r="G197" s="233" t="s">
        <v>305</v>
      </c>
      <c r="H197" s="234">
        <v>46.655999999999999</v>
      </c>
      <c r="I197" s="235"/>
      <c r="J197" s="236">
        <f>ROUND(I197*H197,2)</f>
        <v>0</v>
      </c>
      <c r="K197" s="232" t="s">
        <v>1</v>
      </c>
      <c r="L197" s="237"/>
      <c r="M197" s="238" t="s">
        <v>1</v>
      </c>
      <c r="N197" s="239" t="s">
        <v>38</v>
      </c>
      <c r="O197" s="70"/>
      <c r="P197" s="193">
        <f>O197*H197</f>
        <v>0</v>
      </c>
      <c r="Q197" s="193">
        <v>0</v>
      </c>
      <c r="R197" s="193">
        <f>Q197*H197</f>
        <v>0</v>
      </c>
      <c r="S197" s="193">
        <v>0</v>
      </c>
      <c r="T197" s="194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5" t="s">
        <v>226</v>
      </c>
      <c r="AT197" s="195" t="s">
        <v>315</v>
      </c>
      <c r="AU197" s="195" t="s">
        <v>83</v>
      </c>
      <c r="AY197" s="16" t="s">
        <v>182</v>
      </c>
      <c r="BE197" s="196">
        <f>IF(N197="základní",J197,0)</f>
        <v>0</v>
      </c>
      <c r="BF197" s="196">
        <f>IF(N197="snížená",J197,0)</f>
        <v>0</v>
      </c>
      <c r="BG197" s="196">
        <f>IF(N197="zákl. přenesená",J197,0)</f>
        <v>0</v>
      </c>
      <c r="BH197" s="196">
        <f>IF(N197="sníž. přenesená",J197,0)</f>
        <v>0</v>
      </c>
      <c r="BI197" s="196">
        <f>IF(N197="nulová",J197,0)</f>
        <v>0</v>
      </c>
      <c r="BJ197" s="16" t="s">
        <v>81</v>
      </c>
      <c r="BK197" s="196">
        <f>ROUND(I197*H197,2)</f>
        <v>0</v>
      </c>
      <c r="BL197" s="16" t="s">
        <v>189</v>
      </c>
      <c r="BM197" s="195" t="s">
        <v>332</v>
      </c>
    </row>
    <row r="198" spans="1:65" s="12" customFormat="1">
      <c r="B198" s="197"/>
      <c r="C198" s="198"/>
      <c r="D198" s="199" t="s">
        <v>191</v>
      </c>
      <c r="E198" s="200" t="s">
        <v>1</v>
      </c>
      <c r="F198" s="201" t="s">
        <v>333</v>
      </c>
      <c r="G198" s="198"/>
      <c r="H198" s="202">
        <v>46.655999999999999</v>
      </c>
      <c r="I198" s="203"/>
      <c r="J198" s="198"/>
      <c r="K198" s="198"/>
      <c r="L198" s="204"/>
      <c r="M198" s="205"/>
      <c r="N198" s="206"/>
      <c r="O198" s="206"/>
      <c r="P198" s="206"/>
      <c r="Q198" s="206"/>
      <c r="R198" s="206"/>
      <c r="S198" s="206"/>
      <c r="T198" s="207"/>
      <c r="AT198" s="208" t="s">
        <v>191</v>
      </c>
      <c r="AU198" s="208" t="s">
        <v>83</v>
      </c>
      <c r="AV198" s="12" t="s">
        <v>83</v>
      </c>
      <c r="AW198" s="12" t="s">
        <v>30</v>
      </c>
      <c r="AX198" s="12" t="s">
        <v>81</v>
      </c>
      <c r="AY198" s="208" t="s">
        <v>182</v>
      </c>
    </row>
    <row r="199" spans="1:65" s="1" customFormat="1" ht="24">
      <c r="A199" s="33"/>
      <c r="B199" s="34"/>
      <c r="C199" s="184" t="s">
        <v>324</v>
      </c>
      <c r="D199" s="184" t="s">
        <v>184</v>
      </c>
      <c r="E199" s="185" t="s">
        <v>335</v>
      </c>
      <c r="F199" s="186" t="s">
        <v>336</v>
      </c>
      <c r="G199" s="187" t="s">
        <v>187</v>
      </c>
      <c r="H199" s="188">
        <v>70.2</v>
      </c>
      <c r="I199" s="189"/>
      <c r="J199" s="190">
        <f>ROUND(I199*H199,2)</f>
        <v>0</v>
      </c>
      <c r="K199" s="186" t="s">
        <v>188</v>
      </c>
      <c r="L199" s="38"/>
      <c r="M199" s="191" t="s">
        <v>1</v>
      </c>
      <c r="N199" s="192" t="s">
        <v>38</v>
      </c>
      <c r="O199" s="70"/>
      <c r="P199" s="193">
        <f>O199*H199</f>
        <v>0</v>
      </c>
      <c r="Q199" s="193">
        <v>0</v>
      </c>
      <c r="R199" s="193">
        <f>Q199*H199</f>
        <v>0</v>
      </c>
      <c r="S199" s="193">
        <v>0</v>
      </c>
      <c r="T199" s="194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5" t="s">
        <v>189</v>
      </c>
      <c r="AT199" s="195" t="s">
        <v>184</v>
      </c>
      <c r="AU199" s="195" t="s">
        <v>83</v>
      </c>
      <c r="AY199" s="16" t="s">
        <v>182</v>
      </c>
      <c r="BE199" s="196">
        <f>IF(N199="základní",J199,0)</f>
        <v>0</v>
      </c>
      <c r="BF199" s="196">
        <f>IF(N199="snížená",J199,0)</f>
        <v>0</v>
      </c>
      <c r="BG199" s="196">
        <f>IF(N199="zákl. přenesená",J199,0)</f>
        <v>0</v>
      </c>
      <c r="BH199" s="196">
        <f>IF(N199="sníž. přenesená",J199,0)</f>
        <v>0</v>
      </c>
      <c r="BI199" s="196">
        <f>IF(N199="nulová",J199,0)</f>
        <v>0</v>
      </c>
      <c r="BJ199" s="16" t="s">
        <v>81</v>
      </c>
      <c r="BK199" s="196">
        <f>ROUND(I199*H199,2)</f>
        <v>0</v>
      </c>
      <c r="BL199" s="16" t="s">
        <v>189</v>
      </c>
      <c r="BM199" s="195" t="s">
        <v>337</v>
      </c>
    </row>
    <row r="200" spans="1:65" s="12" customFormat="1">
      <c r="B200" s="197"/>
      <c r="C200" s="198"/>
      <c r="D200" s="199" t="s">
        <v>191</v>
      </c>
      <c r="E200" s="200" t="s">
        <v>1</v>
      </c>
      <c r="F200" s="201" t="s">
        <v>219</v>
      </c>
      <c r="G200" s="198"/>
      <c r="H200" s="202">
        <v>70.2</v>
      </c>
      <c r="I200" s="203"/>
      <c r="J200" s="198"/>
      <c r="K200" s="198"/>
      <c r="L200" s="204"/>
      <c r="M200" s="205"/>
      <c r="N200" s="206"/>
      <c r="O200" s="206"/>
      <c r="P200" s="206"/>
      <c r="Q200" s="206"/>
      <c r="R200" s="206"/>
      <c r="S200" s="206"/>
      <c r="T200" s="207"/>
      <c r="AT200" s="208" t="s">
        <v>191</v>
      </c>
      <c r="AU200" s="208" t="s">
        <v>83</v>
      </c>
      <c r="AV200" s="12" t="s">
        <v>83</v>
      </c>
      <c r="AW200" s="12" t="s">
        <v>30</v>
      </c>
      <c r="AX200" s="12" t="s">
        <v>73</v>
      </c>
      <c r="AY200" s="208" t="s">
        <v>182</v>
      </c>
    </row>
    <row r="201" spans="1:65" s="13" customFormat="1">
      <c r="B201" s="209"/>
      <c r="C201" s="210"/>
      <c r="D201" s="199" t="s">
        <v>191</v>
      </c>
      <c r="E201" s="211" t="s">
        <v>1</v>
      </c>
      <c r="F201" s="212" t="s">
        <v>199</v>
      </c>
      <c r="G201" s="210"/>
      <c r="H201" s="213">
        <v>70.2</v>
      </c>
      <c r="I201" s="214"/>
      <c r="J201" s="210"/>
      <c r="K201" s="210"/>
      <c r="L201" s="215"/>
      <c r="M201" s="216"/>
      <c r="N201" s="217"/>
      <c r="O201" s="217"/>
      <c r="P201" s="217"/>
      <c r="Q201" s="217"/>
      <c r="R201" s="217"/>
      <c r="S201" s="217"/>
      <c r="T201" s="218"/>
      <c r="AT201" s="219" t="s">
        <v>191</v>
      </c>
      <c r="AU201" s="219" t="s">
        <v>83</v>
      </c>
      <c r="AV201" s="13" t="s">
        <v>189</v>
      </c>
      <c r="AW201" s="13" t="s">
        <v>30</v>
      </c>
      <c r="AX201" s="13" t="s">
        <v>81</v>
      </c>
      <c r="AY201" s="219" t="s">
        <v>182</v>
      </c>
    </row>
    <row r="202" spans="1:65" s="1" customFormat="1" ht="16.5" customHeight="1">
      <c r="A202" s="33"/>
      <c r="B202" s="34"/>
      <c r="C202" s="184" t="s">
        <v>329</v>
      </c>
      <c r="D202" s="184" t="s">
        <v>184</v>
      </c>
      <c r="E202" s="185" t="s">
        <v>339</v>
      </c>
      <c r="F202" s="186" t="s">
        <v>340</v>
      </c>
      <c r="G202" s="187" t="s">
        <v>341</v>
      </c>
      <c r="H202" s="188">
        <v>162</v>
      </c>
      <c r="I202" s="189"/>
      <c r="J202" s="190">
        <f>ROUND(I202*H202,2)</f>
        <v>0</v>
      </c>
      <c r="K202" s="186" t="s">
        <v>1</v>
      </c>
      <c r="L202" s="38"/>
      <c r="M202" s="191" t="s">
        <v>1</v>
      </c>
      <c r="N202" s="192" t="s">
        <v>38</v>
      </c>
      <c r="O202" s="70"/>
      <c r="P202" s="193">
        <f>O202*H202</f>
        <v>0</v>
      </c>
      <c r="Q202" s="193">
        <v>0</v>
      </c>
      <c r="R202" s="193">
        <f>Q202*H202</f>
        <v>0</v>
      </c>
      <c r="S202" s="193">
        <v>0</v>
      </c>
      <c r="T202" s="194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5" t="s">
        <v>189</v>
      </c>
      <c r="AT202" s="195" t="s">
        <v>184</v>
      </c>
      <c r="AU202" s="195" t="s">
        <v>83</v>
      </c>
      <c r="AY202" s="16" t="s">
        <v>182</v>
      </c>
      <c r="BE202" s="196">
        <f>IF(N202="základní",J202,0)</f>
        <v>0</v>
      </c>
      <c r="BF202" s="196">
        <f>IF(N202="snížená",J202,0)</f>
        <v>0</v>
      </c>
      <c r="BG202" s="196">
        <f>IF(N202="zákl. přenesená",J202,0)</f>
        <v>0</v>
      </c>
      <c r="BH202" s="196">
        <f>IF(N202="sníž. přenesená",J202,0)</f>
        <v>0</v>
      </c>
      <c r="BI202" s="196">
        <f>IF(N202="nulová",J202,0)</f>
        <v>0</v>
      </c>
      <c r="BJ202" s="16" t="s">
        <v>81</v>
      </c>
      <c r="BK202" s="196">
        <f>ROUND(I202*H202,2)</f>
        <v>0</v>
      </c>
      <c r="BL202" s="16" t="s">
        <v>189</v>
      </c>
      <c r="BM202" s="195" t="s">
        <v>342</v>
      </c>
    </row>
    <row r="203" spans="1:65" s="12" customFormat="1">
      <c r="B203" s="197"/>
      <c r="C203" s="198"/>
      <c r="D203" s="199" t="s">
        <v>191</v>
      </c>
      <c r="E203" s="200" t="s">
        <v>123</v>
      </c>
      <c r="F203" s="201" t="s">
        <v>501</v>
      </c>
      <c r="G203" s="198"/>
      <c r="H203" s="202">
        <v>162</v>
      </c>
      <c r="I203" s="203"/>
      <c r="J203" s="198"/>
      <c r="K203" s="198"/>
      <c r="L203" s="204"/>
      <c r="M203" s="205"/>
      <c r="N203" s="206"/>
      <c r="O203" s="206"/>
      <c r="P203" s="206"/>
      <c r="Q203" s="206"/>
      <c r="R203" s="206"/>
      <c r="S203" s="206"/>
      <c r="T203" s="207"/>
      <c r="AT203" s="208" t="s">
        <v>191</v>
      </c>
      <c r="AU203" s="208" t="s">
        <v>83</v>
      </c>
      <c r="AV203" s="12" t="s">
        <v>83</v>
      </c>
      <c r="AW203" s="12" t="s">
        <v>30</v>
      </c>
      <c r="AX203" s="12" t="s">
        <v>81</v>
      </c>
      <c r="AY203" s="208" t="s">
        <v>182</v>
      </c>
    </row>
    <row r="204" spans="1:65" s="12" customFormat="1">
      <c r="B204" s="197"/>
      <c r="C204" s="198"/>
      <c r="D204" s="199" t="s">
        <v>191</v>
      </c>
      <c r="E204" s="200" t="s">
        <v>118</v>
      </c>
      <c r="F204" s="201" t="s">
        <v>344</v>
      </c>
      <c r="G204" s="198"/>
      <c r="H204" s="202">
        <v>0.8</v>
      </c>
      <c r="I204" s="203"/>
      <c r="J204" s="198"/>
      <c r="K204" s="198"/>
      <c r="L204" s="204"/>
      <c r="M204" s="205"/>
      <c r="N204" s="206"/>
      <c r="O204" s="206"/>
      <c r="P204" s="206"/>
      <c r="Q204" s="206"/>
      <c r="R204" s="206"/>
      <c r="S204" s="206"/>
      <c r="T204" s="207"/>
      <c r="AT204" s="208" t="s">
        <v>191</v>
      </c>
      <c r="AU204" s="208" t="s">
        <v>83</v>
      </c>
      <c r="AV204" s="12" t="s">
        <v>83</v>
      </c>
      <c r="AW204" s="12" t="s">
        <v>30</v>
      </c>
      <c r="AX204" s="12" t="s">
        <v>73</v>
      </c>
      <c r="AY204" s="208" t="s">
        <v>182</v>
      </c>
    </row>
    <row r="205" spans="1:65" s="12" customFormat="1">
      <c r="B205" s="197"/>
      <c r="C205" s="198"/>
      <c r="D205" s="199" t="s">
        <v>191</v>
      </c>
      <c r="E205" s="200" t="s">
        <v>133</v>
      </c>
      <c r="F205" s="201" t="s">
        <v>345</v>
      </c>
      <c r="G205" s="198"/>
      <c r="H205" s="202">
        <v>1.4</v>
      </c>
      <c r="I205" s="203"/>
      <c r="J205" s="198"/>
      <c r="K205" s="198"/>
      <c r="L205" s="204"/>
      <c r="M205" s="205"/>
      <c r="N205" s="206"/>
      <c r="O205" s="206"/>
      <c r="P205" s="206"/>
      <c r="Q205" s="206"/>
      <c r="R205" s="206"/>
      <c r="S205" s="206"/>
      <c r="T205" s="207"/>
      <c r="AT205" s="208" t="s">
        <v>191</v>
      </c>
      <c r="AU205" s="208" t="s">
        <v>83</v>
      </c>
      <c r="AV205" s="12" t="s">
        <v>83</v>
      </c>
      <c r="AW205" s="12" t="s">
        <v>30</v>
      </c>
      <c r="AX205" s="12" t="s">
        <v>73</v>
      </c>
      <c r="AY205" s="208" t="s">
        <v>182</v>
      </c>
    </row>
    <row r="206" spans="1:65" s="12" customFormat="1">
      <c r="B206" s="197"/>
      <c r="C206" s="198"/>
      <c r="D206" s="199" t="s">
        <v>191</v>
      </c>
      <c r="E206" s="200" t="s">
        <v>148</v>
      </c>
      <c r="F206" s="201" t="s">
        <v>502</v>
      </c>
      <c r="G206" s="198"/>
      <c r="H206" s="202">
        <v>28</v>
      </c>
      <c r="I206" s="203"/>
      <c r="J206" s="198"/>
      <c r="K206" s="198"/>
      <c r="L206" s="204"/>
      <c r="M206" s="205"/>
      <c r="N206" s="206"/>
      <c r="O206" s="206"/>
      <c r="P206" s="206"/>
      <c r="Q206" s="206"/>
      <c r="R206" s="206"/>
      <c r="S206" s="206"/>
      <c r="T206" s="207"/>
      <c r="AT206" s="208" t="s">
        <v>191</v>
      </c>
      <c r="AU206" s="208" t="s">
        <v>83</v>
      </c>
      <c r="AV206" s="12" t="s">
        <v>83</v>
      </c>
      <c r="AW206" s="12" t="s">
        <v>30</v>
      </c>
      <c r="AX206" s="12" t="s">
        <v>73</v>
      </c>
      <c r="AY206" s="208" t="s">
        <v>182</v>
      </c>
    </row>
    <row r="207" spans="1:65" s="12" customFormat="1">
      <c r="B207" s="197"/>
      <c r="C207" s="198"/>
      <c r="D207" s="199" t="s">
        <v>191</v>
      </c>
      <c r="E207" s="200" t="s">
        <v>121</v>
      </c>
      <c r="F207" s="201" t="s">
        <v>503</v>
      </c>
      <c r="G207" s="198"/>
      <c r="H207" s="202">
        <v>27</v>
      </c>
      <c r="I207" s="203"/>
      <c r="J207" s="198"/>
      <c r="K207" s="198"/>
      <c r="L207" s="204"/>
      <c r="M207" s="205"/>
      <c r="N207" s="206"/>
      <c r="O207" s="206"/>
      <c r="P207" s="206"/>
      <c r="Q207" s="206"/>
      <c r="R207" s="206"/>
      <c r="S207" s="206"/>
      <c r="T207" s="207"/>
      <c r="AT207" s="208" t="s">
        <v>191</v>
      </c>
      <c r="AU207" s="208" t="s">
        <v>83</v>
      </c>
      <c r="AV207" s="12" t="s">
        <v>83</v>
      </c>
      <c r="AW207" s="12" t="s">
        <v>30</v>
      </c>
      <c r="AX207" s="12" t="s">
        <v>73</v>
      </c>
      <c r="AY207" s="208" t="s">
        <v>182</v>
      </c>
    </row>
    <row r="208" spans="1:65" s="12" customFormat="1">
      <c r="B208" s="197"/>
      <c r="C208" s="198"/>
      <c r="D208" s="199" t="s">
        <v>191</v>
      </c>
      <c r="E208" s="200" t="s">
        <v>114</v>
      </c>
      <c r="F208" s="201" t="s">
        <v>504</v>
      </c>
      <c r="G208" s="198"/>
      <c r="H208" s="202">
        <v>27</v>
      </c>
      <c r="I208" s="203"/>
      <c r="J208" s="198"/>
      <c r="K208" s="198"/>
      <c r="L208" s="204"/>
      <c r="M208" s="205"/>
      <c r="N208" s="206"/>
      <c r="O208" s="206"/>
      <c r="P208" s="206"/>
      <c r="Q208" s="206"/>
      <c r="R208" s="206"/>
      <c r="S208" s="206"/>
      <c r="T208" s="207"/>
      <c r="AT208" s="208" t="s">
        <v>191</v>
      </c>
      <c r="AU208" s="208" t="s">
        <v>83</v>
      </c>
      <c r="AV208" s="12" t="s">
        <v>83</v>
      </c>
      <c r="AW208" s="12" t="s">
        <v>30</v>
      </c>
      <c r="AX208" s="12" t="s">
        <v>73</v>
      </c>
      <c r="AY208" s="208" t="s">
        <v>182</v>
      </c>
    </row>
    <row r="209" spans="1:65" s="12" customFormat="1">
      <c r="B209" s="197"/>
      <c r="C209" s="198"/>
      <c r="D209" s="199" t="s">
        <v>191</v>
      </c>
      <c r="E209" s="200" t="s">
        <v>126</v>
      </c>
      <c r="F209" s="201" t="s">
        <v>505</v>
      </c>
      <c r="G209" s="198"/>
      <c r="H209" s="202">
        <v>54</v>
      </c>
      <c r="I209" s="203"/>
      <c r="J209" s="198"/>
      <c r="K209" s="198"/>
      <c r="L209" s="204"/>
      <c r="M209" s="205"/>
      <c r="N209" s="206"/>
      <c r="O209" s="206"/>
      <c r="P209" s="206"/>
      <c r="Q209" s="206"/>
      <c r="R209" s="206"/>
      <c r="S209" s="206"/>
      <c r="T209" s="207"/>
      <c r="AT209" s="208" t="s">
        <v>191</v>
      </c>
      <c r="AU209" s="208" t="s">
        <v>83</v>
      </c>
      <c r="AV209" s="12" t="s">
        <v>83</v>
      </c>
      <c r="AW209" s="12" t="s">
        <v>30</v>
      </c>
      <c r="AX209" s="12" t="s">
        <v>73</v>
      </c>
      <c r="AY209" s="208" t="s">
        <v>182</v>
      </c>
    </row>
    <row r="210" spans="1:65" s="12" customFormat="1">
      <c r="B210" s="197"/>
      <c r="C210" s="198"/>
      <c r="D210" s="199" t="s">
        <v>191</v>
      </c>
      <c r="E210" s="200" t="s">
        <v>111</v>
      </c>
      <c r="F210" s="201" t="s">
        <v>506</v>
      </c>
      <c r="G210" s="198"/>
      <c r="H210" s="202">
        <v>54</v>
      </c>
      <c r="I210" s="203"/>
      <c r="J210" s="198"/>
      <c r="K210" s="198"/>
      <c r="L210" s="204"/>
      <c r="M210" s="205"/>
      <c r="N210" s="206"/>
      <c r="O210" s="206"/>
      <c r="P210" s="206"/>
      <c r="Q210" s="206"/>
      <c r="R210" s="206"/>
      <c r="S210" s="206"/>
      <c r="T210" s="207"/>
      <c r="AT210" s="208" t="s">
        <v>191</v>
      </c>
      <c r="AU210" s="208" t="s">
        <v>83</v>
      </c>
      <c r="AV210" s="12" t="s">
        <v>83</v>
      </c>
      <c r="AW210" s="12" t="s">
        <v>30</v>
      </c>
      <c r="AX210" s="12" t="s">
        <v>73</v>
      </c>
      <c r="AY210" s="208" t="s">
        <v>182</v>
      </c>
    </row>
    <row r="211" spans="1:65" s="11" customFormat="1" ht="22.9" customHeight="1">
      <c r="B211" s="168"/>
      <c r="C211" s="169"/>
      <c r="D211" s="170" t="s">
        <v>72</v>
      </c>
      <c r="E211" s="182" t="s">
        <v>189</v>
      </c>
      <c r="F211" s="182" t="s">
        <v>354</v>
      </c>
      <c r="G211" s="169"/>
      <c r="H211" s="169"/>
      <c r="I211" s="172"/>
      <c r="J211" s="183">
        <f>BK211</f>
        <v>0</v>
      </c>
      <c r="K211" s="169"/>
      <c r="L211" s="174"/>
      <c r="M211" s="175"/>
      <c r="N211" s="176"/>
      <c r="O211" s="176"/>
      <c r="P211" s="177">
        <f>SUM(P212:P215)</f>
        <v>0</v>
      </c>
      <c r="Q211" s="176"/>
      <c r="R211" s="177">
        <f>SUM(R212:R215)</f>
        <v>0</v>
      </c>
      <c r="S211" s="176"/>
      <c r="T211" s="178">
        <f>SUM(T212:T215)</f>
        <v>0</v>
      </c>
      <c r="AR211" s="179" t="s">
        <v>81</v>
      </c>
      <c r="AT211" s="180" t="s">
        <v>72</v>
      </c>
      <c r="AU211" s="180" t="s">
        <v>81</v>
      </c>
      <c r="AY211" s="179" t="s">
        <v>182</v>
      </c>
      <c r="BK211" s="181">
        <f>SUM(BK212:BK215)</f>
        <v>0</v>
      </c>
    </row>
    <row r="212" spans="1:65" s="1" customFormat="1" ht="16.5" customHeight="1">
      <c r="A212" s="33"/>
      <c r="B212" s="34"/>
      <c r="C212" s="184" t="s">
        <v>334</v>
      </c>
      <c r="D212" s="184" t="s">
        <v>184</v>
      </c>
      <c r="E212" s="185" t="s">
        <v>356</v>
      </c>
      <c r="F212" s="186" t="s">
        <v>357</v>
      </c>
      <c r="G212" s="187" t="s">
        <v>223</v>
      </c>
      <c r="H212" s="188">
        <v>1.792</v>
      </c>
      <c r="I212" s="189"/>
      <c r="J212" s="190">
        <f>ROUND(I212*H212,2)</f>
        <v>0</v>
      </c>
      <c r="K212" s="186" t="s">
        <v>1</v>
      </c>
      <c r="L212" s="38"/>
      <c r="M212" s="191" t="s">
        <v>1</v>
      </c>
      <c r="N212" s="192" t="s">
        <v>38</v>
      </c>
      <c r="O212" s="70"/>
      <c r="P212" s="193">
        <f>O212*H212</f>
        <v>0</v>
      </c>
      <c r="Q212" s="193">
        <v>0</v>
      </c>
      <c r="R212" s="193">
        <f>Q212*H212</f>
        <v>0</v>
      </c>
      <c r="S212" s="193">
        <v>0</v>
      </c>
      <c r="T212" s="194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5" t="s">
        <v>189</v>
      </c>
      <c r="AT212" s="195" t="s">
        <v>184</v>
      </c>
      <c r="AU212" s="195" t="s">
        <v>83</v>
      </c>
      <c r="AY212" s="16" t="s">
        <v>182</v>
      </c>
      <c r="BE212" s="196">
        <f>IF(N212="základní",J212,0)</f>
        <v>0</v>
      </c>
      <c r="BF212" s="196">
        <f>IF(N212="snížená",J212,0)</f>
        <v>0</v>
      </c>
      <c r="BG212" s="196">
        <f>IF(N212="zákl. přenesená",J212,0)</f>
        <v>0</v>
      </c>
      <c r="BH212" s="196">
        <f>IF(N212="sníž. přenesená",J212,0)</f>
        <v>0</v>
      </c>
      <c r="BI212" s="196">
        <f>IF(N212="nulová",J212,0)</f>
        <v>0</v>
      </c>
      <c r="BJ212" s="16" t="s">
        <v>81</v>
      </c>
      <c r="BK212" s="196">
        <f>ROUND(I212*H212,2)</f>
        <v>0</v>
      </c>
      <c r="BL212" s="16" t="s">
        <v>189</v>
      </c>
      <c r="BM212" s="195" t="s">
        <v>358</v>
      </c>
    </row>
    <row r="213" spans="1:65" s="12" customFormat="1">
      <c r="B213" s="197"/>
      <c r="C213" s="198"/>
      <c r="D213" s="199" t="s">
        <v>191</v>
      </c>
      <c r="E213" s="200" t="s">
        <v>142</v>
      </c>
      <c r="F213" s="201" t="s">
        <v>359</v>
      </c>
      <c r="G213" s="198"/>
      <c r="H213" s="202">
        <v>1.792</v>
      </c>
      <c r="I213" s="203"/>
      <c r="J213" s="198"/>
      <c r="K213" s="198"/>
      <c r="L213" s="204"/>
      <c r="M213" s="205"/>
      <c r="N213" s="206"/>
      <c r="O213" s="206"/>
      <c r="P213" s="206"/>
      <c r="Q213" s="206"/>
      <c r="R213" s="206"/>
      <c r="S213" s="206"/>
      <c r="T213" s="207"/>
      <c r="AT213" s="208" t="s">
        <v>191</v>
      </c>
      <c r="AU213" s="208" t="s">
        <v>83</v>
      </c>
      <c r="AV213" s="12" t="s">
        <v>83</v>
      </c>
      <c r="AW213" s="12" t="s">
        <v>30</v>
      </c>
      <c r="AX213" s="12" t="s">
        <v>81</v>
      </c>
      <c r="AY213" s="208" t="s">
        <v>182</v>
      </c>
    </row>
    <row r="214" spans="1:65" s="1" customFormat="1" ht="24">
      <c r="A214" s="33"/>
      <c r="B214" s="34"/>
      <c r="C214" s="184" t="s">
        <v>338</v>
      </c>
      <c r="D214" s="184" t="s">
        <v>184</v>
      </c>
      <c r="E214" s="185" t="s">
        <v>361</v>
      </c>
      <c r="F214" s="186" t="s">
        <v>362</v>
      </c>
      <c r="G214" s="187" t="s">
        <v>223</v>
      </c>
      <c r="H214" s="188">
        <v>12.96</v>
      </c>
      <c r="I214" s="189"/>
      <c r="J214" s="190">
        <f>ROUND(I214*H214,2)</f>
        <v>0</v>
      </c>
      <c r="K214" s="186" t="s">
        <v>188</v>
      </c>
      <c r="L214" s="38"/>
      <c r="M214" s="191" t="s">
        <v>1</v>
      </c>
      <c r="N214" s="192" t="s">
        <v>38</v>
      </c>
      <c r="O214" s="70"/>
      <c r="P214" s="193">
        <f>O214*H214</f>
        <v>0</v>
      </c>
      <c r="Q214" s="193">
        <v>0</v>
      </c>
      <c r="R214" s="193">
        <f>Q214*H214</f>
        <v>0</v>
      </c>
      <c r="S214" s="193">
        <v>0</v>
      </c>
      <c r="T214" s="194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5" t="s">
        <v>189</v>
      </c>
      <c r="AT214" s="195" t="s">
        <v>184</v>
      </c>
      <c r="AU214" s="195" t="s">
        <v>83</v>
      </c>
      <c r="AY214" s="16" t="s">
        <v>182</v>
      </c>
      <c r="BE214" s="196">
        <f>IF(N214="základní",J214,0)</f>
        <v>0</v>
      </c>
      <c r="BF214" s="196">
        <f>IF(N214="snížená",J214,0)</f>
        <v>0</v>
      </c>
      <c r="BG214" s="196">
        <f>IF(N214="zákl. přenesená",J214,0)</f>
        <v>0</v>
      </c>
      <c r="BH214" s="196">
        <f>IF(N214="sníž. přenesená",J214,0)</f>
        <v>0</v>
      </c>
      <c r="BI214" s="196">
        <f>IF(N214="nulová",J214,0)</f>
        <v>0</v>
      </c>
      <c r="BJ214" s="16" t="s">
        <v>81</v>
      </c>
      <c r="BK214" s="196">
        <f>ROUND(I214*H214,2)</f>
        <v>0</v>
      </c>
      <c r="BL214" s="16" t="s">
        <v>189</v>
      </c>
      <c r="BM214" s="195" t="s">
        <v>363</v>
      </c>
    </row>
    <row r="215" spans="1:65" s="12" customFormat="1">
      <c r="B215" s="197"/>
      <c r="C215" s="198"/>
      <c r="D215" s="199" t="s">
        <v>191</v>
      </c>
      <c r="E215" s="200" t="s">
        <v>139</v>
      </c>
      <c r="F215" s="201" t="s">
        <v>364</v>
      </c>
      <c r="G215" s="198"/>
      <c r="H215" s="202">
        <v>12.96</v>
      </c>
      <c r="I215" s="203"/>
      <c r="J215" s="198"/>
      <c r="K215" s="198"/>
      <c r="L215" s="204"/>
      <c r="M215" s="205"/>
      <c r="N215" s="206"/>
      <c r="O215" s="206"/>
      <c r="P215" s="206"/>
      <c r="Q215" s="206"/>
      <c r="R215" s="206"/>
      <c r="S215" s="206"/>
      <c r="T215" s="207"/>
      <c r="AT215" s="208" t="s">
        <v>191</v>
      </c>
      <c r="AU215" s="208" t="s">
        <v>83</v>
      </c>
      <c r="AV215" s="12" t="s">
        <v>83</v>
      </c>
      <c r="AW215" s="12" t="s">
        <v>30</v>
      </c>
      <c r="AX215" s="12" t="s">
        <v>81</v>
      </c>
      <c r="AY215" s="208" t="s">
        <v>182</v>
      </c>
    </row>
    <row r="216" spans="1:65" s="11" customFormat="1" ht="22.9" customHeight="1">
      <c r="B216" s="168"/>
      <c r="C216" s="169"/>
      <c r="D216" s="170" t="s">
        <v>72</v>
      </c>
      <c r="E216" s="182" t="s">
        <v>209</v>
      </c>
      <c r="F216" s="182" t="s">
        <v>365</v>
      </c>
      <c r="G216" s="169"/>
      <c r="H216" s="169"/>
      <c r="I216" s="172"/>
      <c r="J216" s="183">
        <f>BK216</f>
        <v>0</v>
      </c>
      <c r="K216" s="169"/>
      <c r="L216" s="174"/>
      <c r="M216" s="175"/>
      <c r="N216" s="176"/>
      <c r="O216" s="176"/>
      <c r="P216" s="177">
        <f>SUM(P217:P232)</f>
        <v>0</v>
      </c>
      <c r="Q216" s="176"/>
      <c r="R216" s="177">
        <f>SUM(R217:R232)</f>
        <v>27.815399999999997</v>
      </c>
      <c r="S216" s="176"/>
      <c r="T216" s="178">
        <f>SUM(T217:T232)</f>
        <v>0</v>
      </c>
      <c r="AR216" s="179" t="s">
        <v>81</v>
      </c>
      <c r="AT216" s="180" t="s">
        <v>72</v>
      </c>
      <c r="AU216" s="180" t="s">
        <v>81</v>
      </c>
      <c r="AY216" s="179" t="s">
        <v>182</v>
      </c>
      <c r="BK216" s="181">
        <f>SUM(BK217:BK232)</f>
        <v>0</v>
      </c>
    </row>
    <row r="217" spans="1:65" s="1" customFormat="1" ht="16.5" customHeight="1">
      <c r="A217" s="33"/>
      <c r="B217" s="34"/>
      <c r="C217" s="184" t="s">
        <v>355</v>
      </c>
      <c r="D217" s="184" t="s">
        <v>184</v>
      </c>
      <c r="E217" s="185" t="s">
        <v>367</v>
      </c>
      <c r="F217" s="186" t="s">
        <v>368</v>
      </c>
      <c r="G217" s="187" t="s">
        <v>187</v>
      </c>
      <c r="H217" s="188">
        <v>64.8</v>
      </c>
      <c r="I217" s="189"/>
      <c r="J217" s="190">
        <f>ROUND(I217*H217,2)</f>
        <v>0</v>
      </c>
      <c r="K217" s="186" t="s">
        <v>188</v>
      </c>
      <c r="L217" s="38"/>
      <c r="M217" s="191" t="s">
        <v>1</v>
      </c>
      <c r="N217" s="192" t="s">
        <v>38</v>
      </c>
      <c r="O217" s="70"/>
      <c r="P217" s="193">
        <f>O217*H217</f>
        <v>0</v>
      </c>
      <c r="Q217" s="193">
        <v>0.34499999999999997</v>
      </c>
      <c r="R217" s="193">
        <f>Q217*H217</f>
        <v>22.355999999999998</v>
      </c>
      <c r="S217" s="193">
        <v>0</v>
      </c>
      <c r="T217" s="194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5" t="s">
        <v>189</v>
      </c>
      <c r="AT217" s="195" t="s">
        <v>184</v>
      </c>
      <c r="AU217" s="195" t="s">
        <v>83</v>
      </c>
      <c r="AY217" s="16" t="s">
        <v>182</v>
      </c>
      <c r="BE217" s="196">
        <f>IF(N217="základní",J217,0)</f>
        <v>0</v>
      </c>
      <c r="BF217" s="196">
        <f>IF(N217="snížená",J217,0)</f>
        <v>0</v>
      </c>
      <c r="BG217" s="196">
        <f>IF(N217="zákl. přenesená",J217,0)</f>
        <v>0</v>
      </c>
      <c r="BH217" s="196">
        <f>IF(N217="sníž. přenesená",J217,0)</f>
        <v>0</v>
      </c>
      <c r="BI217" s="196">
        <f>IF(N217="nulová",J217,0)</f>
        <v>0</v>
      </c>
      <c r="BJ217" s="16" t="s">
        <v>81</v>
      </c>
      <c r="BK217" s="196">
        <f>ROUND(I217*H217,2)</f>
        <v>0</v>
      </c>
      <c r="BL217" s="16" t="s">
        <v>189</v>
      </c>
      <c r="BM217" s="195" t="s">
        <v>369</v>
      </c>
    </row>
    <row r="218" spans="1:65" s="12" customFormat="1">
      <c r="B218" s="197"/>
      <c r="C218" s="198"/>
      <c r="D218" s="199" t="s">
        <v>191</v>
      </c>
      <c r="E218" s="200" t="s">
        <v>1</v>
      </c>
      <c r="F218" s="201" t="s">
        <v>192</v>
      </c>
      <c r="G218" s="198"/>
      <c r="H218" s="202">
        <v>64.8</v>
      </c>
      <c r="I218" s="203"/>
      <c r="J218" s="198"/>
      <c r="K218" s="198"/>
      <c r="L218" s="204"/>
      <c r="M218" s="205"/>
      <c r="N218" s="206"/>
      <c r="O218" s="206"/>
      <c r="P218" s="206"/>
      <c r="Q218" s="206"/>
      <c r="R218" s="206"/>
      <c r="S218" s="206"/>
      <c r="T218" s="207"/>
      <c r="AT218" s="208" t="s">
        <v>191</v>
      </c>
      <c r="AU218" s="208" t="s">
        <v>83</v>
      </c>
      <c r="AV218" s="12" t="s">
        <v>83</v>
      </c>
      <c r="AW218" s="12" t="s">
        <v>30</v>
      </c>
      <c r="AX218" s="12" t="s">
        <v>81</v>
      </c>
      <c r="AY218" s="208" t="s">
        <v>182</v>
      </c>
    </row>
    <row r="219" spans="1:65" s="1" customFormat="1" ht="16.5" customHeight="1">
      <c r="A219" s="33"/>
      <c r="B219" s="34"/>
      <c r="C219" s="184" t="s">
        <v>360</v>
      </c>
      <c r="D219" s="184" t="s">
        <v>184</v>
      </c>
      <c r="E219" s="185" t="s">
        <v>371</v>
      </c>
      <c r="F219" s="186" t="s">
        <v>372</v>
      </c>
      <c r="G219" s="187" t="s">
        <v>187</v>
      </c>
      <c r="H219" s="188">
        <v>21.6</v>
      </c>
      <c r="I219" s="189"/>
      <c r="J219" s="190">
        <f>ROUND(I219*H219,2)</f>
        <v>0</v>
      </c>
      <c r="K219" s="186" t="s">
        <v>188</v>
      </c>
      <c r="L219" s="38"/>
      <c r="M219" s="191" t="s">
        <v>1</v>
      </c>
      <c r="N219" s="192" t="s">
        <v>38</v>
      </c>
      <c r="O219" s="70"/>
      <c r="P219" s="193">
        <f>O219*H219</f>
        <v>0</v>
      </c>
      <c r="Q219" s="193">
        <v>0</v>
      </c>
      <c r="R219" s="193">
        <f>Q219*H219</f>
        <v>0</v>
      </c>
      <c r="S219" s="193">
        <v>0</v>
      </c>
      <c r="T219" s="194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5" t="s">
        <v>189</v>
      </c>
      <c r="AT219" s="195" t="s">
        <v>184</v>
      </c>
      <c r="AU219" s="195" t="s">
        <v>83</v>
      </c>
      <c r="AY219" s="16" t="s">
        <v>182</v>
      </c>
      <c r="BE219" s="196">
        <f>IF(N219="základní",J219,0)</f>
        <v>0</v>
      </c>
      <c r="BF219" s="196">
        <f>IF(N219="snížená",J219,0)</f>
        <v>0</v>
      </c>
      <c r="BG219" s="196">
        <f>IF(N219="zákl. přenesená",J219,0)</f>
        <v>0</v>
      </c>
      <c r="BH219" s="196">
        <f>IF(N219="sníž. přenesená",J219,0)</f>
        <v>0</v>
      </c>
      <c r="BI219" s="196">
        <f>IF(N219="nulová",J219,0)</f>
        <v>0</v>
      </c>
      <c r="BJ219" s="16" t="s">
        <v>81</v>
      </c>
      <c r="BK219" s="196">
        <f>ROUND(I219*H219,2)</f>
        <v>0</v>
      </c>
      <c r="BL219" s="16" t="s">
        <v>189</v>
      </c>
      <c r="BM219" s="195" t="s">
        <v>373</v>
      </c>
    </row>
    <row r="220" spans="1:65" s="12" customFormat="1">
      <c r="B220" s="197"/>
      <c r="C220" s="198"/>
      <c r="D220" s="199" t="s">
        <v>191</v>
      </c>
      <c r="E220" s="200" t="s">
        <v>1</v>
      </c>
      <c r="F220" s="201" t="s">
        <v>374</v>
      </c>
      <c r="G220" s="198"/>
      <c r="H220" s="202">
        <v>21.6</v>
      </c>
      <c r="I220" s="203"/>
      <c r="J220" s="198"/>
      <c r="K220" s="198"/>
      <c r="L220" s="204"/>
      <c r="M220" s="205"/>
      <c r="N220" s="206"/>
      <c r="O220" s="206"/>
      <c r="P220" s="206"/>
      <c r="Q220" s="206"/>
      <c r="R220" s="206"/>
      <c r="S220" s="206"/>
      <c r="T220" s="207"/>
      <c r="AT220" s="208" t="s">
        <v>191</v>
      </c>
      <c r="AU220" s="208" t="s">
        <v>83</v>
      </c>
      <c r="AV220" s="12" t="s">
        <v>83</v>
      </c>
      <c r="AW220" s="12" t="s">
        <v>30</v>
      </c>
      <c r="AX220" s="12" t="s">
        <v>81</v>
      </c>
      <c r="AY220" s="208" t="s">
        <v>182</v>
      </c>
    </row>
    <row r="221" spans="1:65" s="1" customFormat="1" ht="16.5" customHeight="1">
      <c r="A221" s="33"/>
      <c r="B221" s="34"/>
      <c r="C221" s="184" t="s">
        <v>366</v>
      </c>
      <c r="D221" s="184" t="s">
        <v>184</v>
      </c>
      <c r="E221" s="185" t="s">
        <v>376</v>
      </c>
      <c r="F221" s="186" t="s">
        <v>377</v>
      </c>
      <c r="G221" s="187" t="s">
        <v>187</v>
      </c>
      <c r="H221" s="188">
        <v>21.6</v>
      </c>
      <c r="I221" s="189"/>
      <c r="J221" s="190">
        <f>ROUND(I221*H221,2)</f>
        <v>0</v>
      </c>
      <c r="K221" s="186" t="s">
        <v>188</v>
      </c>
      <c r="L221" s="38"/>
      <c r="M221" s="191" t="s">
        <v>1</v>
      </c>
      <c r="N221" s="192" t="s">
        <v>38</v>
      </c>
      <c r="O221" s="70"/>
      <c r="P221" s="193">
        <f>O221*H221</f>
        <v>0</v>
      </c>
      <c r="Q221" s="193">
        <v>0</v>
      </c>
      <c r="R221" s="193">
        <f>Q221*H221</f>
        <v>0</v>
      </c>
      <c r="S221" s="193">
        <v>0</v>
      </c>
      <c r="T221" s="194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5" t="s">
        <v>189</v>
      </c>
      <c r="AT221" s="195" t="s">
        <v>184</v>
      </c>
      <c r="AU221" s="195" t="s">
        <v>83</v>
      </c>
      <c r="AY221" s="16" t="s">
        <v>182</v>
      </c>
      <c r="BE221" s="196">
        <f>IF(N221="základní",J221,0)</f>
        <v>0</v>
      </c>
      <c r="BF221" s="196">
        <f>IF(N221="snížená",J221,0)</f>
        <v>0</v>
      </c>
      <c r="BG221" s="196">
        <f>IF(N221="zákl. přenesená",J221,0)</f>
        <v>0</v>
      </c>
      <c r="BH221" s="196">
        <f>IF(N221="sníž. přenesená",J221,0)</f>
        <v>0</v>
      </c>
      <c r="BI221" s="196">
        <f>IF(N221="nulová",J221,0)</f>
        <v>0</v>
      </c>
      <c r="BJ221" s="16" t="s">
        <v>81</v>
      </c>
      <c r="BK221" s="196">
        <f>ROUND(I221*H221,2)</f>
        <v>0</v>
      </c>
      <c r="BL221" s="16" t="s">
        <v>189</v>
      </c>
      <c r="BM221" s="195" t="s">
        <v>378</v>
      </c>
    </row>
    <row r="222" spans="1:65" s="12" customFormat="1">
      <c r="B222" s="197"/>
      <c r="C222" s="198"/>
      <c r="D222" s="199" t="s">
        <v>191</v>
      </c>
      <c r="E222" s="200" t="s">
        <v>1</v>
      </c>
      <c r="F222" s="201" t="s">
        <v>198</v>
      </c>
      <c r="G222" s="198"/>
      <c r="H222" s="202">
        <v>21.6</v>
      </c>
      <c r="I222" s="203"/>
      <c r="J222" s="198"/>
      <c r="K222" s="198"/>
      <c r="L222" s="204"/>
      <c r="M222" s="205"/>
      <c r="N222" s="206"/>
      <c r="O222" s="206"/>
      <c r="P222" s="206"/>
      <c r="Q222" s="206"/>
      <c r="R222" s="206"/>
      <c r="S222" s="206"/>
      <c r="T222" s="207"/>
      <c r="AT222" s="208" t="s">
        <v>191</v>
      </c>
      <c r="AU222" s="208" t="s">
        <v>83</v>
      </c>
      <c r="AV222" s="12" t="s">
        <v>83</v>
      </c>
      <c r="AW222" s="12" t="s">
        <v>30</v>
      </c>
      <c r="AX222" s="12" t="s">
        <v>81</v>
      </c>
      <c r="AY222" s="208" t="s">
        <v>182</v>
      </c>
    </row>
    <row r="223" spans="1:65" s="1" customFormat="1" ht="33" customHeight="1">
      <c r="A223" s="33"/>
      <c r="B223" s="34"/>
      <c r="C223" s="184" t="s">
        <v>370</v>
      </c>
      <c r="D223" s="184" t="s">
        <v>184</v>
      </c>
      <c r="E223" s="185" t="s">
        <v>380</v>
      </c>
      <c r="F223" s="186" t="s">
        <v>381</v>
      </c>
      <c r="G223" s="187" t="s">
        <v>187</v>
      </c>
      <c r="H223" s="188">
        <v>70.2</v>
      </c>
      <c r="I223" s="189"/>
      <c r="J223" s="190">
        <f>ROUND(I223*H223,2)</f>
        <v>0</v>
      </c>
      <c r="K223" s="186" t="s">
        <v>188</v>
      </c>
      <c r="L223" s="38"/>
      <c r="M223" s="191" t="s">
        <v>1</v>
      </c>
      <c r="N223" s="192" t="s">
        <v>38</v>
      </c>
      <c r="O223" s="70"/>
      <c r="P223" s="193">
        <f>O223*H223</f>
        <v>0</v>
      </c>
      <c r="Q223" s="193">
        <v>0</v>
      </c>
      <c r="R223" s="193">
        <f>Q223*H223</f>
        <v>0</v>
      </c>
      <c r="S223" s="193">
        <v>0</v>
      </c>
      <c r="T223" s="194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5" t="s">
        <v>189</v>
      </c>
      <c r="AT223" s="195" t="s">
        <v>184</v>
      </c>
      <c r="AU223" s="195" t="s">
        <v>83</v>
      </c>
      <c r="AY223" s="16" t="s">
        <v>182</v>
      </c>
      <c r="BE223" s="196">
        <f>IF(N223="základní",J223,0)</f>
        <v>0</v>
      </c>
      <c r="BF223" s="196">
        <f>IF(N223="snížená",J223,0)</f>
        <v>0</v>
      </c>
      <c r="BG223" s="196">
        <f>IF(N223="zákl. přenesená",J223,0)</f>
        <v>0</v>
      </c>
      <c r="BH223" s="196">
        <f>IF(N223="sníž. přenesená",J223,0)</f>
        <v>0</v>
      </c>
      <c r="BI223" s="196">
        <f>IF(N223="nulová",J223,0)</f>
        <v>0</v>
      </c>
      <c r="BJ223" s="16" t="s">
        <v>81</v>
      </c>
      <c r="BK223" s="196">
        <f>ROUND(I223*H223,2)</f>
        <v>0</v>
      </c>
      <c r="BL223" s="16" t="s">
        <v>189</v>
      </c>
      <c r="BM223" s="195" t="s">
        <v>382</v>
      </c>
    </row>
    <row r="224" spans="1:65" s="12" customFormat="1">
      <c r="B224" s="197"/>
      <c r="C224" s="198"/>
      <c r="D224" s="199" t="s">
        <v>191</v>
      </c>
      <c r="E224" s="200" t="s">
        <v>1</v>
      </c>
      <c r="F224" s="201" t="s">
        <v>196</v>
      </c>
      <c r="G224" s="198"/>
      <c r="H224" s="202">
        <v>35.1</v>
      </c>
      <c r="I224" s="203"/>
      <c r="J224" s="198"/>
      <c r="K224" s="198"/>
      <c r="L224" s="204"/>
      <c r="M224" s="205"/>
      <c r="N224" s="206"/>
      <c r="O224" s="206"/>
      <c r="P224" s="206"/>
      <c r="Q224" s="206"/>
      <c r="R224" s="206"/>
      <c r="S224" s="206"/>
      <c r="T224" s="207"/>
      <c r="AT224" s="208" t="s">
        <v>191</v>
      </c>
      <c r="AU224" s="208" t="s">
        <v>83</v>
      </c>
      <c r="AV224" s="12" t="s">
        <v>83</v>
      </c>
      <c r="AW224" s="12" t="s">
        <v>30</v>
      </c>
      <c r="AX224" s="12" t="s">
        <v>73</v>
      </c>
      <c r="AY224" s="208" t="s">
        <v>182</v>
      </c>
    </row>
    <row r="225" spans="1:65" s="12" customFormat="1">
      <c r="B225" s="197"/>
      <c r="C225" s="198"/>
      <c r="D225" s="199" t="s">
        <v>191</v>
      </c>
      <c r="E225" s="200" t="s">
        <v>1</v>
      </c>
      <c r="F225" s="201" t="s">
        <v>197</v>
      </c>
      <c r="G225" s="198"/>
      <c r="H225" s="202">
        <v>35.1</v>
      </c>
      <c r="I225" s="203"/>
      <c r="J225" s="198"/>
      <c r="K225" s="198"/>
      <c r="L225" s="204"/>
      <c r="M225" s="205"/>
      <c r="N225" s="206"/>
      <c r="O225" s="206"/>
      <c r="P225" s="206"/>
      <c r="Q225" s="206"/>
      <c r="R225" s="206"/>
      <c r="S225" s="206"/>
      <c r="T225" s="207"/>
      <c r="AT225" s="208" t="s">
        <v>191</v>
      </c>
      <c r="AU225" s="208" t="s">
        <v>83</v>
      </c>
      <c r="AV225" s="12" t="s">
        <v>83</v>
      </c>
      <c r="AW225" s="12" t="s">
        <v>30</v>
      </c>
      <c r="AX225" s="12" t="s">
        <v>73</v>
      </c>
      <c r="AY225" s="208" t="s">
        <v>182</v>
      </c>
    </row>
    <row r="226" spans="1:65" s="13" customFormat="1">
      <c r="B226" s="209"/>
      <c r="C226" s="210"/>
      <c r="D226" s="199" t="s">
        <v>191</v>
      </c>
      <c r="E226" s="211" t="s">
        <v>1</v>
      </c>
      <c r="F226" s="212" t="s">
        <v>199</v>
      </c>
      <c r="G226" s="210"/>
      <c r="H226" s="213">
        <v>70.2</v>
      </c>
      <c r="I226" s="214"/>
      <c r="J226" s="210"/>
      <c r="K226" s="210"/>
      <c r="L226" s="215"/>
      <c r="M226" s="216"/>
      <c r="N226" s="217"/>
      <c r="O226" s="217"/>
      <c r="P226" s="217"/>
      <c r="Q226" s="217"/>
      <c r="R226" s="217"/>
      <c r="S226" s="217"/>
      <c r="T226" s="218"/>
      <c r="AT226" s="219" t="s">
        <v>191</v>
      </c>
      <c r="AU226" s="219" t="s">
        <v>83</v>
      </c>
      <c r="AV226" s="13" t="s">
        <v>189</v>
      </c>
      <c r="AW226" s="13" t="s">
        <v>30</v>
      </c>
      <c r="AX226" s="13" t="s">
        <v>81</v>
      </c>
      <c r="AY226" s="219" t="s">
        <v>182</v>
      </c>
    </row>
    <row r="227" spans="1:65" s="1" customFormat="1" ht="24">
      <c r="A227" s="33"/>
      <c r="B227" s="34"/>
      <c r="C227" s="184" t="s">
        <v>375</v>
      </c>
      <c r="D227" s="184" t="s">
        <v>184</v>
      </c>
      <c r="E227" s="185" t="s">
        <v>384</v>
      </c>
      <c r="F227" s="186" t="s">
        <v>385</v>
      </c>
      <c r="G227" s="187" t="s">
        <v>187</v>
      </c>
      <c r="H227" s="188">
        <v>64.8</v>
      </c>
      <c r="I227" s="189"/>
      <c r="J227" s="190">
        <f>ROUND(I227*H227,2)</f>
        <v>0</v>
      </c>
      <c r="K227" s="186" t="s">
        <v>188</v>
      </c>
      <c r="L227" s="38"/>
      <c r="M227" s="191" t="s">
        <v>1</v>
      </c>
      <c r="N227" s="192" t="s">
        <v>38</v>
      </c>
      <c r="O227" s="70"/>
      <c r="P227" s="193">
        <f>O227*H227</f>
        <v>0</v>
      </c>
      <c r="Q227" s="193">
        <v>0</v>
      </c>
      <c r="R227" s="193">
        <f>Q227*H227</f>
        <v>0</v>
      </c>
      <c r="S227" s="193">
        <v>0</v>
      </c>
      <c r="T227" s="194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5" t="s">
        <v>189</v>
      </c>
      <c r="AT227" s="195" t="s">
        <v>184</v>
      </c>
      <c r="AU227" s="195" t="s">
        <v>83</v>
      </c>
      <c r="AY227" s="16" t="s">
        <v>182</v>
      </c>
      <c r="BE227" s="196">
        <f>IF(N227="základní",J227,0)</f>
        <v>0</v>
      </c>
      <c r="BF227" s="196">
        <f>IF(N227="snížená",J227,0)</f>
        <v>0</v>
      </c>
      <c r="BG227" s="196">
        <f>IF(N227="zákl. přenesená",J227,0)</f>
        <v>0</v>
      </c>
      <c r="BH227" s="196">
        <f>IF(N227="sníž. přenesená",J227,0)</f>
        <v>0</v>
      </c>
      <c r="BI227" s="196">
        <f>IF(N227="nulová",J227,0)</f>
        <v>0</v>
      </c>
      <c r="BJ227" s="16" t="s">
        <v>81</v>
      </c>
      <c r="BK227" s="196">
        <f>ROUND(I227*H227,2)</f>
        <v>0</v>
      </c>
      <c r="BL227" s="16" t="s">
        <v>189</v>
      </c>
      <c r="BM227" s="195" t="s">
        <v>386</v>
      </c>
    </row>
    <row r="228" spans="1:65" s="12" customFormat="1">
      <c r="B228" s="197"/>
      <c r="C228" s="198"/>
      <c r="D228" s="199" t="s">
        <v>191</v>
      </c>
      <c r="E228" s="200" t="s">
        <v>1</v>
      </c>
      <c r="F228" s="201" t="s">
        <v>387</v>
      </c>
      <c r="G228" s="198"/>
      <c r="H228" s="202">
        <v>43.2</v>
      </c>
      <c r="I228" s="203"/>
      <c r="J228" s="198"/>
      <c r="K228" s="198"/>
      <c r="L228" s="204"/>
      <c r="M228" s="205"/>
      <c r="N228" s="206"/>
      <c r="O228" s="206"/>
      <c r="P228" s="206"/>
      <c r="Q228" s="206"/>
      <c r="R228" s="206"/>
      <c r="S228" s="206"/>
      <c r="T228" s="207"/>
      <c r="AT228" s="208" t="s">
        <v>191</v>
      </c>
      <c r="AU228" s="208" t="s">
        <v>83</v>
      </c>
      <c r="AV228" s="12" t="s">
        <v>83</v>
      </c>
      <c r="AW228" s="12" t="s">
        <v>30</v>
      </c>
      <c r="AX228" s="12" t="s">
        <v>73</v>
      </c>
      <c r="AY228" s="208" t="s">
        <v>182</v>
      </c>
    </row>
    <row r="229" spans="1:65" s="12" customFormat="1">
      <c r="B229" s="197"/>
      <c r="C229" s="198"/>
      <c r="D229" s="199" t="s">
        <v>191</v>
      </c>
      <c r="E229" s="200" t="s">
        <v>1</v>
      </c>
      <c r="F229" s="201" t="s">
        <v>198</v>
      </c>
      <c r="G229" s="198"/>
      <c r="H229" s="202">
        <v>21.6</v>
      </c>
      <c r="I229" s="203"/>
      <c r="J229" s="198"/>
      <c r="K229" s="198"/>
      <c r="L229" s="204"/>
      <c r="M229" s="205"/>
      <c r="N229" s="206"/>
      <c r="O229" s="206"/>
      <c r="P229" s="206"/>
      <c r="Q229" s="206"/>
      <c r="R229" s="206"/>
      <c r="S229" s="206"/>
      <c r="T229" s="207"/>
      <c r="AT229" s="208" t="s">
        <v>191</v>
      </c>
      <c r="AU229" s="208" t="s">
        <v>83</v>
      </c>
      <c r="AV229" s="12" t="s">
        <v>83</v>
      </c>
      <c r="AW229" s="12" t="s">
        <v>30</v>
      </c>
      <c r="AX229" s="12" t="s">
        <v>73</v>
      </c>
      <c r="AY229" s="208" t="s">
        <v>182</v>
      </c>
    </row>
    <row r="230" spans="1:65" s="13" customFormat="1">
      <c r="B230" s="209"/>
      <c r="C230" s="210"/>
      <c r="D230" s="199" t="s">
        <v>191</v>
      </c>
      <c r="E230" s="211" t="s">
        <v>1</v>
      </c>
      <c r="F230" s="212" t="s">
        <v>199</v>
      </c>
      <c r="G230" s="210"/>
      <c r="H230" s="213">
        <v>64.8</v>
      </c>
      <c r="I230" s="214"/>
      <c r="J230" s="210"/>
      <c r="K230" s="210"/>
      <c r="L230" s="215"/>
      <c r="M230" s="216"/>
      <c r="N230" s="217"/>
      <c r="O230" s="217"/>
      <c r="P230" s="217"/>
      <c r="Q230" s="217"/>
      <c r="R230" s="217"/>
      <c r="S230" s="217"/>
      <c r="T230" s="218"/>
      <c r="AT230" s="219" t="s">
        <v>191</v>
      </c>
      <c r="AU230" s="219" t="s">
        <v>83</v>
      </c>
      <c r="AV230" s="13" t="s">
        <v>189</v>
      </c>
      <c r="AW230" s="13" t="s">
        <v>30</v>
      </c>
      <c r="AX230" s="13" t="s">
        <v>81</v>
      </c>
      <c r="AY230" s="219" t="s">
        <v>182</v>
      </c>
    </row>
    <row r="231" spans="1:65" s="1" customFormat="1" ht="24">
      <c r="A231" s="33"/>
      <c r="B231" s="34"/>
      <c r="C231" s="184" t="s">
        <v>379</v>
      </c>
      <c r="D231" s="184" t="s">
        <v>184</v>
      </c>
      <c r="E231" s="185" t="s">
        <v>389</v>
      </c>
      <c r="F231" s="186" t="s">
        <v>390</v>
      </c>
      <c r="G231" s="187" t="s">
        <v>187</v>
      </c>
      <c r="H231" s="188">
        <v>64.8</v>
      </c>
      <c r="I231" s="189"/>
      <c r="J231" s="190">
        <f>ROUND(I231*H231,2)</f>
        <v>0</v>
      </c>
      <c r="K231" s="186" t="s">
        <v>188</v>
      </c>
      <c r="L231" s="38"/>
      <c r="M231" s="191" t="s">
        <v>1</v>
      </c>
      <c r="N231" s="192" t="s">
        <v>38</v>
      </c>
      <c r="O231" s="70"/>
      <c r="P231" s="193">
        <f>O231*H231</f>
        <v>0</v>
      </c>
      <c r="Q231" s="193">
        <v>8.4250000000000005E-2</v>
      </c>
      <c r="R231" s="193">
        <f>Q231*H231</f>
        <v>5.4594000000000005</v>
      </c>
      <c r="S231" s="193">
        <v>0</v>
      </c>
      <c r="T231" s="194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95" t="s">
        <v>189</v>
      </c>
      <c r="AT231" s="195" t="s">
        <v>184</v>
      </c>
      <c r="AU231" s="195" t="s">
        <v>83</v>
      </c>
      <c r="AY231" s="16" t="s">
        <v>182</v>
      </c>
      <c r="BE231" s="196">
        <f>IF(N231="základní",J231,0)</f>
        <v>0</v>
      </c>
      <c r="BF231" s="196">
        <f>IF(N231="snížená",J231,0)</f>
        <v>0</v>
      </c>
      <c r="BG231" s="196">
        <f>IF(N231="zákl. přenesená",J231,0)</f>
        <v>0</v>
      </c>
      <c r="BH231" s="196">
        <f>IF(N231="sníž. přenesená",J231,0)</f>
        <v>0</v>
      </c>
      <c r="BI231" s="196">
        <f>IF(N231="nulová",J231,0)</f>
        <v>0</v>
      </c>
      <c r="BJ231" s="16" t="s">
        <v>81</v>
      </c>
      <c r="BK231" s="196">
        <f>ROUND(I231*H231,2)</f>
        <v>0</v>
      </c>
      <c r="BL231" s="16" t="s">
        <v>189</v>
      </c>
      <c r="BM231" s="195" t="s">
        <v>391</v>
      </c>
    </row>
    <row r="232" spans="1:65" s="12" customFormat="1">
      <c r="B232" s="197"/>
      <c r="C232" s="198"/>
      <c r="D232" s="199" t="s">
        <v>191</v>
      </c>
      <c r="E232" s="200" t="s">
        <v>1</v>
      </c>
      <c r="F232" s="201" t="s">
        <v>192</v>
      </c>
      <c r="G232" s="198"/>
      <c r="H232" s="202">
        <v>64.8</v>
      </c>
      <c r="I232" s="203"/>
      <c r="J232" s="198"/>
      <c r="K232" s="198"/>
      <c r="L232" s="204"/>
      <c r="M232" s="205"/>
      <c r="N232" s="206"/>
      <c r="O232" s="206"/>
      <c r="P232" s="206"/>
      <c r="Q232" s="206"/>
      <c r="R232" s="206"/>
      <c r="S232" s="206"/>
      <c r="T232" s="207"/>
      <c r="AT232" s="208" t="s">
        <v>191</v>
      </c>
      <c r="AU232" s="208" t="s">
        <v>83</v>
      </c>
      <c r="AV232" s="12" t="s">
        <v>83</v>
      </c>
      <c r="AW232" s="12" t="s">
        <v>30</v>
      </c>
      <c r="AX232" s="12" t="s">
        <v>81</v>
      </c>
      <c r="AY232" s="208" t="s">
        <v>182</v>
      </c>
    </row>
    <row r="233" spans="1:65" s="11" customFormat="1" ht="22.9" customHeight="1">
      <c r="B233" s="168"/>
      <c r="C233" s="169"/>
      <c r="D233" s="170" t="s">
        <v>72</v>
      </c>
      <c r="E233" s="182" t="s">
        <v>226</v>
      </c>
      <c r="F233" s="182" t="s">
        <v>392</v>
      </c>
      <c r="G233" s="169"/>
      <c r="H233" s="169"/>
      <c r="I233" s="172"/>
      <c r="J233" s="183">
        <f>BK233</f>
        <v>0</v>
      </c>
      <c r="K233" s="169"/>
      <c r="L233" s="174"/>
      <c r="M233" s="175"/>
      <c r="N233" s="176"/>
      <c r="O233" s="176"/>
      <c r="P233" s="177">
        <f>SUM(P234:P251)</f>
        <v>0</v>
      </c>
      <c r="Q233" s="176"/>
      <c r="R233" s="177">
        <f>SUM(R234:R251)</f>
        <v>13.621153</v>
      </c>
      <c r="S233" s="176"/>
      <c r="T233" s="178">
        <f>SUM(T234:T251)</f>
        <v>0</v>
      </c>
      <c r="AR233" s="179" t="s">
        <v>81</v>
      </c>
      <c r="AT233" s="180" t="s">
        <v>72</v>
      </c>
      <c r="AU233" s="180" t="s">
        <v>81</v>
      </c>
      <c r="AY233" s="179" t="s">
        <v>182</v>
      </c>
      <c r="BK233" s="181">
        <f>SUM(BK234:BK251)</f>
        <v>0</v>
      </c>
    </row>
    <row r="234" spans="1:65" s="1" customFormat="1" ht="33" customHeight="1">
      <c r="A234" s="33"/>
      <c r="B234" s="34"/>
      <c r="C234" s="184" t="s">
        <v>383</v>
      </c>
      <c r="D234" s="184" t="s">
        <v>184</v>
      </c>
      <c r="E234" s="185" t="s">
        <v>394</v>
      </c>
      <c r="F234" s="186" t="s">
        <v>395</v>
      </c>
      <c r="G234" s="187" t="s">
        <v>212</v>
      </c>
      <c r="H234" s="188">
        <v>162</v>
      </c>
      <c r="I234" s="189"/>
      <c r="J234" s="190">
        <f>ROUND(I234*H234,2)</f>
        <v>0</v>
      </c>
      <c r="K234" s="186" t="s">
        <v>188</v>
      </c>
      <c r="L234" s="38"/>
      <c r="M234" s="191" t="s">
        <v>1</v>
      </c>
      <c r="N234" s="192" t="s">
        <v>38</v>
      </c>
      <c r="O234" s="70"/>
      <c r="P234" s="193">
        <f>O234*H234</f>
        <v>0</v>
      </c>
      <c r="Q234" s="193">
        <v>0</v>
      </c>
      <c r="R234" s="193">
        <f>Q234*H234</f>
        <v>0</v>
      </c>
      <c r="S234" s="193">
        <v>0</v>
      </c>
      <c r="T234" s="194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95" t="s">
        <v>189</v>
      </c>
      <c r="AT234" s="195" t="s">
        <v>184</v>
      </c>
      <c r="AU234" s="195" t="s">
        <v>83</v>
      </c>
      <c r="AY234" s="16" t="s">
        <v>182</v>
      </c>
      <c r="BE234" s="196">
        <f>IF(N234="základní",J234,0)</f>
        <v>0</v>
      </c>
      <c r="BF234" s="196">
        <f>IF(N234="snížená",J234,0)</f>
        <v>0</v>
      </c>
      <c r="BG234" s="196">
        <f>IF(N234="zákl. přenesená",J234,0)</f>
        <v>0</v>
      </c>
      <c r="BH234" s="196">
        <f>IF(N234="sníž. přenesená",J234,0)</f>
        <v>0</v>
      </c>
      <c r="BI234" s="196">
        <f>IF(N234="nulová",J234,0)</f>
        <v>0</v>
      </c>
      <c r="BJ234" s="16" t="s">
        <v>81</v>
      </c>
      <c r="BK234" s="196">
        <f>ROUND(I234*H234,2)</f>
        <v>0</v>
      </c>
      <c r="BL234" s="16" t="s">
        <v>189</v>
      </c>
      <c r="BM234" s="195" t="s">
        <v>396</v>
      </c>
    </row>
    <row r="235" spans="1:65" s="12" customFormat="1">
      <c r="B235" s="197"/>
      <c r="C235" s="198"/>
      <c r="D235" s="199" t="s">
        <v>191</v>
      </c>
      <c r="E235" s="200" t="s">
        <v>1</v>
      </c>
      <c r="F235" s="201" t="s">
        <v>123</v>
      </c>
      <c r="G235" s="198"/>
      <c r="H235" s="202">
        <v>162</v>
      </c>
      <c r="I235" s="203"/>
      <c r="J235" s="198"/>
      <c r="K235" s="198"/>
      <c r="L235" s="204"/>
      <c r="M235" s="205"/>
      <c r="N235" s="206"/>
      <c r="O235" s="206"/>
      <c r="P235" s="206"/>
      <c r="Q235" s="206"/>
      <c r="R235" s="206"/>
      <c r="S235" s="206"/>
      <c r="T235" s="207"/>
      <c r="AT235" s="208" t="s">
        <v>191</v>
      </c>
      <c r="AU235" s="208" t="s">
        <v>83</v>
      </c>
      <c r="AV235" s="12" t="s">
        <v>83</v>
      </c>
      <c r="AW235" s="12" t="s">
        <v>30</v>
      </c>
      <c r="AX235" s="12" t="s">
        <v>81</v>
      </c>
      <c r="AY235" s="208" t="s">
        <v>182</v>
      </c>
    </row>
    <row r="236" spans="1:65" s="1" customFormat="1" ht="16.5" customHeight="1">
      <c r="A236" s="33"/>
      <c r="B236" s="34"/>
      <c r="C236" s="230" t="s">
        <v>388</v>
      </c>
      <c r="D236" s="230" t="s">
        <v>315</v>
      </c>
      <c r="E236" s="231" t="s">
        <v>398</v>
      </c>
      <c r="F236" s="232" t="s">
        <v>399</v>
      </c>
      <c r="G236" s="233" t="s">
        <v>212</v>
      </c>
      <c r="H236" s="234">
        <v>170.1</v>
      </c>
      <c r="I236" s="235"/>
      <c r="J236" s="236">
        <f>ROUND(I236*H236,2)</f>
        <v>0</v>
      </c>
      <c r="K236" s="232" t="s">
        <v>1</v>
      </c>
      <c r="L236" s="237"/>
      <c r="M236" s="238" t="s">
        <v>1</v>
      </c>
      <c r="N236" s="239" t="s">
        <v>38</v>
      </c>
      <c r="O236" s="70"/>
      <c r="P236" s="193">
        <f>O236*H236</f>
        <v>0</v>
      </c>
      <c r="Q236" s="193">
        <v>2.14E-3</v>
      </c>
      <c r="R236" s="193">
        <f>Q236*H236</f>
        <v>0.364014</v>
      </c>
      <c r="S236" s="193">
        <v>0</v>
      </c>
      <c r="T236" s="194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95" t="s">
        <v>226</v>
      </c>
      <c r="AT236" s="195" t="s">
        <v>315</v>
      </c>
      <c r="AU236" s="195" t="s">
        <v>83</v>
      </c>
      <c r="AY236" s="16" t="s">
        <v>182</v>
      </c>
      <c r="BE236" s="196">
        <f>IF(N236="základní",J236,0)</f>
        <v>0</v>
      </c>
      <c r="BF236" s="196">
        <f>IF(N236="snížená",J236,0)</f>
        <v>0</v>
      </c>
      <c r="BG236" s="196">
        <f>IF(N236="zákl. přenesená",J236,0)</f>
        <v>0</v>
      </c>
      <c r="BH236" s="196">
        <f>IF(N236="sníž. přenesená",J236,0)</f>
        <v>0</v>
      </c>
      <c r="BI236" s="196">
        <f>IF(N236="nulová",J236,0)</f>
        <v>0</v>
      </c>
      <c r="BJ236" s="16" t="s">
        <v>81</v>
      </c>
      <c r="BK236" s="196">
        <f>ROUND(I236*H236,2)</f>
        <v>0</v>
      </c>
      <c r="BL236" s="16" t="s">
        <v>189</v>
      </c>
      <c r="BM236" s="195" t="s">
        <v>400</v>
      </c>
    </row>
    <row r="237" spans="1:65" s="12" customFormat="1">
      <c r="B237" s="197"/>
      <c r="C237" s="198"/>
      <c r="D237" s="199" t="s">
        <v>191</v>
      </c>
      <c r="E237" s="200" t="s">
        <v>1</v>
      </c>
      <c r="F237" s="201" t="s">
        <v>436</v>
      </c>
      <c r="G237" s="198"/>
      <c r="H237" s="202">
        <v>170.1</v>
      </c>
      <c r="I237" s="203"/>
      <c r="J237" s="198"/>
      <c r="K237" s="198"/>
      <c r="L237" s="204"/>
      <c r="M237" s="205"/>
      <c r="N237" s="206"/>
      <c r="O237" s="206"/>
      <c r="P237" s="206"/>
      <c r="Q237" s="206"/>
      <c r="R237" s="206"/>
      <c r="S237" s="206"/>
      <c r="T237" s="207"/>
      <c r="AT237" s="208" t="s">
        <v>191</v>
      </c>
      <c r="AU237" s="208" t="s">
        <v>83</v>
      </c>
      <c r="AV237" s="12" t="s">
        <v>83</v>
      </c>
      <c r="AW237" s="12" t="s">
        <v>30</v>
      </c>
      <c r="AX237" s="12" t="s">
        <v>81</v>
      </c>
      <c r="AY237" s="208" t="s">
        <v>182</v>
      </c>
    </row>
    <row r="238" spans="1:65" s="1" customFormat="1" ht="21.75" customHeight="1">
      <c r="A238" s="33"/>
      <c r="B238" s="34"/>
      <c r="C238" s="184" t="s">
        <v>393</v>
      </c>
      <c r="D238" s="184" t="s">
        <v>184</v>
      </c>
      <c r="E238" s="185" t="s">
        <v>408</v>
      </c>
      <c r="F238" s="186" t="s">
        <v>409</v>
      </c>
      <c r="G238" s="187" t="s">
        <v>212</v>
      </c>
      <c r="H238" s="188">
        <v>162</v>
      </c>
      <c r="I238" s="189"/>
      <c r="J238" s="190">
        <f>ROUND(I238*H238,2)</f>
        <v>0</v>
      </c>
      <c r="K238" s="186" t="s">
        <v>188</v>
      </c>
      <c r="L238" s="38"/>
      <c r="M238" s="191" t="s">
        <v>1</v>
      </c>
      <c r="N238" s="192" t="s">
        <v>38</v>
      </c>
      <c r="O238" s="70"/>
      <c r="P238" s="193">
        <f>O238*H238</f>
        <v>0</v>
      </c>
      <c r="Q238" s="193">
        <v>1.0000000000000001E-5</v>
      </c>
      <c r="R238" s="193">
        <f>Q238*H238</f>
        <v>1.6200000000000001E-3</v>
      </c>
      <c r="S238" s="193">
        <v>0</v>
      </c>
      <c r="T238" s="194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95" t="s">
        <v>271</v>
      </c>
      <c r="AT238" s="195" t="s">
        <v>184</v>
      </c>
      <c r="AU238" s="195" t="s">
        <v>83</v>
      </c>
      <c r="AY238" s="16" t="s">
        <v>182</v>
      </c>
      <c r="BE238" s="196">
        <f>IF(N238="základní",J238,0)</f>
        <v>0</v>
      </c>
      <c r="BF238" s="196">
        <f>IF(N238="snížená",J238,0)</f>
        <v>0</v>
      </c>
      <c r="BG238" s="196">
        <f>IF(N238="zákl. přenesená",J238,0)</f>
        <v>0</v>
      </c>
      <c r="BH238" s="196">
        <f>IF(N238="sníž. přenesená",J238,0)</f>
        <v>0</v>
      </c>
      <c r="BI238" s="196">
        <f>IF(N238="nulová",J238,0)</f>
        <v>0</v>
      </c>
      <c r="BJ238" s="16" t="s">
        <v>81</v>
      </c>
      <c r="BK238" s="196">
        <f>ROUND(I238*H238,2)</f>
        <v>0</v>
      </c>
      <c r="BL238" s="16" t="s">
        <v>271</v>
      </c>
      <c r="BM238" s="195" t="s">
        <v>410</v>
      </c>
    </row>
    <row r="239" spans="1:65" s="12" customFormat="1">
      <c r="B239" s="197"/>
      <c r="C239" s="198"/>
      <c r="D239" s="199" t="s">
        <v>191</v>
      </c>
      <c r="E239" s="200" t="s">
        <v>1</v>
      </c>
      <c r="F239" s="201" t="s">
        <v>123</v>
      </c>
      <c r="G239" s="198"/>
      <c r="H239" s="202">
        <v>162</v>
      </c>
      <c r="I239" s="203"/>
      <c r="J239" s="198"/>
      <c r="K239" s="198"/>
      <c r="L239" s="204"/>
      <c r="M239" s="205"/>
      <c r="N239" s="206"/>
      <c r="O239" s="206"/>
      <c r="P239" s="206"/>
      <c r="Q239" s="206"/>
      <c r="R239" s="206"/>
      <c r="S239" s="206"/>
      <c r="T239" s="207"/>
      <c r="AT239" s="208" t="s">
        <v>191</v>
      </c>
      <c r="AU239" s="208" t="s">
        <v>83</v>
      </c>
      <c r="AV239" s="12" t="s">
        <v>83</v>
      </c>
      <c r="AW239" s="12" t="s">
        <v>30</v>
      </c>
      <c r="AX239" s="12" t="s">
        <v>81</v>
      </c>
      <c r="AY239" s="208" t="s">
        <v>182</v>
      </c>
    </row>
    <row r="240" spans="1:65" s="1" customFormat="1" ht="16.5" customHeight="1">
      <c r="A240" s="33"/>
      <c r="B240" s="34"/>
      <c r="C240" s="184" t="s">
        <v>397</v>
      </c>
      <c r="D240" s="184" t="s">
        <v>184</v>
      </c>
      <c r="E240" s="185" t="s">
        <v>412</v>
      </c>
      <c r="F240" s="186" t="s">
        <v>413</v>
      </c>
      <c r="G240" s="187" t="s">
        <v>212</v>
      </c>
      <c r="H240" s="188">
        <v>162</v>
      </c>
      <c r="I240" s="189"/>
      <c r="J240" s="190">
        <f>ROUND(I240*H240,2)</f>
        <v>0</v>
      </c>
      <c r="K240" s="186" t="s">
        <v>1</v>
      </c>
      <c r="L240" s="38"/>
      <c r="M240" s="191" t="s">
        <v>1</v>
      </c>
      <c r="N240" s="192" t="s">
        <v>38</v>
      </c>
      <c r="O240" s="70"/>
      <c r="P240" s="193">
        <f>O240*H240</f>
        <v>0</v>
      </c>
      <c r="Q240" s="193">
        <v>0</v>
      </c>
      <c r="R240" s="193">
        <f>Q240*H240</f>
        <v>0</v>
      </c>
      <c r="S240" s="193">
        <v>0</v>
      </c>
      <c r="T240" s="194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95" t="s">
        <v>189</v>
      </c>
      <c r="AT240" s="195" t="s">
        <v>184</v>
      </c>
      <c r="AU240" s="195" t="s">
        <v>83</v>
      </c>
      <c r="AY240" s="16" t="s">
        <v>182</v>
      </c>
      <c r="BE240" s="196">
        <f>IF(N240="základní",J240,0)</f>
        <v>0</v>
      </c>
      <c r="BF240" s="196">
        <f>IF(N240="snížená",J240,0)</f>
        <v>0</v>
      </c>
      <c r="BG240" s="196">
        <f>IF(N240="zákl. přenesená",J240,0)</f>
        <v>0</v>
      </c>
      <c r="BH240" s="196">
        <f>IF(N240="sníž. přenesená",J240,0)</f>
        <v>0</v>
      </c>
      <c r="BI240" s="196">
        <f>IF(N240="nulová",J240,0)</f>
        <v>0</v>
      </c>
      <c r="BJ240" s="16" t="s">
        <v>81</v>
      </c>
      <c r="BK240" s="196">
        <f>ROUND(I240*H240,2)</f>
        <v>0</v>
      </c>
      <c r="BL240" s="16" t="s">
        <v>189</v>
      </c>
      <c r="BM240" s="195" t="s">
        <v>414</v>
      </c>
    </row>
    <row r="241" spans="1:65" s="12" customFormat="1">
      <c r="B241" s="197"/>
      <c r="C241" s="198"/>
      <c r="D241" s="199" t="s">
        <v>191</v>
      </c>
      <c r="E241" s="200" t="s">
        <v>1</v>
      </c>
      <c r="F241" s="201" t="s">
        <v>123</v>
      </c>
      <c r="G241" s="198"/>
      <c r="H241" s="202">
        <v>162</v>
      </c>
      <c r="I241" s="203"/>
      <c r="J241" s="198"/>
      <c r="K241" s="198"/>
      <c r="L241" s="204"/>
      <c r="M241" s="205"/>
      <c r="N241" s="206"/>
      <c r="O241" s="206"/>
      <c r="P241" s="206"/>
      <c r="Q241" s="206"/>
      <c r="R241" s="206"/>
      <c r="S241" s="206"/>
      <c r="T241" s="207"/>
      <c r="AT241" s="208" t="s">
        <v>191</v>
      </c>
      <c r="AU241" s="208" t="s">
        <v>83</v>
      </c>
      <c r="AV241" s="12" t="s">
        <v>83</v>
      </c>
      <c r="AW241" s="12" t="s">
        <v>30</v>
      </c>
      <c r="AX241" s="12" t="s">
        <v>81</v>
      </c>
      <c r="AY241" s="208" t="s">
        <v>182</v>
      </c>
    </row>
    <row r="242" spans="1:65" s="1" customFormat="1" ht="33" customHeight="1">
      <c r="A242" s="33"/>
      <c r="B242" s="34"/>
      <c r="C242" s="184" t="s">
        <v>402</v>
      </c>
      <c r="D242" s="184" t="s">
        <v>184</v>
      </c>
      <c r="E242" s="185" t="s">
        <v>416</v>
      </c>
      <c r="F242" s="186" t="s">
        <v>417</v>
      </c>
      <c r="G242" s="187" t="s">
        <v>418</v>
      </c>
      <c r="H242" s="188">
        <v>28</v>
      </c>
      <c r="I242" s="189"/>
      <c r="J242" s="190">
        <f>ROUND(I242*H242,2)</f>
        <v>0</v>
      </c>
      <c r="K242" s="186" t="s">
        <v>188</v>
      </c>
      <c r="L242" s="38"/>
      <c r="M242" s="191" t="s">
        <v>1</v>
      </c>
      <c r="N242" s="192" t="s">
        <v>38</v>
      </c>
      <c r="O242" s="70"/>
      <c r="P242" s="193">
        <f>O242*H242</f>
        <v>0</v>
      </c>
      <c r="Q242" s="193">
        <v>0.36191000000000001</v>
      </c>
      <c r="R242" s="193">
        <f>Q242*H242</f>
        <v>10.13348</v>
      </c>
      <c r="S242" s="193">
        <v>0</v>
      </c>
      <c r="T242" s="194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95" t="s">
        <v>189</v>
      </c>
      <c r="AT242" s="195" t="s">
        <v>184</v>
      </c>
      <c r="AU242" s="195" t="s">
        <v>83</v>
      </c>
      <c r="AY242" s="16" t="s">
        <v>182</v>
      </c>
      <c r="BE242" s="196">
        <f>IF(N242="základní",J242,0)</f>
        <v>0</v>
      </c>
      <c r="BF242" s="196">
        <f>IF(N242="snížená",J242,0)</f>
        <v>0</v>
      </c>
      <c r="BG242" s="196">
        <f>IF(N242="zákl. přenesená",J242,0)</f>
        <v>0</v>
      </c>
      <c r="BH242" s="196">
        <f>IF(N242="sníž. přenesená",J242,0)</f>
        <v>0</v>
      </c>
      <c r="BI242" s="196">
        <f>IF(N242="nulová",J242,0)</f>
        <v>0</v>
      </c>
      <c r="BJ242" s="16" t="s">
        <v>81</v>
      </c>
      <c r="BK242" s="196">
        <f>ROUND(I242*H242,2)</f>
        <v>0</v>
      </c>
      <c r="BL242" s="16" t="s">
        <v>189</v>
      </c>
      <c r="BM242" s="195" t="s">
        <v>419</v>
      </c>
    </row>
    <row r="243" spans="1:65" s="12" customFormat="1">
      <c r="B243" s="197"/>
      <c r="C243" s="198"/>
      <c r="D243" s="199" t="s">
        <v>191</v>
      </c>
      <c r="E243" s="200" t="s">
        <v>1</v>
      </c>
      <c r="F243" s="201" t="s">
        <v>148</v>
      </c>
      <c r="G243" s="198"/>
      <c r="H243" s="202">
        <v>28</v>
      </c>
      <c r="I243" s="203"/>
      <c r="J243" s="198"/>
      <c r="K243" s="198"/>
      <c r="L243" s="204"/>
      <c r="M243" s="205"/>
      <c r="N243" s="206"/>
      <c r="O243" s="206"/>
      <c r="P243" s="206"/>
      <c r="Q243" s="206"/>
      <c r="R243" s="206"/>
      <c r="S243" s="206"/>
      <c r="T243" s="207"/>
      <c r="AT243" s="208" t="s">
        <v>191</v>
      </c>
      <c r="AU243" s="208" t="s">
        <v>83</v>
      </c>
      <c r="AV243" s="12" t="s">
        <v>83</v>
      </c>
      <c r="AW243" s="12" t="s">
        <v>30</v>
      </c>
      <c r="AX243" s="12" t="s">
        <v>81</v>
      </c>
      <c r="AY243" s="208" t="s">
        <v>182</v>
      </c>
    </row>
    <row r="244" spans="1:65" s="1" customFormat="1" ht="24">
      <c r="A244" s="33"/>
      <c r="B244" s="34"/>
      <c r="C244" s="230" t="s">
        <v>407</v>
      </c>
      <c r="D244" s="230" t="s">
        <v>315</v>
      </c>
      <c r="E244" s="231" t="s">
        <v>421</v>
      </c>
      <c r="F244" s="232" t="s">
        <v>422</v>
      </c>
      <c r="G244" s="233" t="s">
        <v>418</v>
      </c>
      <c r="H244" s="234">
        <v>27</v>
      </c>
      <c r="I244" s="235"/>
      <c r="J244" s="236">
        <f>ROUND(I244*H244,2)</f>
        <v>0</v>
      </c>
      <c r="K244" s="232" t="s">
        <v>1</v>
      </c>
      <c r="L244" s="237"/>
      <c r="M244" s="238" t="s">
        <v>1</v>
      </c>
      <c r="N244" s="239" t="s">
        <v>38</v>
      </c>
      <c r="O244" s="70"/>
      <c r="P244" s="193">
        <f>O244*H244</f>
        <v>0</v>
      </c>
      <c r="Q244" s="193">
        <v>0.11</v>
      </c>
      <c r="R244" s="193">
        <f>Q244*H244</f>
        <v>2.97</v>
      </c>
      <c r="S244" s="193">
        <v>0</v>
      </c>
      <c r="T244" s="194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95" t="s">
        <v>226</v>
      </c>
      <c r="AT244" s="195" t="s">
        <v>315</v>
      </c>
      <c r="AU244" s="195" t="s">
        <v>83</v>
      </c>
      <c r="AY244" s="16" t="s">
        <v>182</v>
      </c>
      <c r="BE244" s="196">
        <f>IF(N244="základní",J244,0)</f>
        <v>0</v>
      </c>
      <c r="BF244" s="196">
        <f>IF(N244="snížená",J244,0)</f>
        <v>0</v>
      </c>
      <c r="BG244" s="196">
        <f>IF(N244="zákl. přenesená",J244,0)</f>
        <v>0</v>
      </c>
      <c r="BH244" s="196">
        <f>IF(N244="sníž. přenesená",J244,0)</f>
        <v>0</v>
      </c>
      <c r="BI244" s="196">
        <f>IF(N244="nulová",J244,0)</f>
        <v>0</v>
      </c>
      <c r="BJ244" s="16" t="s">
        <v>81</v>
      </c>
      <c r="BK244" s="196">
        <f>ROUND(I244*H244,2)</f>
        <v>0</v>
      </c>
      <c r="BL244" s="16" t="s">
        <v>189</v>
      </c>
      <c r="BM244" s="195" t="s">
        <v>423</v>
      </c>
    </row>
    <row r="245" spans="1:65" s="12" customFormat="1">
      <c r="B245" s="197"/>
      <c r="C245" s="198"/>
      <c r="D245" s="199" t="s">
        <v>191</v>
      </c>
      <c r="E245" s="200" t="s">
        <v>1</v>
      </c>
      <c r="F245" s="201" t="s">
        <v>507</v>
      </c>
      <c r="G245" s="198"/>
      <c r="H245" s="202">
        <v>27</v>
      </c>
      <c r="I245" s="203"/>
      <c r="J245" s="198"/>
      <c r="K245" s="198"/>
      <c r="L245" s="204"/>
      <c r="M245" s="205"/>
      <c r="N245" s="206"/>
      <c r="O245" s="206"/>
      <c r="P245" s="206"/>
      <c r="Q245" s="206"/>
      <c r="R245" s="206"/>
      <c r="S245" s="206"/>
      <c r="T245" s="207"/>
      <c r="AT245" s="208" t="s">
        <v>191</v>
      </c>
      <c r="AU245" s="208" t="s">
        <v>83</v>
      </c>
      <c r="AV245" s="12" t="s">
        <v>83</v>
      </c>
      <c r="AW245" s="12" t="s">
        <v>30</v>
      </c>
      <c r="AX245" s="12" t="s">
        <v>81</v>
      </c>
      <c r="AY245" s="208" t="s">
        <v>182</v>
      </c>
    </row>
    <row r="246" spans="1:65" s="1" customFormat="1" ht="24">
      <c r="A246" s="33"/>
      <c r="B246" s="34"/>
      <c r="C246" s="230" t="s">
        <v>411</v>
      </c>
      <c r="D246" s="230" t="s">
        <v>315</v>
      </c>
      <c r="E246" s="231" t="s">
        <v>425</v>
      </c>
      <c r="F246" s="232" t="s">
        <v>426</v>
      </c>
      <c r="G246" s="233" t="s">
        <v>418</v>
      </c>
      <c r="H246" s="234">
        <v>1</v>
      </c>
      <c r="I246" s="235"/>
      <c r="J246" s="236">
        <f>ROUND(I246*H246,2)</f>
        <v>0</v>
      </c>
      <c r="K246" s="232" t="s">
        <v>1</v>
      </c>
      <c r="L246" s="237"/>
      <c r="M246" s="238" t="s">
        <v>1</v>
      </c>
      <c r="N246" s="239" t="s">
        <v>38</v>
      </c>
      <c r="O246" s="70"/>
      <c r="P246" s="193">
        <f>O246*H246</f>
        <v>0</v>
      </c>
      <c r="Q246" s="193">
        <v>0.11</v>
      </c>
      <c r="R246" s="193">
        <f>Q246*H246</f>
        <v>0.11</v>
      </c>
      <c r="S246" s="193">
        <v>0</v>
      </c>
      <c r="T246" s="194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95" t="s">
        <v>226</v>
      </c>
      <c r="AT246" s="195" t="s">
        <v>315</v>
      </c>
      <c r="AU246" s="195" t="s">
        <v>83</v>
      </c>
      <c r="AY246" s="16" t="s">
        <v>182</v>
      </c>
      <c r="BE246" s="196">
        <f>IF(N246="základní",J246,0)</f>
        <v>0</v>
      </c>
      <c r="BF246" s="196">
        <f>IF(N246="snížená",J246,0)</f>
        <v>0</v>
      </c>
      <c r="BG246" s="196">
        <f>IF(N246="zákl. přenesená",J246,0)</f>
        <v>0</v>
      </c>
      <c r="BH246" s="196">
        <f>IF(N246="sníž. přenesená",J246,0)</f>
        <v>0</v>
      </c>
      <c r="BI246" s="196">
        <f>IF(N246="nulová",J246,0)</f>
        <v>0</v>
      </c>
      <c r="BJ246" s="16" t="s">
        <v>81</v>
      </c>
      <c r="BK246" s="196">
        <f>ROUND(I246*H246,2)</f>
        <v>0</v>
      </c>
      <c r="BL246" s="16" t="s">
        <v>189</v>
      </c>
      <c r="BM246" s="195" t="s">
        <v>508</v>
      </c>
    </row>
    <row r="247" spans="1:65" s="12" customFormat="1">
      <c r="B247" s="197"/>
      <c r="C247" s="198"/>
      <c r="D247" s="199" t="s">
        <v>191</v>
      </c>
      <c r="E247" s="200" t="s">
        <v>1</v>
      </c>
      <c r="F247" s="201" t="s">
        <v>81</v>
      </c>
      <c r="G247" s="198"/>
      <c r="H247" s="202">
        <v>1</v>
      </c>
      <c r="I247" s="203"/>
      <c r="J247" s="198"/>
      <c r="K247" s="198"/>
      <c r="L247" s="204"/>
      <c r="M247" s="205"/>
      <c r="N247" s="206"/>
      <c r="O247" s="206"/>
      <c r="P247" s="206"/>
      <c r="Q247" s="206"/>
      <c r="R247" s="206"/>
      <c r="S247" s="206"/>
      <c r="T247" s="207"/>
      <c r="AT247" s="208" t="s">
        <v>191</v>
      </c>
      <c r="AU247" s="208" t="s">
        <v>83</v>
      </c>
      <c r="AV247" s="12" t="s">
        <v>83</v>
      </c>
      <c r="AW247" s="12" t="s">
        <v>30</v>
      </c>
      <c r="AX247" s="12" t="s">
        <v>81</v>
      </c>
      <c r="AY247" s="208" t="s">
        <v>182</v>
      </c>
    </row>
    <row r="248" spans="1:65" s="1" customFormat="1" ht="16.5" customHeight="1">
      <c r="A248" s="33"/>
      <c r="B248" s="34"/>
      <c r="C248" s="184" t="s">
        <v>415</v>
      </c>
      <c r="D248" s="184" t="s">
        <v>184</v>
      </c>
      <c r="E248" s="185" t="s">
        <v>433</v>
      </c>
      <c r="F248" s="186" t="s">
        <v>434</v>
      </c>
      <c r="G248" s="187" t="s">
        <v>212</v>
      </c>
      <c r="H248" s="188">
        <v>170.1</v>
      </c>
      <c r="I248" s="189"/>
      <c r="J248" s="190">
        <f>ROUND(I248*H248,2)</f>
        <v>0</v>
      </c>
      <c r="K248" s="186" t="s">
        <v>1</v>
      </c>
      <c r="L248" s="38"/>
      <c r="M248" s="191" t="s">
        <v>1</v>
      </c>
      <c r="N248" s="192" t="s">
        <v>38</v>
      </c>
      <c r="O248" s="70"/>
      <c r="P248" s="193">
        <f>O248*H248</f>
        <v>0</v>
      </c>
      <c r="Q248" s="193">
        <v>1.9000000000000001E-4</v>
      </c>
      <c r="R248" s="193">
        <f>Q248*H248</f>
        <v>3.2319000000000001E-2</v>
      </c>
      <c r="S248" s="193">
        <v>0</v>
      </c>
      <c r="T248" s="194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95" t="s">
        <v>189</v>
      </c>
      <c r="AT248" s="195" t="s">
        <v>184</v>
      </c>
      <c r="AU248" s="195" t="s">
        <v>83</v>
      </c>
      <c r="AY248" s="16" t="s">
        <v>182</v>
      </c>
      <c r="BE248" s="196">
        <f>IF(N248="základní",J248,0)</f>
        <v>0</v>
      </c>
      <c r="BF248" s="196">
        <f>IF(N248="snížená",J248,0)</f>
        <v>0</v>
      </c>
      <c r="BG248" s="196">
        <f>IF(N248="zákl. přenesená",J248,0)</f>
        <v>0</v>
      </c>
      <c r="BH248" s="196">
        <f>IF(N248="sníž. přenesená",J248,0)</f>
        <v>0</v>
      </c>
      <c r="BI248" s="196">
        <f>IF(N248="nulová",J248,0)</f>
        <v>0</v>
      </c>
      <c r="BJ248" s="16" t="s">
        <v>81</v>
      </c>
      <c r="BK248" s="196">
        <f>ROUND(I248*H248,2)</f>
        <v>0</v>
      </c>
      <c r="BL248" s="16" t="s">
        <v>189</v>
      </c>
      <c r="BM248" s="195" t="s">
        <v>435</v>
      </c>
    </row>
    <row r="249" spans="1:65" s="12" customFormat="1">
      <c r="B249" s="197"/>
      <c r="C249" s="198"/>
      <c r="D249" s="199" t="s">
        <v>191</v>
      </c>
      <c r="E249" s="200" t="s">
        <v>1</v>
      </c>
      <c r="F249" s="201" t="s">
        <v>436</v>
      </c>
      <c r="G249" s="198"/>
      <c r="H249" s="202">
        <v>170.1</v>
      </c>
      <c r="I249" s="203"/>
      <c r="J249" s="198"/>
      <c r="K249" s="198"/>
      <c r="L249" s="204"/>
      <c r="M249" s="205"/>
      <c r="N249" s="206"/>
      <c r="O249" s="206"/>
      <c r="P249" s="206"/>
      <c r="Q249" s="206"/>
      <c r="R249" s="206"/>
      <c r="S249" s="206"/>
      <c r="T249" s="207"/>
      <c r="AT249" s="208" t="s">
        <v>191</v>
      </c>
      <c r="AU249" s="208" t="s">
        <v>83</v>
      </c>
      <c r="AV249" s="12" t="s">
        <v>83</v>
      </c>
      <c r="AW249" s="12" t="s">
        <v>30</v>
      </c>
      <c r="AX249" s="12" t="s">
        <v>81</v>
      </c>
      <c r="AY249" s="208" t="s">
        <v>182</v>
      </c>
    </row>
    <row r="250" spans="1:65" s="1" customFormat="1" ht="21.75" customHeight="1">
      <c r="A250" s="33"/>
      <c r="B250" s="34"/>
      <c r="C250" s="184" t="s">
        <v>420</v>
      </c>
      <c r="D250" s="184" t="s">
        <v>184</v>
      </c>
      <c r="E250" s="185" t="s">
        <v>438</v>
      </c>
      <c r="F250" s="186" t="s">
        <v>439</v>
      </c>
      <c r="G250" s="187" t="s">
        <v>212</v>
      </c>
      <c r="H250" s="188">
        <v>162</v>
      </c>
      <c r="I250" s="189"/>
      <c r="J250" s="190">
        <f>ROUND(I250*H250,2)</f>
        <v>0</v>
      </c>
      <c r="K250" s="186" t="s">
        <v>1</v>
      </c>
      <c r="L250" s="38"/>
      <c r="M250" s="191" t="s">
        <v>1</v>
      </c>
      <c r="N250" s="192" t="s">
        <v>38</v>
      </c>
      <c r="O250" s="70"/>
      <c r="P250" s="193">
        <f>O250*H250</f>
        <v>0</v>
      </c>
      <c r="Q250" s="193">
        <v>6.0000000000000002E-5</v>
      </c>
      <c r="R250" s="193">
        <f>Q250*H250</f>
        <v>9.7199999999999995E-3</v>
      </c>
      <c r="S250" s="193">
        <v>0</v>
      </c>
      <c r="T250" s="194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95" t="s">
        <v>189</v>
      </c>
      <c r="AT250" s="195" t="s">
        <v>184</v>
      </c>
      <c r="AU250" s="195" t="s">
        <v>83</v>
      </c>
      <c r="AY250" s="16" t="s">
        <v>182</v>
      </c>
      <c r="BE250" s="196">
        <f>IF(N250="základní",J250,0)</f>
        <v>0</v>
      </c>
      <c r="BF250" s="196">
        <f>IF(N250="snížená",J250,0)</f>
        <v>0</v>
      </c>
      <c r="BG250" s="196">
        <f>IF(N250="zákl. přenesená",J250,0)</f>
        <v>0</v>
      </c>
      <c r="BH250" s="196">
        <f>IF(N250="sníž. přenesená",J250,0)</f>
        <v>0</v>
      </c>
      <c r="BI250" s="196">
        <f>IF(N250="nulová",J250,0)</f>
        <v>0</v>
      </c>
      <c r="BJ250" s="16" t="s">
        <v>81</v>
      </c>
      <c r="BK250" s="196">
        <f>ROUND(I250*H250,2)</f>
        <v>0</v>
      </c>
      <c r="BL250" s="16" t="s">
        <v>189</v>
      </c>
      <c r="BM250" s="195" t="s">
        <v>440</v>
      </c>
    </row>
    <row r="251" spans="1:65" s="12" customFormat="1">
      <c r="B251" s="197"/>
      <c r="C251" s="198"/>
      <c r="D251" s="199" t="s">
        <v>191</v>
      </c>
      <c r="E251" s="200" t="s">
        <v>1</v>
      </c>
      <c r="F251" s="201" t="s">
        <v>123</v>
      </c>
      <c r="G251" s="198"/>
      <c r="H251" s="202">
        <v>162</v>
      </c>
      <c r="I251" s="203"/>
      <c r="J251" s="198"/>
      <c r="K251" s="198"/>
      <c r="L251" s="204"/>
      <c r="M251" s="205"/>
      <c r="N251" s="206"/>
      <c r="O251" s="206"/>
      <c r="P251" s="206"/>
      <c r="Q251" s="206"/>
      <c r="R251" s="206"/>
      <c r="S251" s="206"/>
      <c r="T251" s="207"/>
      <c r="AT251" s="208" t="s">
        <v>191</v>
      </c>
      <c r="AU251" s="208" t="s">
        <v>83</v>
      </c>
      <c r="AV251" s="12" t="s">
        <v>83</v>
      </c>
      <c r="AW251" s="12" t="s">
        <v>30</v>
      </c>
      <c r="AX251" s="12" t="s">
        <v>81</v>
      </c>
      <c r="AY251" s="208" t="s">
        <v>182</v>
      </c>
    </row>
    <row r="252" spans="1:65" s="11" customFormat="1" ht="22.9" customHeight="1">
      <c r="B252" s="168"/>
      <c r="C252" s="169"/>
      <c r="D252" s="170" t="s">
        <v>72</v>
      </c>
      <c r="E252" s="182" t="s">
        <v>232</v>
      </c>
      <c r="F252" s="182" t="s">
        <v>441</v>
      </c>
      <c r="G252" s="169"/>
      <c r="H252" s="169"/>
      <c r="I252" s="172"/>
      <c r="J252" s="183">
        <f>BK252</f>
        <v>0</v>
      </c>
      <c r="K252" s="169"/>
      <c r="L252" s="174"/>
      <c r="M252" s="175"/>
      <c r="N252" s="176"/>
      <c r="O252" s="176"/>
      <c r="P252" s="177">
        <f>SUM(P253:P260)</f>
        <v>0</v>
      </c>
      <c r="Q252" s="176"/>
      <c r="R252" s="177">
        <f>SUM(R253:R260)</f>
        <v>1.188E-2</v>
      </c>
      <c r="S252" s="176"/>
      <c r="T252" s="178">
        <f>SUM(T253:T260)</f>
        <v>0</v>
      </c>
      <c r="AR252" s="179" t="s">
        <v>81</v>
      </c>
      <c r="AT252" s="180" t="s">
        <v>72</v>
      </c>
      <c r="AU252" s="180" t="s">
        <v>81</v>
      </c>
      <c r="AY252" s="179" t="s">
        <v>182</v>
      </c>
      <c r="BK252" s="181">
        <f>SUM(BK253:BK260)</f>
        <v>0</v>
      </c>
    </row>
    <row r="253" spans="1:65" s="1" customFormat="1" ht="24">
      <c r="A253" s="33"/>
      <c r="B253" s="34"/>
      <c r="C253" s="184" t="s">
        <v>424</v>
      </c>
      <c r="D253" s="184" t="s">
        <v>184</v>
      </c>
      <c r="E253" s="185" t="s">
        <v>443</v>
      </c>
      <c r="F253" s="186" t="s">
        <v>444</v>
      </c>
      <c r="G253" s="187" t="s">
        <v>212</v>
      </c>
      <c r="H253" s="188">
        <v>54</v>
      </c>
      <c r="I253" s="189"/>
      <c r="J253" s="190">
        <f>ROUND(I253*H253,2)</f>
        <v>0</v>
      </c>
      <c r="K253" s="186" t="s">
        <v>445</v>
      </c>
      <c r="L253" s="38"/>
      <c r="M253" s="191" t="s">
        <v>1</v>
      </c>
      <c r="N253" s="192" t="s">
        <v>38</v>
      </c>
      <c r="O253" s="70"/>
      <c r="P253" s="193">
        <f>O253*H253</f>
        <v>0</v>
      </c>
      <c r="Q253" s="193">
        <v>2.2000000000000001E-4</v>
      </c>
      <c r="R253" s="193">
        <f>Q253*H253</f>
        <v>1.188E-2</v>
      </c>
      <c r="S253" s="193">
        <v>0</v>
      </c>
      <c r="T253" s="194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95" t="s">
        <v>189</v>
      </c>
      <c r="AT253" s="195" t="s">
        <v>184</v>
      </c>
      <c r="AU253" s="195" t="s">
        <v>83</v>
      </c>
      <c r="AY253" s="16" t="s">
        <v>182</v>
      </c>
      <c r="BE253" s="196">
        <f>IF(N253="základní",J253,0)</f>
        <v>0</v>
      </c>
      <c r="BF253" s="196">
        <f>IF(N253="snížená",J253,0)</f>
        <v>0</v>
      </c>
      <c r="BG253" s="196">
        <f>IF(N253="zákl. přenesená",J253,0)</f>
        <v>0</v>
      </c>
      <c r="BH253" s="196">
        <f>IF(N253="sníž. přenesená",J253,0)</f>
        <v>0</v>
      </c>
      <c r="BI253" s="196">
        <f>IF(N253="nulová",J253,0)</f>
        <v>0</v>
      </c>
      <c r="BJ253" s="16" t="s">
        <v>81</v>
      </c>
      <c r="BK253" s="196">
        <f>ROUND(I253*H253,2)</f>
        <v>0</v>
      </c>
      <c r="BL253" s="16" t="s">
        <v>189</v>
      </c>
      <c r="BM253" s="195" t="s">
        <v>446</v>
      </c>
    </row>
    <row r="254" spans="1:65" s="12" customFormat="1">
      <c r="B254" s="197"/>
      <c r="C254" s="198"/>
      <c r="D254" s="199" t="s">
        <v>191</v>
      </c>
      <c r="E254" s="200" t="s">
        <v>1</v>
      </c>
      <c r="F254" s="201" t="s">
        <v>447</v>
      </c>
      <c r="G254" s="198"/>
      <c r="H254" s="202">
        <v>54</v>
      </c>
      <c r="I254" s="203"/>
      <c r="J254" s="198"/>
      <c r="K254" s="198"/>
      <c r="L254" s="204"/>
      <c r="M254" s="205"/>
      <c r="N254" s="206"/>
      <c r="O254" s="206"/>
      <c r="P254" s="206"/>
      <c r="Q254" s="206"/>
      <c r="R254" s="206"/>
      <c r="S254" s="206"/>
      <c r="T254" s="207"/>
      <c r="AT254" s="208" t="s">
        <v>191</v>
      </c>
      <c r="AU254" s="208" t="s">
        <v>83</v>
      </c>
      <c r="AV254" s="12" t="s">
        <v>83</v>
      </c>
      <c r="AW254" s="12" t="s">
        <v>30</v>
      </c>
      <c r="AX254" s="12" t="s">
        <v>81</v>
      </c>
      <c r="AY254" s="208" t="s">
        <v>182</v>
      </c>
    </row>
    <row r="255" spans="1:65" s="1" customFormat="1" ht="16.5" customHeight="1">
      <c r="A255" s="33"/>
      <c r="B255" s="34"/>
      <c r="C255" s="184" t="s">
        <v>428</v>
      </c>
      <c r="D255" s="184" t="s">
        <v>184</v>
      </c>
      <c r="E255" s="185" t="s">
        <v>449</v>
      </c>
      <c r="F255" s="186" t="s">
        <v>450</v>
      </c>
      <c r="G255" s="187" t="s">
        <v>212</v>
      </c>
      <c r="H255" s="188">
        <v>162</v>
      </c>
      <c r="I255" s="189"/>
      <c r="J255" s="190">
        <f>ROUND(I255*H255,2)</f>
        <v>0</v>
      </c>
      <c r="K255" s="186" t="s">
        <v>188</v>
      </c>
      <c r="L255" s="38"/>
      <c r="M255" s="191" t="s">
        <v>1</v>
      </c>
      <c r="N255" s="192" t="s">
        <v>38</v>
      </c>
      <c r="O255" s="70"/>
      <c r="P255" s="193">
        <f>O255*H255</f>
        <v>0</v>
      </c>
      <c r="Q255" s="193">
        <v>0</v>
      </c>
      <c r="R255" s="193">
        <f>Q255*H255</f>
        <v>0</v>
      </c>
      <c r="S255" s="193">
        <v>0</v>
      </c>
      <c r="T255" s="194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95" t="s">
        <v>189</v>
      </c>
      <c r="AT255" s="195" t="s">
        <v>184</v>
      </c>
      <c r="AU255" s="195" t="s">
        <v>83</v>
      </c>
      <c r="AY255" s="16" t="s">
        <v>182</v>
      </c>
      <c r="BE255" s="196">
        <f>IF(N255="základní",J255,0)</f>
        <v>0</v>
      </c>
      <c r="BF255" s="196">
        <f>IF(N255="snížená",J255,0)</f>
        <v>0</v>
      </c>
      <c r="BG255" s="196">
        <f>IF(N255="zákl. přenesená",J255,0)</f>
        <v>0</v>
      </c>
      <c r="BH255" s="196">
        <f>IF(N255="sníž. přenesená",J255,0)</f>
        <v>0</v>
      </c>
      <c r="BI255" s="196">
        <f>IF(N255="nulová",J255,0)</f>
        <v>0</v>
      </c>
      <c r="BJ255" s="16" t="s">
        <v>81</v>
      </c>
      <c r="BK255" s="196">
        <f>ROUND(I255*H255,2)</f>
        <v>0</v>
      </c>
      <c r="BL255" s="16" t="s">
        <v>189</v>
      </c>
      <c r="BM255" s="195" t="s">
        <v>451</v>
      </c>
    </row>
    <row r="256" spans="1:65" s="12" customFormat="1">
      <c r="B256" s="197"/>
      <c r="C256" s="198"/>
      <c r="D256" s="199" t="s">
        <v>191</v>
      </c>
      <c r="E256" s="200" t="s">
        <v>1</v>
      </c>
      <c r="F256" s="201" t="s">
        <v>447</v>
      </c>
      <c r="G256" s="198"/>
      <c r="H256" s="202">
        <v>54</v>
      </c>
      <c r="I256" s="203"/>
      <c r="J256" s="198"/>
      <c r="K256" s="198"/>
      <c r="L256" s="204"/>
      <c r="M256" s="205"/>
      <c r="N256" s="206"/>
      <c r="O256" s="206"/>
      <c r="P256" s="206"/>
      <c r="Q256" s="206"/>
      <c r="R256" s="206"/>
      <c r="S256" s="206"/>
      <c r="T256" s="207"/>
      <c r="AT256" s="208" t="s">
        <v>191</v>
      </c>
      <c r="AU256" s="208" t="s">
        <v>83</v>
      </c>
      <c r="AV256" s="12" t="s">
        <v>83</v>
      </c>
      <c r="AW256" s="12" t="s">
        <v>30</v>
      </c>
      <c r="AX256" s="12" t="s">
        <v>73</v>
      </c>
      <c r="AY256" s="208" t="s">
        <v>182</v>
      </c>
    </row>
    <row r="257" spans="1:65" s="12" customFormat="1">
      <c r="B257" s="197"/>
      <c r="C257" s="198"/>
      <c r="D257" s="199" t="s">
        <v>191</v>
      </c>
      <c r="E257" s="200" t="s">
        <v>1</v>
      </c>
      <c r="F257" s="201" t="s">
        <v>452</v>
      </c>
      <c r="G257" s="198"/>
      <c r="H257" s="202">
        <v>108</v>
      </c>
      <c r="I257" s="203"/>
      <c r="J257" s="198"/>
      <c r="K257" s="198"/>
      <c r="L257" s="204"/>
      <c r="M257" s="205"/>
      <c r="N257" s="206"/>
      <c r="O257" s="206"/>
      <c r="P257" s="206"/>
      <c r="Q257" s="206"/>
      <c r="R257" s="206"/>
      <c r="S257" s="206"/>
      <c r="T257" s="207"/>
      <c r="AT257" s="208" t="s">
        <v>191</v>
      </c>
      <c r="AU257" s="208" t="s">
        <v>83</v>
      </c>
      <c r="AV257" s="12" t="s">
        <v>83</v>
      </c>
      <c r="AW257" s="12" t="s">
        <v>30</v>
      </c>
      <c r="AX257" s="12" t="s">
        <v>73</v>
      </c>
      <c r="AY257" s="208" t="s">
        <v>182</v>
      </c>
    </row>
    <row r="258" spans="1:65" s="13" customFormat="1">
      <c r="B258" s="209"/>
      <c r="C258" s="210"/>
      <c r="D258" s="199" t="s">
        <v>191</v>
      </c>
      <c r="E258" s="211" t="s">
        <v>1</v>
      </c>
      <c r="F258" s="212" t="s">
        <v>199</v>
      </c>
      <c r="G258" s="210"/>
      <c r="H258" s="213">
        <v>162</v>
      </c>
      <c r="I258" s="214"/>
      <c r="J258" s="210"/>
      <c r="K258" s="210"/>
      <c r="L258" s="215"/>
      <c r="M258" s="216"/>
      <c r="N258" s="217"/>
      <c r="O258" s="217"/>
      <c r="P258" s="217"/>
      <c r="Q258" s="217"/>
      <c r="R258" s="217"/>
      <c r="S258" s="217"/>
      <c r="T258" s="218"/>
      <c r="AT258" s="219" t="s">
        <v>191</v>
      </c>
      <c r="AU258" s="219" t="s">
        <v>83</v>
      </c>
      <c r="AV258" s="13" t="s">
        <v>189</v>
      </c>
      <c r="AW258" s="13" t="s">
        <v>30</v>
      </c>
      <c r="AX258" s="13" t="s">
        <v>81</v>
      </c>
      <c r="AY258" s="219" t="s">
        <v>182</v>
      </c>
    </row>
    <row r="259" spans="1:65" s="1" customFormat="1" ht="21.75" customHeight="1">
      <c r="A259" s="33"/>
      <c r="B259" s="34"/>
      <c r="C259" s="184" t="s">
        <v>432</v>
      </c>
      <c r="D259" s="184" t="s">
        <v>184</v>
      </c>
      <c r="E259" s="185" t="s">
        <v>454</v>
      </c>
      <c r="F259" s="186" t="s">
        <v>455</v>
      </c>
      <c r="G259" s="187" t="s">
        <v>212</v>
      </c>
      <c r="H259" s="188">
        <v>54</v>
      </c>
      <c r="I259" s="189"/>
      <c r="J259" s="190">
        <f>ROUND(I259*H259,2)</f>
        <v>0</v>
      </c>
      <c r="K259" s="186" t="s">
        <v>188</v>
      </c>
      <c r="L259" s="38"/>
      <c r="M259" s="191" t="s">
        <v>1</v>
      </c>
      <c r="N259" s="192" t="s">
        <v>38</v>
      </c>
      <c r="O259" s="70"/>
      <c r="P259" s="193">
        <f>O259*H259</f>
        <v>0</v>
      </c>
      <c r="Q259" s="193">
        <v>0</v>
      </c>
      <c r="R259" s="193">
        <f>Q259*H259</f>
        <v>0</v>
      </c>
      <c r="S259" s="193">
        <v>0</v>
      </c>
      <c r="T259" s="194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95" t="s">
        <v>189</v>
      </c>
      <c r="AT259" s="195" t="s">
        <v>184</v>
      </c>
      <c r="AU259" s="195" t="s">
        <v>83</v>
      </c>
      <c r="AY259" s="16" t="s">
        <v>182</v>
      </c>
      <c r="BE259" s="196">
        <f>IF(N259="základní",J259,0)</f>
        <v>0</v>
      </c>
      <c r="BF259" s="196">
        <f>IF(N259="snížená",J259,0)</f>
        <v>0</v>
      </c>
      <c r="BG259" s="196">
        <f>IF(N259="zákl. přenesená",J259,0)</f>
        <v>0</v>
      </c>
      <c r="BH259" s="196">
        <f>IF(N259="sníž. přenesená",J259,0)</f>
        <v>0</v>
      </c>
      <c r="BI259" s="196">
        <f>IF(N259="nulová",J259,0)</f>
        <v>0</v>
      </c>
      <c r="BJ259" s="16" t="s">
        <v>81</v>
      </c>
      <c r="BK259" s="196">
        <f>ROUND(I259*H259,2)</f>
        <v>0</v>
      </c>
      <c r="BL259" s="16" t="s">
        <v>189</v>
      </c>
      <c r="BM259" s="195" t="s">
        <v>456</v>
      </c>
    </row>
    <row r="260" spans="1:65" s="12" customFormat="1">
      <c r="B260" s="197"/>
      <c r="C260" s="198"/>
      <c r="D260" s="199" t="s">
        <v>191</v>
      </c>
      <c r="E260" s="200" t="s">
        <v>1</v>
      </c>
      <c r="F260" s="201" t="s">
        <v>447</v>
      </c>
      <c r="G260" s="198"/>
      <c r="H260" s="202">
        <v>54</v>
      </c>
      <c r="I260" s="203"/>
      <c r="J260" s="198"/>
      <c r="K260" s="198"/>
      <c r="L260" s="204"/>
      <c r="M260" s="205"/>
      <c r="N260" s="206"/>
      <c r="O260" s="206"/>
      <c r="P260" s="206"/>
      <c r="Q260" s="206"/>
      <c r="R260" s="206"/>
      <c r="S260" s="206"/>
      <c r="T260" s="207"/>
      <c r="AT260" s="208" t="s">
        <v>191</v>
      </c>
      <c r="AU260" s="208" t="s">
        <v>83</v>
      </c>
      <c r="AV260" s="12" t="s">
        <v>83</v>
      </c>
      <c r="AW260" s="12" t="s">
        <v>30</v>
      </c>
      <c r="AX260" s="12" t="s">
        <v>81</v>
      </c>
      <c r="AY260" s="208" t="s">
        <v>182</v>
      </c>
    </row>
    <row r="261" spans="1:65" s="11" customFormat="1" ht="22.9" customHeight="1">
      <c r="B261" s="168"/>
      <c r="C261" s="169"/>
      <c r="D261" s="170" t="s">
        <v>72</v>
      </c>
      <c r="E261" s="182" t="s">
        <v>457</v>
      </c>
      <c r="F261" s="182" t="s">
        <v>458</v>
      </c>
      <c r="G261" s="169"/>
      <c r="H261" s="169"/>
      <c r="I261" s="172"/>
      <c r="J261" s="183">
        <f>BK261</f>
        <v>0</v>
      </c>
      <c r="K261" s="169"/>
      <c r="L261" s="174"/>
      <c r="M261" s="175"/>
      <c r="N261" s="176"/>
      <c r="O261" s="176"/>
      <c r="P261" s="177">
        <f>SUM(P262:P269)</f>
        <v>0</v>
      </c>
      <c r="Q261" s="176"/>
      <c r="R261" s="177">
        <f>SUM(R262:R269)</f>
        <v>0</v>
      </c>
      <c r="S261" s="176"/>
      <c r="T261" s="178">
        <f>SUM(T262:T269)</f>
        <v>0</v>
      </c>
      <c r="AR261" s="179" t="s">
        <v>81</v>
      </c>
      <c r="AT261" s="180" t="s">
        <v>72</v>
      </c>
      <c r="AU261" s="180" t="s">
        <v>81</v>
      </c>
      <c r="AY261" s="179" t="s">
        <v>182</v>
      </c>
      <c r="BK261" s="181">
        <f>SUM(BK262:BK269)</f>
        <v>0</v>
      </c>
    </row>
    <row r="262" spans="1:65" s="1" customFormat="1" ht="24">
      <c r="A262" s="33"/>
      <c r="B262" s="34"/>
      <c r="C262" s="184" t="s">
        <v>437</v>
      </c>
      <c r="D262" s="184" t="s">
        <v>184</v>
      </c>
      <c r="E262" s="185" t="s">
        <v>460</v>
      </c>
      <c r="F262" s="186" t="s">
        <v>461</v>
      </c>
      <c r="G262" s="187" t="s">
        <v>305</v>
      </c>
      <c r="H262" s="188">
        <v>35.347999999999999</v>
      </c>
      <c r="I262" s="189"/>
      <c r="J262" s="190">
        <f>ROUND(I262*H262,2)</f>
        <v>0</v>
      </c>
      <c r="K262" s="186" t="s">
        <v>1</v>
      </c>
      <c r="L262" s="38"/>
      <c r="M262" s="191" t="s">
        <v>1</v>
      </c>
      <c r="N262" s="192" t="s">
        <v>38</v>
      </c>
      <c r="O262" s="70"/>
      <c r="P262" s="193">
        <f>O262*H262</f>
        <v>0</v>
      </c>
      <c r="Q262" s="193">
        <v>0</v>
      </c>
      <c r="R262" s="193">
        <f>Q262*H262</f>
        <v>0</v>
      </c>
      <c r="S262" s="193">
        <v>0</v>
      </c>
      <c r="T262" s="194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95" t="s">
        <v>189</v>
      </c>
      <c r="AT262" s="195" t="s">
        <v>184</v>
      </c>
      <c r="AU262" s="195" t="s">
        <v>83</v>
      </c>
      <c r="AY262" s="16" t="s">
        <v>182</v>
      </c>
      <c r="BE262" s="196">
        <f>IF(N262="základní",J262,0)</f>
        <v>0</v>
      </c>
      <c r="BF262" s="196">
        <f>IF(N262="snížená",J262,0)</f>
        <v>0</v>
      </c>
      <c r="BG262" s="196">
        <f>IF(N262="zákl. přenesená",J262,0)</f>
        <v>0</v>
      </c>
      <c r="BH262" s="196">
        <f>IF(N262="sníž. přenesená",J262,0)</f>
        <v>0</v>
      </c>
      <c r="BI262" s="196">
        <f>IF(N262="nulová",J262,0)</f>
        <v>0</v>
      </c>
      <c r="BJ262" s="16" t="s">
        <v>81</v>
      </c>
      <c r="BK262" s="196">
        <f>ROUND(I262*H262,2)</f>
        <v>0</v>
      </c>
      <c r="BL262" s="16" t="s">
        <v>189</v>
      </c>
      <c r="BM262" s="195" t="s">
        <v>462</v>
      </c>
    </row>
    <row r="263" spans="1:65" s="12" customFormat="1">
      <c r="B263" s="197"/>
      <c r="C263" s="198"/>
      <c r="D263" s="199" t="s">
        <v>191</v>
      </c>
      <c r="E263" s="200" t="s">
        <v>1</v>
      </c>
      <c r="F263" s="201" t="s">
        <v>509</v>
      </c>
      <c r="G263" s="198"/>
      <c r="H263" s="202">
        <v>35.347999999999999</v>
      </c>
      <c r="I263" s="203"/>
      <c r="J263" s="198"/>
      <c r="K263" s="198"/>
      <c r="L263" s="204"/>
      <c r="M263" s="205"/>
      <c r="N263" s="206"/>
      <c r="O263" s="206"/>
      <c r="P263" s="206"/>
      <c r="Q263" s="206"/>
      <c r="R263" s="206"/>
      <c r="S263" s="206"/>
      <c r="T263" s="207"/>
      <c r="AT263" s="208" t="s">
        <v>191</v>
      </c>
      <c r="AU263" s="208" t="s">
        <v>83</v>
      </c>
      <c r="AV263" s="12" t="s">
        <v>83</v>
      </c>
      <c r="AW263" s="12" t="s">
        <v>30</v>
      </c>
      <c r="AX263" s="12" t="s">
        <v>81</v>
      </c>
      <c r="AY263" s="208" t="s">
        <v>182</v>
      </c>
    </row>
    <row r="264" spans="1:65" s="1" customFormat="1" ht="24">
      <c r="A264" s="33"/>
      <c r="B264" s="34"/>
      <c r="C264" s="184" t="s">
        <v>442</v>
      </c>
      <c r="D264" s="184" t="s">
        <v>184</v>
      </c>
      <c r="E264" s="185" t="s">
        <v>464</v>
      </c>
      <c r="F264" s="186" t="s">
        <v>465</v>
      </c>
      <c r="G264" s="187" t="s">
        <v>305</v>
      </c>
      <c r="H264" s="188">
        <v>353.48</v>
      </c>
      <c r="I264" s="189"/>
      <c r="J264" s="190">
        <f>ROUND(I264*H264,2)</f>
        <v>0</v>
      </c>
      <c r="K264" s="186" t="s">
        <v>1</v>
      </c>
      <c r="L264" s="38"/>
      <c r="M264" s="191" t="s">
        <v>1</v>
      </c>
      <c r="N264" s="192" t="s">
        <v>38</v>
      </c>
      <c r="O264" s="70"/>
      <c r="P264" s="193">
        <f>O264*H264</f>
        <v>0</v>
      </c>
      <c r="Q264" s="193">
        <v>0</v>
      </c>
      <c r="R264" s="193">
        <f>Q264*H264</f>
        <v>0</v>
      </c>
      <c r="S264" s="193">
        <v>0</v>
      </c>
      <c r="T264" s="194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95" t="s">
        <v>189</v>
      </c>
      <c r="AT264" s="195" t="s">
        <v>184</v>
      </c>
      <c r="AU264" s="195" t="s">
        <v>83</v>
      </c>
      <c r="AY264" s="16" t="s">
        <v>182</v>
      </c>
      <c r="BE264" s="196">
        <f>IF(N264="základní",J264,0)</f>
        <v>0</v>
      </c>
      <c r="BF264" s="196">
        <f>IF(N264="snížená",J264,0)</f>
        <v>0</v>
      </c>
      <c r="BG264" s="196">
        <f>IF(N264="zákl. přenesená",J264,0)</f>
        <v>0</v>
      </c>
      <c r="BH264" s="196">
        <f>IF(N264="sníž. přenesená",J264,0)</f>
        <v>0</v>
      </c>
      <c r="BI264" s="196">
        <f>IF(N264="nulová",J264,0)</f>
        <v>0</v>
      </c>
      <c r="BJ264" s="16" t="s">
        <v>81</v>
      </c>
      <c r="BK264" s="196">
        <f>ROUND(I264*H264,2)</f>
        <v>0</v>
      </c>
      <c r="BL264" s="16" t="s">
        <v>189</v>
      </c>
      <c r="BM264" s="195" t="s">
        <v>466</v>
      </c>
    </row>
    <row r="265" spans="1:65" s="12" customFormat="1">
      <c r="B265" s="197"/>
      <c r="C265" s="198"/>
      <c r="D265" s="199" t="s">
        <v>191</v>
      </c>
      <c r="E265" s="200" t="s">
        <v>1</v>
      </c>
      <c r="F265" s="201" t="s">
        <v>510</v>
      </c>
      <c r="G265" s="198"/>
      <c r="H265" s="202">
        <v>353.48</v>
      </c>
      <c r="I265" s="203"/>
      <c r="J265" s="198"/>
      <c r="K265" s="198"/>
      <c r="L265" s="204"/>
      <c r="M265" s="205"/>
      <c r="N265" s="206"/>
      <c r="O265" s="206"/>
      <c r="P265" s="206"/>
      <c r="Q265" s="206"/>
      <c r="R265" s="206"/>
      <c r="S265" s="206"/>
      <c r="T265" s="207"/>
      <c r="AT265" s="208" t="s">
        <v>191</v>
      </c>
      <c r="AU265" s="208" t="s">
        <v>83</v>
      </c>
      <c r="AV265" s="12" t="s">
        <v>83</v>
      </c>
      <c r="AW265" s="12" t="s">
        <v>30</v>
      </c>
      <c r="AX265" s="12" t="s">
        <v>81</v>
      </c>
      <c r="AY265" s="208" t="s">
        <v>182</v>
      </c>
    </row>
    <row r="266" spans="1:65" s="1" customFormat="1" ht="33" customHeight="1">
      <c r="A266" s="33"/>
      <c r="B266" s="34"/>
      <c r="C266" s="184" t="s">
        <v>448</v>
      </c>
      <c r="D266" s="184" t="s">
        <v>184</v>
      </c>
      <c r="E266" s="185" t="s">
        <v>469</v>
      </c>
      <c r="F266" s="186" t="s">
        <v>470</v>
      </c>
      <c r="G266" s="187" t="s">
        <v>305</v>
      </c>
      <c r="H266" s="188">
        <v>13.747999999999999</v>
      </c>
      <c r="I266" s="189"/>
      <c r="J266" s="190">
        <f>ROUND(I266*H266,2)</f>
        <v>0</v>
      </c>
      <c r="K266" s="186" t="s">
        <v>188</v>
      </c>
      <c r="L266" s="38"/>
      <c r="M266" s="191" t="s">
        <v>1</v>
      </c>
      <c r="N266" s="192" t="s">
        <v>38</v>
      </c>
      <c r="O266" s="70"/>
      <c r="P266" s="193">
        <f>O266*H266</f>
        <v>0</v>
      </c>
      <c r="Q266" s="193">
        <v>0</v>
      </c>
      <c r="R266" s="193">
        <f>Q266*H266</f>
        <v>0</v>
      </c>
      <c r="S266" s="193">
        <v>0</v>
      </c>
      <c r="T266" s="194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95" t="s">
        <v>189</v>
      </c>
      <c r="AT266" s="195" t="s">
        <v>184</v>
      </c>
      <c r="AU266" s="195" t="s">
        <v>83</v>
      </c>
      <c r="AY266" s="16" t="s">
        <v>182</v>
      </c>
      <c r="BE266" s="196">
        <f>IF(N266="základní",J266,0)</f>
        <v>0</v>
      </c>
      <c r="BF266" s="196">
        <f>IF(N266="snížená",J266,0)</f>
        <v>0</v>
      </c>
      <c r="BG266" s="196">
        <f>IF(N266="zákl. přenesená",J266,0)</f>
        <v>0</v>
      </c>
      <c r="BH266" s="196">
        <f>IF(N266="sníž. přenesená",J266,0)</f>
        <v>0</v>
      </c>
      <c r="BI266" s="196">
        <f>IF(N266="nulová",J266,0)</f>
        <v>0</v>
      </c>
      <c r="BJ266" s="16" t="s">
        <v>81</v>
      </c>
      <c r="BK266" s="196">
        <f>ROUND(I266*H266,2)</f>
        <v>0</v>
      </c>
      <c r="BL266" s="16" t="s">
        <v>189</v>
      </c>
      <c r="BM266" s="195" t="s">
        <v>471</v>
      </c>
    </row>
    <row r="267" spans="1:65" s="12" customFormat="1">
      <c r="B267" s="197"/>
      <c r="C267" s="198"/>
      <c r="D267" s="199" t="s">
        <v>191</v>
      </c>
      <c r="E267" s="200" t="s">
        <v>1</v>
      </c>
      <c r="F267" s="201" t="s">
        <v>511</v>
      </c>
      <c r="G267" s="198"/>
      <c r="H267" s="202">
        <v>13.747999999999999</v>
      </c>
      <c r="I267" s="203"/>
      <c r="J267" s="198"/>
      <c r="K267" s="198"/>
      <c r="L267" s="204"/>
      <c r="M267" s="205"/>
      <c r="N267" s="206"/>
      <c r="O267" s="206"/>
      <c r="P267" s="206"/>
      <c r="Q267" s="206"/>
      <c r="R267" s="206"/>
      <c r="S267" s="206"/>
      <c r="T267" s="207"/>
      <c r="AT267" s="208" t="s">
        <v>191</v>
      </c>
      <c r="AU267" s="208" t="s">
        <v>83</v>
      </c>
      <c r="AV267" s="12" t="s">
        <v>83</v>
      </c>
      <c r="AW267" s="12" t="s">
        <v>30</v>
      </c>
      <c r="AX267" s="12" t="s">
        <v>81</v>
      </c>
      <c r="AY267" s="208" t="s">
        <v>182</v>
      </c>
    </row>
    <row r="268" spans="1:65" s="1" customFormat="1" ht="24">
      <c r="A268" s="33"/>
      <c r="B268" s="34"/>
      <c r="C268" s="184" t="s">
        <v>453</v>
      </c>
      <c r="D268" s="184" t="s">
        <v>184</v>
      </c>
      <c r="E268" s="185" t="s">
        <v>474</v>
      </c>
      <c r="F268" s="186" t="s">
        <v>304</v>
      </c>
      <c r="G268" s="187" t="s">
        <v>305</v>
      </c>
      <c r="H268" s="188">
        <v>21.6</v>
      </c>
      <c r="I268" s="189"/>
      <c r="J268" s="190">
        <f>ROUND(I268*H268,2)</f>
        <v>0</v>
      </c>
      <c r="K268" s="186" t="s">
        <v>188</v>
      </c>
      <c r="L268" s="38"/>
      <c r="M268" s="191" t="s">
        <v>1</v>
      </c>
      <c r="N268" s="192" t="s">
        <v>38</v>
      </c>
      <c r="O268" s="70"/>
      <c r="P268" s="193">
        <f>O268*H268</f>
        <v>0</v>
      </c>
      <c r="Q268" s="193">
        <v>0</v>
      </c>
      <c r="R268" s="193">
        <f>Q268*H268</f>
        <v>0</v>
      </c>
      <c r="S268" s="193">
        <v>0</v>
      </c>
      <c r="T268" s="194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95" t="s">
        <v>189</v>
      </c>
      <c r="AT268" s="195" t="s">
        <v>184</v>
      </c>
      <c r="AU268" s="195" t="s">
        <v>83</v>
      </c>
      <c r="AY268" s="16" t="s">
        <v>182</v>
      </c>
      <c r="BE268" s="196">
        <f>IF(N268="základní",J268,0)</f>
        <v>0</v>
      </c>
      <c r="BF268" s="196">
        <f>IF(N268="snížená",J268,0)</f>
        <v>0</v>
      </c>
      <c r="BG268" s="196">
        <f>IF(N268="zákl. přenesená",J268,0)</f>
        <v>0</v>
      </c>
      <c r="BH268" s="196">
        <f>IF(N268="sníž. přenesená",J268,0)</f>
        <v>0</v>
      </c>
      <c r="BI268" s="196">
        <f>IF(N268="nulová",J268,0)</f>
        <v>0</v>
      </c>
      <c r="BJ268" s="16" t="s">
        <v>81</v>
      </c>
      <c r="BK268" s="196">
        <f>ROUND(I268*H268,2)</f>
        <v>0</v>
      </c>
      <c r="BL268" s="16" t="s">
        <v>189</v>
      </c>
      <c r="BM268" s="195" t="s">
        <v>475</v>
      </c>
    </row>
    <row r="269" spans="1:65" s="12" customFormat="1">
      <c r="B269" s="197"/>
      <c r="C269" s="198"/>
      <c r="D269" s="199" t="s">
        <v>191</v>
      </c>
      <c r="E269" s="200" t="s">
        <v>1</v>
      </c>
      <c r="F269" s="201" t="s">
        <v>512</v>
      </c>
      <c r="G269" s="198"/>
      <c r="H269" s="202">
        <v>21.6</v>
      </c>
      <c r="I269" s="203"/>
      <c r="J269" s="198"/>
      <c r="K269" s="198"/>
      <c r="L269" s="204"/>
      <c r="M269" s="205"/>
      <c r="N269" s="206"/>
      <c r="O269" s="206"/>
      <c r="P269" s="206"/>
      <c r="Q269" s="206"/>
      <c r="R269" s="206"/>
      <c r="S269" s="206"/>
      <c r="T269" s="207"/>
      <c r="AT269" s="208" t="s">
        <v>191</v>
      </c>
      <c r="AU269" s="208" t="s">
        <v>83</v>
      </c>
      <c r="AV269" s="12" t="s">
        <v>83</v>
      </c>
      <c r="AW269" s="12" t="s">
        <v>30</v>
      </c>
      <c r="AX269" s="12" t="s">
        <v>81</v>
      </c>
      <c r="AY269" s="208" t="s">
        <v>182</v>
      </c>
    </row>
    <row r="270" spans="1:65" s="11" customFormat="1" ht="22.9" customHeight="1">
      <c r="B270" s="168"/>
      <c r="C270" s="169"/>
      <c r="D270" s="170" t="s">
        <v>72</v>
      </c>
      <c r="E270" s="182" t="s">
        <v>477</v>
      </c>
      <c r="F270" s="182" t="s">
        <v>478</v>
      </c>
      <c r="G270" s="169"/>
      <c r="H270" s="169"/>
      <c r="I270" s="172"/>
      <c r="J270" s="183">
        <f>BK270</f>
        <v>0</v>
      </c>
      <c r="K270" s="169"/>
      <c r="L270" s="174"/>
      <c r="M270" s="175"/>
      <c r="N270" s="176"/>
      <c r="O270" s="176"/>
      <c r="P270" s="177">
        <f>SUM(P271:P274)</f>
        <v>0</v>
      </c>
      <c r="Q270" s="176"/>
      <c r="R270" s="177">
        <f>SUM(R271:R274)</f>
        <v>0</v>
      </c>
      <c r="S270" s="176"/>
      <c r="T270" s="178">
        <f>SUM(T271:T274)</f>
        <v>0</v>
      </c>
      <c r="AR270" s="179" t="s">
        <v>81</v>
      </c>
      <c r="AT270" s="180" t="s">
        <v>72</v>
      </c>
      <c r="AU270" s="180" t="s">
        <v>81</v>
      </c>
      <c r="AY270" s="179" t="s">
        <v>182</v>
      </c>
      <c r="BK270" s="181">
        <f>SUM(BK271:BK274)</f>
        <v>0</v>
      </c>
    </row>
    <row r="271" spans="1:65" s="1" customFormat="1" ht="33" customHeight="1">
      <c r="A271" s="33"/>
      <c r="B271" s="34"/>
      <c r="C271" s="184" t="s">
        <v>459</v>
      </c>
      <c r="D271" s="184" t="s">
        <v>184</v>
      </c>
      <c r="E271" s="185" t="s">
        <v>480</v>
      </c>
      <c r="F271" s="186" t="s">
        <v>481</v>
      </c>
      <c r="G271" s="187" t="s">
        <v>305</v>
      </c>
      <c r="H271" s="188">
        <v>27.815000000000001</v>
      </c>
      <c r="I271" s="189"/>
      <c r="J271" s="190">
        <f>ROUND(I271*H271,2)</f>
        <v>0</v>
      </c>
      <c r="K271" s="186" t="s">
        <v>188</v>
      </c>
      <c r="L271" s="38"/>
      <c r="M271" s="191" t="s">
        <v>1</v>
      </c>
      <c r="N271" s="192" t="s">
        <v>38</v>
      </c>
      <c r="O271" s="70"/>
      <c r="P271" s="193">
        <f>O271*H271</f>
        <v>0</v>
      </c>
      <c r="Q271" s="193">
        <v>0</v>
      </c>
      <c r="R271" s="193">
        <f>Q271*H271</f>
        <v>0</v>
      </c>
      <c r="S271" s="193">
        <v>0</v>
      </c>
      <c r="T271" s="194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95" t="s">
        <v>189</v>
      </c>
      <c r="AT271" s="195" t="s">
        <v>184</v>
      </c>
      <c r="AU271" s="195" t="s">
        <v>83</v>
      </c>
      <c r="AY271" s="16" t="s">
        <v>182</v>
      </c>
      <c r="BE271" s="196">
        <f>IF(N271="základní",J271,0)</f>
        <v>0</v>
      </c>
      <c r="BF271" s="196">
        <f>IF(N271="snížená",J271,0)</f>
        <v>0</v>
      </c>
      <c r="BG271" s="196">
        <f>IF(N271="zákl. přenesená",J271,0)</f>
        <v>0</v>
      </c>
      <c r="BH271" s="196">
        <f>IF(N271="sníž. přenesená",J271,0)</f>
        <v>0</v>
      </c>
      <c r="BI271" s="196">
        <f>IF(N271="nulová",J271,0)</f>
        <v>0</v>
      </c>
      <c r="BJ271" s="16" t="s">
        <v>81</v>
      </c>
      <c r="BK271" s="196">
        <f>ROUND(I271*H271,2)</f>
        <v>0</v>
      </c>
      <c r="BL271" s="16" t="s">
        <v>189</v>
      </c>
      <c r="BM271" s="195" t="s">
        <v>482</v>
      </c>
    </row>
    <row r="272" spans="1:65" s="12" customFormat="1">
      <c r="B272" s="197"/>
      <c r="C272" s="198"/>
      <c r="D272" s="199" t="s">
        <v>191</v>
      </c>
      <c r="E272" s="200" t="s">
        <v>1</v>
      </c>
      <c r="F272" s="201" t="s">
        <v>513</v>
      </c>
      <c r="G272" s="198"/>
      <c r="H272" s="202">
        <v>27.815000000000001</v>
      </c>
      <c r="I272" s="203"/>
      <c r="J272" s="198"/>
      <c r="K272" s="198"/>
      <c r="L272" s="204"/>
      <c r="M272" s="205"/>
      <c r="N272" s="206"/>
      <c r="O272" s="206"/>
      <c r="P272" s="206"/>
      <c r="Q272" s="206"/>
      <c r="R272" s="206"/>
      <c r="S272" s="206"/>
      <c r="T272" s="207"/>
      <c r="AT272" s="208" t="s">
        <v>191</v>
      </c>
      <c r="AU272" s="208" t="s">
        <v>83</v>
      </c>
      <c r="AV272" s="12" t="s">
        <v>83</v>
      </c>
      <c r="AW272" s="12" t="s">
        <v>30</v>
      </c>
      <c r="AX272" s="12" t="s">
        <v>81</v>
      </c>
      <c r="AY272" s="208" t="s">
        <v>182</v>
      </c>
    </row>
    <row r="273" spans="1:65" s="1" customFormat="1" ht="24">
      <c r="A273" s="33"/>
      <c r="B273" s="34"/>
      <c r="C273" s="184" t="s">
        <v>150</v>
      </c>
      <c r="D273" s="184" t="s">
        <v>184</v>
      </c>
      <c r="E273" s="185" t="s">
        <v>485</v>
      </c>
      <c r="F273" s="186" t="s">
        <v>486</v>
      </c>
      <c r="G273" s="187" t="s">
        <v>305</v>
      </c>
      <c r="H273" s="188">
        <v>13.621</v>
      </c>
      <c r="I273" s="189"/>
      <c r="J273" s="190">
        <f>ROUND(I273*H273,2)</f>
        <v>0</v>
      </c>
      <c r="K273" s="186" t="s">
        <v>188</v>
      </c>
      <c r="L273" s="38"/>
      <c r="M273" s="191" t="s">
        <v>1</v>
      </c>
      <c r="N273" s="192" t="s">
        <v>38</v>
      </c>
      <c r="O273" s="70"/>
      <c r="P273" s="193">
        <f>O273*H273</f>
        <v>0</v>
      </c>
      <c r="Q273" s="193">
        <v>0</v>
      </c>
      <c r="R273" s="193">
        <f>Q273*H273</f>
        <v>0</v>
      </c>
      <c r="S273" s="193">
        <v>0</v>
      </c>
      <c r="T273" s="194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95" t="s">
        <v>189</v>
      </c>
      <c r="AT273" s="195" t="s">
        <v>184</v>
      </c>
      <c r="AU273" s="195" t="s">
        <v>83</v>
      </c>
      <c r="AY273" s="16" t="s">
        <v>182</v>
      </c>
      <c r="BE273" s="196">
        <f>IF(N273="základní",J273,0)</f>
        <v>0</v>
      </c>
      <c r="BF273" s="196">
        <f>IF(N273="snížená",J273,0)</f>
        <v>0</v>
      </c>
      <c r="BG273" s="196">
        <f>IF(N273="zákl. přenesená",J273,0)</f>
        <v>0</v>
      </c>
      <c r="BH273" s="196">
        <f>IF(N273="sníž. přenesená",J273,0)</f>
        <v>0</v>
      </c>
      <c r="BI273" s="196">
        <f>IF(N273="nulová",J273,0)</f>
        <v>0</v>
      </c>
      <c r="BJ273" s="16" t="s">
        <v>81</v>
      </c>
      <c r="BK273" s="196">
        <f>ROUND(I273*H273,2)</f>
        <v>0</v>
      </c>
      <c r="BL273" s="16" t="s">
        <v>189</v>
      </c>
      <c r="BM273" s="195" t="s">
        <v>487</v>
      </c>
    </row>
    <row r="274" spans="1:65" s="12" customFormat="1">
      <c r="B274" s="197"/>
      <c r="C274" s="198"/>
      <c r="D274" s="199" t="s">
        <v>191</v>
      </c>
      <c r="E274" s="200" t="s">
        <v>1</v>
      </c>
      <c r="F274" s="201" t="s">
        <v>514</v>
      </c>
      <c r="G274" s="198"/>
      <c r="H274" s="202">
        <v>13.621</v>
      </c>
      <c r="I274" s="203"/>
      <c r="J274" s="198"/>
      <c r="K274" s="198"/>
      <c r="L274" s="204"/>
      <c r="M274" s="240"/>
      <c r="N274" s="241"/>
      <c r="O274" s="241"/>
      <c r="P274" s="241"/>
      <c r="Q274" s="241"/>
      <c r="R274" s="241"/>
      <c r="S274" s="241"/>
      <c r="T274" s="242"/>
      <c r="AT274" s="208" t="s">
        <v>191</v>
      </c>
      <c r="AU274" s="208" t="s">
        <v>83</v>
      </c>
      <c r="AV274" s="12" t="s">
        <v>83</v>
      </c>
      <c r="AW274" s="12" t="s">
        <v>30</v>
      </c>
      <c r="AX274" s="12" t="s">
        <v>81</v>
      </c>
      <c r="AY274" s="208" t="s">
        <v>182</v>
      </c>
    </row>
    <row r="275" spans="1:65" s="1" customFormat="1" ht="6.95" customHeight="1">
      <c r="A275" s="33"/>
      <c r="B275" s="53"/>
      <c r="C275" s="54"/>
      <c r="D275" s="54"/>
      <c r="E275" s="54"/>
      <c r="F275" s="54"/>
      <c r="G275" s="54"/>
      <c r="H275" s="54"/>
      <c r="I275" s="54"/>
      <c r="J275" s="54"/>
      <c r="K275" s="54"/>
      <c r="L275" s="38"/>
      <c r="M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</row>
  </sheetData>
  <sheetProtection sheet="1" objects="1" scenarios="1" formatColumns="0" formatRows="0" autoFilter="0"/>
  <autoFilter ref="C123:K274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honeticPr fontId="39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7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1:56" ht="36.950000000000003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6" t="s">
        <v>89</v>
      </c>
      <c r="AZ2" s="106" t="s">
        <v>111</v>
      </c>
      <c r="BA2" s="106" t="s">
        <v>112</v>
      </c>
      <c r="BB2" s="106" t="s">
        <v>1</v>
      </c>
      <c r="BC2" s="106" t="s">
        <v>473</v>
      </c>
      <c r="BD2" s="106" t="s">
        <v>83</v>
      </c>
    </row>
    <row r="3" spans="1:56" ht="6.95" hidden="1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83</v>
      </c>
      <c r="AZ3" s="106" t="s">
        <v>114</v>
      </c>
      <c r="BA3" s="106" t="s">
        <v>115</v>
      </c>
      <c r="BB3" s="106" t="s">
        <v>1</v>
      </c>
      <c r="BC3" s="106" t="s">
        <v>515</v>
      </c>
      <c r="BD3" s="106" t="s">
        <v>83</v>
      </c>
    </row>
    <row r="4" spans="1:56" ht="24.95" hidden="1" customHeight="1">
      <c r="B4" s="19"/>
      <c r="D4" s="109" t="s">
        <v>117</v>
      </c>
      <c r="L4" s="19"/>
      <c r="M4" s="110" t="s">
        <v>10</v>
      </c>
      <c r="AT4" s="16" t="s">
        <v>4</v>
      </c>
      <c r="AZ4" s="106" t="s">
        <v>118</v>
      </c>
      <c r="BA4" s="106" t="s">
        <v>119</v>
      </c>
      <c r="BB4" s="106" t="s">
        <v>1</v>
      </c>
      <c r="BC4" s="106" t="s">
        <v>120</v>
      </c>
      <c r="BD4" s="106" t="s">
        <v>83</v>
      </c>
    </row>
    <row r="5" spans="1:56" ht="6.95" hidden="1" customHeight="1">
      <c r="B5" s="19"/>
      <c r="L5" s="19"/>
      <c r="AZ5" s="106" t="s">
        <v>121</v>
      </c>
      <c r="BA5" s="106" t="s">
        <v>122</v>
      </c>
      <c r="BB5" s="106" t="s">
        <v>1</v>
      </c>
      <c r="BC5" s="106" t="s">
        <v>515</v>
      </c>
      <c r="BD5" s="106" t="s">
        <v>83</v>
      </c>
    </row>
    <row r="6" spans="1:56" ht="12" hidden="1" customHeight="1">
      <c r="B6" s="19"/>
      <c r="D6" s="111" t="s">
        <v>16</v>
      </c>
      <c r="L6" s="19"/>
      <c r="AZ6" s="106" t="s">
        <v>123</v>
      </c>
      <c r="BA6" s="106" t="s">
        <v>124</v>
      </c>
      <c r="BB6" s="106" t="s">
        <v>1</v>
      </c>
      <c r="BC6" s="106" t="s">
        <v>516</v>
      </c>
      <c r="BD6" s="106" t="s">
        <v>83</v>
      </c>
    </row>
    <row r="7" spans="1:56" ht="16.5" hidden="1" customHeight="1">
      <c r="B7" s="19"/>
      <c r="E7" s="306" t="str">
        <f ca="1">'Rekapitulace stavby'!K6</f>
        <v>Vodovodní přípojky Chlístovice - Žandov</v>
      </c>
      <c r="F7" s="307"/>
      <c r="G7" s="307"/>
      <c r="H7" s="307"/>
      <c r="L7" s="19"/>
      <c r="AZ7" s="106" t="s">
        <v>126</v>
      </c>
      <c r="BA7" s="106" t="s">
        <v>127</v>
      </c>
      <c r="BB7" s="106" t="s">
        <v>1</v>
      </c>
      <c r="BC7" s="106" t="s">
        <v>473</v>
      </c>
      <c r="BD7" s="106" t="s">
        <v>83</v>
      </c>
    </row>
    <row r="8" spans="1:56" s="1" customFormat="1" ht="12" hidden="1" customHeight="1">
      <c r="A8" s="33"/>
      <c r="B8" s="38"/>
      <c r="C8" s="33"/>
      <c r="D8" s="111" t="s">
        <v>128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106" t="s">
        <v>129</v>
      </c>
      <c r="BA8" s="106" t="s">
        <v>130</v>
      </c>
      <c r="BB8" s="106" t="s">
        <v>1</v>
      </c>
      <c r="BC8" s="106" t="s">
        <v>517</v>
      </c>
      <c r="BD8" s="106" t="s">
        <v>83</v>
      </c>
    </row>
    <row r="9" spans="1:56" s="1" customFormat="1" ht="16.5" hidden="1" customHeight="1">
      <c r="A9" s="33"/>
      <c r="B9" s="38"/>
      <c r="C9" s="33"/>
      <c r="D9" s="33"/>
      <c r="E9" s="308" t="s">
        <v>518</v>
      </c>
      <c r="F9" s="309"/>
      <c r="G9" s="309"/>
      <c r="H9" s="309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6" t="s">
        <v>133</v>
      </c>
      <c r="BA9" s="106" t="s">
        <v>134</v>
      </c>
      <c r="BB9" s="106" t="s">
        <v>1</v>
      </c>
      <c r="BC9" s="106" t="s">
        <v>135</v>
      </c>
      <c r="BD9" s="106" t="s">
        <v>83</v>
      </c>
    </row>
    <row r="10" spans="1:56" s="1" customFormat="1" hidden="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06" t="s">
        <v>136</v>
      </c>
      <c r="BA10" s="106" t="s">
        <v>137</v>
      </c>
      <c r="BB10" s="106" t="s">
        <v>1</v>
      </c>
      <c r="BC10" s="106" t="s">
        <v>519</v>
      </c>
      <c r="BD10" s="106" t="s">
        <v>83</v>
      </c>
    </row>
    <row r="11" spans="1:56" s="1" customFormat="1" ht="12" hidden="1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6" t="s">
        <v>139</v>
      </c>
      <c r="BA11" s="106" t="s">
        <v>140</v>
      </c>
      <c r="BB11" s="106" t="s">
        <v>1</v>
      </c>
      <c r="BC11" s="106" t="s">
        <v>520</v>
      </c>
      <c r="BD11" s="106" t="s">
        <v>83</v>
      </c>
    </row>
    <row r="12" spans="1:56" s="1" customFormat="1" ht="12" hidden="1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 ca="1">'Rekapitulace stavby'!AN8</f>
        <v>19. 4. 2021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6" t="s">
        <v>142</v>
      </c>
      <c r="BA12" s="106" t="s">
        <v>143</v>
      </c>
      <c r="BB12" s="106" t="s">
        <v>1</v>
      </c>
      <c r="BC12" s="106" t="s">
        <v>521</v>
      </c>
      <c r="BD12" s="106" t="s">
        <v>83</v>
      </c>
    </row>
    <row r="13" spans="1:56" s="1" customFormat="1" ht="10.9" hidden="1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6" t="s">
        <v>145</v>
      </c>
      <c r="BA13" s="106" t="s">
        <v>146</v>
      </c>
      <c r="BB13" s="106" t="s">
        <v>1</v>
      </c>
      <c r="BC13" s="106" t="s">
        <v>522</v>
      </c>
      <c r="BD13" s="106" t="s">
        <v>83</v>
      </c>
    </row>
    <row r="14" spans="1:56" s="1" customFormat="1" ht="12" hidden="1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 ca="1">IF('Rekapitulace stavby'!AN10="","",'Rekapitulace stavby'!AN10)</f>
        <v/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6" t="s">
        <v>148</v>
      </c>
      <c r="BA14" s="106" t="s">
        <v>149</v>
      </c>
      <c r="BB14" s="106" t="s">
        <v>1</v>
      </c>
      <c r="BC14" s="106" t="s">
        <v>7</v>
      </c>
      <c r="BD14" s="106" t="s">
        <v>83</v>
      </c>
    </row>
    <row r="15" spans="1:56" s="1" customFormat="1" ht="18" hidden="1" customHeight="1">
      <c r="A15" s="33"/>
      <c r="B15" s="38"/>
      <c r="C15" s="33"/>
      <c r="D15" s="33"/>
      <c r="E15" s="112" t="str">
        <f ca="1">IF('Rekapitulace stavby'!E11="","",'Rekapitulace stavby'!E11)</f>
        <v xml:space="preserve"> </v>
      </c>
      <c r="F15" s="33"/>
      <c r="G15" s="33"/>
      <c r="H15" s="33"/>
      <c r="I15" s="111" t="s">
        <v>26</v>
      </c>
      <c r="J15" s="112" t="str">
        <f ca="1"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1" customFormat="1" ht="6.95" hidden="1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1" customFormat="1" ht="12" hidden="1" customHeight="1">
      <c r="A17" s="33"/>
      <c r="B17" s="38"/>
      <c r="C17" s="33"/>
      <c r="D17" s="111" t="s">
        <v>27</v>
      </c>
      <c r="E17" s="33"/>
      <c r="F17" s="33"/>
      <c r="G17" s="33"/>
      <c r="H17" s="33"/>
      <c r="I17" s="111" t="s">
        <v>25</v>
      </c>
      <c r="J17" s="29" t="str">
        <f ca="1"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1" customFormat="1" ht="18" hidden="1" customHeight="1">
      <c r="A18" s="33"/>
      <c r="B18" s="38"/>
      <c r="C18" s="33"/>
      <c r="D18" s="33"/>
      <c r="E18" s="310" t="str">
        <f ca="1">'Rekapitulace stavby'!E14</f>
        <v>Vyplň údaj</v>
      </c>
      <c r="F18" s="311"/>
      <c r="G18" s="311"/>
      <c r="H18" s="311"/>
      <c r="I18" s="111" t="s">
        <v>26</v>
      </c>
      <c r="J18" s="29" t="str">
        <f ca="1"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1" customFormat="1" ht="6.95" hidden="1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1" customFormat="1" ht="12" hidden="1" customHeight="1">
      <c r="A20" s="33"/>
      <c r="B20" s="38"/>
      <c r="C20" s="33"/>
      <c r="D20" s="111" t="s">
        <v>29</v>
      </c>
      <c r="E20" s="33"/>
      <c r="F20" s="33"/>
      <c r="G20" s="33"/>
      <c r="H20" s="33"/>
      <c r="I20" s="111" t="s">
        <v>25</v>
      </c>
      <c r="J20" s="112" t="str">
        <f ca="1"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1" customFormat="1" ht="18" hidden="1" customHeight="1">
      <c r="A21" s="33"/>
      <c r="B21" s="38"/>
      <c r="C21" s="33"/>
      <c r="D21" s="33"/>
      <c r="E21" s="112" t="str">
        <f ca="1">IF('Rekapitulace stavby'!E17="","",'Rekapitulace stavby'!E17)</f>
        <v xml:space="preserve"> </v>
      </c>
      <c r="F21" s="33"/>
      <c r="G21" s="33"/>
      <c r="H21" s="33"/>
      <c r="I21" s="111" t="s">
        <v>26</v>
      </c>
      <c r="J21" s="112" t="str">
        <f ca="1"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1" customFormat="1" ht="6.95" hidden="1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1" customFormat="1" ht="12" hidden="1" customHeight="1">
      <c r="A23" s="33"/>
      <c r="B23" s="38"/>
      <c r="C23" s="33"/>
      <c r="D23" s="111" t="s">
        <v>31</v>
      </c>
      <c r="E23" s="33"/>
      <c r="F23" s="33"/>
      <c r="G23" s="33"/>
      <c r="H23" s="33"/>
      <c r="I23" s="111" t="s">
        <v>25</v>
      </c>
      <c r="J23" s="112" t="str">
        <f ca="1">IF('Rekapitulace stavby'!AN19="","",'Rekapitulace stavby'!AN19)</f>
        <v/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1" customFormat="1" ht="18" hidden="1" customHeight="1">
      <c r="A24" s="33"/>
      <c r="B24" s="38"/>
      <c r="C24" s="33"/>
      <c r="D24" s="33"/>
      <c r="E24" s="112" t="str">
        <f ca="1">IF('Rekapitulace stavby'!E20="","",'Rekapitulace stavby'!E20)</f>
        <v xml:space="preserve"> </v>
      </c>
      <c r="F24" s="33"/>
      <c r="G24" s="33"/>
      <c r="H24" s="33"/>
      <c r="I24" s="111" t="s">
        <v>26</v>
      </c>
      <c r="J24" s="112" t="str">
        <f ca="1">IF('Rekapitulace stavby'!AN20="","",'Rekapitulace stavby'!AN20)</f>
        <v/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1" customFormat="1" ht="6.95" hidden="1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1" customFormat="1" ht="12" hidden="1" customHeight="1">
      <c r="A26" s="33"/>
      <c r="B26" s="38"/>
      <c r="C26" s="33"/>
      <c r="D26" s="111" t="s">
        <v>32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7" customFormat="1" ht="16.5" hidden="1" customHeight="1">
      <c r="A27" s="114"/>
      <c r="B27" s="115"/>
      <c r="C27" s="114"/>
      <c r="D27" s="114"/>
      <c r="E27" s="312" t="s">
        <v>1</v>
      </c>
      <c r="F27" s="312"/>
      <c r="G27" s="312"/>
      <c r="H27" s="312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1" customFormat="1" ht="6.95" hidden="1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1" customFormat="1" ht="6.95" hidden="1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1" customFormat="1" ht="25.35" hidden="1" customHeight="1">
      <c r="A30" s="33"/>
      <c r="B30" s="38"/>
      <c r="C30" s="33"/>
      <c r="D30" s="118" t="s">
        <v>33</v>
      </c>
      <c r="E30" s="33"/>
      <c r="F30" s="33"/>
      <c r="G30" s="33"/>
      <c r="H30" s="33"/>
      <c r="I30" s="33"/>
      <c r="J30" s="119">
        <f>ROUND(J124,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1" customFormat="1" ht="6.95" hidden="1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1" customFormat="1" ht="14.45" hidden="1" customHeight="1">
      <c r="A32" s="33"/>
      <c r="B32" s="38"/>
      <c r="C32" s="33"/>
      <c r="D32" s="33"/>
      <c r="E32" s="33"/>
      <c r="F32" s="120" t="s">
        <v>35</v>
      </c>
      <c r="G32" s="33"/>
      <c r="H32" s="33"/>
      <c r="I32" s="120" t="s">
        <v>34</v>
      </c>
      <c r="J32" s="120" t="s">
        <v>36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1" customFormat="1" ht="14.45" hidden="1" customHeight="1">
      <c r="A33" s="33"/>
      <c r="B33" s="38"/>
      <c r="C33" s="33"/>
      <c r="D33" s="121" t="s">
        <v>37</v>
      </c>
      <c r="E33" s="111" t="s">
        <v>38</v>
      </c>
      <c r="F33" s="122">
        <f>ROUND((SUM(BE124:BE273)),  2)</f>
        <v>0</v>
      </c>
      <c r="G33" s="33"/>
      <c r="H33" s="33"/>
      <c r="I33" s="123">
        <v>0.21</v>
      </c>
      <c r="J33" s="122">
        <f>ROUND(((SUM(BE124:BE273))*I33),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1" customFormat="1" ht="14.45" hidden="1" customHeight="1">
      <c r="A34" s="33"/>
      <c r="B34" s="38"/>
      <c r="C34" s="33"/>
      <c r="D34" s="33"/>
      <c r="E34" s="111" t="s">
        <v>39</v>
      </c>
      <c r="F34" s="122">
        <f>ROUND((SUM(BF124:BF273)),  2)</f>
        <v>0</v>
      </c>
      <c r="G34" s="33"/>
      <c r="H34" s="33"/>
      <c r="I34" s="123">
        <v>0.15</v>
      </c>
      <c r="J34" s="122">
        <f>ROUND(((SUM(BF124:BF273))*I34),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1" customFormat="1" ht="14.45" hidden="1" customHeight="1">
      <c r="A35" s="33"/>
      <c r="B35" s="38"/>
      <c r="C35" s="33"/>
      <c r="D35" s="33"/>
      <c r="E35" s="111" t="s">
        <v>40</v>
      </c>
      <c r="F35" s="122">
        <f>ROUND((SUM(BG124:BG273)),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1" customFormat="1" ht="14.45" hidden="1" customHeight="1">
      <c r="A36" s="33"/>
      <c r="B36" s="38"/>
      <c r="C36" s="33"/>
      <c r="D36" s="33"/>
      <c r="E36" s="111" t="s">
        <v>41</v>
      </c>
      <c r="F36" s="122">
        <f>ROUND((SUM(BH124:BH273)),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1" customFormat="1" ht="14.45" hidden="1" customHeight="1">
      <c r="A37" s="33"/>
      <c r="B37" s="38"/>
      <c r="C37" s="33"/>
      <c r="D37" s="33"/>
      <c r="E37" s="111" t="s">
        <v>42</v>
      </c>
      <c r="F37" s="122">
        <f>ROUND((SUM(BI124:BI273)),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1" customFormat="1" ht="6.95" hidden="1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25.35" hidden="1" customHeight="1">
      <c r="A39" s="33"/>
      <c r="B39" s="38"/>
      <c r="C39" s="124"/>
      <c r="D39" s="125" t="s">
        <v>43</v>
      </c>
      <c r="E39" s="126"/>
      <c r="F39" s="126"/>
      <c r="G39" s="127" t="s">
        <v>44</v>
      </c>
      <c r="H39" s="128" t="s">
        <v>45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1" customFormat="1" ht="14.45" hidden="1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ht="14.45" hidden="1" customHeight="1">
      <c r="B41" s="19"/>
      <c r="L41" s="19"/>
    </row>
    <row r="42" spans="1:31" ht="14.45" hidden="1" customHeight="1">
      <c r="B42" s="19"/>
      <c r="L42" s="19"/>
    </row>
    <row r="43" spans="1:31" ht="14.45" hidden="1" customHeight="1">
      <c r="B43" s="19"/>
      <c r="L43" s="19"/>
    </row>
    <row r="44" spans="1:31" ht="14.45" hidden="1" customHeight="1">
      <c r="B44" s="19"/>
      <c r="L44" s="19"/>
    </row>
    <row r="45" spans="1:31" ht="14.45" hidden="1" customHeight="1">
      <c r="B45" s="19"/>
      <c r="L45" s="19"/>
    </row>
    <row r="46" spans="1:31" ht="14.45" hidden="1" customHeight="1">
      <c r="B46" s="19"/>
      <c r="L46" s="19"/>
    </row>
    <row r="47" spans="1:31" ht="14.45" hidden="1" customHeight="1">
      <c r="B47" s="19"/>
      <c r="L47" s="19"/>
    </row>
    <row r="48" spans="1:31" ht="14.45" hidden="1" customHeight="1">
      <c r="B48" s="19"/>
      <c r="L48" s="19"/>
    </row>
    <row r="49" spans="1:31" ht="14.45" hidden="1" customHeight="1">
      <c r="B49" s="19"/>
      <c r="L49" s="19"/>
    </row>
    <row r="50" spans="1:31" s="1" customFormat="1" ht="14.45" hidden="1" customHeight="1">
      <c r="B50" s="50"/>
      <c r="D50" s="131" t="s">
        <v>46</v>
      </c>
      <c r="E50" s="132"/>
      <c r="F50" s="132"/>
      <c r="G50" s="131" t="s">
        <v>47</v>
      </c>
      <c r="H50" s="132"/>
      <c r="I50" s="132"/>
      <c r="J50" s="132"/>
      <c r="K50" s="132"/>
      <c r="L50" s="50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1" customFormat="1" ht="12.75" hidden="1">
      <c r="A61" s="33"/>
      <c r="B61" s="38"/>
      <c r="C61" s="33"/>
      <c r="D61" s="133" t="s">
        <v>48</v>
      </c>
      <c r="E61" s="134"/>
      <c r="F61" s="135" t="s">
        <v>49</v>
      </c>
      <c r="G61" s="133" t="s">
        <v>48</v>
      </c>
      <c r="H61" s="134"/>
      <c r="I61" s="134"/>
      <c r="J61" s="136" t="s">
        <v>49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1" customFormat="1" ht="12.75" hidden="1">
      <c r="A65" s="33"/>
      <c r="B65" s="38"/>
      <c r="C65" s="33"/>
      <c r="D65" s="131" t="s">
        <v>50</v>
      </c>
      <c r="E65" s="137"/>
      <c r="F65" s="137"/>
      <c r="G65" s="131" t="s">
        <v>51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1" customFormat="1" ht="12.75" hidden="1">
      <c r="A76" s="33"/>
      <c r="B76" s="38"/>
      <c r="C76" s="33"/>
      <c r="D76" s="133" t="s">
        <v>48</v>
      </c>
      <c r="E76" s="134"/>
      <c r="F76" s="135" t="s">
        <v>49</v>
      </c>
      <c r="G76" s="133" t="s">
        <v>48</v>
      </c>
      <c r="H76" s="134"/>
      <c r="I76" s="134"/>
      <c r="J76" s="136" t="s">
        <v>49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1" customFormat="1" ht="14.45" hidden="1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hidden="1"/>
    <row r="79" spans="1:31" hidden="1"/>
    <row r="80" spans="1:31" hidden="1"/>
    <row r="81" spans="1:47" s="1" customFormat="1" ht="6.95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1" customFormat="1" ht="24.95" customHeight="1">
      <c r="A82" s="33"/>
      <c r="B82" s="34"/>
      <c r="C82" s="22" t="s">
        <v>154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1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1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1" customFormat="1" ht="16.5" customHeight="1">
      <c r="A85" s="33"/>
      <c r="B85" s="34"/>
      <c r="C85" s="35"/>
      <c r="D85" s="35"/>
      <c r="E85" s="304" t="str">
        <f>E7</f>
        <v>Vodovodní přípojky Chlístovice - Žandov</v>
      </c>
      <c r="F85" s="305"/>
      <c r="G85" s="305"/>
      <c r="H85" s="30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1" customFormat="1" ht="12" customHeight="1">
      <c r="A86" s="33"/>
      <c r="B86" s="34"/>
      <c r="C86" s="28" t="s">
        <v>128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1" customFormat="1" ht="16.5" customHeight="1">
      <c r="A87" s="33"/>
      <c r="B87" s="34"/>
      <c r="C87" s="35"/>
      <c r="D87" s="35"/>
      <c r="E87" s="282" t="str">
        <f>E9</f>
        <v>SO 01.3 - Vodovodní přípojky Krsovice</v>
      </c>
      <c r="F87" s="303"/>
      <c r="G87" s="303"/>
      <c r="H87" s="30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1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1" customFormat="1" ht="12" customHeight="1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 t="str">
        <f>IF(J12="","",J12)</f>
        <v>19. 4. 2021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1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1" customFormat="1" ht="15.2" customHeight="1">
      <c r="A91" s="33"/>
      <c r="B91" s="34"/>
      <c r="C91" s="28" t="s">
        <v>24</v>
      </c>
      <c r="D91" s="35"/>
      <c r="E91" s="35"/>
      <c r="F91" s="26" t="str">
        <f>E15</f>
        <v xml:space="preserve"> </v>
      </c>
      <c r="G91" s="35"/>
      <c r="H91" s="35"/>
      <c r="I91" s="28" t="s">
        <v>29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1" customFormat="1" ht="15.2" customHeight="1">
      <c r="A92" s="33"/>
      <c r="B92" s="34"/>
      <c r="C92" s="28" t="s">
        <v>27</v>
      </c>
      <c r="D92" s="35"/>
      <c r="E92" s="35"/>
      <c r="F92" s="26" t="str">
        <f>IF(E18="","",E18)</f>
        <v>Vyplň údaj</v>
      </c>
      <c r="G92" s="35"/>
      <c r="H92" s="35"/>
      <c r="I92" s="28" t="s">
        <v>31</v>
      </c>
      <c r="J92" s="31" t="str">
        <f>E24</f>
        <v xml:space="preserve"> 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1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1" customFormat="1" ht="29.25" customHeight="1">
      <c r="A94" s="33"/>
      <c r="B94" s="34"/>
      <c r="C94" s="142" t="s">
        <v>155</v>
      </c>
      <c r="D94" s="42"/>
      <c r="E94" s="42"/>
      <c r="F94" s="42"/>
      <c r="G94" s="42"/>
      <c r="H94" s="42"/>
      <c r="I94" s="42"/>
      <c r="J94" s="143" t="s">
        <v>156</v>
      </c>
      <c r="K94" s="42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1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1" customFormat="1" ht="22.9" customHeight="1">
      <c r="A96" s="33"/>
      <c r="B96" s="34"/>
      <c r="C96" s="144" t="s">
        <v>157</v>
      </c>
      <c r="D96" s="35"/>
      <c r="E96" s="35"/>
      <c r="F96" s="35"/>
      <c r="G96" s="35"/>
      <c r="H96" s="35"/>
      <c r="I96" s="35"/>
      <c r="J96" s="82">
        <f>J124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158</v>
      </c>
    </row>
    <row r="97" spans="1:31" s="8" customFormat="1" ht="24.95" customHeight="1">
      <c r="B97" s="145"/>
      <c r="C97" s="146"/>
      <c r="D97" s="147" t="s">
        <v>159</v>
      </c>
      <c r="E97" s="148"/>
      <c r="F97" s="148"/>
      <c r="G97" s="148"/>
      <c r="H97" s="148"/>
      <c r="I97" s="148"/>
      <c r="J97" s="149">
        <f>J125</f>
        <v>0</v>
      </c>
      <c r="K97" s="146"/>
      <c r="L97" s="150"/>
    </row>
    <row r="98" spans="1:31" s="9" customFormat="1" ht="19.899999999999999" customHeight="1">
      <c r="B98" s="151"/>
      <c r="C98" s="152"/>
      <c r="D98" s="153" t="s">
        <v>160</v>
      </c>
      <c r="E98" s="154"/>
      <c r="F98" s="154"/>
      <c r="G98" s="154"/>
      <c r="H98" s="154"/>
      <c r="I98" s="154"/>
      <c r="J98" s="155">
        <f>J126</f>
        <v>0</v>
      </c>
      <c r="K98" s="152"/>
      <c r="L98" s="156"/>
    </row>
    <row r="99" spans="1:31" s="9" customFormat="1" ht="19.899999999999999" customHeight="1">
      <c r="B99" s="151"/>
      <c r="C99" s="152"/>
      <c r="D99" s="153" t="s">
        <v>161</v>
      </c>
      <c r="E99" s="154"/>
      <c r="F99" s="154"/>
      <c r="G99" s="154"/>
      <c r="H99" s="154"/>
      <c r="I99" s="154"/>
      <c r="J99" s="155">
        <f>J211</f>
        <v>0</v>
      </c>
      <c r="K99" s="152"/>
      <c r="L99" s="156"/>
    </row>
    <row r="100" spans="1:31" s="9" customFormat="1" ht="19.899999999999999" customHeight="1">
      <c r="B100" s="151"/>
      <c r="C100" s="152"/>
      <c r="D100" s="153" t="s">
        <v>162</v>
      </c>
      <c r="E100" s="154"/>
      <c r="F100" s="154"/>
      <c r="G100" s="154"/>
      <c r="H100" s="154"/>
      <c r="I100" s="154"/>
      <c r="J100" s="155">
        <f>J216</f>
        <v>0</v>
      </c>
      <c r="K100" s="152"/>
      <c r="L100" s="156"/>
    </row>
    <row r="101" spans="1:31" s="9" customFormat="1" ht="19.899999999999999" customHeight="1">
      <c r="B101" s="151"/>
      <c r="C101" s="152"/>
      <c r="D101" s="153" t="s">
        <v>163</v>
      </c>
      <c r="E101" s="154"/>
      <c r="F101" s="154"/>
      <c r="G101" s="154"/>
      <c r="H101" s="154"/>
      <c r="I101" s="154"/>
      <c r="J101" s="155">
        <f>J233</f>
        <v>0</v>
      </c>
      <c r="K101" s="152"/>
      <c r="L101" s="156"/>
    </row>
    <row r="102" spans="1:31" s="9" customFormat="1" ht="19.899999999999999" customHeight="1">
      <c r="B102" s="151"/>
      <c r="C102" s="152"/>
      <c r="D102" s="153" t="s">
        <v>164</v>
      </c>
      <c r="E102" s="154"/>
      <c r="F102" s="154"/>
      <c r="G102" s="154"/>
      <c r="H102" s="154"/>
      <c r="I102" s="154"/>
      <c r="J102" s="155">
        <f>J251</f>
        <v>0</v>
      </c>
      <c r="K102" s="152"/>
      <c r="L102" s="156"/>
    </row>
    <row r="103" spans="1:31" s="9" customFormat="1" ht="19.899999999999999" customHeight="1">
      <c r="B103" s="151"/>
      <c r="C103" s="152"/>
      <c r="D103" s="153" t="s">
        <v>165</v>
      </c>
      <c r="E103" s="154"/>
      <c r="F103" s="154"/>
      <c r="G103" s="154"/>
      <c r="H103" s="154"/>
      <c r="I103" s="154"/>
      <c r="J103" s="155">
        <f>J260</f>
        <v>0</v>
      </c>
      <c r="K103" s="152"/>
      <c r="L103" s="156"/>
    </row>
    <row r="104" spans="1:31" s="9" customFormat="1" ht="19.899999999999999" customHeight="1">
      <c r="B104" s="151"/>
      <c r="C104" s="152"/>
      <c r="D104" s="153" t="s">
        <v>166</v>
      </c>
      <c r="E104" s="154"/>
      <c r="F104" s="154"/>
      <c r="G104" s="154"/>
      <c r="H104" s="154"/>
      <c r="I104" s="154"/>
      <c r="J104" s="155">
        <f>J269</f>
        <v>0</v>
      </c>
      <c r="K104" s="152"/>
      <c r="L104" s="156"/>
    </row>
    <row r="105" spans="1:31" s="1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1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1" customFormat="1" ht="6.95" customHeight="1">
      <c r="A110" s="33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1" customFormat="1" ht="24.95" customHeight="1">
      <c r="A111" s="33"/>
      <c r="B111" s="34"/>
      <c r="C111" s="22" t="s">
        <v>167</v>
      </c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1" customFormat="1" ht="6.95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A113" s="33"/>
      <c r="B113" s="34"/>
      <c r="C113" s="28" t="s">
        <v>16</v>
      </c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6.5" customHeight="1">
      <c r="A114" s="33"/>
      <c r="B114" s="34"/>
      <c r="C114" s="35"/>
      <c r="D114" s="35"/>
      <c r="E114" s="304" t="str">
        <f>E7</f>
        <v>Vodovodní přípojky Chlístovice - Žandov</v>
      </c>
      <c r="F114" s="305"/>
      <c r="G114" s="305"/>
      <c r="H114" s="30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1" customFormat="1" ht="12" customHeight="1">
      <c r="A115" s="33"/>
      <c r="B115" s="34"/>
      <c r="C115" s="28" t="s">
        <v>128</v>
      </c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" customFormat="1" ht="16.5" customHeight="1">
      <c r="A116" s="33"/>
      <c r="B116" s="34"/>
      <c r="C116" s="35"/>
      <c r="D116" s="35"/>
      <c r="E116" s="282" t="str">
        <f>E9</f>
        <v>SO 01.3 - Vodovodní přípojky Krsovice</v>
      </c>
      <c r="F116" s="303"/>
      <c r="G116" s="303"/>
      <c r="H116" s="303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" customFormat="1" ht="6.9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" customFormat="1" ht="12" customHeight="1">
      <c r="A118" s="33"/>
      <c r="B118" s="34"/>
      <c r="C118" s="28" t="s">
        <v>20</v>
      </c>
      <c r="D118" s="35"/>
      <c r="E118" s="35"/>
      <c r="F118" s="26" t="str">
        <f>F12</f>
        <v xml:space="preserve"> </v>
      </c>
      <c r="G118" s="35"/>
      <c r="H118" s="35"/>
      <c r="I118" s="28" t="s">
        <v>22</v>
      </c>
      <c r="J118" s="65" t="str">
        <f>IF(J12="","",J12)</f>
        <v>19. 4. 2021</v>
      </c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" customFormat="1" ht="6.95" customHeight="1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" customFormat="1" ht="15.2" customHeight="1">
      <c r="A120" s="33"/>
      <c r="B120" s="34"/>
      <c r="C120" s="28" t="s">
        <v>24</v>
      </c>
      <c r="D120" s="35"/>
      <c r="E120" s="35"/>
      <c r="F120" s="26" t="str">
        <f>E15</f>
        <v xml:space="preserve"> </v>
      </c>
      <c r="G120" s="35"/>
      <c r="H120" s="35"/>
      <c r="I120" s="28" t="s">
        <v>29</v>
      </c>
      <c r="J120" s="31" t="str">
        <f>E21</f>
        <v xml:space="preserve"> </v>
      </c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" customFormat="1" ht="15.2" customHeight="1">
      <c r="A121" s="33"/>
      <c r="B121" s="34"/>
      <c r="C121" s="28" t="s">
        <v>27</v>
      </c>
      <c r="D121" s="35"/>
      <c r="E121" s="35"/>
      <c r="F121" s="26" t="str">
        <f>IF(E18="","",E18)</f>
        <v>Vyplň údaj</v>
      </c>
      <c r="G121" s="35"/>
      <c r="H121" s="35"/>
      <c r="I121" s="28" t="s">
        <v>31</v>
      </c>
      <c r="J121" s="31" t="str">
        <f>E24</f>
        <v xml:space="preserve"> 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" customFormat="1" ht="10.3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0" customFormat="1" ht="29.25" customHeight="1">
      <c r="A123" s="157"/>
      <c r="B123" s="158"/>
      <c r="C123" s="159" t="s">
        <v>168</v>
      </c>
      <c r="D123" s="160" t="s">
        <v>58</v>
      </c>
      <c r="E123" s="160" t="s">
        <v>54</v>
      </c>
      <c r="F123" s="160" t="s">
        <v>55</v>
      </c>
      <c r="G123" s="160" t="s">
        <v>169</v>
      </c>
      <c r="H123" s="160" t="s">
        <v>170</v>
      </c>
      <c r="I123" s="160" t="s">
        <v>171</v>
      </c>
      <c r="J123" s="160" t="s">
        <v>156</v>
      </c>
      <c r="K123" s="161" t="s">
        <v>172</v>
      </c>
      <c r="L123" s="162"/>
      <c r="M123" s="73" t="s">
        <v>1</v>
      </c>
      <c r="N123" s="74" t="s">
        <v>37</v>
      </c>
      <c r="O123" s="74" t="s">
        <v>173</v>
      </c>
      <c r="P123" s="74" t="s">
        <v>174</v>
      </c>
      <c r="Q123" s="74" t="s">
        <v>175</v>
      </c>
      <c r="R123" s="74" t="s">
        <v>176</v>
      </c>
      <c r="S123" s="74" t="s">
        <v>177</v>
      </c>
      <c r="T123" s="75" t="s">
        <v>178</v>
      </c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</row>
    <row r="124" spans="1:65" s="1" customFormat="1" ht="22.9" customHeight="1">
      <c r="A124" s="33"/>
      <c r="B124" s="34"/>
      <c r="C124" s="80" t="s">
        <v>179</v>
      </c>
      <c r="D124" s="35"/>
      <c r="E124" s="35"/>
      <c r="F124" s="35"/>
      <c r="G124" s="35"/>
      <c r="H124" s="35"/>
      <c r="I124" s="35"/>
      <c r="J124" s="163">
        <f>BK124</f>
        <v>0</v>
      </c>
      <c r="K124" s="35"/>
      <c r="L124" s="38"/>
      <c r="M124" s="76"/>
      <c r="N124" s="164"/>
      <c r="O124" s="77"/>
      <c r="P124" s="165">
        <f>P125</f>
        <v>0</v>
      </c>
      <c r="Q124" s="77"/>
      <c r="R124" s="165">
        <f>R125</f>
        <v>165.59686249999999</v>
      </c>
      <c r="S124" s="77"/>
      <c r="T124" s="166">
        <f>T125</f>
        <v>55.472999999999999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6" t="s">
        <v>72</v>
      </c>
      <c r="AU124" s="16" t="s">
        <v>158</v>
      </c>
      <c r="BK124" s="167">
        <f>BK125</f>
        <v>0</v>
      </c>
    </row>
    <row r="125" spans="1:65" s="11" customFormat="1" ht="25.9" customHeight="1">
      <c r="B125" s="168"/>
      <c r="C125" s="169"/>
      <c r="D125" s="170" t="s">
        <v>72</v>
      </c>
      <c r="E125" s="171" t="s">
        <v>180</v>
      </c>
      <c r="F125" s="171" t="s">
        <v>181</v>
      </c>
      <c r="G125" s="169"/>
      <c r="H125" s="169"/>
      <c r="I125" s="172"/>
      <c r="J125" s="173">
        <f>BK125</f>
        <v>0</v>
      </c>
      <c r="K125" s="169"/>
      <c r="L125" s="174"/>
      <c r="M125" s="175"/>
      <c r="N125" s="176"/>
      <c r="O125" s="176"/>
      <c r="P125" s="177">
        <f>P126+P211+P216+P233+P251+P260+P269</f>
        <v>0</v>
      </c>
      <c r="Q125" s="176"/>
      <c r="R125" s="177">
        <f>R126+R211+R216+R233+R251+R260+R269</f>
        <v>165.59686249999999</v>
      </c>
      <c r="S125" s="176"/>
      <c r="T125" s="178">
        <f>T126+T211+T216+T233+T251+T260+T269</f>
        <v>55.472999999999999</v>
      </c>
      <c r="AR125" s="179" t="s">
        <v>81</v>
      </c>
      <c r="AT125" s="180" t="s">
        <v>72</v>
      </c>
      <c r="AU125" s="180" t="s">
        <v>73</v>
      </c>
      <c r="AY125" s="179" t="s">
        <v>182</v>
      </c>
      <c r="BK125" s="181">
        <f>BK126+BK211+BK216+BK233+BK251+BK260+BK269</f>
        <v>0</v>
      </c>
    </row>
    <row r="126" spans="1:65" s="11" customFormat="1" ht="22.9" customHeight="1">
      <c r="B126" s="168"/>
      <c r="C126" s="169"/>
      <c r="D126" s="170" t="s">
        <v>72</v>
      </c>
      <c r="E126" s="182" t="s">
        <v>81</v>
      </c>
      <c r="F126" s="182" t="s">
        <v>183</v>
      </c>
      <c r="G126" s="169"/>
      <c r="H126" s="169"/>
      <c r="I126" s="172"/>
      <c r="J126" s="183">
        <f>BK126</f>
        <v>0</v>
      </c>
      <c r="K126" s="169"/>
      <c r="L126" s="174"/>
      <c r="M126" s="175"/>
      <c r="N126" s="176"/>
      <c r="O126" s="176"/>
      <c r="P126" s="177">
        <f>SUM(P127:P210)</f>
        <v>0</v>
      </c>
      <c r="Q126" s="176"/>
      <c r="R126" s="177">
        <f>SUM(R127:R210)</f>
        <v>126.92493</v>
      </c>
      <c r="S126" s="176"/>
      <c r="T126" s="178">
        <f>SUM(T127:T210)</f>
        <v>55.472999999999999</v>
      </c>
      <c r="AR126" s="179" t="s">
        <v>81</v>
      </c>
      <c r="AT126" s="180" t="s">
        <v>72</v>
      </c>
      <c r="AU126" s="180" t="s">
        <v>81</v>
      </c>
      <c r="AY126" s="179" t="s">
        <v>182</v>
      </c>
      <c r="BK126" s="181">
        <f>SUM(BK127:BK210)</f>
        <v>0</v>
      </c>
    </row>
    <row r="127" spans="1:65" s="1" customFormat="1" ht="24">
      <c r="A127" s="33"/>
      <c r="B127" s="34"/>
      <c r="C127" s="184" t="s">
        <v>81</v>
      </c>
      <c r="D127" s="184" t="s">
        <v>184</v>
      </c>
      <c r="E127" s="185" t="s">
        <v>185</v>
      </c>
      <c r="F127" s="186" t="s">
        <v>186</v>
      </c>
      <c r="G127" s="187" t="s">
        <v>187</v>
      </c>
      <c r="H127" s="188">
        <v>66</v>
      </c>
      <c r="I127" s="189"/>
      <c r="J127" s="190">
        <f>ROUND(I127*H127,2)</f>
        <v>0</v>
      </c>
      <c r="K127" s="186" t="s">
        <v>188</v>
      </c>
      <c r="L127" s="38"/>
      <c r="M127" s="191" t="s">
        <v>1</v>
      </c>
      <c r="N127" s="192" t="s">
        <v>38</v>
      </c>
      <c r="O127" s="70"/>
      <c r="P127" s="193">
        <f>O127*H127</f>
        <v>0</v>
      </c>
      <c r="Q127" s="193">
        <v>0</v>
      </c>
      <c r="R127" s="193">
        <f>Q127*H127</f>
        <v>0</v>
      </c>
      <c r="S127" s="193">
        <v>0.29499999999999998</v>
      </c>
      <c r="T127" s="194">
        <f>S127*H127</f>
        <v>19.47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5" t="s">
        <v>189</v>
      </c>
      <c r="AT127" s="195" t="s">
        <v>184</v>
      </c>
      <c r="AU127" s="195" t="s">
        <v>83</v>
      </c>
      <c r="AY127" s="16" t="s">
        <v>182</v>
      </c>
      <c r="BE127" s="196">
        <f>IF(N127="základní",J127,0)</f>
        <v>0</v>
      </c>
      <c r="BF127" s="196">
        <f>IF(N127="snížená",J127,0)</f>
        <v>0</v>
      </c>
      <c r="BG127" s="196">
        <f>IF(N127="zákl. přenesená",J127,0)</f>
        <v>0</v>
      </c>
      <c r="BH127" s="196">
        <f>IF(N127="sníž. přenesená",J127,0)</f>
        <v>0</v>
      </c>
      <c r="BI127" s="196">
        <f>IF(N127="nulová",J127,0)</f>
        <v>0</v>
      </c>
      <c r="BJ127" s="16" t="s">
        <v>81</v>
      </c>
      <c r="BK127" s="196">
        <f>ROUND(I127*H127,2)</f>
        <v>0</v>
      </c>
      <c r="BL127" s="16" t="s">
        <v>189</v>
      </c>
      <c r="BM127" s="195" t="s">
        <v>190</v>
      </c>
    </row>
    <row r="128" spans="1:65" s="12" customFormat="1">
      <c r="B128" s="197"/>
      <c r="C128" s="198"/>
      <c r="D128" s="199" t="s">
        <v>191</v>
      </c>
      <c r="E128" s="200" t="s">
        <v>1</v>
      </c>
      <c r="F128" s="201" t="s">
        <v>192</v>
      </c>
      <c r="G128" s="198"/>
      <c r="H128" s="202">
        <v>66</v>
      </c>
      <c r="I128" s="203"/>
      <c r="J128" s="198"/>
      <c r="K128" s="198"/>
      <c r="L128" s="204"/>
      <c r="M128" s="205"/>
      <c r="N128" s="206"/>
      <c r="O128" s="206"/>
      <c r="P128" s="206"/>
      <c r="Q128" s="206"/>
      <c r="R128" s="206"/>
      <c r="S128" s="206"/>
      <c r="T128" s="207"/>
      <c r="AT128" s="208" t="s">
        <v>191</v>
      </c>
      <c r="AU128" s="208" t="s">
        <v>83</v>
      </c>
      <c r="AV128" s="12" t="s">
        <v>83</v>
      </c>
      <c r="AW128" s="12" t="s">
        <v>30</v>
      </c>
      <c r="AX128" s="12" t="s">
        <v>81</v>
      </c>
      <c r="AY128" s="208" t="s">
        <v>182</v>
      </c>
    </row>
    <row r="129" spans="1:65" s="1" customFormat="1" ht="24">
      <c r="A129" s="33"/>
      <c r="B129" s="34"/>
      <c r="C129" s="184" t="s">
        <v>83</v>
      </c>
      <c r="D129" s="184" t="s">
        <v>184</v>
      </c>
      <c r="E129" s="185" t="s">
        <v>193</v>
      </c>
      <c r="F129" s="186" t="s">
        <v>194</v>
      </c>
      <c r="G129" s="187" t="s">
        <v>187</v>
      </c>
      <c r="H129" s="188">
        <v>93.5</v>
      </c>
      <c r="I129" s="189"/>
      <c r="J129" s="190">
        <f>ROUND(I129*H129,2)</f>
        <v>0</v>
      </c>
      <c r="K129" s="186" t="s">
        <v>188</v>
      </c>
      <c r="L129" s="38"/>
      <c r="M129" s="191" t="s">
        <v>1</v>
      </c>
      <c r="N129" s="192" t="s">
        <v>38</v>
      </c>
      <c r="O129" s="70"/>
      <c r="P129" s="193">
        <f>O129*H129</f>
        <v>0</v>
      </c>
      <c r="Q129" s="193">
        <v>0</v>
      </c>
      <c r="R129" s="193">
        <f>Q129*H129</f>
        <v>0</v>
      </c>
      <c r="S129" s="193">
        <v>9.8000000000000004E-2</v>
      </c>
      <c r="T129" s="194">
        <f>S129*H129</f>
        <v>9.1630000000000003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95" t="s">
        <v>189</v>
      </c>
      <c r="AT129" s="195" t="s">
        <v>184</v>
      </c>
      <c r="AU129" s="195" t="s">
        <v>83</v>
      </c>
      <c r="AY129" s="16" t="s">
        <v>182</v>
      </c>
      <c r="BE129" s="196">
        <f>IF(N129="základní",J129,0)</f>
        <v>0</v>
      </c>
      <c r="BF129" s="196">
        <f>IF(N129="snížená",J129,0)</f>
        <v>0</v>
      </c>
      <c r="BG129" s="196">
        <f>IF(N129="zákl. přenesená",J129,0)</f>
        <v>0</v>
      </c>
      <c r="BH129" s="196">
        <f>IF(N129="sníž. přenesená",J129,0)</f>
        <v>0</v>
      </c>
      <c r="BI129" s="196">
        <f>IF(N129="nulová",J129,0)</f>
        <v>0</v>
      </c>
      <c r="BJ129" s="16" t="s">
        <v>81</v>
      </c>
      <c r="BK129" s="196">
        <f>ROUND(I129*H129,2)</f>
        <v>0</v>
      </c>
      <c r="BL129" s="16" t="s">
        <v>189</v>
      </c>
      <c r="BM129" s="195" t="s">
        <v>195</v>
      </c>
    </row>
    <row r="130" spans="1:65" s="12" customFormat="1">
      <c r="B130" s="197"/>
      <c r="C130" s="198"/>
      <c r="D130" s="199" t="s">
        <v>191</v>
      </c>
      <c r="E130" s="200" t="s">
        <v>1</v>
      </c>
      <c r="F130" s="201" t="s">
        <v>196</v>
      </c>
      <c r="G130" s="198"/>
      <c r="H130" s="202">
        <v>35.75</v>
      </c>
      <c r="I130" s="203"/>
      <c r="J130" s="198"/>
      <c r="K130" s="198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191</v>
      </c>
      <c r="AU130" s="208" t="s">
        <v>83</v>
      </c>
      <c r="AV130" s="12" t="s">
        <v>83</v>
      </c>
      <c r="AW130" s="12" t="s">
        <v>30</v>
      </c>
      <c r="AX130" s="12" t="s">
        <v>73</v>
      </c>
      <c r="AY130" s="208" t="s">
        <v>182</v>
      </c>
    </row>
    <row r="131" spans="1:65" s="12" customFormat="1">
      <c r="B131" s="197"/>
      <c r="C131" s="198"/>
      <c r="D131" s="199" t="s">
        <v>191</v>
      </c>
      <c r="E131" s="200" t="s">
        <v>1</v>
      </c>
      <c r="F131" s="201" t="s">
        <v>197</v>
      </c>
      <c r="G131" s="198"/>
      <c r="H131" s="202">
        <v>35.75</v>
      </c>
      <c r="I131" s="203"/>
      <c r="J131" s="198"/>
      <c r="K131" s="198"/>
      <c r="L131" s="204"/>
      <c r="M131" s="205"/>
      <c r="N131" s="206"/>
      <c r="O131" s="206"/>
      <c r="P131" s="206"/>
      <c r="Q131" s="206"/>
      <c r="R131" s="206"/>
      <c r="S131" s="206"/>
      <c r="T131" s="207"/>
      <c r="AT131" s="208" t="s">
        <v>191</v>
      </c>
      <c r="AU131" s="208" t="s">
        <v>83</v>
      </c>
      <c r="AV131" s="12" t="s">
        <v>83</v>
      </c>
      <c r="AW131" s="12" t="s">
        <v>30</v>
      </c>
      <c r="AX131" s="12" t="s">
        <v>73</v>
      </c>
      <c r="AY131" s="208" t="s">
        <v>182</v>
      </c>
    </row>
    <row r="132" spans="1:65" s="12" customFormat="1">
      <c r="B132" s="197"/>
      <c r="C132" s="198"/>
      <c r="D132" s="199" t="s">
        <v>191</v>
      </c>
      <c r="E132" s="200" t="s">
        <v>1</v>
      </c>
      <c r="F132" s="201" t="s">
        <v>198</v>
      </c>
      <c r="G132" s="198"/>
      <c r="H132" s="202">
        <v>22</v>
      </c>
      <c r="I132" s="203"/>
      <c r="J132" s="198"/>
      <c r="K132" s="198"/>
      <c r="L132" s="204"/>
      <c r="M132" s="205"/>
      <c r="N132" s="206"/>
      <c r="O132" s="206"/>
      <c r="P132" s="206"/>
      <c r="Q132" s="206"/>
      <c r="R132" s="206"/>
      <c r="S132" s="206"/>
      <c r="T132" s="207"/>
      <c r="AT132" s="208" t="s">
        <v>191</v>
      </c>
      <c r="AU132" s="208" t="s">
        <v>83</v>
      </c>
      <c r="AV132" s="12" t="s">
        <v>83</v>
      </c>
      <c r="AW132" s="12" t="s">
        <v>30</v>
      </c>
      <c r="AX132" s="12" t="s">
        <v>73</v>
      </c>
      <c r="AY132" s="208" t="s">
        <v>182</v>
      </c>
    </row>
    <row r="133" spans="1:65" s="13" customFormat="1">
      <c r="B133" s="209"/>
      <c r="C133" s="210"/>
      <c r="D133" s="199" t="s">
        <v>191</v>
      </c>
      <c r="E133" s="211" t="s">
        <v>1</v>
      </c>
      <c r="F133" s="212" t="s">
        <v>199</v>
      </c>
      <c r="G133" s="210"/>
      <c r="H133" s="213">
        <v>93.5</v>
      </c>
      <c r="I133" s="214"/>
      <c r="J133" s="210"/>
      <c r="K133" s="210"/>
      <c r="L133" s="215"/>
      <c r="M133" s="216"/>
      <c r="N133" s="217"/>
      <c r="O133" s="217"/>
      <c r="P133" s="217"/>
      <c r="Q133" s="217"/>
      <c r="R133" s="217"/>
      <c r="S133" s="217"/>
      <c r="T133" s="218"/>
      <c r="AT133" s="219" t="s">
        <v>191</v>
      </c>
      <c r="AU133" s="219" t="s">
        <v>83</v>
      </c>
      <c r="AV133" s="13" t="s">
        <v>189</v>
      </c>
      <c r="AW133" s="13" t="s">
        <v>30</v>
      </c>
      <c r="AX133" s="13" t="s">
        <v>81</v>
      </c>
      <c r="AY133" s="219" t="s">
        <v>182</v>
      </c>
    </row>
    <row r="134" spans="1:65" s="1" customFormat="1" ht="24">
      <c r="A134" s="33"/>
      <c r="B134" s="34"/>
      <c r="C134" s="184" t="s">
        <v>200</v>
      </c>
      <c r="D134" s="184" t="s">
        <v>184</v>
      </c>
      <c r="E134" s="185" t="s">
        <v>201</v>
      </c>
      <c r="F134" s="186" t="s">
        <v>202</v>
      </c>
      <c r="G134" s="187" t="s">
        <v>187</v>
      </c>
      <c r="H134" s="188">
        <v>22</v>
      </c>
      <c r="I134" s="189"/>
      <c r="J134" s="190">
        <f>ROUND(I134*H134,2)</f>
        <v>0</v>
      </c>
      <c r="K134" s="186" t="s">
        <v>188</v>
      </c>
      <c r="L134" s="38"/>
      <c r="M134" s="191" t="s">
        <v>1</v>
      </c>
      <c r="N134" s="192" t="s">
        <v>38</v>
      </c>
      <c r="O134" s="70"/>
      <c r="P134" s="193">
        <f>O134*H134</f>
        <v>0</v>
      </c>
      <c r="Q134" s="193">
        <v>0</v>
      </c>
      <c r="R134" s="193">
        <f>Q134*H134</f>
        <v>0</v>
      </c>
      <c r="S134" s="193">
        <v>0.22</v>
      </c>
      <c r="T134" s="194">
        <f>S134*H134</f>
        <v>4.84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5" t="s">
        <v>189</v>
      </c>
      <c r="AT134" s="195" t="s">
        <v>184</v>
      </c>
      <c r="AU134" s="195" t="s">
        <v>83</v>
      </c>
      <c r="AY134" s="16" t="s">
        <v>182</v>
      </c>
      <c r="BE134" s="196">
        <f>IF(N134="základní",J134,0)</f>
        <v>0</v>
      </c>
      <c r="BF134" s="196">
        <f>IF(N134="snížená",J134,0)</f>
        <v>0</v>
      </c>
      <c r="BG134" s="196">
        <f>IF(N134="zákl. přenesená",J134,0)</f>
        <v>0</v>
      </c>
      <c r="BH134" s="196">
        <f>IF(N134="sníž. přenesená",J134,0)</f>
        <v>0</v>
      </c>
      <c r="BI134" s="196">
        <f>IF(N134="nulová",J134,0)</f>
        <v>0</v>
      </c>
      <c r="BJ134" s="16" t="s">
        <v>81</v>
      </c>
      <c r="BK134" s="196">
        <f>ROUND(I134*H134,2)</f>
        <v>0</v>
      </c>
      <c r="BL134" s="16" t="s">
        <v>189</v>
      </c>
      <c r="BM134" s="195" t="s">
        <v>203</v>
      </c>
    </row>
    <row r="135" spans="1:65" s="12" customFormat="1">
      <c r="B135" s="197"/>
      <c r="C135" s="198"/>
      <c r="D135" s="199" t="s">
        <v>191</v>
      </c>
      <c r="E135" s="200" t="s">
        <v>1</v>
      </c>
      <c r="F135" s="201" t="s">
        <v>204</v>
      </c>
      <c r="G135" s="198"/>
      <c r="H135" s="202">
        <v>22</v>
      </c>
      <c r="I135" s="203"/>
      <c r="J135" s="198"/>
      <c r="K135" s="198"/>
      <c r="L135" s="204"/>
      <c r="M135" s="205"/>
      <c r="N135" s="206"/>
      <c r="O135" s="206"/>
      <c r="P135" s="206"/>
      <c r="Q135" s="206"/>
      <c r="R135" s="206"/>
      <c r="S135" s="206"/>
      <c r="T135" s="207"/>
      <c r="AT135" s="208" t="s">
        <v>191</v>
      </c>
      <c r="AU135" s="208" t="s">
        <v>83</v>
      </c>
      <c r="AV135" s="12" t="s">
        <v>83</v>
      </c>
      <c r="AW135" s="12" t="s">
        <v>30</v>
      </c>
      <c r="AX135" s="12" t="s">
        <v>73</v>
      </c>
      <c r="AY135" s="208" t="s">
        <v>182</v>
      </c>
    </row>
    <row r="136" spans="1:65" s="13" customFormat="1">
      <c r="B136" s="209"/>
      <c r="C136" s="210"/>
      <c r="D136" s="199" t="s">
        <v>191</v>
      </c>
      <c r="E136" s="211" t="s">
        <v>1</v>
      </c>
      <c r="F136" s="212" t="s">
        <v>199</v>
      </c>
      <c r="G136" s="210"/>
      <c r="H136" s="213">
        <v>22</v>
      </c>
      <c r="I136" s="214"/>
      <c r="J136" s="210"/>
      <c r="K136" s="210"/>
      <c r="L136" s="215"/>
      <c r="M136" s="216"/>
      <c r="N136" s="217"/>
      <c r="O136" s="217"/>
      <c r="P136" s="217"/>
      <c r="Q136" s="217"/>
      <c r="R136" s="217"/>
      <c r="S136" s="217"/>
      <c r="T136" s="218"/>
      <c r="AT136" s="219" t="s">
        <v>191</v>
      </c>
      <c r="AU136" s="219" t="s">
        <v>83</v>
      </c>
      <c r="AV136" s="13" t="s">
        <v>189</v>
      </c>
      <c r="AW136" s="13" t="s">
        <v>30</v>
      </c>
      <c r="AX136" s="13" t="s">
        <v>81</v>
      </c>
      <c r="AY136" s="219" t="s">
        <v>182</v>
      </c>
    </row>
    <row r="137" spans="1:65" s="1" customFormat="1" ht="24">
      <c r="A137" s="33"/>
      <c r="B137" s="34"/>
      <c r="C137" s="184" t="s">
        <v>189</v>
      </c>
      <c r="D137" s="184" t="s">
        <v>184</v>
      </c>
      <c r="E137" s="185" t="s">
        <v>205</v>
      </c>
      <c r="F137" s="186" t="s">
        <v>206</v>
      </c>
      <c r="G137" s="187" t="s">
        <v>187</v>
      </c>
      <c r="H137" s="188">
        <v>44</v>
      </c>
      <c r="I137" s="189"/>
      <c r="J137" s="190">
        <f>ROUND(I137*H137,2)</f>
        <v>0</v>
      </c>
      <c r="K137" s="186" t="s">
        <v>188</v>
      </c>
      <c r="L137" s="38"/>
      <c r="M137" s="191" t="s">
        <v>1</v>
      </c>
      <c r="N137" s="192" t="s">
        <v>38</v>
      </c>
      <c r="O137" s="70"/>
      <c r="P137" s="193">
        <f>O137*H137</f>
        <v>0</v>
      </c>
      <c r="Q137" s="193">
        <v>0</v>
      </c>
      <c r="R137" s="193">
        <f>Q137*H137</f>
        <v>0</v>
      </c>
      <c r="S137" s="193">
        <v>0.5</v>
      </c>
      <c r="T137" s="194">
        <f>S137*H137</f>
        <v>22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5" t="s">
        <v>189</v>
      </c>
      <c r="AT137" s="195" t="s">
        <v>184</v>
      </c>
      <c r="AU137" s="195" t="s">
        <v>83</v>
      </c>
      <c r="AY137" s="16" t="s">
        <v>182</v>
      </c>
      <c r="BE137" s="196">
        <f>IF(N137="základní",J137,0)</f>
        <v>0</v>
      </c>
      <c r="BF137" s="196">
        <f>IF(N137="snížená",J137,0)</f>
        <v>0</v>
      </c>
      <c r="BG137" s="196">
        <f>IF(N137="zákl. přenesená",J137,0)</f>
        <v>0</v>
      </c>
      <c r="BH137" s="196">
        <f>IF(N137="sníž. přenesená",J137,0)</f>
        <v>0</v>
      </c>
      <c r="BI137" s="196">
        <f>IF(N137="nulová",J137,0)</f>
        <v>0</v>
      </c>
      <c r="BJ137" s="16" t="s">
        <v>81</v>
      </c>
      <c r="BK137" s="196">
        <f>ROUND(I137*H137,2)</f>
        <v>0</v>
      </c>
      <c r="BL137" s="16" t="s">
        <v>189</v>
      </c>
      <c r="BM137" s="195" t="s">
        <v>207</v>
      </c>
    </row>
    <row r="138" spans="1:65" s="12" customFormat="1">
      <c r="B138" s="197"/>
      <c r="C138" s="198"/>
      <c r="D138" s="199" t="s">
        <v>191</v>
      </c>
      <c r="E138" s="200" t="s">
        <v>1</v>
      </c>
      <c r="F138" s="201" t="s">
        <v>208</v>
      </c>
      <c r="G138" s="198"/>
      <c r="H138" s="202">
        <v>44</v>
      </c>
      <c r="I138" s="203"/>
      <c r="J138" s="198"/>
      <c r="K138" s="198"/>
      <c r="L138" s="204"/>
      <c r="M138" s="205"/>
      <c r="N138" s="206"/>
      <c r="O138" s="206"/>
      <c r="P138" s="206"/>
      <c r="Q138" s="206"/>
      <c r="R138" s="206"/>
      <c r="S138" s="206"/>
      <c r="T138" s="207"/>
      <c r="AT138" s="208" t="s">
        <v>191</v>
      </c>
      <c r="AU138" s="208" t="s">
        <v>83</v>
      </c>
      <c r="AV138" s="12" t="s">
        <v>83</v>
      </c>
      <c r="AW138" s="12" t="s">
        <v>30</v>
      </c>
      <c r="AX138" s="12" t="s">
        <v>81</v>
      </c>
      <c r="AY138" s="208" t="s">
        <v>182</v>
      </c>
    </row>
    <row r="139" spans="1:65" s="1" customFormat="1" ht="24">
      <c r="A139" s="33"/>
      <c r="B139" s="34"/>
      <c r="C139" s="184" t="s">
        <v>209</v>
      </c>
      <c r="D139" s="184" t="s">
        <v>184</v>
      </c>
      <c r="E139" s="185" t="s">
        <v>210</v>
      </c>
      <c r="F139" s="186" t="s">
        <v>211</v>
      </c>
      <c r="G139" s="187" t="s">
        <v>212</v>
      </c>
      <c r="H139" s="188">
        <v>16.5</v>
      </c>
      <c r="I139" s="189"/>
      <c r="J139" s="190">
        <f>ROUND(I139*H139,2)</f>
        <v>0</v>
      </c>
      <c r="K139" s="186" t="s">
        <v>1</v>
      </c>
      <c r="L139" s="38"/>
      <c r="M139" s="191" t="s">
        <v>1</v>
      </c>
      <c r="N139" s="192" t="s">
        <v>38</v>
      </c>
      <c r="O139" s="70"/>
      <c r="P139" s="193">
        <f>O139*H139</f>
        <v>0</v>
      </c>
      <c r="Q139" s="193">
        <v>3.6900000000000002E-2</v>
      </c>
      <c r="R139" s="193">
        <f>Q139*H139</f>
        <v>0.60885</v>
      </c>
      <c r="S139" s="193">
        <v>0</v>
      </c>
      <c r="T139" s="194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5" t="s">
        <v>189</v>
      </c>
      <c r="AT139" s="195" t="s">
        <v>184</v>
      </c>
      <c r="AU139" s="195" t="s">
        <v>83</v>
      </c>
      <c r="AY139" s="16" t="s">
        <v>182</v>
      </c>
      <c r="BE139" s="196">
        <f>IF(N139="základní",J139,0)</f>
        <v>0</v>
      </c>
      <c r="BF139" s="196">
        <f>IF(N139="snížená",J139,0)</f>
        <v>0</v>
      </c>
      <c r="BG139" s="196">
        <f>IF(N139="zákl. přenesená",J139,0)</f>
        <v>0</v>
      </c>
      <c r="BH139" s="196">
        <f>IF(N139="sníž. přenesená",J139,0)</f>
        <v>0</v>
      </c>
      <c r="BI139" s="196">
        <f>IF(N139="nulová",J139,0)</f>
        <v>0</v>
      </c>
      <c r="BJ139" s="16" t="s">
        <v>81</v>
      </c>
      <c r="BK139" s="196">
        <f>ROUND(I139*H139,2)</f>
        <v>0</v>
      </c>
      <c r="BL139" s="16" t="s">
        <v>189</v>
      </c>
      <c r="BM139" s="195" t="s">
        <v>213</v>
      </c>
    </row>
    <row r="140" spans="1:65" s="12" customFormat="1">
      <c r="B140" s="197"/>
      <c r="C140" s="198"/>
      <c r="D140" s="199" t="s">
        <v>191</v>
      </c>
      <c r="E140" s="200" t="s">
        <v>1</v>
      </c>
      <c r="F140" s="201" t="s">
        <v>214</v>
      </c>
      <c r="G140" s="198"/>
      <c r="H140" s="202">
        <v>16.5</v>
      </c>
      <c r="I140" s="203"/>
      <c r="J140" s="198"/>
      <c r="K140" s="198"/>
      <c r="L140" s="204"/>
      <c r="M140" s="205"/>
      <c r="N140" s="206"/>
      <c r="O140" s="206"/>
      <c r="P140" s="206"/>
      <c r="Q140" s="206"/>
      <c r="R140" s="206"/>
      <c r="S140" s="206"/>
      <c r="T140" s="207"/>
      <c r="AT140" s="208" t="s">
        <v>191</v>
      </c>
      <c r="AU140" s="208" t="s">
        <v>83</v>
      </c>
      <c r="AV140" s="12" t="s">
        <v>83</v>
      </c>
      <c r="AW140" s="12" t="s">
        <v>30</v>
      </c>
      <c r="AX140" s="12" t="s">
        <v>81</v>
      </c>
      <c r="AY140" s="208" t="s">
        <v>182</v>
      </c>
    </row>
    <row r="141" spans="1:65" s="1" customFormat="1" ht="24">
      <c r="A141" s="33"/>
      <c r="B141" s="34"/>
      <c r="C141" s="184" t="s">
        <v>215</v>
      </c>
      <c r="D141" s="184" t="s">
        <v>184</v>
      </c>
      <c r="E141" s="185" t="s">
        <v>216</v>
      </c>
      <c r="F141" s="186" t="s">
        <v>217</v>
      </c>
      <c r="G141" s="187" t="s">
        <v>187</v>
      </c>
      <c r="H141" s="188">
        <v>71.5</v>
      </c>
      <c r="I141" s="189"/>
      <c r="J141" s="190">
        <f>ROUND(I141*H141,2)</f>
        <v>0</v>
      </c>
      <c r="K141" s="186" t="s">
        <v>188</v>
      </c>
      <c r="L141" s="38"/>
      <c r="M141" s="191" t="s">
        <v>1</v>
      </c>
      <c r="N141" s="192" t="s">
        <v>38</v>
      </c>
      <c r="O141" s="70"/>
      <c r="P141" s="193">
        <f>O141*H141</f>
        <v>0</v>
      </c>
      <c r="Q141" s="193">
        <v>0</v>
      </c>
      <c r="R141" s="193">
        <f>Q141*H141</f>
        <v>0</v>
      </c>
      <c r="S141" s="193">
        <v>0</v>
      </c>
      <c r="T141" s="194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5" t="s">
        <v>189</v>
      </c>
      <c r="AT141" s="195" t="s">
        <v>184</v>
      </c>
      <c r="AU141" s="195" t="s">
        <v>83</v>
      </c>
      <c r="AY141" s="16" t="s">
        <v>182</v>
      </c>
      <c r="BE141" s="196">
        <f>IF(N141="základní",J141,0)</f>
        <v>0</v>
      </c>
      <c r="BF141" s="196">
        <f>IF(N141="snížená",J141,0)</f>
        <v>0</v>
      </c>
      <c r="BG141" s="196">
        <f>IF(N141="zákl. přenesená",J141,0)</f>
        <v>0</v>
      </c>
      <c r="BH141" s="196">
        <f>IF(N141="sníž. přenesená",J141,0)</f>
        <v>0</v>
      </c>
      <c r="BI141" s="196">
        <f>IF(N141="nulová",J141,0)</f>
        <v>0</v>
      </c>
      <c r="BJ141" s="16" t="s">
        <v>81</v>
      </c>
      <c r="BK141" s="196">
        <f>ROUND(I141*H141,2)</f>
        <v>0</v>
      </c>
      <c r="BL141" s="16" t="s">
        <v>189</v>
      </c>
      <c r="BM141" s="195" t="s">
        <v>218</v>
      </c>
    </row>
    <row r="142" spans="1:65" s="12" customFormat="1">
      <c r="B142" s="197"/>
      <c r="C142" s="198"/>
      <c r="D142" s="199" t="s">
        <v>191</v>
      </c>
      <c r="E142" s="200" t="s">
        <v>1</v>
      </c>
      <c r="F142" s="201" t="s">
        <v>219</v>
      </c>
      <c r="G142" s="198"/>
      <c r="H142" s="202">
        <v>71.5</v>
      </c>
      <c r="I142" s="203"/>
      <c r="J142" s="198"/>
      <c r="K142" s="198"/>
      <c r="L142" s="204"/>
      <c r="M142" s="205"/>
      <c r="N142" s="206"/>
      <c r="O142" s="206"/>
      <c r="P142" s="206"/>
      <c r="Q142" s="206"/>
      <c r="R142" s="206"/>
      <c r="S142" s="206"/>
      <c r="T142" s="207"/>
      <c r="AT142" s="208" t="s">
        <v>191</v>
      </c>
      <c r="AU142" s="208" t="s">
        <v>83</v>
      </c>
      <c r="AV142" s="12" t="s">
        <v>83</v>
      </c>
      <c r="AW142" s="12" t="s">
        <v>30</v>
      </c>
      <c r="AX142" s="12" t="s">
        <v>73</v>
      </c>
      <c r="AY142" s="208" t="s">
        <v>182</v>
      </c>
    </row>
    <row r="143" spans="1:65" s="13" customFormat="1">
      <c r="B143" s="209"/>
      <c r="C143" s="210"/>
      <c r="D143" s="199" t="s">
        <v>191</v>
      </c>
      <c r="E143" s="211" t="s">
        <v>1</v>
      </c>
      <c r="F143" s="212" t="s">
        <v>199</v>
      </c>
      <c r="G143" s="210"/>
      <c r="H143" s="213">
        <v>71.5</v>
      </c>
      <c r="I143" s="214"/>
      <c r="J143" s="210"/>
      <c r="K143" s="210"/>
      <c r="L143" s="215"/>
      <c r="M143" s="216"/>
      <c r="N143" s="217"/>
      <c r="O143" s="217"/>
      <c r="P143" s="217"/>
      <c r="Q143" s="217"/>
      <c r="R143" s="217"/>
      <c r="S143" s="217"/>
      <c r="T143" s="218"/>
      <c r="AT143" s="219" t="s">
        <v>191</v>
      </c>
      <c r="AU143" s="219" t="s">
        <v>83</v>
      </c>
      <c r="AV143" s="13" t="s">
        <v>189</v>
      </c>
      <c r="AW143" s="13" t="s">
        <v>30</v>
      </c>
      <c r="AX143" s="13" t="s">
        <v>81</v>
      </c>
      <c r="AY143" s="219" t="s">
        <v>182</v>
      </c>
    </row>
    <row r="144" spans="1:65" s="1" customFormat="1" ht="24">
      <c r="A144" s="33"/>
      <c r="B144" s="34"/>
      <c r="C144" s="184" t="s">
        <v>220</v>
      </c>
      <c r="D144" s="184" t="s">
        <v>184</v>
      </c>
      <c r="E144" s="185" t="s">
        <v>221</v>
      </c>
      <c r="F144" s="186" t="s">
        <v>222</v>
      </c>
      <c r="G144" s="187" t="s">
        <v>223</v>
      </c>
      <c r="H144" s="188">
        <v>47.945999999999998</v>
      </c>
      <c r="I144" s="189"/>
      <c r="J144" s="190">
        <f>ROUND(I144*H144,2)</f>
        <v>0</v>
      </c>
      <c r="K144" s="186" t="s">
        <v>188</v>
      </c>
      <c r="L144" s="38"/>
      <c r="M144" s="191" t="s">
        <v>1</v>
      </c>
      <c r="N144" s="192" t="s">
        <v>38</v>
      </c>
      <c r="O144" s="70"/>
      <c r="P144" s="193">
        <f>O144*H144</f>
        <v>0</v>
      </c>
      <c r="Q144" s="193">
        <v>0</v>
      </c>
      <c r="R144" s="193">
        <f>Q144*H144</f>
        <v>0</v>
      </c>
      <c r="S144" s="193">
        <v>0</v>
      </c>
      <c r="T144" s="194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5" t="s">
        <v>189</v>
      </c>
      <c r="AT144" s="195" t="s">
        <v>184</v>
      </c>
      <c r="AU144" s="195" t="s">
        <v>83</v>
      </c>
      <c r="AY144" s="16" t="s">
        <v>182</v>
      </c>
      <c r="BE144" s="196">
        <f>IF(N144="základní",J144,0)</f>
        <v>0</v>
      </c>
      <c r="BF144" s="196">
        <f>IF(N144="snížená",J144,0)</f>
        <v>0</v>
      </c>
      <c r="BG144" s="196">
        <f>IF(N144="zákl. přenesená",J144,0)</f>
        <v>0</v>
      </c>
      <c r="BH144" s="196">
        <f>IF(N144="sníž. přenesená",J144,0)</f>
        <v>0</v>
      </c>
      <c r="BI144" s="196">
        <f>IF(N144="nulová",J144,0)</f>
        <v>0</v>
      </c>
      <c r="BJ144" s="16" t="s">
        <v>81</v>
      </c>
      <c r="BK144" s="196">
        <f>ROUND(I144*H144,2)</f>
        <v>0</v>
      </c>
      <c r="BL144" s="16" t="s">
        <v>189</v>
      </c>
      <c r="BM144" s="195" t="s">
        <v>224</v>
      </c>
    </row>
    <row r="145" spans="1:65" s="12" customFormat="1">
      <c r="B145" s="197"/>
      <c r="C145" s="198"/>
      <c r="D145" s="199" t="s">
        <v>191</v>
      </c>
      <c r="E145" s="200" t="s">
        <v>1</v>
      </c>
      <c r="F145" s="201" t="s">
        <v>225</v>
      </c>
      <c r="G145" s="198"/>
      <c r="H145" s="202">
        <v>47.945999999999998</v>
      </c>
      <c r="I145" s="203"/>
      <c r="J145" s="198"/>
      <c r="K145" s="198"/>
      <c r="L145" s="204"/>
      <c r="M145" s="205"/>
      <c r="N145" s="206"/>
      <c r="O145" s="206"/>
      <c r="P145" s="206"/>
      <c r="Q145" s="206"/>
      <c r="R145" s="206"/>
      <c r="S145" s="206"/>
      <c r="T145" s="207"/>
      <c r="AT145" s="208" t="s">
        <v>191</v>
      </c>
      <c r="AU145" s="208" t="s">
        <v>83</v>
      </c>
      <c r="AV145" s="12" t="s">
        <v>83</v>
      </c>
      <c r="AW145" s="12" t="s">
        <v>30</v>
      </c>
      <c r="AX145" s="12" t="s">
        <v>81</v>
      </c>
      <c r="AY145" s="208" t="s">
        <v>182</v>
      </c>
    </row>
    <row r="146" spans="1:65" s="1" customFormat="1" ht="33" customHeight="1">
      <c r="A146" s="33"/>
      <c r="B146" s="34"/>
      <c r="C146" s="184" t="s">
        <v>226</v>
      </c>
      <c r="D146" s="184" t="s">
        <v>184</v>
      </c>
      <c r="E146" s="185" t="s">
        <v>237</v>
      </c>
      <c r="F146" s="186" t="s">
        <v>238</v>
      </c>
      <c r="G146" s="187" t="s">
        <v>223</v>
      </c>
      <c r="H146" s="188">
        <v>79.91</v>
      </c>
      <c r="I146" s="189"/>
      <c r="J146" s="190">
        <f>ROUND(I146*H146,2)</f>
        <v>0</v>
      </c>
      <c r="K146" s="186" t="s">
        <v>1</v>
      </c>
      <c r="L146" s="38"/>
      <c r="M146" s="191" t="s">
        <v>1</v>
      </c>
      <c r="N146" s="192" t="s">
        <v>38</v>
      </c>
      <c r="O146" s="70"/>
      <c r="P146" s="193">
        <f>O146*H146</f>
        <v>0</v>
      </c>
      <c r="Q146" s="193">
        <v>0</v>
      </c>
      <c r="R146" s="193">
        <f>Q146*H146</f>
        <v>0</v>
      </c>
      <c r="S146" s="193">
        <v>0</v>
      </c>
      <c r="T146" s="194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5" t="s">
        <v>189</v>
      </c>
      <c r="AT146" s="195" t="s">
        <v>184</v>
      </c>
      <c r="AU146" s="195" t="s">
        <v>83</v>
      </c>
      <c r="AY146" s="16" t="s">
        <v>182</v>
      </c>
      <c r="BE146" s="196">
        <f>IF(N146="základní",J146,0)</f>
        <v>0</v>
      </c>
      <c r="BF146" s="196">
        <f>IF(N146="snížená",J146,0)</f>
        <v>0</v>
      </c>
      <c r="BG146" s="196">
        <f>IF(N146="zákl. přenesená",J146,0)</f>
        <v>0</v>
      </c>
      <c r="BH146" s="196">
        <f>IF(N146="sníž. přenesená",J146,0)</f>
        <v>0</v>
      </c>
      <c r="BI146" s="196">
        <f>IF(N146="nulová",J146,0)</f>
        <v>0</v>
      </c>
      <c r="BJ146" s="16" t="s">
        <v>81</v>
      </c>
      <c r="BK146" s="196">
        <f>ROUND(I146*H146,2)</f>
        <v>0</v>
      </c>
      <c r="BL146" s="16" t="s">
        <v>189</v>
      </c>
      <c r="BM146" s="195" t="s">
        <v>239</v>
      </c>
    </row>
    <row r="147" spans="1:65" s="12" customFormat="1">
      <c r="B147" s="197"/>
      <c r="C147" s="198"/>
      <c r="D147" s="199" t="s">
        <v>191</v>
      </c>
      <c r="E147" s="200" t="s">
        <v>1</v>
      </c>
      <c r="F147" s="201" t="s">
        <v>240</v>
      </c>
      <c r="G147" s="198"/>
      <c r="H147" s="202">
        <v>184.8</v>
      </c>
      <c r="I147" s="203"/>
      <c r="J147" s="198"/>
      <c r="K147" s="198"/>
      <c r="L147" s="204"/>
      <c r="M147" s="205"/>
      <c r="N147" s="206"/>
      <c r="O147" s="206"/>
      <c r="P147" s="206"/>
      <c r="Q147" s="206"/>
      <c r="R147" s="206"/>
      <c r="S147" s="206"/>
      <c r="T147" s="207"/>
      <c r="AT147" s="208" t="s">
        <v>191</v>
      </c>
      <c r="AU147" s="208" t="s">
        <v>83</v>
      </c>
      <c r="AV147" s="12" t="s">
        <v>83</v>
      </c>
      <c r="AW147" s="12" t="s">
        <v>30</v>
      </c>
      <c r="AX147" s="12" t="s">
        <v>73</v>
      </c>
      <c r="AY147" s="208" t="s">
        <v>182</v>
      </c>
    </row>
    <row r="148" spans="1:65" s="12" customFormat="1">
      <c r="B148" s="197"/>
      <c r="C148" s="198"/>
      <c r="D148" s="199" t="s">
        <v>191</v>
      </c>
      <c r="E148" s="200" t="s">
        <v>1</v>
      </c>
      <c r="F148" s="201" t="s">
        <v>241</v>
      </c>
      <c r="G148" s="198"/>
      <c r="H148" s="202">
        <v>11.76</v>
      </c>
      <c r="I148" s="203"/>
      <c r="J148" s="198"/>
      <c r="K148" s="198"/>
      <c r="L148" s="204"/>
      <c r="M148" s="205"/>
      <c r="N148" s="206"/>
      <c r="O148" s="206"/>
      <c r="P148" s="206"/>
      <c r="Q148" s="206"/>
      <c r="R148" s="206"/>
      <c r="S148" s="206"/>
      <c r="T148" s="207"/>
      <c r="AT148" s="208" t="s">
        <v>191</v>
      </c>
      <c r="AU148" s="208" t="s">
        <v>83</v>
      </c>
      <c r="AV148" s="12" t="s">
        <v>83</v>
      </c>
      <c r="AW148" s="12" t="s">
        <v>30</v>
      </c>
      <c r="AX148" s="12" t="s">
        <v>73</v>
      </c>
      <c r="AY148" s="208" t="s">
        <v>182</v>
      </c>
    </row>
    <row r="149" spans="1:65" s="14" customFormat="1">
      <c r="B149" s="220"/>
      <c r="C149" s="221"/>
      <c r="D149" s="199" t="s">
        <v>191</v>
      </c>
      <c r="E149" s="222" t="s">
        <v>1</v>
      </c>
      <c r="F149" s="223" t="s">
        <v>242</v>
      </c>
      <c r="G149" s="221"/>
      <c r="H149" s="222" t="s">
        <v>1</v>
      </c>
      <c r="I149" s="224"/>
      <c r="J149" s="221"/>
      <c r="K149" s="221"/>
      <c r="L149" s="225"/>
      <c r="M149" s="226"/>
      <c r="N149" s="227"/>
      <c r="O149" s="227"/>
      <c r="P149" s="227"/>
      <c r="Q149" s="227"/>
      <c r="R149" s="227"/>
      <c r="S149" s="227"/>
      <c r="T149" s="228"/>
      <c r="AT149" s="229" t="s">
        <v>191</v>
      </c>
      <c r="AU149" s="229" t="s">
        <v>83</v>
      </c>
      <c r="AV149" s="14" t="s">
        <v>81</v>
      </c>
      <c r="AW149" s="14" t="s">
        <v>30</v>
      </c>
      <c r="AX149" s="14" t="s">
        <v>73</v>
      </c>
      <c r="AY149" s="229" t="s">
        <v>182</v>
      </c>
    </row>
    <row r="150" spans="1:65" s="12" customFormat="1">
      <c r="B150" s="197"/>
      <c r="C150" s="198"/>
      <c r="D150" s="199" t="s">
        <v>191</v>
      </c>
      <c r="E150" s="200" t="s">
        <v>1</v>
      </c>
      <c r="F150" s="201" t="s">
        <v>243</v>
      </c>
      <c r="G150" s="198"/>
      <c r="H150" s="202">
        <v>-7.7</v>
      </c>
      <c r="I150" s="203"/>
      <c r="J150" s="198"/>
      <c r="K150" s="198"/>
      <c r="L150" s="204"/>
      <c r="M150" s="205"/>
      <c r="N150" s="206"/>
      <c r="O150" s="206"/>
      <c r="P150" s="206"/>
      <c r="Q150" s="206"/>
      <c r="R150" s="206"/>
      <c r="S150" s="206"/>
      <c r="T150" s="207"/>
      <c r="AT150" s="208" t="s">
        <v>191</v>
      </c>
      <c r="AU150" s="208" t="s">
        <v>83</v>
      </c>
      <c r="AV150" s="12" t="s">
        <v>83</v>
      </c>
      <c r="AW150" s="12" t="s">
        <v>30</v>
      </c>
      <c r="AX150" s="12" t="s">
        <v>73</v>
      </c>
      <c r="AY150" s="208" t="s">
        <v>182</v>
      </c>
    </row>
    <row r="151" spans="1:65" s="12" customFormat="1">
      <c r="B151" s="197"/>
      <c r="C151" s="198"/>
      <c r="D151" s="199" t="s">
        <v>191</v>
      </c>
      <c r="E151" s="200" t="s">
        <v>1</v>
      </c>
      <c r="F151" s="201" t="s">
        <v>244</v>
      </c>
      <c r="G151" s="198"/>
      <c r="H151" s="202">
        <v>-9.9</v>
      </c>
      <c r="I151" s="203"/>
      <c r="J151" s="198"/>
      <c r="K151" s="198"/>
      <c r="L151" s="204"/>
      <c r="M151" s="205"/>
      <c r="N151" s="206"/>
      <c r="O151" s="206"/>
      <c r="P151" s="206"/>
      <c r="Q151" s="206"/>
      <c r="R151" s="206"/>
      <c r="S151" s="206"/>
      <c r="T151" s="207"/>
      <c r="AT151" s="208" t="s">
        <v>191</v>
      </c>
      <c r="AU151" s="208" t="s">
        <v>83</v>
      </c>
      <c r="AV151" s="12" t="s">
        <v>83</v>
      </c>
      <c r="AW151" s="12" t="s">
        <v>30</v>
      </c>
      <c r="AX151" s="12" t="s">
        <v>73</v>
      </c>
      <c r="AY151" s="208" t="s">
        <v>182</v>
      </c>
    </row>
    <row r="152" spans="1:65" s="12" customFormat="1">
      <c r="B152" s="197"/>
      <c r="C152" s="198"/>
      <c r="D152" s="199" t="s">
        <v>191</v>
      </c>
      <c r="E152" s="200" t="s">
        <v>1</v>
      </c>
      <c r="F152" s="201" t="s">
        <v>245</v>
      </c>
      <c r="G152" s="198"/>
      <c r="H152" s="202">
        <v>-9.9</v>
      </c>
      <c r="I152" s="203"/>
      <c r="J152" s="198"/>
      <c r="K152" s="198"/>
      <c r="L152" s="204"/>
      <c r="M152" s="205"/>
      <c r="N152" s="206"/>
      <c r="O152" s="206"/>
      <c r="P152" s="206"/>
      <c r="Q152" s="206"/>
      <c r="R152" s="206"/>
      <c r="S152" s="206"/>
      <c r="T152" s="207"/>
      <c r="AT152" s="208" t="s">
        <v>191</v>
      </c>
      <c r="AU152" s="208" t="s">
        <v>83</v>
      </c>
      <c r="AV152" s="12" t="s">
        <v>83</v>
      </c>
      <c r="AW152" s="12" t="s">
        <v>30</v>
      </c>
      <c r="AX152" s="12" t="s">
        <v>73</v>
      </c>
      <c r="AY152" s="208" t="s">
        <v>182</v>
      </c>
    </row>
    <row r="153" spans="1:65" s="12" customFormat="1">
      <c r="B153" s="197"/>
      <c r="C153" s="198"/>
      <c r="D153" s="199" t="s">
        <v>191</v>
      </c>
      <c r="E153" s="200" t="s">
        <v>1</v>
      </c>
      <c r="F153" s="201" t="s">
        <v>246</v>
      </c>
      <c r="G153" s="198"/>
      <c r="H153" s="202">
        <v>-9.24</v>
      </c>
      <c r="I153" s="203"/>
      <c r="J153" s="198"/>
      <c r="K153" s="198"/>
      <c r="L153" s="204"/>
      <c r="M153" s="205"/>
      <c r="N153" s="206"/>
      <c r="O153" s="206"/>
      <c r="P153" s="206"/>
      <c r="Q153" s="206"/>
      <c r="R153" s="206"/>
      <c r="S153" s="206"/>
      <c r="T153" s="207"/>
      <c r="AT153" s="208" t="s">
        <v>191</v>
      </c>
      <c r="AU153" s="208" t="s">
        <v>83</v>
      </c>
      <c r="AV153" s="12" t="s">
        <v>83</v>
      </c>
      <c r="AW153" s="12" t="s">
        <v>30</v>
      </c>
      <c r="AX153" s="12" t="s">
        <v>73</v>
      </c>
      <c r="AY153" s="208" t="s">
        <v>182</v>
      </c>
    </row>
    <row r="154" spans="1:65" s="13" customFormat="1">
      <c r="B154" s="209"/>
      <c r="C154" s="210"/>
      <c r="D154" s="199" t="s">
        <v>191</v>
      </c>
      <c r="E154" s="211" t="s">
        <v>129</v>
      </c>
      <c r="F154" s="212" t="s">
        <v>199</v>
      </c>
      <c r="G154" s="210"/>
      <c r="H154" s="213">
        <v>159.82</v>
      </c>
      <c r="I154" s="214"/>
      <c r="J154" s="210"/>
      <c r="K154" s="210"/>
      <c r="L154" s="215"/>
      <c r="M154" s="216"/>
      <c r="N154" s="217"/>
      <c r="O154" s="217"/>
      <c r="P154" s="217"/>
      <c r="Q154" s="217"/>
      <c r="R154" s="217"/>
      <c r="S154" s="217"/>
      <c r="T154" s="218"/>
      <c r="AT154" s="219" t="s">
        <v>191</v>
      </c>
      <c r="AU154" s="219" t="s">
        <v>83</v>
      </c>
      <c r="AV154" s="13" t="s">
        <v>189</v>
      </c>
      <c r="AW154" s="13" t="s">
        <v>30</v>
      </c>
      <c r="AX154" s="13" t="s">
        <v>73</v>
      </c>
      <c r="AY154" s="219" t="s">
        <v>182</v>
      </c>
    </row>
    <row r="155" spans="1:65" s="12" customFormat="1">
      <c r="B155" s="197"/>
      <c r="C155" s="198"/>
      <c r="D155" s="199" t="s">
        <v>191</v>
      </c>
      <c r="E155" s="200" t="s">
        <v>1</v>
      </c>
      <c r="F155" s="201" t="s">
        <v>247</v>
      </c>
      <c r="G155" s="198"/>
      <c r="H155" s="202">
        <v>79.91</v>
      </c>
      <c r="I155" s="203"/>
      <c r="J155" s="198"/>
      <c r="K155" s="198"/>
      <c r="L155" s="204"/>
      <c r="M155" s="205"/>
      <c r="N155" s="206"/>
      <c r="O155" s="206"/>
      <c r="P155" s="206"/>
      <c r="Q155" s="206"/>
      <c r="R155" s="206"/>
      <c r="S155" s="206"/>
      <c r="T155" s="207"/>
      <c r="AT155" s="208" t="s">
        <v>191</v>
      </c>
      <c r="AU155" s="208" t="s">
        <v>83</v>
      </c>
      <c r="AV155" s="12" t="s">
        <v>83</v>
      </c>
      <c r="AW155" s="12" t="s">
        <v>30</v>
      </c>
      <c r="AX155" s="12" t="s">
        <v>81</v>
      </c>
      <c r="AY155" s="208" t="s">
        <v>182</v>
      </c>
    </row>
    <row r="156" spans="1:65" s="1" customFormat="1" ht="33" customHeight="1">
      <c r="A156" s="33"/>
      <c r="B156" s="34"/>
      <c r="C156" s="184" t="s">
        <v>232</v>
      </c>
      <c r="D156" s="184" t="s">
        <v>184</v>
      </c>
      <c r="E156" s="185" t="s">
        <v>249</v>
      </c>
      <c r="F156" s="186" t="s">
        <v>250</v>
      </c>
      <c r="G156" s="187" t="s">
        <v>223</v>
      </c>
      <c r="H156" s="188">
        <v>79.91</v>
      </c>
      <c r="I156" s="189"/>
      <c r="J156" s="190">
        <f>ROUND(I156*H156,2)</f>
        <v>0</v>
      </c>
      <c r="K156" s="186" t="s">
        <v>1</v>
      </c>
      <c r="L156" s="38"/>
      <c r="M156" s="191" t="s">
        <v>1</v>
      </c>
      <c r="N156" s="192" t="s">
        <v>38</v>
      </c>
      <c r="O156" s="70"/>
      <c r="P156" s="193">
        <f>O156*H156</f>
        <v>0</v>
      </c>
      <c r="Q156" s="193">
        <v>0</v>
      </c>
      <c r="R156" s="193">
        <f>Q156*H156</f>
        <v>0</v>
      </c>
      <c r="S156" s="193">
        <v>0</v>
      </c>
      <c r="T156" s="194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5" t="s">
        <v>189</v>
      </c>
      <c r="AT156" s="195" t="s">
        <v>184</v>
      </c>
      <c r="AU156" s="195" t="s">
        <v>83</v>
      </c>
      <c r="AY156" s="16" t="s">
        <v>182</v>
      </c>
      <c r="BE156" s="196">
        <f>IF(N156="základní",J156,0)</f>
        <v>0</v>
      </c>
      <c r="BF156" s="196">
        <f>IF(N156="snížená",J156,0)</f>
        <v>0</v>
      </c>
      <c r="BG156" s="196">
        <f>IF(N156="zákl. přenesená",J156,0)</f>
        <v>0</v>
      </c>
      <c r="BH156" s="196">
        <f>IF(N156="sníž. přenesená",J156,0)</f>
        <v>0</v>
      </c>
      <c r="BI156" s="196">
        <f>IF(N156="nulová",J156,0)</f>
        <v>0</v>
      </c>
      <c r="BJ156" s="16" t="s">
        <v>81</v>
      </c>
      <c r="BK156" s="196">
        <f>ROUND(I156*H156,2)</f>
        <v>0</v>
      </c>
      <c r="BL156" s="16" t="s">
        <v>189</v>
      </c>
      <c r="BM156" s="195" t="s">
        <v>251</v>
      </c>
    </row>
    <row r="157" spans="1:65" s="12" customFormat="1">
      <c r="B157" s="197"/>
      <c r="C157" s="198"/>
      <c r="D157" s="199" t="s">
        <v>191</v>
      </c>
      <c r="E157" s="200" t="s">
        <v>1</v>
      </c>
      <c r="F157" s="201" t="s">
        <v>247</v>
      </c>
      <c r="G157" s="198"/>
      <c r="H157" s="202">
        <v>79.91</v>
      </c>
      <c r="I157" s="203"/>
      <c r="J157" s="198"/>
      <c r="K157" s="198"/>
      <c r="L157" s="204"/>
      <c r="M157" s="205"/>
      <c r="N157" s="206"/>
      <c r="O157" s="206"/>
      <c r="P157" s="206"/>
      <c r="Q157" s="206"/>
      <c r="R157" s="206"/>
      <c r="S157" s="206"/>
      <c r="T157" s="207"/>
      <c r="AT157" s="208" t="s">
        <v>191</v>
      </c>
      <c r="AU157" s="208" t="s">
        <v>83</v>
      </c>
      <c r="AV157" s="12" t="s">
        <v>83</v>
      </c>
      <c r="AW157" s="12" t="s">
        <v>30</v>
      </c>
      <c r="AX157" s="12" t="s">
        <v>81</v>
      </c>
      <c r="AY157" s="208" t="s">
        <v>182</v>
      </c>
    </row>
    <row r="158" spans="1:65" s="1" customFormat="1" ht="21.75" customHeight="1">
      <c r="A158" s="33"/>
      <c r="B158" s="34"/>
      <c r="C158" s="184" t="s">
        <v>236</v>
      </c>
      <c r="D158" s="184" t="s">
        <v>184</v>
      </c>
      <c r="E158" s="185" t="s">
        <v>253</v>
      </c>
      <c r="F158" s="186" t="s">
        <v>254</v>
      </c>
      <c r="G158" s="187" t="s">
        <v>187</v>
      </c>
      <c r="H158" s="188">
        <v>462</v>
      </c>
      <c r="I158" s="189"/>
      <c r="J158" s="190">
        <f>ROUND(I158*H158,2)</f>
        <v>0</v>
      </c>
      <c r="K158" s="186" t="s">
        <v>188</v>
      </c>
      <c r="L158" s="38"/>
      <c r="M158" s="191" t="s">
        <v>1</v>
      </c>
      <c r="N158" s="192" t="s">
        <v>38</v>
      </c>
      <c r="O158" s="70"/>
      <c r="P158" s="193">
        <f>O158*H158</f>
        <v>0</v>
      </c>
      <c r="Q158" s="193">
        <v>8.4000000000000003E-4</v>
      </c>
      <c r="R158" s="193">
        <f>Q158*H158</f>
        <v>0.38808000000000004</v>
      </c>
      <c r="S158" s="193">
        <v>0</v>
      </c>
      <c r="T158" s="194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5" t="s">
        <v>189</v>
      </c>
      <c r="AT158" s="195" t="s">
        <v>184</v>
      </c>
      <c r="AU158" s="195" t="s">
        <v>83</v>
      </c>
      <c r="AY158" s="16" t="s">
        <v>182</v>
      </c>
      <c r="BE158" s="196">
        <f>IF(N158="základní",J158,0)</f>
        <v>0</v>
      </c>
      <c r="BF158" s="196">
        <f>IF(N158="snížená",J158,0)</f>
        <v>0</v>
      </c>
      <c r="BG158" s="196">
        <f>IF(N158="zákl. přenesená",J158,0)</f>
        <v>0</v>
      </c>
      <c r="BH158" s="196">
        <f>IF(N158="sníž. přenesená",J158,0)</f>
        <v>0</v>
      </c>
      <c r="BI158" s="196">
        <f>IF(N158="nulová",J158,0)</f>
        <v>0</v>
      </c>
      <c r="BJ158" s="16" t="s">
        <v>81</v>
      </c>
      <c r="BK158" s="196">
        <f>ROUND(I158*H158,2)</f>
        <v>0</v>
      </c>
      <c r="BL158" s="16" t="s">
        <v>189</v>
      </c>
      <c r="BM158" s="195" t="s">
        <v>255</v>
      </c>
    </row>
    <row r="159" spans="1:65" s="12" customFormat="1">
      <c r="B159" s="197"/>
      <c r="C159" s="198"/>
      <c r="D159" s="199" t="s">
        <v>191</v>
      </c>
      <c r="E159" s="200" t="s">
        <v>1</v>
      </c>
      <c r="F159" s="201" t="s">
        <v>256</v>
      </c>
      <c r="G159" s="198"/>
      <c r="H159" s="202">
        <v>462</v>
      </c>
      <c r="I159" s="203"/>
      <c r="J159" s="198"/>
      <c r="K159" s="198"/>
      <c r="L159" s="204"/>
      <c r="M159" s="205"/>
      <c r="N159" s="206"/>
      <c r="O159" s="206"/>
      <c r="P159" s="206"/>
      <c r="Q159" s="206"/>
      <c r="R159" s="206"/>
      <c r="S159" s="206"/>
      <c r="T159" s="207"/>
      <c r="AT159" s="208" t="s">
        <v>191</v>
      </c>
      <c r="AU159" s="208" t="s">
        <v>83</v>
      </c>
      <c r="AV159" s="12" t="s">
        <v>83</v>
      </c>
      <c r="AW159" s="12" t="s">
        <v>30</v>
      </c>
      <c r="AX159" s="12" t="s">
        <v>81</v>
      </c>
      <c r="AY159" s="208" t="s">
        <v>182</v>
      </c>
    </row>
    <row r="160" spans="1:65" s="1" customFormat="1" ht="24">
      <c r="A160" s="33"/>
      <c r="B160" s="34"/>
      <c r="C160" s="184" t="s">
        <v>248</v>
      </c>
      <c r="D160" s="184" t="s">
        <v>184</v>
      </c>
      <c r="E160" s="185" t="s">
        <v>258</v>
      </c>
      <c r="F160" s="186" t="s">
        <v>259</v>
      </c>
      <c r="G160" s="187" t="s">
        <v>187</v>
      </c>
      <c r="H160" s="188">
        <v>462</v>
      </c>
      <c r="I160" s="189"/>
      <c r="J160" s="190">
        <f>ROUND(I160*H160,2)</f>
        <v>0</v>
      </c>
      <c r="K160" s="186" t="s">
        <v>188</v>
      </c>
      <c r="L160" s="38"/>
      <c r="M160" s="191" t="s">
        <v>1</v>
      </c>
      <c r="N160" s="192" t="s">
        <v>38</v>
      </c>
      <c r="O160" s="70"/>
      <c r="P160" s="193">
        <f>O160*H160</f>
        <v>0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5" t="s">
        <v>189</v>
      </c>
      <c r="AT160" s="195" t="s">
        <v>184</v>
      </c>
      <c r="AU160" s="195" t="s">
        <v>83</v>
      </c>
      <c r="AY160" s="16" t="s">
        <v>182</v>
      </c>
      <c r="BE160" s="196">
        <f>IF(N160="základní",J160,0)</f>
        <v>0</v>
      </c>
      <c r="BF160" s="196">
        <f>IF(N160="snížená",J160,0)</f>
        <v>0</v>
      </c>
      <c r="BG160" s="196">
        <f>IF(N160="zákl. přenesená",J160,0)</f>
        <v>0</v>
      </c>
      <c r="BH160" s="196">
        <f>IF(N160="sníž. přenesená",J160,0)</f>
        <v>0</v>
      </c>
      <c r="BI160" s="196">
        <f>IF(N160="nulová",J160,0)</f>
        <v>0</v>
      </c>
      <c r="BJ160" s="16" t="s">
        <v>81</v>
      </c>
      <c r="BK160" s="196">
        <f>ROUND(I160*H160,2)</f>
        <v>0</v>
      </c>
      <c r="BL160" s="16" t="s">
        <v>189</v>
      </c>
      <c r="BM160" s="195" t="s">
        <v>260</v>
      </c>
    </row>
    <row r="161" spans="1:65" s="12" customFormat="1">
      <c r="B161" s="197"/>
      <c r="C161" s="198"/>
      <c r="D161" s="199" t="s">
        <v>191</v>
      </c>
      <c r="E161" s="200" t="s">
        <v>1</v>
      </c>
      <c r="F161" s="201" t="s">
        <v>256</v>
      </c>
      <c r="G161" s="198"/>
      <c r="H161" s="202">
        <v>462</v>
      </c>
      <c r="I161" s="203"/>
      <c r="J161" s="198"/>
      <c r="K161" s="198"/>
      <c r="L161" s="204"/>
      <c r="M161" s="205"/>
      <c r="N161" s="206"/>
      <c r="O161" s="206"/>
      <c r="P161" s="206"/>
      <c r="Q161" s="206"/>
      <c r="R161" s="206"/>
      <c r="S161" s="206"/>
      <c r="T161" s="207"/>
      <c r="AT161" s="208" t="s">
        <v>191</v>
      </c>
      <c r="AU161" s="208" t="s">
        <v>83</v>
      </c>
      <c r="AV161" s="12" t="s">
        <v>83</v>
      </c>
      <c r="AW161" s="12" t="s">
        <v>30</v>
      </c>
      <c r="AX161" s="12" t="s">
        <v>81</v>
      </c>
      <c r="AY161" s="208" t="s">
        <v>182</v>
      </c>
    </row>
    <row r="162" spans="1:65" s="1" customFormat="1" ht="33" customHeight="1">
      <c r="A162" s="33"/>
      <c r="B162" s="34"/>
      <c r="C162" s="184" t="s">
        <v>252</v>
      </c>
      <c r="D162" s="184" t="s">
        <v>184</v>
      </c>
      <c r="E162" s="185" t="s">
        <v>262</v>
      </c>
      <c r="F162" s="186" t="s">
        <v>263</v>
      </c>
      <c r="G162" s="187" t="s">
        <v>223</v>
      </c>
      <c r="H162" s="188">
        <v>115.932</v>
      </c>
      <c r="I162" s="189"/>
      <c r="J162" s="190">
        <f>ROUND(I162*H162,2)</f>
        <v>0</v>
      </c>
      <c r="K162" s="186" t="s">
        <v>1</v>
      </c>
      <c r="L162" s="38"/>
      <c r="M162" s="191" t="s">
        <v>1</v>
      </c>
      <c r="N162" s="192" t="s">
        <v>38</v>
      </c>
      <c r="O162" s="70"/>
      <c r="P162" s="193">
        <f>O162*H162</f>
        <v>0</v>
      </c>
      <c r="Q162" s="193">
        <v>0</v>
      </c>
      <c r="R162" s="193">
        <f>Q162*H162</f>
        <v>0</v>
      </c>
      <c r="S162" s="193">
        <v>0</v>
      </c>
      <c r="T162" s="194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5" t="s">
        <v>189</v>
      </c>
      <c r="AT162" s="195" t="s">
        <v>184</v>
      </c>
      <c r="AU162" s="195" t="s">
        <v>83</v>
      </c>
      <c r="AY162" s="16" t="s">
        <v>182</v>
      </c>
      <c r="BE162" s="196">
        <f>IF(N162="základní",J162,0)</f>
        <v>0</v>
      </c>
      <c r="BF162" s="196">
        <f>IF(N162="snížená",J162,0)</f>
        <v>0</v>
      </c>
      <c r="BG162" s="196">
        <f>IF(N162="zákl. přenesená",J162,0)</f>
        <v>0</v>
      </c>
      <c r="BH162" s="196">
        <f>IF(N162="sníž. přenesená",J162,0)</f>
        <v>0</v>
      </c>
      <c r="BI162" s="196">
        <f>IF(N162="nulová",J162,0)</f>
        <v>0</v>
      </c>
      <c r="BJ162" s="16" t="s">
        <v>81</v>
      </c>
      <c r="BK162" s="196">
        <f>ROUND(I162*H162,2)</f>
        <v>0</v>
      </c>
      <c r="BL162" s="16" t="s">
        <v>189</v>
      </c>
      <c r="BM162" s="195" t="s">
        <v>264</v>
      </c>
    </row>
    <row r="163" spans="1:65" s="12" customFormat="1">
      <c r="B163" s="197"/>
      <c r="C163" s="198"/>
      <c r="D163" s="199" t="s">
        <v>191</v>
      </c>
      <c r="E163" s="200" t="s">
        <v>1</v>
      </c>
      <c r="F163" s="201" t="s">
        <v>496</v>
      </c>
      <c r="G163" s="198"/>
      <c r="H163" s="202">
        <v>91.897000000000006</v>
      </c>
      <c r="I163" s="203"/>
      <c r="J163" s="198"/>
      <c r="K163" s="198"/>
      <c r="L163" s="204"/>
      <c r="M163" s="205"/>
      <c r="N163" s="206"/>
      <c r="O163" s="206"/>
      <c r="P163" s="206"/>
      <c r="Q163" s="206"/>
      <c r="R163" s="206"/>
      <c r="S163" s="206"/>
      <c r="T163" s="207"/>
      <c r="AT163" s="208" t="s">
        <v>191</v>
      </c>
      <c r="AU163" s="208" t="s">
        <v>83</v>
      </c>
      <c r="AV163" s="12" t="s">
        <v>83</v>
      </c>
      <c r="AW163" s="12" t="s">
        <v>30</v>
      </c>
      <c r="AX163" s="12" t="s">
        <v>73</v>
      </c>
      <c r="AY163" s="208" t="s">
        <v>182</v>
      </c>
    </row>
    <row r="164" spans="1:65" s="12" customFormat="1" ht="22.5">
      <c r="B164" s="197"/>
      <c r="C164" s="198"/>
      <c r="D164" s="199" t="s">
        <v>191</v>
      </c>
      <c r="E164" s="200" t="s">
        <v>1</v>
      </c>
      <c r="F164" s="201" t="s">
        <v>270</v>
      </c>
      <c r="G164" s="198"/>
      <c r="H164" s="202">
        <v>24.035</v>
      </c>
      <c r="I164" s="203"/>
      <c r="J164" s="198"/>
      <c r="K164" s="198"/>
      <c r="L164" s="204"/>
      <c r="M164" s="205"/>
      <c r="N164" s="206"/>
      <c r="O164" s="206"/>
      <c r="P164" s="206"/>
      <c r="Q164" s="206"/>
      <c r="R164" s="206"/>
      <c r="S164" s="206"/>
      <c r="T164" s="207"/>
      <c r="AT164" s="208" t="s">
        <v>191</v>
      </c>
      <c r="AU164" s="208" t="s">
        <v>83</v>
      </c>
      <c r="AV164" s="12" t="s">
        <v>83</v>
      </c>
      <c r="AW164" s="12" t="s">
        <v>30</v>
      </c>
      <c r="AX164" s="12" t="s">
        <v>73</v>
      </c>
      <c r="AY164" s="208" t="s">
        <v>182</v>
      </c>
    </row>
    <row r="165" spans="1:65" s="13" customFormat="1">
      <c r="B165" s="209"/>
      <c r="C165" s="210"/>
      <c r="D165" s="199" t="s">
        <v>191</v>
      </c>
      <c r="E165" s="211" t="s">
        <v>1</v>
      </c>
      <c r="F165" s="212" t="s">
        <v>199</v>
      </c>
      <c r="G165" s="210"/>
      <c r="H165" s="213">
        <v>115.932</v>
      </c>
      <c r="I165" s="214"/>
      <c r="J165" s="210"/>
      <c r="K165" s="210"/>
      <c r="L165" s="215"/>
      <c r="M165" s="216"/>
      <c r="N165" s="217"/>
      <c r="O165" s="217"/>
      <c r="P165" s="217"/>
      <c r="Q165" s="217"/>
      <c r="R165" s="217"/>
      <c r="S165" s="217"/>
      <c r="T165" s="218"/>
      <c r="AT165" s="219" t="s">
        <v>191</v>
      </c>
      <c r="AU165" s="219" t="s">
        <v>83</v>
      </c>
      <c r="AV165" s="13" t="s">
        <v>189</v>
      </c>
      <c r="AW165" s="13" t="s">
        <v>30</v>
      </c>
      <c r="AX165" s="13" t="s">
        <v>81</v>
      </c>
      <c r="AY165" s="219" t="s">
        <v>182</v>
      </c>
    </row>
    <row r="166" spans="1:65" s="1" customFormat="1" ht="33" customHeight="1">
      <c r="A166" s="33"/>
      <c r="B166" s="34"/>
      <c r="C166" s="184" t="s">
        <v>257</v>
      </c>
      <c r="D166" s="184" t="s">
        <v>184</v>
      </c>
      <c r="E166" s="185" t="s">
        <v>267</v>
      </c>
      <c r="F166" s="186" t="s">
        <v>268</v>
      </c>
      <c r="G166" s="187" t="s">
        <v>223</v>
      </c>
      <c r="H166" s="188">
        <v>115.932</v>
      </c>
      <c r="I166" s="189"/>
      <c r="J166" s="190">
        <f>ROUND(I166*H166,2)</f>
        <v>0</v>
      </c>
      <c r="K166" s="186" t="s">
        <v>1</v>
      </c>
      <c r="L166" s="38"/>
      <c r="M166" s="191" t="s">
        <v>1</v>
      </c>
      <c r="N166" s="192" t="s">
        <v>38</v>
      </c>
      <c r="O166" s="70"/>
      <c r="P166" s="193">
        <f>O166*H166</f>
        <v>0</v>
      </c>
      <c r="Q166" s="193">
        <v>0</v>
      </c>
      <c r="R166" s="193">
        <f>Q166*H166</f>
        <v>0</v>
      </c>
      <c r="S166" s="193">
        <v>0</v>
      </c>
      <c r="T166" s="194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5" t="s">
        <v>189</v>
      </c>
      <c r="AT166" s="195" t="s">
        <v>184</v>
      </c>
      <c r="AU166" s="195" t="s">
        <v>83</v>
      </c>
      <c r="AY166" s="16" t="s">
        <v>182</v>
      </c>
      <c r="BE166" s="196">
        <f>IF(N166="základní",J166,0)</f>
        <v>0</v>
      </c>
      <c r="BF166" s="196">
        <f>IF(N166="snížená",J166,0)</f>
        <v>0</v>
      </c>
      <c r="BG166" s="196">
        <f>IF(N166="zákl. přenesená",J166,0)</f>
        <v>0</v>
      </c>
      <c r="BH166" s="196">
        <f>IF(N166="sníž. přenesená",J166,0)</f>
        <v>0</v>
      </c>
      <c r="BI166" s="196">
        <f>IF(N166="nulová",J166,0)</f>
        <v>0</v>
      </c>
      <c r="BJ166" s="16" t="s">
        <v>81</v>
      </c>
      <c r="BK166" s="196">
        <f>ROUND(I166*H166,2)</f>
        <v>0</v>
      </c>
      <c r="BL166" s="16" t="s">
        <v>189</v>
      </c>
      <c r="BM166" s="195" t="s">
        <v>269</v>
      </c>
    </row>
    <row r="167" spans="1:65" s="12" customFormat="1" ht="22.5">
      <c r="B167" s="197"/>
      <c r="C167" s="198"/>
      <c r="D167" s="199" t="s">
        <v>191</v>
      </c>
      <c r="E167" s="200" t="s">
        <v>1</v>
      </c>
      <c r="F167" s="201" t="s">
        <v>270</v>
      </c>
      <c r="G167" s="198"/>
      <c r="H167" s="202">
        <v>24.035</v>
      </c>
      <c r="I167" s="203"/>
      <c r="J167" s="198"/>
      <c r="K167" s="198"/>
      <c r="L167" s="204"/>
      <c r="M167" s="205"/>
      <c r="N167" s="206"/>
      <c r="O167" s="206"/>
      <c r="P167" s="206"/>
      <c r="Q167" s="206"/>
      <c r="R167" s="206"/>
      <c r="S167" s="206"/>
      <c r="T167" s="207"/>
      <c r="AT167" s="208" t="s">
        <v>191</v>
      </c>
      <c r="AU167" s="208" t="s">
        <v>83</v>
      </c>
      <c r="AV167" s="12" t="s">
        <v>83</v>
      </c>
      <c r="AW167" s="12" t="s">
        <v>30</v>
      </c>
      <c r="AX167" s="12" t="s">
        <v>73</v>
      </c>
      <c r="AY167" s="208" t="s">
        <v>182</v>
      </c>
    </row>
    <row r="168" spans="1:65" s="12" customFormat="1">
      <c r="B168" s="197"/>
      <c r="C168" s="198"/>
      <c r="D168" s="199" t="s">
        <v>191</v>
      </c>
      <c r="E168" s="200" t="s">
        <v>1</v>
      </c>
      <c r="F168" s="201" t="s">
        <v>497</v>
      </c>
      <c r="G168" s="198"/>
      <c r="H168" s="202">
        <v>91.897000000000006</v>
      </c>
      <c r="I168" s="203"/>
      <c r="J168" s="198"/>
      <c r="K168" s="198"/>
      <c r="L168" s="204"/>
      <c r="M168" s="205"/>
      <c r="N168" s="206"/>
      <c r="O168" s="206"/>
      <c r="P168" s="206"/>
      <c r="Q168" s="206"/>
      <c r="R168" s="206"/>
      <c r="S168" s="206"/>
      <c r="T168" s="207"/>
      <c r="AT168" s="208" t="s">
        <v>191</v>
      </c>
      <c r="AU168" s="208" t="s">
        <v>83</v>
      </c>
      <c r="AV168" s="12" t="s">
        <v>83</v>
      </c>
      <c r="AW168" s="12" t="s">
        <v>30</v>
      </c>
      <c r="AX168" s="12" t="s">
        <v>73</v>
      </c>
      <c r="AY168" s="208" t="s">
        <v>182</v>
      </c>
    </row>
    <row r="169" spans="1:65" s="13" customFormat="1">
      <c r="B169" s="209"/>
      <c r="C169" s="210"/>
      <c r="D169" s="199" t="s">
        <v>191</v>
      </c>
      <c r="E169" s="211" t="s">
        <v>1</v>
      </c>
      <c r="F169" s="212" t="s">
        <v>199</v>
      </c>
      <c r="G169" s="210"/>
      <c r="H169" s="213">
        <v>115.932</v>
      </c>
      <c r="I169" s="214"/>
      <c r="J169" s="210"/>
      <c r="K169" s="210"/>
      <c r="L169" s="215"/>
      <c r="M169" s="216"/>
      <c r="N169" s="217"/>
      <c r="O169" s="217"/>
      <c r="P169" s="217"/>
      <c r="Q169" s="217"/>
      <c r="R169" s="217"/>
      <c r="S169" s="217"/>
      <c r="T169" s="218"/>
      <c r="AT169" s="219" t="s">
        <v>191</v>
      </c>
      <c r="AU169" s="219" t="s">
        <v>83</v>
      </c>
      <c r="AV169" s="13" t="s">
        <v>189</v>
      </c>
      <c r="AW169" s="13" t="s">
        <v>30</v>
      </c>
      <c r="AX169" s="13" t="s">
        <v>81</v>
      </c>
      <c r="AY169" s="219" t="s">
        <v>182</v>
      </c>
    </row>
    <row r="170" spans="1:65" s="1" customFormat="1" ht="33" customHeight="1">
      <c r="A170" s="33"/>
      <c r="B170" s="34"/>
      <c r="C170" s="184" t="s">
        <v>261</v>
      </c>
      <c r="D170" s="184" t="s">
        <v>184</v>
      </c>
      <c r="E170" s="185" t="s">
        <v>272</v>
      </c>
      <c r="F170" s="186" t="s">
        <v>273</v>
      </c>
      <c r="G170" s="187" t="s">
        <v>223</v>
      </c>
      <c r="H170" s="188">
        <v>63.77</v>
      </c>
      <c r="I170" s="189"/>
      <c r="J170" s="190">
        <f>ROUND(I170*H170,2)</f>
        <v>0</v>
      </c>
      <c r="K170" s="186" t="s">
        <v>188</v>
      </c>
      <c r="L170" s="38"/>
      <c r="M170" s="191" t="s">
        <v>1</v>
      </c>
      <c r="N170" s="192" t="s">
        <v>38</v>
      </c>
      <c r="O170" s="70"/>
      <c r="P170" s="193">
        <f>O170*H170</f>
        <v>0</v>
      </c>
      <c r="Q170" s="193">
        <v>0</v>
      </c>
      <c r="R170" s="193">
        <f>Q170*H170</f>
        <v>0</v>
      </c>
      <c r="S170" s="193">
        <v>0</v>
      </c>
      <c r="T170" s="194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95" t="s">
        <v>189</v>
      </c>
      <c r="AT170" s="195" t="s">
        <v>184</v>
      </c>
      <c r="AU170" s="195" t="s">
        <v>83</v>
      </c>
      <c r="AY170" s="16" t="s">
        <v>182</v>
      </c>
      <c r="BE170" s="196">
        <f>IF(N170="základní",J170,0)</f>
        <v>0</v>
      </c>
      <c r="BF170" s="196">
        <f>IF(N170="snížená",J170,0)</f>
        <v>0</v>
      </c>
      <c r="BG170" s="196">
        <f>IF(N170="zákl. přenesená",J170,0)</f>
        <v>0</v>
      </c>
      <c r="BH170" s="196">
        <f>IF(N170="sníž. přenesená",J170,0)</f>
        <v>0</v>
      </c>
      <c r="BI170" s="196">
        <f>IF(N170="nulová",J170,0)</f>
        <v>0</v>
      </c>
      <c r="BJ170" s="16" t="s">
        <v>81</v>
      </c>
      <c r="BK170" s="196">
        <f>ROUND(I170*H170,2)</f>
        <v>0</v>
      </c>
      <c r="BL170" s="16" t="s">
        <v>189</v>
      </c>
      <c r="BM170" s="195" t="s">
        <v>274</v>
      </c>
    </row>
    <row r="171" spans="1:65" s="12" customFormat="1">
      <c r="B171" s="197"/>
      <c r="C171" s="198"/>
      <c r="D171" s="199" t="s">
        <v>191</v>
      </c>
      <c r="E171" s="200" t="s">
        <v>1</v>
      </c>
      <c r="F171" s="201" t="s">
        <v>498</v>
      </c>
      <c r="G171" s="198"/>
      <c r="H171" s="202">
        <v>63.77</v>
      </c>
      <c r="I171" s="203"/>
      <c r="J171" s="198"/>
      <c r="K171" s="198"/>
      <c r="L171" s="204"/>
      <c r="M171" s="205"/>
      <c r="N171" s="206"/>
      <c r="O171" s="206"/>
      <c r="P171" s="206"/>
      <c r="Q171" s="206"/>
      <c r="R171" s="206"/>
      <c r="S171" s="206"/>
      <c r="T171" s="207"/>
      <c r="AT171" s="208" t="s">
        <v>191</v>
      </c>
      <c r="AU171" s="208" t="s">
        <v>83</v>
      </c>
      <c r="AV171" s="12" t="s">
        <v>83</v>
      </c>
      <c r="AW171" s="12" t="s">
        <v>30</v>
      </c>
      <c r="AX171" s="12" t="s">
        <v>81</v>
      </c>
      <c r="AY171" s="208" t="s">
        <v>182</v>
      </c>
    </row>
    <row r="172" spans="1:65" s="1" customFormat="1" ht="36">
      <c r="A172" s="33"/>
      <c r="B172" s="34"/>
      <c r="C172" s="184" t="s">
        <v>8</v>
      </c>
      <c r="D172" s="184" t="s">
        <v>184</v>
      </c>
      <c r="E172" s="185" t="s">
        <v>277</v>
      </c>
      <c r="F172" s="186" t="s">
        <v>278</v>
      </c>
      <c r="G172" s="187" t="s">
        <v>223</v>
      </c>
      <c r="H172" s="188">
        <v>637.69799999999998</v>
      </c>
      <c r="I172" s="189"/>
      <c r="J172" s="190">
        <f>ROUND(I172*H172,2)</f>
        <v>0</v>
      </c>
      <c r="K172" s="186" t="s">
        <v>188</v>
      </c>
      <c r="L172" s="38"/>
      <c r="M172" s="191" t="s">
        <v>1</v>
      </c>
      <c r="N172" s="192" t="s">
        <v>38</v>
      </c>
      <c r="O172" s="70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5" t="s">
        <v>189</v>
      </c>
      <c r="AT172" s="195" t="s">
        <v>184</v>
      </c>
      <c r="AU172" s="195" t="s">
        <v>83</v>
      </c>
      <c r="AY172" s="16" t="s">
        <v>182</v>
      </c>
      <c r="BE172" s="196">
        <f>IF(N172="základní",J172,0)</f>
        <v>0</v>
      </c>
      <c r="BF172" s="196">
        <f>IF(N172="snížená",J172,0)</f>
        <v>0</v>
      </c>
      <c r="BG172" s="196">
        <f>IF(N172="zákl. přenesená",J172,0)</f>
        <v>0</v>
      </c>
      <c r="BH172" s="196">
        <f>IF(N172="sníž. přenesená",J172,0)</f>
        <v>0</v>
      </c>
      <c r="BI172" s="196">
        <f>IF(N172="nulová",J172,0)</f>
        <v>0</v>
      </c>
      <c r="BJ172" s="16" t="s">
        <v>81</v>
      </c>
      <c r="BK172" s="196">
        <f>ROUND(I172*H172,2)</f>
        <v>0</v>
      </c>
      <c r="BL172" s="16" t="s">
        <v>189</v>
      </c>
      <c r="BM172" s="195" t="s">
        <v>279</v>
      </c>
    </row>
    <row r="173" spans="1:65" s="12" customFormat="1">
      <c r="B173" s="197"/>
      <c r="C173" s="198"/>
      <c r="D173" s="199" t="s">
        <v>191</v>
      </c>
      <c r="E173" s="200" t="s">
        <v>1</v>
      </c>
      <c r="F173" s="201" t="s">
        <v>499</v>
      </c>
      <c r="G173" s="198"/>
      <c r="H173" s="202">
        <v>637.69799999999998</v>
      </c>
      <c r="I173" s="203"/>
      <c r="J173" s="198"/>
      <c r="K173" s="198"/>
      <c r="L173" s="204"/>
      <c r="M173" s="205"/>
      <c r="N173" s="206"/>
      <c r="O173" s="206"/>
      <c r="P173" s="206"/>
      <c r="Q173" s="206"/>
      <c r="R173" s="206"/>
      <c r="S173" s="206"/>
      <c r="T173" s="207"/>
      <c r="AT173" s="208" t="s">
        <v>191</v>
      </c>
      <c r="AU173" s="208" t="s">
        <v>83</v>
      </c>
      <c r="AV173" s="12" t="s">
        <v>83</v>
      </c>
      <c r="AW173" s="12" t="s">
        <v>30</v>
      </c>
      <c r="AX173" s="12" t="s">
        <v>81</v>
      </c>
      <c r="AY173" s="208" t="s">
        <v>182</v>
      </c>
    </row>
    <row r="174" spans="1:65" s="1" customFormat="1" ht="33" customHeight="1">
      <c r="A174" s="33"/>
      <c r="B174" s="34"/>
      <c r="C174" s="184" t="s">
        <v>271</v>
      </c>
      <c r="D174" s="184" t="s">
        <v>184</v>
      </c>
      <c r="E174" s="185" t="s">
        <v>282</v>
      </c>
      <c r="F174" s="186" t="s">
        <v>283</v>
      </c>
      <c r="G174" s="187" t="s">
        <v>223</v>
      </c>
      <c r="H174" s="188">
        <v>63.77</v>
      </c>
      <c r="I174" s="189"/>
      <c r="J174" s="190">
        <f>ROUND(I174*H174,2)</f>
        <v>0</v>
      </c>
      <c r="K174" s="186" t="s">
        <v>188</v>
      </c>
      <c r="L174" s="38"/>
      <c r="M174" s="191" t="s">
        <v>1</v>
      </c>
      <c r="N174" s="192" t="s">
        <v>38</v>
      </c>
      <c r="O174" s="70"/>
      <c r="P174" s="193">
        <f>O174*H174</f>
        <v>0</v>
      </c>
      <c r="Q174" s="193">
        <v>0</v>
      </c>
      <c r="R174" s="193">
        <f>Q174*H174</f>
        <v>0</v>
      </c>
      <c r="S174" s="193">
        <v>0</v>
      </c>
      <c r="T174" s="194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5" t="s">
        <v>189</v>
      </c>
      <c r="AT174" s="195" t="s">
        <v>184</v>
      </c>
      <c r="AU174" s="195" t="s">
        <v>83</v>
      </c>
      <c r="AY174" s="16" t="s">
        <v>182</v>
      </c>
      <c r="BE174" s="196">
        <f>IF(N174="základní",J174,0)</f>
        <v>0</v>
      </c>
      <c r="BF174" s="196">
        <f>IF(N174="snížená",J174,0)</f>
        <v>0</v>
      </c>
      <c r="BG174" s="196">
        <f>IF(N174="zákl. přenesená",J174,0)</f>
        <v>0</v>
      </c>
      <c r="BH174" s="196">
        <f>IF(N174="sníž. přenesená",J174,0)</f>
        <v>0</v>
      </c>
      <c r="BI174" s="196">
        <f>IF(N174="nulová",J174,0)</f>
        <v>0</v>
      </c>
      <c r="BJ174" s="16" t="s">
        <v>81</v>
      </c>
      <c r="BK174" s="196">
        <f>ROUND(I174*H174,2)</f>
        <v>0</v>
      </c>
      <c r="BL174" s="16" t="s">
        <v>189</v>
      </c>
      <c r="BM174" s="195" t="s">
        <v>284</v>
      </c>
    </row>
    <row r="175" spans="1:65" s="12" customFormat="1" ht="22.5">
      <c r="B175" s="197"/>
      <c r="C175" s="198"/>
      <c r="D175" s="199" t="s">
        <v>191</v>
      </c>
      <c r="E175" s="200" t="s">
        <v>1</v>
      </c>
      <c r="F175" s="201" t="s">
        <v>500</v>
      </c>
      <c r="G175" s="198"/>
      <c r="H175" s="202">
        <v>63.77</v>
      </c>
      <c r="I175" s="203"/>
      <c r="J175" s="198"/>
      <c r="K175" s="198"/>
      <c r="L175" s="204"/>
      <c r="M175" s="205"/>
      <c r="N175" s="206"/>
      <c r="O175" s="206"/>
      <c r="P175" s="206"/>
      <c r="Q175" s="206"/>
      <c r="R175" s="206"/>
      <c r="S175" s="206"/>
      <c r="T175" s="207"/>
      <c r="AT175" s="208" t="s">
        <v>191</v>
      </c>
      <c r="AU175" s="208" t="s">
        <v>83</v>
      </c>
      <c r="AV175" s="12" t="s">
        <v>83</v>
      </c>
      <c r="AW175" s="12" t="s">
        <v>30</v>
      </c>
      <c r="AX175" s="12" t="s">
        <v>81</v>
      </c>
      <c r="AY175" s="208" t="s">
        <v>182</v>
      </c>
    </row>
    <row r="176" spans="1:65" s="1" customFormat="1" ht="36">
      <c r="A176" s="33"/>
      <c r="B176" s="34"/>
      <c r="C176" s="184" t="s">
        <v>276</v>
      </c>
      <c r="D176" s="184" t="s">
        <v>184</v>
      </c>
      <c r="E176" s="185" t="s">
        <v>286</v>
      </c>
      <c r="F176" s="186" t="s">
        <v>287</v>
      </c>
      <c r="G176" s="187" t="s">
        <v>223</v>
      </c>
      <c r="H176" s="188">
        <v>637.69799999999998</v>
      </c>
      <c r="I176" s="189"/>
      <c r="J176" s="190">
        <f>ROUND(I176*H176,2)</f>
        <v>0</v>
      </c>
      <c r="K176" s="186" t="s">
        <v>188</v>
      </c>
      <c r="L176" s="38"/>
      <c r="M176" s="191" t="s">
        <v>1</v>
      </c>
      <c r="N176" s="192" t="s">
        <v>38</v>
      </c>
      <c r="O176" s="70"/>
      <c r="P176" s="193">
        <f>O176*H176</f>
        <v>0</v>
      </c>
      <c r="Q176" s="193">
        <v>0</v>
      </c>
      <c r="R176" s="193">
        <f>Q176*H176</f>
        <v>0</v>
      </c>
      <c r="S176" s="193">
        <v>0</v>
      </c>
      <c r="T176" s="194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5" t="s">
        <v>189</v>
      </c>
      <c r="AT176" s="195" t="s">
        <v>184</v>
      </c>
      <c r="AU176" s="195" t="s">
        <v>83</v>
      </c>
      <c r="AY176" s="16" t="s">
        <v>182</v>
      </c>
      <c r="BE176" s="196">
        <f>IF(N176="základní",J176,0)</f>
        <v>0</v>
      </c>
      <c r="BF176" s="196">
        <f>IF(N176="snížená",J176,0)</f>
        <v>0</v>
      </c>
      <c r="BG176" s="196">
        <f>IF(N176="zákl. přenesená",J176,0)</f>
        <v>0</v>
      </c>
      <c r="BH176" s="196">
        <f>IF(N176="sníž. přenesená",J176,0)</f>
        <v>0</v>
      </c>
      <c r="BI176" s="196">
        <f>IF(N176="nulová",J176,0)</f>
        <v>0</v>
      </c>
      <c r="BJ176" s="16" t="s">
        <v>81</v>
      </c>
      <c r="BK176" s="196">
        <f>ROUND(I176*H176,2)</f>
        <v>0</v>
      </c>
      <c r="BL176" s="16" t="s">
        <v>189</v>
      </c>
      <c r="BM176" s="195" t="s">
        <v>288</v>
      </c>
    </row>
    <row r="177" spans="1:65" s="12" customFormat="1">
      <c r="B177" s="197"/>
      <c r="C177" s="198"/>
      <c r="D177" s="199" t="s">
        <v>191</v>
      </c>
      <c r="E177" s="200" t="s">
        <v>1</v>
      </c>
      <c r="F177" s="201" t="s">
        <v>499</v>
      </c>
      <c r="G177" s="198"/>
      <c r="H177" s="202">
        <v>637.69799999999998</v>
      </c>
      <c r="I177" s="203"/>
      <c r="J177" s="198"/>
      <c r="K177" s="198"/>
      <c r="L177" s="204"/>
      <c r="M177" s="205"/>
      <c r="N177" s="206"/>
      <c r="O177" s="206"/>
      <c r="P177" s="206"/>
      <c r="Q177" s="206"/>
      <c r="R177" s="206"/>
      <c r="S177" s="206"/>
      <c r="T177" s="207"/>
      <c r="AT177" s="208" t="s">
        <v>191</v>
      </c>
      <c r="AU177" s="208" t="s">
        <v>83</v>
      </c>
      <c r="AV177" s="12" t="s">
        <v>83</v>
      </c>
      <c r="AW177" s="12" t="s">
        <v>30</v>
      </c>
      <c r="AX177" s="12" t="s">
        <v>81</v>
      </c>
      <c r="AY177" s="208" t="s">
        <v>182</v>
      </c>
    </row>
    <row r="178" spans="1:65" s="1" customFormat="1" ht="24">
      <c r="A178" s="33"/>
      <c r="B178" s="34"/>
      <c r="C178" s="184" t="s">
        <v>281</v>
      </c>
      <c r="D178" s="184" t="s">
        <v>184</v>
      </c>
      <c r="E178" s="185" t="s">
        <v>290</v>
      </c>
      <c r="F178" s="186" t="s">
        <v>291</v>
      </c>
      <c r="G178" s="187" t="s">
        <v>223</v>
      </c>
      <c r="H178" s="188">
        <v>79.91</v>
      </c>
      <c r="I178" s="189"/>
      <c r="J178" s="190">
        <f>ROUND(I178*H178,2)</f>
        <v>0</v>
      </c>
      <c r="K178" s="186" t="s">
        <v>1</v>
      </c>
      <c r="L178" s="38"/>
      <c r="M178" s="191" t="s">
        <v>1</v>
      </c>
      <c r="N178" s="192" t="s">
        <v>38</v>
      </c>
      <c r="O178" s="70"/>
      <c r="P178" s="193">
        <f>O178*H178</f>
        <v>0</v>
      </c>
      <c r="Q178" s="193">
        <v>0</v>
      </c>
      <c r="R178" s="193">
        <f>Q178*H178</f>
        <v>0</v>
      </c>
      <c r="S178" s="193">
        <v>0</v>
      </c>
      <c r="T178" s="194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5" t="s">
        <v>189</v>
      </c>
      <c r="AT178" s="195" t="s">
        <v>184</v>
      </c>
      <c r="AU178" s="195" t="s">
        <v>83</v>
      </c>
      <c r="AY178" s="16" t="s">
        <v>182</v>
      </c>
      <c r="BE178" s="196">
        <f>IF(N178="základní",J178,0)</f>
        <v>0</v>
      </c>
      <c r="BF178" s="196">
        <f>IF(N178="snížená",J178,0)</f>
        <v>0</v>
      </c>
      <c r="BG178" s="196">
        <f>IF(N178="zákl. přenesená",J178,0)</f>
        <v>0</v>
      </c>
      <c r="BH178" s="196">
        <f>IF(N178="sníž. přenesená",J178,0)</f>
        <v>0</v>
      </c>
      <c r="BI178" s="196">
        <f>IF(N178="nulová",J178,0)</f>
        <v>0</v>
      </c>
      <c r="BJ178" s="16" t="s">
        <v>81</v>
      </c>
      <c r="BK178" s="196">
        <f>ROUND(I178*H178,2)</f>
        <v>0</v>
      </c>
      <c r="BL178" s="16" t="s">
        <v>189</v>
      </c>
      <c r="BM178" s="195" t="s">
        <v>292</v>
      </c>
    </row>
    <row r="179" spans="1:65" s="12" customFormat="1">
      <c r="B179" s="197"/>
      <c r="C179" s="198"/>
      <c r="D179" s="199" t="s">
        <v>191</v>
      </c>
      <c r="E179" s="200" t="s">
        <v>1</v>
      </c>
      <c r="F179" s="201" t="s">
        <v>247</v>
      </c>
      <c r="G179" s="198"/>
      <c r="H179" s="202">
        <v>79.91</v>
      </c>
      <c r="I179" s="203"/>
      <c r="J179" s="198"/>
      <c r="K179" s="198"/>
      <c r="L179" s="204"/>
      <c r="M179" s="205"/>
      <c r="N179" s="206"/>
      <c r="O179" s="206"/>
      <c r="P179" s="206"/>
      <c r="Q179" s="206"/>
      <c r="R179" s="206"/>
      <c r="S179" s="206"/>
      <c r="T179" s="207"/>
      <c r="AT179" s="208" t="s">
        <v>191</v>
      </c>
      <c r="AU179" s="208" t="s">
        <v>83</v>
      </c>
      <c r="AV179" s="12" t="s">
        <v>83</v>
      </c>
      <c r="AW179" s="12" t="s">
        <v>30</v>
      </c>
      <c r="AX179" s="12" t="s">
        <v>81</v>
      </c>
      <c r="AY179" s="208" t="s">
        <v>182</v>
      </c>
    </row>
    <row r="180" spans="1:65" s="1" customFormat="1" ht="24">
      <c r="A180" s="33"/>
      <c r="B180" s="34"/>
      <c r="C180" s="184" t="s">
        <v>285</v>
      </c>
      <c r="D180" s="184" t="s">
        <v>184</v>
      </c>
      <c r="E180" s="185" t="s">
        <v>294</v>
      </c>
      <c r="F180" s="186" t="s">
        <v>295</v>
      </c>
      <c r="G180" s="187" t="s">
        <v>223</v>
      </c>
      <c r="H180" s="188">
        <v>79.91</v>
      </c>
      <c r="I180" s="189"/>
      <c r="J180" s="190">
        <f>ROUND(I180*H180,2)</f>
        <v>0</v>
      </c>
      <c r="K180" s="186" t="s">
        <v>1</v>
      </c>
      <c r="L180" s="38"/>
      <c r="M180" s="191" t="s">
        <v>1</v>
      </c>
      <c r="N180" s="192" t="s">
        <v>38</v>
      </c>
      <c r="O180" s="70"/>
      <c r="P180" s="193">
        <f>O180*H180</f>
        <v>0</v>
      </c>
      <c r="Q180" s="193">
        <v>0</v>
      </c>
      <c r="R180" s="193">
        <f>Q180*H180</f>
        <v>0</v>
      </c>
      <c r="S180" s="193">
        <v>0</v>
      </c>
      <c r="T180" s="194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5" t="s">
        <v>189</v>
      </c>
      <c r="AT180" s="195" t="s">
        <v>184</v>
      </c>
      <c r="AU180" s="195" t="s">
        <v>83</v>
      </c>
      <c r="AY180" s="16" t="s">
        <v>182</v>
      </c>
      <c r="BE180" s="196">
        <f>IF(N180="základní",J180,0)</f>
        <v>0</v>
      </c>
      <c r="BF180" s="196">
        <f>IF(N180="snížená",J180,0)</f>
        <v>0</v>
      </c>
      <c r="BG180" s="196">
        <f>IF(N180="zákl. přenesená",J180,0)</f>
        <v>0</v>
      </c>
      <c r="BH180" s="196">
        <f>IF(N180="sníž. přenesená",J180,0)</f>
        <v>0</v>
      </c>
      <c r="BI180" s="196">
        <f>IF(N180="nulová",J180,0)</f>
        <v>0</v>
      </c>
      <c r="BJ180" s="16" t="s">
        <v>81</v>
      </c>
      <c r="BK180" s="196">
        <f>ROUND(I180*H180,2)</f>
        <v>0</v>
      </c>
      <c r="BL180" s="16" t="s">
        <v>189</v>
      </c>
      <c r="BM180" s="195" t="s">
        <v>296</v>
      </c>
    </row>
    <row r="181" spans="1:65" s="12" customFormat="1">
      <c r="B181" s="197"/>
      <c r="C181" s="198"/>
      <c r="D181" s="199" t="s">
        <v>191</v>
      </c>
      <c r="E181" s="200" t="s">
        <v>1</v>
      </c>
      <c r="F181" s="201" t="s">
        <v>247</v>
      </c>
      <c r="G181" s="198"/>
      <c r="H181" s="202">
        <v>79.91</v>
      </c>
      <c r="I181" s="203"/>
      <c r="J181" s="198"/>
      <c r="K181" s="198"/>
      <c r="L181" s="204"/>
      <c r="M181" s="205"/>
      <c r="N181" s="206"/>
      <c r="O181" s="206"/>
      <c r="P181" s="206"/>
      <c r="Q181" s="206"/>
      <c r="R181" s="206"/>
      <c r="S181" s="206"/>
      <c r="T181" s="207"/>
      <c r="AT181" s="208" t="s">
        <v>191</v>
      </c>
      <c r="AU181" s="208" t="s">
        <v>83</v>
      </c>
      <c r="AV181" s="12" t="s">
        <v>83</v>
      </c>
      <c r="AW181" s="12" t="s">
        <v>30</v>
      </c>
      <c r="AX181" s="12" t="s">
        <v>81</v>
      </c>
      <c r="AY181" s="208" t="s">
        <v>182</v>
      </c>
    </row>
    <row r="182" spans="1:65" s="1" customFormat="1" ht="16.5" customHeight="1">
      <c r="A182" s="33"/>
      <c r="B182" s="34"/>
      <c r="C182" s="184" t="s">
        <v>289</v>
      </c>
      <c r="D182" s="184" t="s">
        <v>184</v>
      </c>
      <c r="E182" s="185" t="s">
        <v>298</v>
      </c>
      <c r="F182" s="186" t="s">
        <v>299</v>
      </c>
      <c r="G182" s="187" t="s">
        <v>223</v>
      </c>
      <c r="H182" s="188">
        <v>270.72399999999999</v>
      </c>
      <c r="I182" s="189"/>
      <c r="J182" s="190">
        <f>ROUND(I182*H182,2)</f>
        <v>0</v>
      </c>
      <c r="K182" s="186" t="s">
        <v>1</v>
      </c>
      <c r="L182" s="38"/>
      <c r="M182" s="191" t="s">
        <v>1</v>
      </c>
      <c r="N182" s="192" t="s">
        <v>38</v>
      </c>
      <c r="O182" s="70"/>
      <c r="P182" s="193">
        <f>O182*H182</f>
        <v>0</v>
      </c>
      <c r="Q182" s="193">
        <v>0</v>
      </c>
      <c r="R182" s="193">
        <f>Q182*H182</f>
        <v>0</v>
      </c>
      <c r="S182" s="193">
        <v>0</v>
      </c>
      <c r="T182" s="194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5" t="s">
        <v>189</v>
      </c>
      <c r="AT182" s="195" t="s">
        <v>184</v>
      </c>
      <c r="AU182" s="195" t="s">
        <v>83</v>
      </c>
      <c r="AY182" s="16" t="s">
        <v>182</v>
      </c>
      <c r="BE182" s="196">
        <f>IF(N182="základní",J182,0)</f>
        <v>0</v>
      </c>
      <c r="BF182" s="196">
        <f>IF(N182="snížená",J182,0)</f>
        <v>0</v>
      </c>
      <c r="BG182" s="196">
        <f>IF(N182="zákl. přenesená",J182,0)</f>
        <v>0</v>
      </c>
      <c r="BH182" s="196">
        <f>IF(N182="sníž. přenesená",J182,0)</f>
        <v>0</v>
      </c>
      <c r="BI182" s="196">
        <f>IF(N182="nulová",J182,0)</f>
        <v>0</v>
      </c>
      <c r="BJ182" s="16" t="s">
        <v>81</v>
      </c>
      <c r="BK182" s="196">
        <f>ROUND(I182*H182,2)</f>
        <v>0</v>
      </c>
      <c r="BL182" s="16" t="s">
        <v>189</v>
      </c>
      <c r="BM182" s="195" t="s">
        <v>300</v>
      </c>
    </row>
    <row r="183" spans="1:65" s="12" customFormat="1">
      <c r="B183" s="197"/>
      <c r="C183" s="198"/>
      <c r="D183" s="199" t="s">
        <v>191</v>
      </c>
      <c r="E183" s="200" t="s">
        <v>1</v>
      </c>
      <c r="F183" s="201" t="s">
        <v>301</v>
      </c>
      <c r="G183" s="198"/>
      <c r="H183" s="202">
        <v>270.72399999999999</v>
      </c>
      <c r="I183" s="203"/>
      <c r="J183" s="198"/>
      <c r="K183" s="198"/>
      <c r="L183" s="204"/>
      <c r="M183" s="205"/>
      <c r="N183" s="206"/>
      <c r="O183" s="206"/>
      <c r="P183" s="206"/>
      <c r="Q183" s="206"/>
      <c r="R183" s="206"/>
      <c r="S183" s="206"/>
      <c r="T183" s="207"/>
      <c r="AT183" s="208" t="s">
        <v>191</v>
      </c>
      <c r="AU183" s="208" t="s">
        <v>83</v>
      </c>
      <c r="AV183" s="12" t="s">
        <v>83</v>
      </c>
      <c r="AW183" s="12" t="s">
        <v>30</v>
      </c>
      <c r="AX183" s="12" t="s">
        <v>81</v>
      </c>
      <c r="AY183" s="208" t="s">
        <v>182</v>
      </c>
    </row>
    <row r="184" spans="1:65" s="1" customFormat="1" ht="24">
      <c r="A184" s="33"/>
      <c r="B184" s="34"/>
      <c r="C184" s="184" t="s">
        <v>7</v>
      </c>
      <c r="D184" s="184" t="s">
        <v>184</v>
      </c>
      <c r="E184" s="185" t="s">
        <v>303</v>
      </c>
      <c r="F184" s="186" t="s">
        <v>304</v>
      </c>
      <c r="G184" s="187" t="s">
        <v>305</v>
      </c>
      <c r="H184" s="188">
        <v>199.62700000000001</v>
      </c>
      <c r="I184" s="189"/>
      <c r="J184" s="190">
        <f>ROUND(I184*H184,2)</f>
        <v>0</v>
      </c>
      <c r="K184" s="186" t="s">
        <v>1</v>
      </c>
      <c r="L184" s="38"/>
      <c r="M184" s="191" t="s">
        <v>1</v>
      </c>
      <c r="N184" s="192" t="s">
        <v>38</v>
      </c>
      <c r="O184" s="70"/>
      <c r="P184" s="193">
        <f>O184*H184</f>
        <v>0</v>
      </c>
      <c r="Q184" s="193">
        <v>0</v>
      </c>
      <c r="R184" s="193">
        <f>Q184*H184</f>
        <v>0</v>
      </c>
      <c r="S184" s="193">
        <v>0</v>
      </c>
      <c r="T184" s="194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5" t="s">
        <v>189</v>
      </c>
      <c r="AT184" s="195" t="s">
        <v>184</v>
      </c>
      <c r="AU184" s="195" t="s">
        <v>83</v>
      </c>
      <c r="AY184" s="16" t="s">
        <v>182</v>
      </c>
      <c r="BE184" s="196">
        <f>IF(N184="základní",J184,0)</f>
        <v>0</v>
      </c>
      <c r="BF184" s="196">
        <f>IF(N184="snížená",J184,0)</f>
        <v>0</v>
      </c>
      <c r="BG184" s="196">
        <f>IF(N184="zákl. přenesená",J184,0)</f>
        <v>0</v>
      </c>
      <c r="BH184" s="196">
        <f>IF(N184="sníž. přenesená",J184,0)</f>
        <v>0</v>
      </c>
      <c r="BI184" s="196">
        <f>IF(N184="nulová",J184,0)</f>
        <v>0</v>
      </c>
      <c r="BJ184" s="16" t="s">
        <v>81</v>
      </c>
      <c r="BK184" s="196">
        <f>ROUND(I184*H184,2)</f>
        <v>0</v>
      </c>
      <c r="BL184" s="16" t="s">
        <v>189</v>
      </c>
      <c r="BM184" s="195" t="s">
        <v>306</v>
      </c>
    </row>
    <row r="185" spans="1:65" s="12" customFormat="1">
      <c r="B185" s="197"/>
      <c r="C185" s="198"/>
      <c r="D185" s="199" t="s">
        <v>191</v>
      </c>
      <c r="E185" s="200" t="s">
        <v>1</v>
      </c>
      <c r="F185" s="201" t="s">
        <v>307</v>
      </c>
      <c r="G185" s="198"/>
      <c r="H185" s="202">
        <v>199.62700000000001</v>
      </c>
      <c r="I185" s="203"/>
      <c r="J185" s="198"/>
      <c r="K185" s="198"/>
      <c r="L185" s="204"/>
      <c r="M185" s="205"/>
      <c r="N185" s="206"/>
      <c r="O185" s="206"/>
      <c r="P185" s="206"/>
      <c r="Q185" s="206"/>
      <c r="R185" s="206"/>
      <c r="S185" s="206"/>
      <c r="T185" s="207"/>
      <c r="AT185" s="208" t="s">
        <v>191</v>
      </c>
      <c r="AU185" s="208" t="s">
        <v>83</v>
      </c>
      <c r="AV185" s="12" t="s">
        <v>83</v>
      </c>
      <c r="AW185" s="12" t="s">
        <v>30</v>
      </c>
      <c r="AX185" s="12" t="s">
        <v>81</v>
      </c>
      <c r="AY185" s="208" t="s">
        <v>182</v>
      </c>
    </row>
    <row r="186" spans="1:65" s="1" customFormat="1" ht="24">
      <c r="A186" s="33"/>
      <c r="B186" s="34"/>
      <c r="C186" s="184" t="s">
        <v>297</v>
      </c>
      <c r="D186" s="184" t="s">
        <v>184</v>
      </c>
      <c r="E186" s="185" t="s">
        <v>309</v>
      </c>
      <c r="F186" s="186" t="s">
        <v>310</v>
      </c>
      <c r="G186" s="187" t="s">
        <v>223</v>
      </c>
      <c r="H186" s="188">
        <v>118.876</v>
      </c>
      <c r="I186" s="189"/>
      <c r="J186" s="190">
        <f>ROUND(I186*H186,2)</f>
        <v>0</v>
      </c>
      <c r="K186" s="186" t="s">
        <v>1</v>
      </c>
      <c r="L186" s="38"/>
      <c r="M186" s="191" t="s">
        <v>1</v>
      </c>
      <c r="N186" s="192" t="s">
        <v>38</v>
      </c>
      <c r="O186" s="70"/>
      <c r="P186" s="193">
        <f>O186*H186</f>
        <v>0</v>
      </c>
      <c r="Q186" s="193">
        <v>0</v>
      </c>
      <c r="R186" s="193">
        <f>Q186*H186</f>
        <v>0</v>
      </c>
      <c r="S186" s="193">
        <v>0</v>
      </c>
      <c r="T186" s="194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5" t="s">
        <v>189</v>
      </c>
      <c r="AT186" s="195" t="s">
        <v>184</v>
      </c>
      <c r="AU186" s="195" t="s">
        <v>83</v>
      </c>
      <c r="AY186" s="16" t="s">
        <v>182</v>
      </c>
      <c r="BE186" s="196">
        <f>IF(N186="základní",J186,0)</f>
        <v>0</v>
      </c>
      <c r="BF186" s="196">
        <f>IF(N186="snížená",J186,0)</f>
        <v>0</v>
      </c>
      <c r="BG186" s="196">
        <f>IF(N186="zákl. přenesená",J186,0)</f>
        <v>0</v>
      </c>
      <c r="BH186" s="196">
        <f>IF(N186="sníž. přenesená",J186,0)</f>
        <v>0</v>
      </c>
      <c r="BI186" s="196">
        <f>IF(N186="nulová",J186,0)</f>
        <v>0</v>
      </c>
      <c r="BJ186" s="16" t="s">
        <v>81</v>
      </c>
      <c r="BK186" s="196">
        <f>ROUND(I186*H186,2)</f>
        <v>0</v>
      </c>
      <c r="BL186" s="16" t="s">
        <v>189</v>
      </c>
      <c r="BM186" s="195" t="s">
        <v>311</v>
      </c>
    </row>
    <row r="187" spans="1:65" s="12" customFormat="1">
      <c r="B187" s="197"/>
      <c r="C187" s="198"/>
      <c r="D187" s="199" t="s">
        <v>191</v>
      </c>
      <c r="E187" s="200" t="s">
        <v>1</v>
      </c>
      <c r="F187" s="201" t="s">
        <v>312</v>
      </c>
      <c r="G187" s="198"/>
      <c r="H187" s="202">
        <v>118.876</v>
      </c>
      <c r="I187" s="203"/>
      <c r="J187" s="198"/>
      <c r="K187" s="198"/>
      <c r="L187" s="204"/>
      <c r="M187" s="205"/>
      <c r="N187" s="206"/>
      <c r="O187" s="206"/>
      <c r="P187" s="206"/>
      <c r="Q187" s="206"/>
      <c r="R187" s="206"/>
      <c r="S187" s="206"/>
      <c r="T187" s="207"/>
      <c r="AT187" s="208" t="s">
        <v>191</v>
      </c>
      <c r="AU187" s="208" t="s">
        <v>83</v>
      </c>
      <c r="AV187" s="12" t="s">
        <v>83</v>
      </c>
      <c r="AW187" s="12" t="s">
        <v>30</v>
      </c>
      <c r="AX187" s="12" t="s">
        <v>81</v>
      </c>
      <c r="AY187" s="208" t="s">
        <v>182</v>
      </c>
    </row>
    <row r="188" spans="1:65" s="1" customFormat="1" ht="16.5" customHeight="1">
      <c r="A188" s="33"/>
      <c r="B188" s="34"/>
      <c r="C188" s="230" t="s">
        <v>302</v>
      </c>
      <c r="D188" s="230" t="s">
        <v>315</v>
      </c>
      <c r="E188" s="231" t="s">
        <v>316</v>
      </c>
      <c r="F188" s="232" t="s">
        <v>317</v>
      </c>
      <c r="G188" s="233" t="s">
        <v>305</v>
      </c>
      <c r="H188" s="234">
        <v>125.928</v>
      </c>
      <c r="I188" s="235"/>
      <c r="J188" s="236">
        <f>ROUND(I188*H188,2)</f>
        <v>0</v>
      </c>
      <c r="K188" s="232" t="s">
        <v>188</v>
      </c>
      <c r="L188" s="237"/>
      <c r="M188" s="238" t="s">
        <v>1</v>
      </c>
      <c r="N188" s="239" t="s">
        <v>38</v>
      </c>
      <c r="O188" s="70"/>
      <c r="P188" s="193">
        <f>O188*H188</f>
        <v>0</v>
      </c>
      <c r="Q188" s="193">
        <v>1</v>
      </c>
      <c r="R188" s="193">
        <f>Q188*H188</f>
        <v>125.928</v>
      </c>
      <c r="S188" s="193">
        <v>0</v>
      </c>
      <c r="T188" s="194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5" t="s">
        <v>226</v>
      </c>
      <c r="AT188" s="195" t="s">
        <v>315</v>
      </c>
      <c r="AU188" s="195" t="s">
        <v>83</v>
      </c>
      <c r="AY188" s="16" t="s">
        <v>182</v>
      </c>
      <c r="BE188" s="196">
        <f>IF(N188="základní",J188,0)</f>
        <v>0</v>
      </c>
      <c r="BF188" s="196">
        <f>IF(N188="snížená",J188,0)</f>
        <v>0</v>
      </c>
      <c r="BG188" s="196">
        <f>IF(N188="zákl. přenesená",J188,0)</f>
        <v>0</v>
      </c>
      <c r="BH188" s="196">
        <f>IF(N188="sníž. přenesená",J188,0)</f>
        <v>0</v>
      </c>
      <c r="BI188" s="196">
        <f>IF(N188="nulová",J188,0)</f>
        <v>0</v>
      </c>
      <c r="BJ188" s="16" t="s">
        <v>81</v>
      </c>
      <c r="BK188" s="196">
        <f>ROUND(I188*H188,2)</f>
        <v>0</v>
      </c>
      <c r="BL188" s="16" t="s">
        <v>189</v>
      </c>
      <c r="BM188" s="195" t="s">
        <v>318</v>
      </c>
    </row>
    <row r="189" spans="1:65" s="14" customFormat="1">
      <c r="B189" s="220"/>
      <c r="C189" s="221"/>
      <c r="D189" s="199" t="s">
        <v>191</v>
      </c>
      <c r="E189" s="222" t="s">
        <v>1</v>
      </c>
      <c r="F189" s="223" t="s">
        <v>319</v>
      </c>
      <c r="G189" s="221"/>
      <c r="H189" s="222" t="s">
        <v>1</v>
      </c>
      <c r="I189" s="224"/>
      <c r="J189" s="221"/>
      <c r="K189" s="221"/>
      <c r="L189" s="225"/>
      <c r="M189" s="226"/>
      <c r="N189" s="227"/>
      <c r="O189" s="227"/>
      <c r="P189" s="227"/>
      <c r="Q189" s="227"/>
      <c r="R189" s="227"/>
      <c r="S189" s="227"/>
      <c r="T189" s="228"/>
      <c r="AT189" s="229" t="s">
        <v>191</v>
      </c>
      <c r="AU189" s="229" t="s">
        <v>83</v>
      </c>
      <c r="AV189" s="14" t="s">
        <v>81</v>
      </c>
      <c r="AW189" s="14" t="s">
        <v>30</v>
      </c>
      <c r="AX189" s="14" t="s">
        <v>73</v>
      </c>
      <c r="AY189" s="229" t="s">
        <v>182</v>
      </c>
    </row>
    <row r="190" spans="1:65" s="12" customFormat="1">
      <c r="B190" s="197"/>
      <c r="C190" s="198"/>
      <c r="D190" s="199" t="s">
        <v>191</v>
      </c>
      <c r="E190" s="200" t="s">
        <v>1</v>
      </c>
      <c r="F190" s="201" t="s">
        <v>320</v>
      </c>
      <c r="G190" s="198"/>
      <c r="H190" s="202">
        <v>16.5</v>
      </c>
      <c r="I190" s="203"/>
      <c r="J190" s="198"/>
      <c r="K190" s="198"/>
      <c r="L190" s="204"/>
      <c r="M190" s="205"/>
      <c r="N190" s="206"/>
      <c r="O190" s="206"/>
      <c r="P190" s="206"/>
      <c r="Q190" s="206"/>
      <c r="R190" s="206"/>
      <c r="S190" s="206"/>
      <c r="T190" s="207"/>
      <c r="AT190" s="208" t="s">
        <v>191</v>
      </c>
      <c r="AU190" s="208" t="s">
        <v>83</v>
      </c>
      <c r="AV190" s="12" t="s">
        <v>83</v>
      </c>
      <c r="AW190" s="12" t="s">
        <v>30</v>
      </c>
      <c r="AX190" s="12" t="s">
        <v>73</v>
      </c>
      <c r="AY190" s="208" t="s">
        <v>182</v>
      </c>
    </row>
    <row r="191" spans="1:65" s="12" customFormat="1">
      <c r="B191" s="197"/>
      <c r="C191" s="198"/>
      <c r="D191" s="199" t="s">
        <v>191</v>
      </c>
      <c r="E191" s="200" t="s">
        <v>1</v>
      </c>
      <c r="F191" s="201" t="s">
        <v>321</v>
      </c>
      <c r="G191" s="198"/>
      <c r="H191" s="202">
        <v>14.3</v>
      </c>
      <c r="I191" s="203"/>
      <c r="J191" s="198"/>
      <c r="K191" s="198"/>
      <c r="L191" s="204"/>
      <c r="M191" s="205"/>
      <c r="N191" s="206"/>
      <c r="O191" s="206"/>
      <c r="P191" s="206"/>
      <c r="Q191" s="206"/>
      <c r="R191" s="206"/>
      <c r="S191" s="206"/>
      <c r="T191" s="207"/>
      <c r="AT191" s="208" t="s">
        <v>191</v>
      </c>
      <c r="AU191" s="208" t="s">
        <v>83</v>
      </c>
      <c r="AV191" s="12" t="s">
        <v>83</v>
      </c>
      <c r="AW191" s="12" t="s">
        <v>30</v>
      </c>
      <c r="AX191" s="12" t="s">
        <v>73</v>
      </c>
      <c r="AY191" s="208" t="s">
        <v>182</v>
      </c>
    </row>
    <row r="192" spans="1:65" s="12" customFormat="1">
      <c r="B192" s="197"/>
      <c r="C192" s="198"/>
      <c r="D192" s="199" t="s">
        <v>191</v>
      </c>
      <c r="E192" s="200" t="s">
        <v>1</v>
      </c>
      <c r="F192" s="201" t="s">
        <v>322</v>
      </c>
      <c r="G192" s="198"/>
      <c r="H192" s="202">
        <v>39.159999999999997</v>
      </c>
      <c r="I192" s="203"/>
      <c r="J192" s="198"/>
      <c r="K192" s="198"/>
      <c r="L192" s="204"/>
      <c r="M192" s="205"/>
      <c r="N192" s="206"/>
      <c r="O192" s="206"/>
      <c r="P192" s="206"/>
      <c r="Q192" s="206"/>
      <c r="R192" s="206"/>
      <c r="S192" s="206"/>
      <c r="T192" s="207"/>
      <c r="AT192" s="208" t="s">
        <v>191</v>
      </c>
      <c r="AU192" s="208" t="s">
        <v>83</v>
      </c>
      <c r="AV192" s="12" t="s">
        <v>83</v>
      </c>
      <c r="AW192" s="12" t="s">
        <v>30</v>
      </c>
      <c r="AX192" s="12" t="s">
        <v>73</v>
      </c>
      <c r="AY192" s="208" t="s">
        <v>182</v>
      </c>
    </row>
    <row r="193" spans="1:65" s="13" customFormat="1">
      <c r="B193" s="209"/>
      <c r="C193" s="210"/>
      <c r="D193" s="199" t="s">
        <v>191</v>
      </c>
      <c r="E193" s="211" t="s">
        <v>145</v>
      </c>
      <c r="F193" s="212" t="s">
        <v>199</v>
      </c>
      <c r="G193" s="210"/>
      <c r="H193" s="213">
        <v>69.959999999999994</v>
      </c>
      <c r="I193" s="214"/>
      <c r="J193" s="210"/>
      <c r="K193" s="210"/>
      <c r="L193" s="215"/>
      <c r="M193" s="216"/>
      <c r="N193" s="217"/>
      <c r="O193" s="217"/>
      <c r="P193" s="217"/>
      <c r="Q193" s="217"/>
      <c r="R193" s="217"/>
      <c r="S193" s="217"/>
      <c r="T193" s="218"/>
      <c r="AT193" s="219" t="s">
        <v>191</v>
      </c>
      <c r="AU193" s="219" t="s">
        <v>83</v>
      </c>
      <c r="AV193" s="13" t="s">
        <v>189</v>
      </c>
      <c r="AW193" s="13" t="s">
        <v>30</v>
      </c>
      <c r="AX193" s="13" t="s">
        <v>73</v>
      </c>
      <c r="AY193" s="219" t="s">
        <v>182</v>
      </c>
    </row>
    <row r="194" spans="1:65" s="12" customFormat="1">
      <c r="B194" s="197"/>
      <c r="C194" s="198"/>
      <c r="D194" s="199" t="s">
        <v>191</v>
      </c>
      <c r="E194" s="200" t="s">
        <v>1</v>
      </c>
      <c r="F194" s="201" t="s">
        <v>323</v>
      </c>
      <c r="G194" s="198"/>
      <c r="H194" s="202">
        <v>125.928</v>
      </c>
      <c r="I194" s="203"/>
      <c r="J194" s="198"/>
      <c r="K194" s="198"/>
      <c r="L194" s="204"/>
      <c r="M194" s="205"/>
      <c r="N194" s="206"/>
      <c r="O194" s="206"/>
      <c r="P194" s="206"/>
      <c r="Q194" s="206"/>
      <c r="R194" s="206"/>
      <c r="S194" s="206"/>
      <c r="T194" s="207"/>
      <c r="AT194" s="208" t="s">
        <v>191</v>
      </c>
      <c r="AU194" s="208" t="s">
        <v>83</v>
      </c>
      <c r="AV194" s="12" t="s">
        <v>83</v>
      </c>
      <c r="AW194" s="12" t="s">
        <v>30</v>
      </c>
      <c r="AX194" s="12" t="s">
        <v>81</v>
      </c>
      <c r="AY194" s="208" t="s">
        <v>182</v>
      </c>
    </row>
    <row r="195" spans="1:65" s="1" customFormat="1" ht="24">
      <c r="A195" s="33"/>
      <c r="B195" s="34"/>
      <c r="C195" s="184" t="s">
        <v>308</v>
      </c>
      <c r="D195" s="184" t="s">
        <v>184</v>
      </c>
      <c r="E195" s="185" t="s">
        <v>325</v>
      </c>
      <c r="F195" s="186" t="s">
        <v>326</v>
      </c>
      <c r="G195" s="187" t="s">
        <v>223</v>
      </c>
      <c r="H195" s="188">
        <v>26.4</v>
      </c>
      <c r="I195" s="189"/>
      <c r="J195" s="190">
        <f>ROUND(I195*H195,2)</f>
        <v>0</v>
      </c>
      <c r="K195" s="186" t="s">
        <v>1</v>
      </c>
      <c r="L195" s="38"/>
      <c r="M195" s="191" t="s">
        <v>1</v>
      </c>
      <c r="N195" s="192" t="s">
        <v>38</v>
      </c>
      <c r="O195" s="70"/>
      <c r="P195" s="193">
        <f>O195*H195</f>
        <v>0</v>
      </c>
      <c r="Q195" s="193">
        <v>0</v>
      </c>
      <c r="R195" s="193">
        <f>Q195*H195</f>
        <v>0</v>
      </c>
      <c r="S195" s="193">
        <v>0</v>
      </c>
      <c r="T195" s="194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5" t="s">
        <v>189</v>
      </c>
      <c r="AT195" s="195" t="s">
        <v>184</v>
      </c>
      <c r="AU195" s="195" t="s">
        <v>83</v>
      </c>
      <c r="AY195" s="16" t="s">
        <v>182</v>
      </c>
      <c r="BE195" s="196">
        <f>IF(N195="základní",J195,0)</f>
        <v>0</v>
      </c>
      <c r="BF195" s="196">
        <f>IF(N195="snížená",J195,0)</f>
        <v>0</v>
      </c>
      <c r="BG195" s="196">
        <f>IF(N195="zákl. přenesená",J195,0)</f>
        <v>0</v>
      </c>
      <c r="BH195" s="196">
        <f>IF(N195="sníž. přenesená",J195,0)</f>
        <v>0</v>
      </c>
      <c r="BI195" s="196">
        <f>IF(N195="nulová",J195,0)</f>
        <v>0</v>
      </c>
      <c r="BJ195" s="16" t="s">
        <v>81</v>
      </c>
      <c r="BK195" s="196">
        <f>ROUND(I195*H195,2)</f>
        <v>0</v>
      </c>
      <c r="BL195" s="16" t="s">
        <v>189</v>
      </c>
      <c r="BM195" s="195" t="s">
        <v>327</v>
      </c>
    </row>
    <row r="196" spans="1:65" s="12" customFormat="1">
      <c r="B196" s="197"/>
      <c r="C196" s="198"/>
      <c r="D196" s="199" t="s">
        <v>191</v>
      </c>
      <c r="E196" s="200" t="s">
        <v>136</v>
      </c>
      <c r="F196" s="201" t="s">
        <v>328</v>
      </c>
      <c r="G196" s="198"/>
      <c r="H196" s="202">
        <v>26.4</v>
      </c>
      <c r="I196" s="203"/>
      <c r="J196" s="198"/>
      <c r="K196" s="198"/>
      <c r="L196" s="204"/>
      <c r="M196" s="205"/>
      <c r="N196" s="206"/>
      <c r="O196" s="206"/>
      <c r="P196" s="206"/>
      <c r="Q196" s="206"/>
      <c r="R196" s="206"/>
      <c r="S196" s="206"/>
      <c r="T196" s="207"/>
      <c r="AT196" s="208" t="s">
        <v>191</v>
      </c>
      <c r="AU196" s="208" t="s">
        <v>83</v>
      </c>
      <c r="AV196" s="12" t="s">
        <v>83</v>
      </c>
      <c r="AW196" s="12" t="s">
        <v>30</v>
      </c>
      <c r="AX196" s="12" t="s">
        <v>81</v>
      </c>
      <c r="AY196" s="208" t="s">
        <v>182</v>
      </c>
    </row>
    <row r="197" spans="1:65" s="1" customFormat="1" ht="16.5" customHeight="1">
      <c r="A197" s="33"/>
      <c r="B197" s="34"/>
      <c r="C197" s="230" t="s">
        <v>314</v>
      </c>
      <c r="D197" s="230" t="s">
        <v>315</v>
      </c>
      <c r="E197" s="231" t="s">
        <v>330</v>
      </c>
      <c r="F197" s="232" t="s">
        <v>331</v>
      </c>
      <c r="G197" s="233" t="s">
        <v>305</v>
      </c>
      <c r="H197" s="234">
        <v>47.52</v>
      </c>
      <c r="I197" s="235"/>
      <c r="J197" s="236">
        <f>ROUND(I197*H197,2)</f>
        <v>0</v>
      </c>
      <c r="K197" s="232" t="s">
        <v>1</v>
      </c>
      <c r="L197" s="237"/>
      <c r="M197" s="238" t="s">
        <v>1</v>
      </c>
      <c r="N197" s="239" t="s">
        <v>38</v>
      </c>
      <c r="O197" s="70"/>
      <c r="P197" s="193">
        <f>O197*H197</f>
        <v>0</v>
      </c>
      <c r="Q197" s="193">
        <v>0</v>
      </c>
      <c r="R197" s="193">
        <f>Q197*H197</f>
        <v>0</v>
      </c>
      <c r="S197" s="193">
        <v>0</v>
      </c>
      <c r="T197" s="194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5" t="s">
        <v>226</v>
      </c>
      <c r="AT197" s="195" t="s">
        <v>315</v>
      </c>
      <c r="AU197" s="195" t="s">
        <v>83</v>
      </c>
      <c r="AY197" s="16" t="s">
        <v>182</v>
      </c>
      <c r="BE197" s="196">
        <f>IF(N197="základní",J197,0)</f>
        <v>0</v>
      </c>
      <c r="BF197" s="196">
        <f>IF(N197="snížená",J197,0)</f>
        <v>0</v>
      </c>
      <c r="BG197" s="196">
        <f>IF(N197="zákl. přenesená",J197,0)</f>
        <v>0</v>
      </c>
      <c r="BH197" s="196">
        <f>IF(N197="sníž. přenesená",J197,0)</f>
        <v>0</v>
      </c>
      <c r="BI197" s="196">
        <f>IF(N197="nulová",J197,0)</f>
        <v>0</v>
      </c>
      <c r="BJ197" s="16" t="s">
        <v>81</v>
      </c>
      <c r="BK197" s="196">
        <f>ROUND(I197*H197,2)</f>
        <v>0</v>
      </c>
      <c r="BL197" s="16" t="s">
        <v>189</v>
      </c>
      <c r="BM197" s="195" t="s">
        <v>332</v>
      </c>
    </row>
    <row r="198" spans="1:65" s="12" customFormat="1">
      <c r="B198" s="197"/>
      <c r="C198" s="198"/>
      <c r="D198" s="199" t="s">
        <v>191</v>
      </c>
      <c r="E198" s="200" t="s">
        <v>1</v>
      </c>
      <c r="F198" s="201" t="s">
        <v>333</v>
      </c>
      <c r="G198" s="198"/>
      <c r="H198" s="202">
        <v>47.52</v>
      </c>
      <c r="I198" s="203"/>
      <c r="J198" s="198"/>
      <c r="K198" s="198"/>
      <c r="L198" s="204"/>
      <c r="M198" s="205"/>
      <c r="N198" s="206"/>
      <c r="O198" s="206"/>
      <c r="P198" s="206"/>
      <c r="Q198" s="206"/>
      <c r="R198" s="206"/>
      <c r="S198" s="206"/>
      <c r="T198" s="207"/>
      <c r="AT198" s="208" t="s">
        <v>191</v>
      </c>
      <c r="AU198" s="208" t="s">
        <v>83</v>
      </c>
      <c r="AV198" s="12" t="s">
        <v>83</v>
      </c>
      <c r="AW198" s="12" t="s">
        <v>30</v>
      </c>
      <c r="AX198" s="12" t="s">
        <v>81</v>
      </c>
      <c r="AY198" s="208" t="s">
        <v>182</v>
      </c>
    </row>
    <row r="199" spans="1:65" s="1" customFormat="1" ht="24">
      <c r="A199" s="33"/>
      <c r="B199" s="34"/>
      <c r="C199" s="184" t="s">
        <v>324</v>
      </c>
      <c r="D199" s="184" t="s">
        <v>184</v>
      </c>
      <c r="E199" s="185" t="s">
        <v>335</v>
      </c>
      <c r="F199" s="186" t="s">
        <v>336</v>
      </c>
      <c r="G199" s="187" t="s">
        <v>187</v>
      </c>
      <c r="H199" s="188">
        <v>71.5</v>
      </c>
      <c r="I199" s="189"/>
      <c r="J199" s="190">
        <f>ROUND(I199*H199,2)</f>
        <v>0</v>
      </c>
      <c r="K199" s="186" t="s">
        <v>188</v>
      </c>
      <c r="L199" s="38"/>
      <c r="M199" s="191" t="s">
        <v>1</v>
      </c>
      <c r="N199" s="192" t="s">
        <v>38</v>
      </c>
      <c r="O199" s="70"/>
      <c r="P199" s="193">
        <f>O199*H199</f>
        <v>0</v>
      </c>
      <c r="Q199" s="193">
        <v>0</v>
      </c>
      <c r="R199" s="193">
        <f>Q199*H199</f>
        <v>0</v>
      </c>
      <c r="S199" s="193">
        <v>0</v>
      </c>
      <c r="T199" s="194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5" t="s">
        <v>189</v>
      </c>
      <c r="AT199" s="195" t="s">
        <v>184</v>
      </c>
      <c r="AU199" s="195" t="s">
        <v>83</v>
      </c>
      <c r="AY199" s="16" t="s">
        <v>182</v>
      </c>
      <c r="BE199" s="196">
        <f>IF(N199="základní",J199,0)</f>
        <v>0</v>
      </c>
      <c r="BF199" s="196">
        <f>IF(N199="snížená",J199,0)</f>
        <v>0</v>
      </c>
      <c r="BG199" s="196">
        <f>IF(N199="zákl. přenesená",J199,0)</f>
        <v>0</v>
      </c>
      <c r="BH199" s="196">
        <f>IF(N199="sníž. přenesená",J199,0)</f>
        <v>0</v>
      </c>
      <c r="BI199" s="196">
        <f>IF(N199="nulová",J199,0)</f>
        <v>0</v>
      </c>
      <c r="BJ199" s="16" t="s">
        <v>81</v>
      </c>
      <c r="BK199" s="196">
        <f>ROUND(I199*H199,2)</f>
        <v>0</v>
      </c>
      <c r="BL199" s="16" t="s">
        <v>189</v>
      </c>
      <c r="BM199" s="195" t="s">
        <v>337</v>
      </c>
    </row>
    <row r="200" spans="1:65" s="12" customFormat="1">
      <c r="B200" s="197"/>
      <c r="C200" s="198"/>
      <c r="D200" s="199" t="s">
        <v>191</v>
      </c>
      <c r="E200" s="200" t="s">
        <v>1</v>
      </c>
      <c r="F200" s="201" t="s">
        <v>219</v>
      </c>
      <c r="G200" s="198"/>
      <c r="H200" s="202">
        <v>71.5</v>
      </c>
      <c r="I200" s="203"/>
      <c r="J200" s="198"/>
      <c r="K200" s="198"/>
      <c r="L200" s="204"/>
      <c r="M200" s="205"/>
      <c r="N200" s="206"/>
      <c r="O200" s="206"/>
      <c r="P200" s="206"/>
      <c r="Q200" s="206"/>
      <c r="R200" s="206"/>
      <c r="S200" s="206"/>
      <c r="T200" s="207"/>
      <c r="AT200" s="208" t="s">
        <v>191</v>
      </c>
      <c r="AU200" s="208" t="s">
        <v>83</v>
      </c>
      <c r="AV200" s="12" t="s">
        <v>83</v>
      </c>
      <c r="AW200" s="12" t="s">
        <v>30</v>
      </c>
      <c r="AX200" s="12" t="s">
        <v>73</v>
      </c>
      <c r="AY200" s="208" t="s">
        <v>182</v>
      </c>
    </row>
    <row r="201" spans="1:65" s="13" customFormat="1">
      <c r="B201" s="209"/>
      <c r="C201" s="210"/>
      <c r="D201" s="199" t="s">
        <v>191</v>
      </c>
      <c r="E201" s="211" t="s">
        <v>1</v>
      </c>
      <c r="F201" s="212" t="s">
        <v>199</v>
      </c>
      <c r="G201" s="210"/>
      <c r="H201" s="213">
        <v>71.5</v>
      </c>
      <c r="I201" s="214"/>
      <c r="J201" s="210"/>
      <c r="K201" s="210"/>
      <c r="L201" s="215"/>
      <c r="M201" s="216"/>
      <c r="N201" s="217"/>
      <c r="O201" s="217"/>
      <c r="P201" s="217"/>
      <c r="Q201" s="217"/>
      <c r="R201" s="217"/>
      <c r="S201" s="217"/>
      <c r="T201" s="218"/>
      <c r="AT201" s="219" t="s">
        <v>191</v>
      </c>
      <c r="AU201" s="219" t="s">
        <v>83</v>
      </c>
      <c r="AV201" s="13" t="s">
        <v>189</v>
      </c>
      <c r="AW201" s="13" t="s">
        <v>30</v>
      </c>
      <c r="AX201" s="13" t="s">
        <v>81</v>
      </c>
      <c r="AY201" s="219" t="s">
        <v>182</v>
      </c>
    </row>
    <row r="202" spans="1:65" s="1" customFormat="1" ht="16.5" customHeight="1">
      <c r="A202" s="33"/>
      <c r="B202" s="34"/>
      <c r="C202" s="184" t="s">
        <v>329</v>
      </c>
      <c r="D202" s="184" t="s">
        <v>184</v>
      </c>
      <c r="E202" s="185" t="s">
        <v>339</v>
      </c>
      <c r="F202" s="186" t="s">
        <v>340</v>
      </c>
      <c r="G202" s="187" t="s">
        <v>341</v>
      </c>
      <c r="H202" s="188">
        <v>165</v>
      </c>
      <c r="I202" s="189"/>
      <c r="J202" s="190">
        <f>ROUND(I202*H202,2)</f>
        <v>0</v>
      </c>
      <c r="K202" s="186" t="s">
        <v>1</v>
      </c>
      <c r="L202" s="38"/>
      <c r="M202" s="191" t="s">
        <v>1</v>
      </c>
      <c r="N202" s="192" t="s">
        <v>38</v>
      </c>
      <c r="O202" s="70"/>
      <c r="P202" s="193">
        <f>O202*H202</f>
        <v>0</v>
      </c>
      <c r="Q202" s="193">
        <v>0</v>
      </c>
      <c r="R202" s="193">
        <f>Q202*H202</f>
        <v>0</v>
      </c>
      <c r="S202" s="193">
        <v>0</v>
      </c>
      <c r="T202" s="194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5" t="s">
        <v>189</v>
      </c>
      <c r="AT202" s="195" t="s">
        <v>184</v>
      </c>
      <c r="AU202" s="195" t="s">
        <v>83</v>
      </c>
      <c r="AY202" s="16" t="s">
        <v>182</v>
      </c>
      <c r="BE202" s="196">
        <f>IF(N202="základní",J202,0)</f>
        <v>0</v>
      </c>
      <c r="BF202" s="196">
        <f>IF(N202="snížená",J202,0)</f>
        <v>0</v>
      </c>
      <c r="BG202" s="196">
        <f>IF(N202="zákl. přenesená",J202,0)</f>
        <v>0</v>
      </c>
      <c r="BH202" s="196">
        <f>IF(N202="sníž. přenesená",J202,0)</f>
        <v>0</v>
      </c>
      <c r="BI202" s="196">
        <f>IF(N202="nulová",J202,0)</f>
        <v>0</v>
      </c>
      <c r="BJ202" s="16" t="s">
        <v>81</v>
      </c>
      <c r="BK202" s="196">
        <f>ROUND(I202*H202,2)</f>
        <v>0</v>
      </c>
      <c r="BL202" s="16" t="s">
        <v>189</v>
      </c>
      <c r="BM202" s="195" t="s">
        <v>342</v>
      </c>
    </row>
    <row r="203" spans="1:65" s="12" customFormat="1">
      <c r="B203" s="197"/>
      <c r="C203" s="198"/>
      <c r="D203" s="199" t="s">
        <v>191</v>
      </c>
      <c r="E203" s="200" t="s">
        <v>123</v>
      </c>
      <c r="F203" s="201" t="s">
        <v>523</v>
      </c>
      <c r="G203" s="198"/>
      <c r="H203" s="202">
        <v>165</v>
      </c>
      <c r="I203" s="203"/>
      <c r="J203" s="198"/>
      <c r="K203" s="198"/>
      <c r="L203" s="204"/>
      <c r="M203" s="205"/>
      <c r="N203" s="206"/>
      <c r="O203" s="206"/>
      <c r="P203" s="206"/>
      <c r="Q203" s="206"/>
      <c r="R203" s="206"/>
      <c r="S203" s="206"/>
      <c r="T203" s="207"/>
      <c r="AT203" s="208" t="s">
        <v>191</v>
      </c>
      <c r="AU203" s="208" t="s">
        <v>83</v>
      </c>
      <c r="AV203" s="12" t="s">
        <v>83</v>
      </c>
      <c r="AW203" s="12" t="s">
        <v>30</v>
      </c>
      <c r="AX203" s="12" t="s">
        <v>81</v>
      </c>
      <c r="AY203" s="208" t="s">
        <v>182</v>
      </c>
    </row>
    <row r="204" spans="1:65" s="12" customFormat="1">
      <c r="B204" s="197"/>
      <c r="C204" s="198"/>
      <c r="D204" s="199" t="s">
        <v>191</v>
      </c>
      <c r="E204" s="200" t="s">
        <v>118</v>
      </c>
      <c r="F204" s="201" t="s">
        <v>344</v>
      </c>
      <c r="G204" s="198"/>
      <c r="H204" s="202">
        <v>0.8</v>
      </c>
      <c r="I204" s="203"/>
      <c r="J204" s="198"/>
      <c r="K204" s="198"/>
      <c r="L204" s="204"/>
      <c r="M204" s="205"/>
      <c r="N204" s="206"/>
      <c r="O204" s="206"/>
      <c r="P204" s="206"/>
      <c r="Q204" s="206"/>
      <c r="R204" s="206"/>
      <c r="S204" s="206"/>
      <c r="T204" s="207"/>
      <c r="AT204" s="208" t="s">
        <v>191</v>
      </c>
      <c r="AU204" s="208" t="s">
        <v>83</v>
      </c>
      <c r="AV204" s="12" t="s">
        <v>83</v>
      </c>
      <c r="AW204" s="12" t="s">
        <v>30</v>
      </c>
      <c r="AX204" s="12" t="s">
        <v>73</v>
      </c>
      <c r="AY204" s="208" t="s">
        <v>182</v>
      </c>
    </row>
    <row r="205" spans="1:65" s="12" customFormat="1">
      <c r="B205" s="197"/>
      <c r="C205" s="198"/>
      <c r="D205" s="199" t="s">
        <v>191</v>
      </c>
      <c r="E205" s="200" t="s">
        <v>133</v>
      </c>
      <c r="F205" s="201" t="s">
        <v>345</v>
      </c>
      <c r="G205" s="198"/>
      <c r="H205" s="202">
        <v>1.4</v>
      </c>
      <c r="I205" s="203"/>
      <c r="J205" s="198"/>
      <c r="K205" s="198"/>
      <c r="L205" s="204"/>
      <c r="M205" s="205"/>
      <c r="N205" s="206"/>
      <c r="O205" s="206"/>
      <c r="P205" s="206"/>
      <c r="Q205" s="206"/>
      <c r="R205" s="206"/>
      <c r="S205" s="206"/>
      <c r="T205" s="207"/>
      <c r="AT205" s="208" t="s">
        <v>191</v>
      </c>
      <c r="AU205" s="208" t="s">
        <v>83</v>
      </c>
      <c r="AV205" s="12" t="s">
        <v>83</v>
      </c>
      <c r="AW205" s="12" t="s">
        <v>30</v>
      </c>
      <c r="AX205" s="12" t="s">
        <v>73</v>
      </c>
      <c r="AY205" s="208" t="s">
        <v>182</v>
      </c>
    </row>
    <row r="206" spans="1:65" s="12" customFormat="1">
      <c r="B206" s="197"/>
      <c r="C206" s="198"/>
      <c r="D206" s="199" t="s">
        <v>191</v>
      </c>
      <c r="E206" s="200" t="s">
        <v>148</v>
      </c>
      <c r="F206" s="201" t="s">
        <v>524</v>
      </c>
      <c r="G206" s="198"/>
      <c r="H206" s="202">
        <v>21</v>
      </c>
      <c r="I206" s="203"/>
      <c r="J206" s="198"/>
      <c r="K206" s="198"/>
      <c r="L206" s="204"/>
      <c r="M206" s="205"/>
      <c r="N206" s="206"/>
      <c r="O206" s="206"/>
      <c r="P206" s="206"/>
      <c r="Q206" s="206"/>
      <c r="R206" s="206"/>
      <c r="S206" s="206"/>
      <c r="T206" s="207"/>
      <c r="AT206" s="208" t="s">
        <v>191</v>
      </c>
      <c r="AU206" s="208" t="s">
        <v>83</v>
      </c>
      <c r="AV206" s="12" t="s">
        <v>83</v>
      </c>
      <c r="AW206" s="12" t="s">
        <v>30</v>
      </c>
      <c r="AX206" s="12" t="s">
        <v>73</v>
      </c>
      <c r="AY206" s="208" t="s">
        <v>182</v>
      </c>
    </row>
    <row r="207" spans="1:65" s="12" customFormat="1">
      <c r="B207" s="197"/>
      <c r="C207" s="198"/>
      <c r="D207" s="199" t="s">
        <v>191</v>
      </c>
      <c r="E207" s="200" t="s">
        <v>121</v>
      </c>
      <c r="F207" s="201" t="s">
        <v>525</v>
      </c>
      <c r="G207" s="198"/>
      <c r="H207" s="202">
        <v>27.5</v>
      </c>
      <c r="I207" s="203"/>
      <c r="J207" s="198"/>
      <c r="K207" s="198"/>
      <c r="L207" s="204"/>
      <c r="M207" s="205"/>
      <c r="N207" s="206"/>
      <c r="O207" s="206"/>
      <c r="P207" s="206"/>
      <c r="Q207" s="206"/>
      <c r="R207" s="206"/>
      <c r="S207" s="206"/>
      <c r="T207" s="207"/>
      <c r="AT207" s="208" t="s">
        <v>191</v>
      </c>
      <c r="AU207" s="208" t="s">
        <v>83</v>
      </c>
      <c r="AV207" s="12" t="s">
        <v>83</v>
      </c>
      <c r="AW207" s="12" t="s">
        <v>30</v>
      </c>
      <c r="AX207" s="12" t="s">
        <v>73</v>
      </c>
      <c r="AY207" s="208" t="s">
        <v>182</v>
      </c>
    </row>
    <row r="208" spans="1:65" s="12" customFormat="1">
      <c r="B208" s="197"/>
      <c r="C208" s="198"/>
      <c r="D208" s="199" t="s">
        <v>191</v>
      </c>
      <c r="E208" s="200" t="s">
        <v>114</v>
      </c>
      <c r="F208" s="201" t="s">
        <v>526</v>
      </c>
      <c r="G208" s="198"/>
      <c r="H208" s="202">
        <v>27.5</v>
      </c>
      <c r="I208" s="203"/>
      <c r="J208" s="198"/>
      <c r="K208" s="198"/>
      <c r="L208" s="204"/>
      <c r="M208" s="205"/>
      <c r="N208" s="206"/>
      <c r="O208" s="206"/>
      <c r="P208" s="206"/>
      <c r="Q208" s="206"/>
      <c r="R208" s="206"/>
      <c r="S208" s="206"/>
      <c r="T208" s="207"/>
      <c r="AT208" s="208" t="s">
        <v>191</v>
      </c>
      <c r="AU208" s="208" t="s">
        <v>83</v>
      </c>
      <c r="AV208" s="12" t="s">
        <v>83</v>
      </c>
      <c r="AW208" s="12" t="s">
        <v>30</v>
      </c>
      <c r="AX208" s="12" t="s">
        <v>73</v>
      </c>
      <c r="AY208" s="208" t="s">
        <v>182</v>
      </c>
    </row>
    <row r="209" spans="1:65" s="12" customFormat="1">
      <c r="B209" s="197"/>
      <c r="C209" s="198"/>
      <c r="D209" s="199" t="s">
        <v>191</v>
      </c>
      <c r="E209" s="200" t="s">
        <v>126</v>
      </c>
      <c r="F209" s="201" t="s">
        <v>527</v>
      </c>
      <c r="G209" s="198"/>
      <c r="H209" s="202">
        <v>55</v>
      </c>
      <c r="I209" s="203"/>
      <c r="J209" s="198"/>
      <c r="K209" s="198"/>
      <c r="L209" s="204"/>
      <c r="M209" s="205"/>
      <c r="N209" s="206"/>
      <c r="O209" s="206"/>
      <c r="P209" s="206"/>
      <c r="Q209" s="206"/>
      <c r="R209" s="206"/>
      <c r="S209" s="206"/>
      <c r="T209" s="207"/>
      <c r="AT209" s="208" t="s">
        <v>191</v>
      </c>
      <c r="AU209" s="208" t="s">
        <v>83</v>
      </c>
      <c r="AV209" s="12" t="s">
        <v>83</v>
      </c>
      <c r="AW209" s="12" t="s">
        <v>30</v>
      </c>
      <c r="AX209" s="12" t="s">
        <v>73</v>
      </c>
      <c r="AY209" s="208" t="s">
        <v>182</v>
      </c>
    </row>
    <row r="210" spans="1:65" s="12" customFormat="1">
      <c r="B210" s="197"/>
      <c r="C210" s="198"/>
      <c r="D210" s="199" t="s">
        <v>191</v>
      </c>
      <c r="E210" s="200" t="s">
        <v>111</v>
      </c>
      <c r="F210" s="201" t="s">
        <v>528</v>
      </c>
      <c r="G210" s="198"/>
      <c r="H210" s="202">
        <v>55</v>
      </c>
      <c r="I210" s="203"/>
      <c r="J210" s="198"/>
      <c r="K210" s="198"/>
      <c r="L210" s="204"/>
      <c r="M210" s="205"/>
      <c r="N210" s="206"/>
      <c r="O210" s="206"/>
      <c r="P210" s="206"/>
      <c r="Q210" s="206"/>
      <c r="R210" s="206"/>
      <c r="S210" s="206"/>
      <c r="T210" s="207"/>
      <c r="AT210" s="208" t="s">
        <v>191</v>
      </c>
      <c r="AU210" s="208" t="s">
        <v>83</v>
      </c>
      <c r="AV210" s="12" t="s">
        <v>83</v>
      </c>
      <c r="AW210" s="12" t="s">
        <v>30</v>
      </c>
      <c r="AX210" s="12" t="s">
        <v>73</v>
      </c>
      <c r="AY210" s="208" t="s">
        <v>182</v>
      </c>
    </row>
    <row r="211" spans="1:65" s="11" customFormat="1" ht="22.9" customHeight="1">
      <c r="B211" s="168"/>
      <c r="C211" s="169"/>
      <c r="D211" s="170" t="s">
        <v>72</v>
      </c>
      <c r="E211" s="182" t="s">
        <v>189</v>
      </c>
      <c r="F211" s="182" t="s">
        <v>354</v>
      </c>
      <c r="G211" s="169"/>
      <c r="H211" s="169"/>
      <c r="I211" s="172"/>
      <c r="J211" s="183">
        <f>BK211</f>
        <v>0</v>
      </c>
      <c r="K211" s="169"/>
      <c r="L211" s="174"/>
      <c r="M211" s="175"/>
      <c r="N211" s="176"/>
      <c r="O211" s="176"/>
      <c r="P211" s="177">
        <f>SUM(P212:P215)</f>
        <v>0</v>
      </c>
      <c r="Q211" s="176"/>
      <c r="R211" s="177">
        <f>SUM(R212:R215)</f>
        <v>0</v>
      </c>
      <c r="S211" s="176"/>
      <c r="T211" s="178">
        <f>SUM(T212:T215)</f>
        <v>0</v>
      </c>
      <c r="AR211" s="179" t="s">
        <v>81</v>
      </c>
      <c r="AT211" s="180" t="s">
        <v>72</v>
      </c>
      <c r="AU211" s="180" t="s">
        <v>81</v>
      </c>
      <c r="AY211" s="179" t="s">
        <v>182</v>
      </c>
      <c r="BK211" s="181">
        <f>SUM(BK212:BK215)</f>
        <v>0</v>
      </c>
    </row>
    <row r="212" spans="1:65" s="1" customFormat="1" ht="16.5" customHeight="1">
      <c r="A212" s="33"/>
      <c r="B212" s="34"/>
      <c r="C212" s="184" t="s">
        <v>334</v>
      </c>
      <c r="D212" s="184" t="s">
        <v>184</v>
      </c>
      <c r="E212" s="185" t="s">
        <v>356</v>
      </c>
      <c r="F212" s="186" t="s">
        <v>357</v>
      </c>
      <c r="G212" s="187" t="s">
        <v>223</v>
      </c>
      <c r="H212" s="188">
        <v>1.3440000000000001</v>
      </c>
      <c r="I212" s="189"/>
      <c r="J212" s="190">
        <f>ROUND(I212*H212,2)</f>
        <v>0</v>
      </c>
      <c r="K212" s="186" t="s">
        <v>1</v>
      </c>
      <c r="L212" s="38"/>
      <c r="M212" s="191" t="s">
        <v>1</v>
      </c>
      <c r="N212" s="192" t="s">
        <v>38</v>
      </c>
      <c r="O212" s="70"/>
      <c r="P212" s="193">
        <f>O212*H212</f>
        <v>0</v>
      </c>
      <c r="Q212" s="193">
        <v>0</v>
      </c>
      <c r="R212" s="193">
        <f>Q212*H212</f>
        <v>0</v>
      </c>
      <c r="S212" s="193">
        <v>0</v>
      </c>
      <c r="T212" s="194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5" t="s">
        <v>189</v>
      </c>
      <c r="AT212" s="195" t="s">
        <v>184</v>
      </c>
      <c r="AU212" s="195" t="s">
        <v>83</v>
      </c>
      <c r="AY212" s="16" t="s">
        <v>182</v>
      </c>
      <c r="BE212" s="196">
        <f>IF(N212="základní",J212,0)</f>
        <v>0</v>
      </c>
      <c r="BF212" s="196">
        <f>IF(N212="snížená",J212,0)</f>
        <v>0</v>
      </c>
      <c r="BG212" s="196">
        <f>IF(N212="zákl. přenesená",J212,0)</f>
        <v>0</v>
      </c>
      <c r="BH212" s="196">
        <f>IF(N212="sníž. přenesená",J212,0)</f>
        <v>0</v>
      </c>
      <c r="BI212" s="196">
        <f>IF(N212="nulová",J212,0)</f>
        <v>0</v>
      </c>
      <c r="BJ212" s="16" t="s">
        <v>81</v>
      </c>
      <c r="BK212" s="196">
        <f>ROUND(I212*H212,2)</f>
        <v>0</v>
      </c>
      <c r="BL212" s="16" t="s">
        <v>189</v>
      </c>
      <c r="BM212" s="195" t="s">
        <v>358</v>
      </c>
    </row>
    <row r="213" spans="1:65" s="12" customFormat="1">
      <c r="B213" s="197"/>
      <c r="C213" s="198"/>
      <c r="D213" s="199" t="s">
        <v>191</v>
      </c>
      <c r="E213" s="200" t="s">
        <v>142</v>
      </c>
      <c r="F213" s="201" t="s">
        <v>359</v>
      </c>
      <c r="G213" s="198"/>
      <c r="H213" s="202">
        <v>1.3440000000000001</v>
      </c>
      <c r="I213" s="203"/>
      <c r="J213" s="198"/>
      <c r="K213" s="198"/>
      <c r="L213" s="204"/>
      <c r="M213" s="205"/>
      <c r="N213" s="206"/>
      <c r="O213" s="206"/>
      <c r="P213" s="206"/>
      <c r="Q213" s="206"/>
      <c r="R213" s="206"/>
      <c r="S213" s="206"/>
      <c r="T213" s="207"/>
      <c r="AT213" s="208" t="s">
        <v>191</v>
      </c>
      <c r="AU213" s="208" t="s">
        <v>83</v>
      </c>
      <c r="AV213" s="12" t="s">
        <v>83</v>
      </c>
      <c r="AW213" s="12" t="s">
        <v>30</v>
      </c>
      <c r="AX213" s="12" t="s">
        <v>81</v>
      </c>
      <c r="AY213" s="208" t="s">
        <v>182</v>
      </c>
    </row>
    <row r="214" spans="1:65" s="1" customFormat="1" ht="24">
      <c r="A214" s="33"/>
      <c r="B214" s="34"/>
      <c r="C214" s="184" t="s">
        <v>338</v>
      </c>
      <c r="D214" s="184" t="s">
        <v>184</v>
      </c>
      <c r="E214" s="185" t="s">
        <v>361</v>
      </c>
      <c r="F214" s="186" t="s">
        <v>362</v>
      </c>
      <c r="G214" s="187" t="s">
        <v>223</v>
      </c>
      <c r="H214" s="188">
        <v>13.2</v>
      </c>
      <c r="I214" s="189"/>
      <c r="J214" s="190">
        <f>ROUND(I214*H214,2)</f>
        <v>0</v>
      </c>
      <c r="K214" s="186" t="s">
        <v>188</v>
      </c>
      <c r="L214" s="38"/>
      <c r="M214" s="191" t="s">
        <v>1</v>
      </c>
      <c r="N214" s="192" t="s">
        <v>38</v>
      </c>
      <c r="O214" s="70"/>
      <c r="P214" s="193">
        <f>O214*H214</f>
        <v>0</v>
      </c>
      <c r="Q214" s="193">
        <v>0</v>
      </c>
      <c r="R214" s="193">
        <f>Q214*H214</f>
        <v>0</v>
      </c>
      <c r="S214" s="193">
        <v>0</v>
      </c>
      <c r="T214" s="194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5" t="s">
        <v>189</v>
      </c>
      <c r="AT214" s="195" t="s">
        <v>184</v>
      </c>
      <c r="AU214" s="195" t="s">
        <v>83</v>
      </c>
      <c r="AY214" s="16" t="s">
        <v>182</v>
      </c>
      <c r="BE214" s="196">
        <f>IF(N214="základní",J214,0)</f>
        <v>0</v>
      </c>
      <c r="BF214" s="196">
        <f>IF(N214="snížená",J214,0)</f>
        <v>0</v>
      </c>
      <c r="BG214" s="196">
        <f>IF(N214="zákl. přenesená",J214,0)</f>
        <v>0</v>
      </c>
      <c r="BH214" s="196">
        <f>IF(N214="sníž. přenesená",J214,0)</f>
        <v>0</v>
      </c>
      <c r="BI214" s="196">
        <f>IF(N214="nulová",J214,0)</f>
        <v>0</v>
      </c>
      <c r="BJ214" s="16" t="s">
        <v>81</v>
      </c>
      <c r="BK214" s="196">
        <f>ROUND(I214*H214,2)</f>
        <v>0</v>
      </c>
      <c r="BL214" s="16" t="s">
        <v>189</v>
      </c>
      <c r="BM214" s="195" t="s">
        <v>363</v>
      </c>
    </row>
    <row r="215" spans="1:65" s="12" customFormat="1">
      <c r="B215" s="197"/>
      <c r="C215" s="198"/>
      <c r="D215" s="199" t="s">
        <v>191</v>
      </c>
      <c r="E215" s="200" t="s">
        <v>139</v>
      </c>
      <c r="F215" s="201" t="s">
        <v>364</v>
      </c>
      <c r="G215" s="198"/>
      <c r="H215" s="202">
        <v>13.2</v>
      </c>
      <c r="I215" s="203"/>
      <c r="J215" s="198"/>
      <c r="K215" s="198"/>
      <c r="L215" s="204"/>
      <c r="M215" s="205"/>
      <c r="N215" s="206"/>
      <c r="O215" s="206"/>
      <c r="P215" s="206"/>
      <c r="Q215" s="206"/>
      <c r="R215" s="206"/>
      <c r="S215" s="206"/>
      <c r="T215" s="207"/>
      <c r="AT215" s="208" t="s">
        <v>191</v>
      </c>
      <c r="AU215" s="208" t="s">
        <v>83</v>
      </c>
      <c r="AV215" s="12" t="s">
        <v>83</v>
      </c>
      <c r="AW215" s="12" t="s">
        <v>30</v>
      </c>
      <c r="AX215" s="12" t="s">
        <v>81</v>
      </c>
      <c r="AY215" s="208" t="s">
        <v>182</v>
      </c>
    </row>
    <row r="216" spans="1:65" s="11" customFormat="1" ht="22.9" customHeight="1">
      <c r="B216" s="168"/>
      <c r="C216" s="169"/>
      <c r="D216" s="170" t="s">
        <v>72</v>
      </c>
      <c r="E216" s="182" t="s">
        <v>209</v>
      </c>
      <c r="F216" s="182" t="s">
        <v>365</v>
      </c>
      <c r="G216" s="169"/>
      <c r="H216" s="169"/>
      <c r="I216" s="172"/>
      <c r="J216" s="183">
        <f>BK216</f>
        <v>0</v>
      </c>
      <c r="K216" s="169"/>
      <c r="L216" s="174"/>
      <c r="M216" s="175"/>
      <c r="N216" s="176"/>
      <c r="O216" s="176"/>
      <c r="P216" s="177">
        <f>SUM(P217:P232)</f>
        <v>0</v>
      </c>
      <c r="Q216" s="176"/>
      <c r="R216" s="177">
        <f>SUM(R217:R232)</f>
        <v>28.330500000000001</v>
      </c>
      <c r="S216" s="176"/>
      <c r="T216" s="178">
        <f>SUM(T217:T232)</f>
        <v>0</v>
      </c>
      <c r="AR216" s="179" t="s">
        <v>81</v>
      </c>
      <c r="AT216" s="180" t="s">
        <v>72</v>
      </c>
      <c r="AU216" s="180" t="s">
        <v>81</v>
      </c>
      <c r="AY216" s="179" t="s">
        <v>182</v>
      </c>
      <c r="BK216" s="181">
        <f>SUM(BK217:BK232)</f>
        <v>0</v>
      </c>
    </row>
    <row r="217" spans="1:65" s="1" customFormat="1" ht="16.5" customHeight="1">
      <c r="A217" s="33"/>
      <c r="B217" s="34"/>
      <c r="C217" s="184" t="s">
        <v>355</v>
      </c>
      <c r="D217" s="184" t="s">
        <v>184</v>
      </c>
      <c r="E217" s="185" t="s">
        <v>367</v>
      </c>
      <c r="F217" s="186" t="s">
        <v>368</v>
      </c>
      <c r="G217" s="187" t="s">
        <v>187</v>
      </c>
      <c r="H217" s="188">
        <v>66</v>
      </c>
      <c r="I217" s="189"/>
      <c r="J217" s="190">
        <f>ROUND(I217*H217,2)</f>
        <v>0</v>
      </c>
      <c r="K217" s="186" t="s">
        <v>188</v>
      </c>
      <c r="L217" s="38"/>
      <c r="M217" s="191" t="s">
        <v>1</v>
      </c>
      <c r="N217" s="192" t="s">
        <v>38</v>
      </c>
      <c r="O217" s="70"/>
      <c r="P217" s="193">
        <f>O217*H217</f>
        <v>0</v>
      </c>
      <c r="Q217" s="193">
        <v>0.34499999999999997</v>
      </c>
      <c r="R217" s="193">
        <f>Q217*H217</f>
        <v>22.77</v>
      </c>
      <c r="S217" s="193">
        <v>0</v>
      </c>
      <c r="T217" s="194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5" t="s">
        <v>189</v>
      </c>
      <c r="AT217" s="195" t="s">
        <v>184</v>
      </c>
      <c r="AU217" s="195" t="s">
        <v>83</v>
      </c>
      <c r="AY217" s="16" t="s">
        <v>182</v>
      </c>
      <c r="BE217" s="196">
        <f>IF(N217="základní",J217,0)</f>
        <v>0</v>
      </c>
      <c r="BF217" s="196">
        <f>IF(N217="snížená",J217,0)</f>
        <v>0</v>
      </c>
      <c r="BG217" s="196">
        <f>IF(N217="zákl. přenesená",J217,0)</f>
        <v>0</v>
      </c>
      <c r="BH217" s="196">
        <f>IF(N217="sníž. přenesená",J217,0)</f>
        <v>0</v>
      </c>
      <c r="BI217" s="196">
        <f>IF(N217="nulová",J217,0)</f>
        <v>0</v>
      </c>
      <c r="BJ217" s="16" t="s">
        <v>81</v>
      </c>
      <c r="BK217" s="196">
        <f>ROUND(I217*H217,2)</f>
        <v>0</v>
      </c>
      <c r="BL217" s="16" t="s">
        <v>189</v>
      </c>
      <c r="BM217" s="195" t="s">
        <v>369</v>
      </c>
    </row>
    <row r="218" spans="1:65" s="12" customFormat="1">
      <c r="B218" s="197"/>
      <c r="C218" s="198"/>
      <c r="D218" s="199" t="s">
        <v>191</v>
      </c>
      <c r="E218" s="200" t="s">
        <v>1</v>
      </c>
      <c r="F218" s="201" t="s">
        <v>192</v>
      </c>
      <c r="G218" s="198"/>
      <c r="H218" s="202">
        <v>66</v>
      </c>
      <c r="I218" s="203"/>
      <c r="J218" s="198"/>
      <c r="K218" s="198"/>
      <c r="L218" s="204"/>
      <c r="M218" s="205"/>
      <c r="N218" s="206"/>
      <c r="O218" s="206"/>
      <c r="P218" s="206"/>
      <c r="Q218" s="206"/>
      <c r="R218" s="206"/>
      <c r="S218" s="206"/>
      <c r="T218" s="207"/>
      <c r="AT218" s="208" t="s">
        <v>191</v>
      </c>
      <c r="AU218" s="208" t="s">
        <v>83</v>
      </c>
      <c r="AV218" s="12" t="s">
        <v>83</v>
      </c>
      <c r="AW218" s="12" t="s">
        <v>30</v>
      </c>
      <c r="AX218" s="12" t="s">
        <v>81</v>
      </c>
      <c r="AY218" s="208" t="s">
        <v>182</v>
      </c>
    </row>
    <row r="219" spans="1:65" s="1" customFormat="1" ht="16.5" customHeight="1">
      <c r="A219" s="33"/>
      <c r="B219" s="34"/>
      <c r="C219" s="184" t="s">
        <v>360</v>
      </c>
      <c r="D219" s="184" t="s">
        <v>184</v>
      </c>
      <c r="E219" s="185" t="s">
        <v>371</v>
      </c>
      <c r="F219" s="186" t="s">
        <v>372</v>
      </c>
      <c r="G219" s="187" t="s">
        <v>187</v>
      </c>
      <c r="H219" s="188">
        <v>22</v>
      </c>
      <c r="I219" s="189"/>
      <c r="J219" s="190">
        <f>ROUND(I219*H219,2)</f>
        <v>0</v>
      </c>
      <c r="K219" s="186" t="s">
        <v>188</v>
      </c>
      <c r="L219" s="38"/>
      <c r="M219" s="191" t="s">
        <v>1</v>
      </c>
      <c r="N219" s="192" t="s">
        <v>38</v>
      </c>
      <c r="O219" s="70"/>
      <c r="P219" s="193">
        <f>O219*H219</f>
        <v>0</v>
      </c>
      <c r="Q219" s="193">
        <v>0</v>
      </c>
      <c r="R219" s="193">
        <f>Q219*H219</f>
        <v>0</v>
      </c>
      <c r="S219" s="193">
        <v>0</v>
      </c>
      <c r="T219" s="194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5" t="s">
        <v>189</v>
      </c>
      <c r="AT219" s="195" t="s">
        <v>184</v>
      </c>
      <c r="AU219" s="195" t="s">
        <v>83</v>
      </c>
      <c r="AY219" s="16" t="s">
        <v>182</v>
      </c>
      <c r="BE219" s="196">
        <f>IF(N219="základní",J219,0)</f>
        <v>0</v>
      </c>
      <c r="BF219" s="196">
        <f>IF(N219="snížená",J219,0)</f>
        <v>0</v>
      </c>
      <c r="BG219" s="196">
        <f>IF(N219="zákl. přenesená",J219,0)</f>
        <v>0</v>
      </c>
      <c r="BH219" s="196">
        <f>IF(N219="sníž. přenesená",J219,0)</f>
        <v>0</v>
      </c>
      <c r="BI219" s="196">
        <f>IF(N219="nulová",J219,0)</f>
        <v>0</v>
      </c>
      <c r="BJ219" s="16" t="s">
        <v>81</v>
      </c>
      <c r="BK219" s="196">
        <f>ROUND(I219*H219,2)</f>
        <v>0</v>
      </c>
      <c r="BL219" s="16" t="s">
        <v>189</v>
      </c>
      <c r="BM219" s="195" t="s">
        <v>373</v>
      </c>
    </row>
    <row r="220" spans="1:65" s="12" customFormat="1">
      <c r="B220" s="197"/>
      <c r="C220" s="198"/>
      <c r="D220" s="199" t="s">
        <v>191</v>
      </c>
      <c r="E220" s="200" t="s">
        <v>1</v>
      </c>
      <c r="F220" s="201" t="s">
        <v>374</v>
      </c>
      <c r="G220" s="198"/>
      <c r="H220" s="202">
        <v>22</v>
      </c>
      <c r="I220" s="203"/>
      <c r="J220" s="198"/>
      <c r="K220" s="198"/>
      <c r="L220" s="204"/>
      <c r="M220" s="205"/>
      <c r="N220" s="206"/>
      <c r="O220" s="206"/>
      <c r="P220" s="206"/>
      <c r="Q220" s="206"/>
      <c r="R220" s="206"/>
      <c r="S220" s="206"/>
      <c r="T220" s="207"/>
      <c r="AT220" s="208" t="s">
        <v>191</v>
      </c>
      <c r="AU220" s="208" t="s">
        <v>83</v>
      </c>
      <c r="AV220" s="12" t="s">
        <v>83</v>
      </c>
      <c r="AW220" s="12" t="s">
        <v>30</v>
      </c>
      <c r="AX220" s="12" t="s">
        <v>81</v>
      </c>
      <c r="AY220" s="208" t="s">
        <v>182</v>
      </c>
    </row>
    <row r="221" spans="1:65" s="1" customFormat="1" ht="16.5" customHeight="1">
      <c r="A221" s="33"/>
      <c r="B221" s="34"/>
      <c r="C221" s="184" t="s">
        <v>366</v>
      </c>
      <c r="D221" s="184" t="s">
        <v>184</v>
      </c>
      <c r="E221" s="185" t="s">
        <v>376</v>
      </c>
      <c r="F221" s="186" t="s">
        <v>377</v>
      </c>
      <c r="G221" s="187" t="s">
        <v>187</v>
      </c>
      <c r="H221" s="188">
        <v>22</v>
      </c>
      <c r="I221" s="189"/>
      <c r="J221" s="190">
        <f>ROUND(I221*H221,2)</f>
        <v>0</v>
      </c>
      <c r="K221" s="186" t="s">
        <v>188</v>
      </c>
      <c r="L221" s="38"/>
      <c r="M221" s="191" t="s">
        <v>1</v>
      </c>
      <c r="N221" s="192" t="s">
        <v>38</v>
      </c>
      <c r="O221" s="70"/>
      <c r="P221" s="193">
        <f>O221*H221</f>
        <v>0</v>
      </c>
      <c r="Q221" s="193">
        <v>0</v>
      </c>
      <c r="R221" s="193">
        <f>Q221*H221</f>
        <v>0</v>
      </c>
      <c r="S221" s="193">
        <v>0</v>
      </c>
      <c r="T221" s="194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5" t="s">
        <v>189</v>
      </c>
      <c r="AT221" s="195" t="s">
        <v>184</v>
      </c>
      <c r="AU221" s="195" t="s">
        <v>83</v>
      </c>
      <c r="AY221" s="16" t="s">
        <v>182</v>
      </c>
      <c r="BE221" s="196">
        <f>IF(N221="základní",J221,0)</f>
        <v>0</v>
      </c>
      <c r="BF221" s="196">
        <f>IF(N221="snížená",J221,0)</f>
        <v>0</v>
      </c>
      <c r="BG221" s="196">
        <f>IF(N221="zákl. přenesená",J221,0)</f>
        <v>0</v>
      </c>
      <c r="BH221" s="196">
        <f>IF(N221="sníž. přenesená",J221,0)</f>
        <v>0</v>
      </c>
      <c r="BI221" s="196">
        <f>IF(N221="nulová",J221,0)</f>
        <v>0</v>
      </c>
      <c r="BJ221" s="16" t="s">
        <v>81</v>
      </c>
      <c r="BK221" s="196">
        <f>ROUND(I221*H221,2)</f>
        <v>0</v>
      </c>
      <c r="BL221" s="16" t="s">
        <v>189</v>
      </c>
      <c r="BM221" s="195" t="s">
        <v>378</v>
      </c>
    </row>
    <row r="222" spans="1:65" s="12" customFormat="1">
      <c r="B222" s="197"/>
      <c r="C222" s="198"/>
      <c r="D222" s="199" t="s">
        <v>191</v>
      </c>
      <c r="E222" s="200" t="s">
        <v>1</v>
      </c>
      <c r="F222" s="201" t="s">
        <v>198</v>
      </c>
      <c r="G222" s="198"/>
      <c r="H222" s="202">
        <v>22</v>
      </c>
      <c r="I222" s="203"/>
      <c r="J222" s="198"/>
      <c r="K222" s="198"/>
      <c r="L222" s="204"/>
      <c r="M222" s="205"/>
      <c r="N222" s="206"/>
      <c r="O222" s="206"/>
      <c r="P222" s="206"/>
      <c r="Q222" s="206"/>
      <c r="R222" s="206"/>
      <c r="S222" s="206"/>
      <c r="T222" s="207"/>
      <c r="AT222" s="208" t="s">
        <v>191</v>
      </c>
      <c r="AU222" s="208" t="s">
        <v>83</v>
      </c>
      <c r="AV222" s="12" t="s">
        <v>83</v>
      </c>
      <c r="AW222" s="12" t="s">
        <v>30</v>
      </c>
      <c r="AX222" s="12" t="s">
        <v>81</v>
      </c>
      <c r="AY222" s="208" t="s">
        <v>182</v>
      </c>
    </row>
    <row r="223" spans="1:65" s="1" customFormat="1" ht="33" customHeight="1">
      <c r="A223" s="33"/>
      <c r="B223" s="34"/>
      <c r="C223" s="184" t="s">
        <v>370</v>
      </c>
      <c r="D223" s="184" t="s">
        <v>184</v>
      </c>
      <c r="E223" s="185" t="s">
        <v>380</v>
      </c>
      <c r="F223" s="186" t="s">
        <v>381</v>
      </c>
      <c r="G223" s="187" t="s">
        <v>187</v>
      </c>
      <c r="H223" s="188">
        <v>71.5</v>
      </c>
      <c r="I223" s="189"/>
      <c r="J223" s="190">
        <f>ROUND(I223*H223,2)</f>
        <v>0</v>
      </c>
      <c r="K223" s="186" t="s">
        <v>188</v>
      </c>
      <c r="L223" s="38"/>
      <c r="M223" s="191" t="s">
        <v>1</v>
      </c>
      <c r="N223" s="192" t="s">
        <v>38</v>
      </c>
      <c r="O223" s="70"/>
      <c r="P223" s="193">
        <f>O223*H223</f>
        <v>0</v>
      </c>
      <c r="Q223" s="193">
        <v>0</v>
      </c>
      <c r="R223" s="193">
        <f>Q223*H223</f>
        <v>0</v>
      </c>
      <c r="S223" s="193">
        <v>0</v>
      </c>
      <c r="T223" s="194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5" t="s">
        <v>189</v>
      </c>
      <c r="AT223" s="195" t="s">
        <v>184</v>
      </c>
      <c r="AU223" s="195" t="s">
        <v>83</v>
      </c>
      <c r="AY223" s="16" t="s">
        <v>182</v>
      </c>
      <c r="BE223" s="196">
        <f>IF(N223="základní",J223,0)</f>
        <v>0</v>
      </c>
      <c r="BF223" s="196">
        <f>IF(N223="snížená",J223,0)</f>
        <v>0</v>
      </c>
      <c r="BG223" s="196">
        <f>IF(N223="zákl. přenesená",J223,0)</f>
        <v>0</v>
      </c>
      <c r="BH223" s="196">
        <f>IF(N223="sníž. přenesená",J223,0)</f>
        <v>0</v>
      </c>
      <c r="BI223" s="196">
        <f>IF(N223="nulová",J223,0)</f>
        <v>0</v>
      </c>
      <c r="BJ223" s="16" t="s">
        <v>81</v>
      </c>
      <c r="BK223" s="196">
        <f>ROUND(I223*H223,2)</f>
        <v>0</v>
      </c>
      <c r="BL223" s="16" t="s">
        <v>189</v>
      </c>
      <c r="BM223" s="195" t="s">
        <v>382</v>
      </c>
    </row>
    <row r="224" spans="1:65" s="12" customFormat="1">
      <c r="B224" s="197"/>
      <c r="C224" s="198"/>
      <c r="D224" s="199" t="s">
        <v>191</v>
      </c>
      <c r="E224" s="200" t="s">
        <v>1</v>
      </c>
      <c r="F224" s="201" t="s">
        <v>196</v>
      </c>
      <c r="G224" s="198"/>
      <c r="H224" s="202">
        <v>35.75</v>
      </c>
      <c r="I224" s="203"/>
      <c r="J224" s="198"/>
      <c r="K224" s="198"/>
      <c r="L224" s="204"/>
      <c r="M224" s="205"/>
      <c r="N224" s="206"/>
      <c r="O224" s="206"/>
      <c r="P224" s="206"/>
      <c r="Q224" s="206"/>
      <c r="R224" s="206"/>
      <c r="S224" s="206"/>
      <c r="T224" s="207"/>
      <c r="AT224" s="208" t="s">
        <v>191</v>
      </c>
      <c r="AU224" s="208" t="s">
        <v>83</v>
      </c>
      <c r="AV224" s="12" t="s">
        <v>83</v>
      </c>
      <c r="AW224" s="12" t="s">
        <v>30</v>
      </c>
      <c r="AX224" s="12" t="s">
        <v>73</v>
      </c>
      <c r="AY224" s="208" t="s">
        <v>182</v>
      </c>
    </row>
    <row r="225" spans="1:65" s="12" customFormat="1">
      <c r="B225" s="197"/>
      <c r="C225" s="198"/>
      <c r="D225" s="199" t="s">
        <v>191</v>
      </c>
      <c r="E225" s="200" t="s">
        <v>1</v>
      </c>
      <c r="F225" s="201" t="s">
        <v>197</v>
      </c>
      <c r="G225" s="198"/>
      <c r="H225" s="202">
        <v>35.75</v>
      </c>
      <c r="I225" s="203"/>
      <c r="J225" s="198"/>
      <c r="K225" s="198"/>
      <c r="L225" s="204"/>
      <c r="M225" s="205"/>
      <c r="N225" s="206"/>
      <c r="O225" s="206"/>
      <c r="P225" s="206"/>
      <c r="Q225" s="206"/>
      <c r="R225" s="206"/>
      <c r="S225" s="206"/>
      <c r="T225" s="207"/>
      <c r="AT225" s="208" t="s">
        <v>191</v>
      </c>
      <c r="AU225" s="208" t="s">
        <v>83</v>
      </c>
      <c r="AV225" s="12" t="s">
        <v>83</v>
      </c>
      <c r="AW225" s="12" t="s">
        <v>30</v>
      </c>
      <c r="AX225" s="12" t="s">
        <v>73</v>
      </c>
      <c r="AY225" s="208" t="s">
        <v>182</v>
      </c>
    </row>
    <row r="226" spans="1:65" s="13" customFormat="1">
      <c r="B226" s="209"/>
      <c r="C226" s="210"/>
      <c r="D226" s="199" t="s">
        <v>191</v>
      </c>
      <c r="E226" s="211" t="s">
        <v>1</v>
      </c>
      <c r="F226" s="212" t="s">
        <v>199</v>
      </c>
      <c r="G226" s="210"/>
      <c r="H226" s="213">
        <v>71.5</v>
      </c>
      <c r="I226" s="214"/>
      <c r="J226" s="210"/>
      <c r="K226" s="210"/>
      <c r="L226" s="215"/>
      <c r="M226" s="216"/>
      <c r="N226" s="217"/>
      <c r="O226" s="217"/>
      <c r="P226" s="217"/>
      <c r="Q226" s="217"/>
      <c r="R226" s="217"/>
      <c r="S226" s="217"/>
      <c r="T226" s="218"/>
      <c r="AT226" s="219" t="s">
        <v>191</v>
      </c>
      <c r="AU226" s="219" t="s">
        <v>83</v>
      </c>
      <c r="AV226" s="13" t="s">
        <v>189</v>
      </c>
      <c r="AW226" s="13" t="s">
        <v>30</v>
      </c>
      <c r="AX226" s="13" t="s">
        <v>81</v>
      </c>
      <c r="AY226" s="219" t="s">
        <v>182</v>
      </c>
    </row>
    <row r="227" spans="1:65" s="1" customFormat="1" ht="24">
      <c r="A227" s="33"/>
      <c r="B227" s="34"/>
      <c r="C227" s="184" t="s">
        <v>375</v>
      </c>
      <c r="D227" s="184" t="s">
        <v>184</v>
      </c>
      <c r="E227" s="185" t="s">
        <v>384</v>
      </c>
      <c r="F227" s="186" t="s">
        <v>385</v>
      </c>
      <c r="G227" s="187" t="s">
        <v>187</v>
      </c>
      <c r="H227" s="188">
        <v>66</v>
      </c>
      <c r="I227" s="189"/>
      <c r="J227" s="190">
        <f>ROUND(I227*H227,2)</f>
        <v>0</v>
      </c>
      <c r="K227" s="186" t="s">
        <v>188</v>
      </c>
      <c r="L227" s="38"/>
      <c r="M227" s="191" t="s">
        <v>1</v>
      </c>
      <c r="N227" s="192" t="s">
        <v>38</v>
      </c>
      <c r="O227" s="70"/>
      <c r="P227" s="193">
        <f>O227*H227</f>
        <v>0</v>
      </c>
      <c r="Q227" s="193">
        <v>0</v>
      </c>
      <c r="R227" s="193">
        <f>Q227*H227</f>
        <v>0</v>
      </c>
      <c r="S227" s="193">
        <v>0</v>
      </c>
      <c r="T227" s="194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5" t="s">
        <v>189</v>
      </c>
      <c r="AT227" s="195" t="s">
        <v>184</v>
      </c>
      <c r="AU227" s="195" t="s">
        <v>83</v>
      </c>
      <c r="AY227" s="16" t="s">
        <v>182</v>
      </c>
      <c r="BE227" s="196">
        <f>IF(N227="základní",J227,0)</f>
        <v>0</v>
      </c>
      <c r="BF227" s="196">
        <f>IF(N227="snížená",J227,0)</f>
        <v>0</v>
      </c>
      <c r="BG227" s="196">
        <f>IF(N227="zákl. přenesená",J227,0)</f>
        <v>0</v>
      </c>
      <c r="BH227" s="196">
        <f>IF(N227="sníž. přenesená",J227,0)</f>
        <v>0</v>
      </c>
      <c r="BI227" s="196">
        <f>IF(N227="nulová",J227,0)</f>
        <v>0</v>
      </c>
      <c r="BJ227" s="16" t="s">
        <v>81</v>
      </c>
      <c r="BK227" s="196">
        <f>ROUND(I227*H227,2)</f>
        <v>0</v>
      </c>
      <c r="BL227" s="16" t="s">
        <v>189</v>
      </c>
      <c r="BM227" s="195" t="s">
        <v>386</v>
      </c>
    </row>
    <row r="228" spans="1:65" s="12" customFormat="1">
      <c r="B228" s="197"/>
      <c r="C228" s="198"/>
      <c r="D228" s="199" t="s">
        <v>191</v>
      </c>
      <c r="E228" s="200" t="s">
        <v>1</v>
      </c>
      <c r="F228" s="201" t="s">
        <v>387</v>
      </c>
      <c r="G228" s="198"/>
      <c r="H228" s="202">
        <v>44</v>
      </c>
      <c r="I228" s="203"/>
      <c r="J228" s="198"/>
      <c r="K228" s="198"/>
      <c r="L228" s="204"/>
      <c r="M228" s="205"/>
      <c r="N228" s="206"/>
      <c r="O228" s="206"/>
      <c r="P228" s="206"/>
      <c r="Q228" s="206"/>
      <c r="R228" s="206"/>
      <c r="S228" s="206"/>
      <c r="T228" s="207"/>
      <c r="AT228" s="208" t="s">
        <v>191</v>
      </c>
      <c r="AU228" s="208" t="s">
        <v>83</v>
      </c>
      <c r="AV228" s="12" t="s">
        <v>83</v>
      </c>
      <c r="AW228" s="12" t="s">
        <v>30</v>
      </c>
      <c r="AX228" s="12" t="s">
        <v>73</v>
      </c>
      <c r="AY228" s="208" t="s">
        <v>182</v>
      </c>
    </row>
    <row r="229" spans="1:65" s="12" customFormat="1">
      <c r="B229" s="197"/>
      <c r="C229" s="198"/>
      <c r="D229" s="199" t="s">
        <v>191</v>
      </c>
      <c r="E229" s="200" t="s">
        <v>1</v>
      </c>
      <c r="F229" s="201" t="s">
        <v>198</v>
      </c>
      <c r="G229" s="198"/>
      <c r="H229" s="202">
        <v>22</v>
      </c>
      <c r="I229" s="203"/>
      <c r="J229" s="198"/>
      <c r="K229" s="198"/>
      <c r="L229" s="204"/>
      <c r="M229" s="205"/>
      <c r="N229" s="206"/>
      <c r="O229" s="206"/>
      <c r="P229" s="206"/>
      <c r="Q229" s="206"/>
      <c r="R229" s="206"/>
      <c r="S229" s="206"/>
      <c r="T229" s="207"/>
      <c r="AT229" s="208" t="s">
        <v>191</v>
      </c>
      <c r="AU229" s="208" t="s">
        <v>83</v>
      </c>
      <c r="AV229" s="12" t="s">
        <v>83</v>
      </c>
      <c r="AW229" s="12" t="s">
        <v>30</v>
      </c>
      <c r="AX229" s="12" t="s">
        <v>73</v>
      </c>
      <c r="AY229" s="208" t="s">
        <v>182</v>
      </c>
    </row>
    <row r="230" spans="1:65" s="13" customFormat="1">
      <c r="B230" s="209"/>
      <c r="C230" s="210"/>
      <c r="D230" s="199" t="s">
        <v>191</v>
      </c>
      <c r="E230" s="211" t="s">
        <v>1</v>
      </c>
      <c r="F230" s="212" t="s">
        <v>199</v>
      </c>
      <c r="G230" s="210"/>
      <c r="H230" s="213">
        <v>66</v>
      </c>
      <c r="I230" s="214"/>
      <c r="J230" s="210"/>
      <c r="K230" s="210"/>
      <c r="L230" s="215"/>
      <c r="M230" s="216"/>
      <c r="N230" s="217"/>
      <c r="O230" s="217"/>
      <c r="P230" s="217"/>
      <c r="Q230" s="217"/>
      <c r="R230" s="217"/>
      <c r="S230" s="217"/>
      <c r="T230" s="218"/>
      <c r="AT230" s="219" t="s">
        <v>191</v>
      </c>
      <c r="AU230" s="219" t="s">
        <v>83</v>
      </c>
      <c r="AV230" s="13" t="s">
        <v>189</v>
      </c>
      <c r="AW230" s="13" t="s">
        <v>30</v>
      </c>
      <c r="AX230" s="13" t="s">
        <v>81</v>
      </c>
      <c r="AY230" s="219" t="s">
        <v>182</v>
      </c>
    </row>
    <row r="231" spans="1:65" s="1" customFormat="1" ht="24">
      <c r="A231" s="33"/>
      <c r="B231" s="34"/>
      <c r="C231" s="184" t="s">
        <v>379</v>
      </c>
      <c r="D231" s="184" t="s">
        <v>184</v>
      </c>
      <c r="E231" s="185" t="s">
        <v>389</v>
      </c>
      <c r="F231" s="186" t="s">
        <v>390</v>
      </c>
      <c r="G231" s="187" t="s">
        <v>187</v>
      </c>
      <c r="H231" s="188">
        <v>66</v>
      </c>
      <c r="I231" s="189"/>
      <c r="J231" s="190">
        <f>ROUND(I231*H231,2)</f>
        <v>0</v>
      </c>
      <c r="K231" s="186" t="s">
        <v>188</v>
      </c>
      <c r="L231" s="38"/>
      <c r="M231" s="191" t="s">
        <v>1</v>
      </c>
      <c r="N231" s="192" t="s">
        <v>38</v>
      </c>
      <c r="O231" s="70"/>
      <c r="P231" s="193">
        <f>O231*H231</f>
        <v>0</v>
      </c>
      <c r="Q231" s="193">
        <v>8.4250000000000005E-2</v>
      </c>
      <c r="R231" s="193">
        <f>Q231*H231</f>
        <v>5.5605000000000002</v>
      </c>
      <c r="S231" s="193">
        <v>0</v>
      </c>
      <c r="T231" s="194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95" t="s">
        <v>189</v>
      </c>
      <c r="AT231" s="195" t="s">
        <v>184</v>
      </c>
      <c r="AU231" s="195" t="s">
        <v>83</v>
      </c>
      <c r="AY231" s="16" t="s">
        <v>182</v>
      </c>
      <c r="BE231" s="196">
        <f>IF(N231="základní",J231,0)</f>
        <v>0</v>
      </c>
      <c r="BF231" s="196">
        <f>IF(N231="snížená",J231,0)</f>
        <v>0</v>
      </c>
      <c r="BG231" s="196">
        <f>IF(N231="zákl. přenesená",J231,0)</f>
        <v>0</v>
      </c>
      <c r="BH231" s="196">
        <f>IF(N231="sníž. přenesená",J231,0)</f>
        <v>0</v>
      </c>
      <c r="BI231" s="196">
        <f>IF(N231="nulová",J231,0)</f>
        <v>0</v>
      </c>
      <c r="BJ231" s="16" t="s">
        <v>81</v>
      </c>
      <c r="BK231" s="196">
        <f>ROUND(I231*H231,2)</f>
        <v>0</v>
      </c>
      <c r="BL231" s="16" t="s">
        <v>189</v>
      </c>
      <c r="BM231" s="195" t="s">
        <v>391</v>
      </c>
    </row>
    <row r="232" spans="1:65" s="12" customFormat="1">
      <c r="B232" s="197"/>
      <c r="C232" s="198"/>
      <c r="D232" s="199" t="s">
        <v>191</v>
      </c>
      <c r="E232" s="200" t="s">
        <v>1</v>
      </c>
      <c r="F232" s="201" t="s">
        <v>192</v>
      </c>
      <c r="G232" s="198"/>
      <c r="H232" s="202">
        <v>66</v>
      </c>
      <c r="I232" s="203"/>
      <c r="J232" s="198"/>
      <c r="K232" s="198"/>
      <c r="L232" s="204"/>
      <c r="M232" s="205"/>
      <c r="N232" s="206"/>
      <c r="O232" s="206"/>
      <c r="P232" s="206"/>
      <c r="Q232" s="206"/>
      <c r="R232" s="206"/>
      <c r="S232" s="206"/>
      <c r="T232" s="207"/>
      <c r="AT232" s="208" t="s">
        <v>191</v>
      </c>
      <c r="AU232" s="208" t="s">
        <v>83</v>
      </c>
      <c r="AV232" s="12" t="s">
        <v>83</v>
      </c>
      <c r="AW232" s="12" t="s">
        <v>30</v>
      </c>
      <c r="AX232" s="12" t="s">
        <v>81</v>
      </c>
      <c r="AY232" s="208" t="s">
        <v>182</v>
      </c>
    </row>
    <row r="233" spans="1:65" s="11" customFormat="1" ht="22.9" customHeight="1">
      <c r="B233" s="168"/>
      <c r="C233" s="169"/>
      <c r="D233" s="170" t="s">
        <v>72</v>
      </c>
      <c r="E233" s="182" t="s">
        <v>226</v>
      </c>
      <c r="F233" s="182" t="s">
        <v>392</v>
      </c>
      <c r="G233" s="169"/>
      <c r="H233" s="169"/>
      <c r="I233" s="172"/>
      <c r="J233" s="183">
        <f>BK233</f>
        <v>0</v>
      </c>
      <c r="K233" s="169"/>
      <c r="L233" s="174"/>
      <c r="M233" s="175"/>
      <c r="N233" s="176"/>
      <c r="O233" s="176"/>
      <c r="P233" s="177">
        <f>SUM(P234:P250)</f>
        <v>0</v>
      </c>
      <c r="Q233" s="176"/>
      <c r="R233" s="177">
        <f>SUM(R234:R250)</f>
        <v>10.3293325</v>
      </c>
      <c r="S233" s="176"/>
      <c r="T233" s="178">
        <f>SUM(T234:T250)</f>
        <v>0</v>
      </c>
      <c r="AR233" s="179" t="s">
        <v>81</v>
      </c>
      <c r="AT233" s="180" t="s">
        <v>72</v>
      </c>
      <c r="AU233" s="180" t="s">
        <v>81</v>
      </c>
      <c r="AY233" s="179" t="s">
        <v>182</v>
      </c>
      <c r="BK233" s="181">
        <f>SUM(BK234:BK250)</f>
        <v>0</v>
      </c>
    </row>
    <row r="234" spans="1:65" s="1" customFormat="1" ht="33" customHeight="1">
      <c r="A234" s="33"/>
      <c r="B234" s="34"/>
      <c r="C234" s="184" t="s">
        <v>383</v>
      </c>
      <c r="D234" s="184" t="s">
        <v>184</v>
      </c>
      <c r="E234" s="185" t="s">
        <v>394</v>
      </c>
      <c r="F234" s="186" t="s">
        <v>395</v>
      </c>
      <c r="G234" s="187" t="s">
        <v>212</v>
      </c>
      <c r="H234" s="188">
        <v>165</v>
      </c>
      <c r="I234" s="189"/>
      <c r="J234" s="190">
        <f>ROUND(I234*H234,2)</f>
        <v>0</v>
      </c>
      <c r="K234" s="186" t="s">
        <v>188</v>
      </c>
      <c r="L234" s="38"/>
      <c r="M234" s="191" t="s">
        <v>1</v>
      </c>
      <c r="N234" s="192" t="s">
        <v>38</v>
      </c>
      <c r="O234" s="70"/>
      <c r="P234" s="193">
        <f>O234*H234</f>
        <v>0</v>
      </c>
      <c r="Q234" s="193">
        <v>0</v>
      </c>
      <c r="R234" s="193">
        <f>Q234*H234</f>
        <v>0</v>
      </c>
      <c r="S234" s="193">
        <v>0</v>
      </c>
      <c r="T234" s="194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95" t="s">
        <v>189</v>
      </c>
      <c r="AT234" s="195" t="s">
        <v>184</v>
      </c>
      <c r="AU234" s="195" t="s">
        <v>83</v>
      </c>
      <c r="AY234" s="16" t="s">
        <v>182</v>
      </c>
      <c r="BE234" s="196">
        <f>IF(N234="základní",J234,0)</f>
        <v>0</v>
      </c>
      <c r="BF234" s="196">
        <f>IF(N234="snížená",J234,0)</f>
        <v>0</v>
      </c>
      <c r="BG234" s="196">
        <f>IF(N234="zákl. přenesená",J234,0)</f>
        <v>0</v>
      </c>
      <c r="BH234" s="196">
        <f>IF(N234="sníž. přenesená",J234,0)</f>
        <v>0</v>
      </c>
      <c r="BI234" s="196">
        <f>IF(N234="nulová",J234,0)</f>
        <v>0</v>
      </c>
      <c r="BJ234" s="16" t="s">
        <v>81</v>
      </c>
      <c r="BK234" s="196">
        <f>ROUND(I234*H234,2)</f>
        <v>0</v>
      </c>
      <c r="BL234" s="16" t="s">
        <v>189</v>
      </c>
      <c r="BM234" s="195" t="s">
        <v>396</v>
      </c>
    </row>
    <row r="235" spans="1:65" s="12" customFormat="1">
      <c r="B235" s="197"/>
      <c r="C235" s="198"/>
      <c r="D235" s="199" t="s">
        <v>191</v>
      </c>
      <c r="E235" s="200" t="s">
        <v>1</v>
      </c>
      <c r="F235" s="201" t="s">
        <v>123</v>
      </c>
      <c r="G235" s="198"/>
      <c r="H235" s="202">
        <v>165</v>
      </c>
      <c r="I235" s="203"/>
      <c r="J235" s="198"/>
      <c r="K235" s="198"/>
      <c r="L235" s="204"/>
      <c r="M235" s="205"/>
      <c r="N235" s="206"/>
      <c r="O235" s="206"/>
      <c r="P235" s="206"/>
      <c r="Q235" s="206"/>
      <c r="R235" s="206"/>
      <c r="S235" s="206"/>
      <c r="T235" s="207"/>
      <c r="AT235" s="208" t="s">
        <v>191</v>
      </c>
      <c r="AU235" s="208" t="s">
        <v>83</v>
      </c>
      <c r="AV235" s="12" t="s">
        <v>83</v>
      </c>
      <c r="AW235" s="12" t="s">
        <v>30</v>
      </c>
      <c r="AX235" s="12" t="s">
        <v>81</v>
      </c>
      <c r="AY235" s="208" t="s">
        <v>182</v>
      </c>
    </row>
    <row r="236" spans="1:65" s="1" customFormat="1" ht="16.5" customHeight="1">
      <c r="A236" s="33"/>
      <c r="B236" s="34"/>
      <c r="C236" s="230" t="s">
        <v>388</v>
      </c>
      <c r="D236" s="230" t="s">
        <v>315</v>
      </c>
      <c r="E236" s="231" t="s">
        <v>398</v>
      </c>
      <c r="F236" s="232" t="s">
        <v>399</v>
      </c>
      <c r="G236" s="233" t="s">
        <v>212</v>
      </c>
      <c r="H236" s="234">
        <v>173.25</v>
      </c>
      <c r="I236" s="235"/>
      <c r="J236" s="236">
        <f>ROUND(I236*H236,2)</f>
        <v>0</v>
      </c>
      <c r="K236" s="232" t="s">
        <v>1</v>
      </c>
      <c r="L236" s="237"/>
      <c r="M236" s="238" t="s">
        <v>1</v>
      </c>
      <c r="N236" s="239" t="s">
        <v>38</v>
      </c>
      <c r="O236" s="70"/>
      <c r="P236" s="193">
        <f>O236*H236</f>
        <v>0</v>
      </c>
      <c r="Q236" s="193">
        <v>2.14E-3</v>
      </c>
      <c r="R236" s="193">
        <f>Q236*H236</f>
        <v>0.370755</v>
      </c>
      <c r="S236" s="193">
        <v>0</v>
      </c>
      <c r="T236" s="194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95" t="s">
        <v>226</v>
      </c>
      <c r="AT236" s="195" t="s">
        <v>315</v>
      </c>
      <c r="AU236" s="195" t="s">
        <v>83</v>
      </c>
      <c r="AY236" s="16" t="s">
        <v>182</v>
      </c>
      <c r="BE236" s="196">
        <f>IF(N236="základní",J236,0)</f>
        <v>0</v>
      </c>
      <c r="BF236" s="196">
        <f>IF(N236="snížená",J236,0)</f>
        <v>0</v>
      </c>
      <c r="BG236" s="196">
        <f>IF(N236="zákl. přenesená",J236,0)</f>
        <v>0</v>
      </c>
      <c r="BH236" s="196">
        <f>IF(N236="sníž. přenesená",J236,0)</f>
        <v>0</v>
      </c>
      <c r="BI236" s="196">
        <f>IF(N236="nulová",J236,0)</f>
        <v>0</v>
      </c>
      <c r="BJ236" s="16" t="s">
        <v>81</v>
      </c>
      <c r="BK236" s="196">
        <f>ROUND(I236*H236,2)</f>
        <v>0</v>
      </c>
      <c r="BL236" s="16" t="s">
        <v>189</v>
      </c>
      <c r="BM236" s="195" t="s">
        <v>400</v>
      </c>
    </row>
    <row r="237" spans="1:65" s="12" customFormat="1">
      <c r="B237" s="197"/>
      <c r="C237" s="198"/>
      <c r="D237" s="199" t="s">
        <v>191</v>
      </c>
      <c r="E237" s="200" t="s">
        <v>1</v>
      </c>
      <c r="F237" s="201" t="s">
        <v>436</v>
      </c>
      <c r="G237" s="198"/>
      <c r="H237" s="202">
        <v>173.25</v>
      </c>
      <c r="I237" s="203"/>
      <c r="J237" s="198"/>
      <c r="K237" s="198"/>
      <c r="L237" s="204"/>
      <c r="M237" s="205"/>
      <c r="N237" s="206"/>
      <c r="O237" s="206"/>
      <c r="P237" s="206"/>
      <c r="Q237" s="206"/>
      <c r="R237" s="206"/>
      <c r="S237" s="206"/>
      <c r="T237" s="207"/>
      <c r="AT237" s="208" t="s">
        <v>191</v>
      </c>
      <c r="AU237" s="208" t="s">
        <v>83</v>
      </c>
      <c r="AV237" s="12" t="s">
        <v>83</v>
      </c>
      <c r="AW237" s="12" t="s">
        <v>30</v>
      </c>
      <c r="AX237" s="12" t="s">
        <v>81</v>
      </c>
      <c r="AY237" s="208" t="s">
        <v>182</v>
      </c>
    </row>
    <row r="238" spans="1:65" s="1" customFormat="1" ht="21.75" customHeight="1">
      <c r="A238" s="33"/>
      <c r="B238" s="34"/>
      <c r="C238" s="184" t="s">
        <v>393</v>
      </c>
      <c r="D238" s="184" t="s">
        <v>184</v>
      </c>
      <c r="E238" s="185" t="s">
        <v>408</v>
      </c>
      <c r="F238" s="186" t="s">
        <v>409</v>
      </c>
      <c r="G238" s="187" t="s">
        <v>212</v>
      </c>
      <c r="H238" s="188">
        <v>165</v>
      </c>
      <c r="I238" s="189"/>
      <c r="J238" s="190">
        <f>ROUND(I238*H238,2)</f>
        <v>0</v>
      </c>
      <c r="K238" s="186" t="s">
        <v>188</v>
      </c>
      <c r="L238" s="38"/>
      <c r="M238" s="191" t="s">
        <v>1</v>
      </c>
      <c r="N238" s="192" t="s">
        <v>38</v>
      </c>
      <c r="O238" s="70"/>
      <c r="P238" s="193">
        <f>O238*H238</f>
        <v>0</v>
      </c>
      <c r="Q238" s="193">
        <v>1.0000000000000001E-5</v>
      </c>
      <c r="R238" s="193">
        <f>Q238*H238</f>
        <v>1.6500000000000002E-3</v>
      </c>
      <c r="S238" s="193">
        <v>0</v>
      </c>
      <c r="T238" s="194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95" t="s">
        <v>271</v>
      </c>
      <c r="AT238" s="195" t="s">
        <v>184</v>
      </c>
      <c r="AU238" s="195" t="s">
        <v>83</v>
      </c>
      <c r="AY238" s="16" t="s">
        <v>182</v>
      </c>
      <c r="BE238" s="196">
        <f>IF(N238="základní",J238,0)</f>
        <v>0</v>
      </c>
      <c r="BF238" s="196">
        <f>IF(N238="snížená",J238,0)</f>
        <v>0</v>
      </c>
      <c r="BG238" s="196">
        <f>IF(N238="zákl. přenesená",J238,0)</f>
        <v>0</v>
      </c>
      <c r="BH238" s="196">
        <f>IF(N238="sníž. přenesená",J238,0)</f>
        <v>0</v>
      </c>
      <c r="BI238" s="196">
        <f>IF(N238="nulová",J238,0)</f>
        <v>0</v>
      </c>
      <c r="BJ238" s="16" t="s">
        <v>81</v>
      </c>
      <c r="BK238" s="196">
        <f>ROUND(I238*H238,2)</f>
        <v>0</v>
      </c>
      <c r="BL238" s="16" t="s">
        <v>271</v>
      </c>
      <c r="BM238" s="195" t="s">
        <v>410</v>
      </c>
    </row>
    <row r="239" spans="1:65" s="12" customFormat="1">
      <c r="B239" s="197"/>
      <c r="C239" s="198"/>
      <c r="D239" s="199" t="s">
        <v>191</v>
      </c>
      <c r="E239" s="200" t="s">
        <v>1</v>
      </c>
      <c r="F239" s="201" t="s">
        <v>123</v>
      </c>
      <c r="G239" s="198"/>
      <c r="H239" s="202">
        <v>165</v>
      </c>
      <c r="I239" s="203"/>
      <c r="J239" s="198"/>
      <c r="K239" s="198"/>
      <c r="L239" s="204"/>
      <c r="M239" s="205"/>
      <c r="N239" s="206"/>
      <c r="O239" s="206"/>
      <c r="P239" s="206"/>
      <c r="Q239" s="206"/>
      <c r="R239" s="206"/>
      <c r="S239" s="206"/>
      <c r="T239" s="207"/>
      <c r="AT239" s="208" t="s">
        <v>191</v>
      </c>
      <c r="AU239" s="208" t="s">
        <v>83</v>
      </c>
      <c r="AV239" s="12" t="s">
        <v>83</v>
      </c>
      <c r="AW239" s="12" t="s">
        <v>30</v>
      </c>
      <c r="AX239" s="12" t="s">
        <v>81</v>
      </c>
      <c r="AY239" s="208" t="s">
        <v>182</v>
      </c>
    </row>
    <row r="240" spans="1:65" s="1" customFormat="1" ht="16.5" customHeight="1">
      <c r="A240" s="33"/>
      <c r="B240" s="34"/>
      <c r="C240" s="184" t="s">
        <v>397</v>
      </c>
      <c r="D240" s="184" t="s">
        <v>184</v>
      </c>
      <c r="E240" s="185" t="s">
        <v>412</v>
      </c>
      <c r="F240" s="186" t="s">
        <v>413</v>
      </c>
      <c r="G240" s="187" t="s">
        <v>212</v>
      </c>
      <c r="H240" s="188">
        <v>165</v>
      </c>
      <c r="I240" s="189"/>
      <c r="J240" s="190">
        <f>ROUND(I240*H240,2)</f>
        <v>0</v>
      </c>
      <c r="K240" s="186" t="s">
        <v>1</v>
      </c>
      <c r="L240" s="38"/>
      <c r="M240" s="191" t="s">
        <v>1</v>
      </c>
      <c r="N240" s="192" t="s">
        <v>38</v>
      </c>
      <c r="O240" s="70"/>
      <c r="P240" s="193">
        <f>O240*H240</f>
        <v>0</v>
      </c>
      <c r="Q240" s="193">
        <v>0</v>
      </c>
      <c r="R240" s="193">
        <f>Q240*H240</f>
        <v>0</v>
      </c>
      <c r="S240" s="193">
        <v>0</v>
      </c>
      <c r="T240" s="194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95" t="s">
        <v>189</v>
      </c>
      <c r="AT240" s="195" t="s">
        <v>184</v>
      </c>
      <c r="AU240" s="195" t="s">
        <v>83</v>
      </c>
      <c r="AY240" s="16" t="s">
        <v>182</v>
      </c>
      <c r="BE240" s="196">
        <f>IF(N240="základní",J240,0)</f>
        <v>0</v>
      </c>
      <c r="BF240" s="196">
        <f>IF(N240="snížená",J240,0)</f>
        <v>0</v>
      </c>
      <c r="BG240" s="196">
        <f>IF(N240="zákl. přenesená",J240,0)</f>
        <v>0</v>
      </c>
      <c r="BH240" s="196">
        <f>IF(N240="sníž. přenesená",J240,0)</f>
        <v>0</v>
      </c>
      <c r="BI240" s="196">
        <f>IF(N240="nulová",J240,0)</f>
        <v>0</v>
      </c>
      <c r="BJ240" s="16" t="s">
        <v>81</v>
      </c>
      <c r="BK240" s="196">
        <f>ROUND(I240*H240,2)</f>
        <v>0</v>
      </c>
      <c r="BL240" s="16" t="s">
        <v>189</v>
      </c>
      <c r="BM240" s="195" t="s">
        <v>414</v>
      </c>
    </row>
    <row r="241" spans="1:65" s="12" customFormat="1">
      <c r="B241" s="197"/>
      <c r="C241" s="198"/>
      <c r="D241" s="199" t="s">
        <v>191</v>
      </c>
      <c r="E241" s="200" t="s">
        <v>1</v>
      </c>
      <c r="F241" s="201" t="s">
        <v>123</v>
      </c>
      <c r="G241" s="198"/>
      <c r="H241" s="202">
        <v>165</v>
      </c>
      <c r="I241" s="203"/>
      <c r="J241" s="198"/>
      <c r="K241" s="198"/>
      <c r="L241" s="204"/>
      <c r="M241" s="205"/>
      <c r="N241" s="206"/>
      <c r="O241" s="206"/>
      <c r="P241" s="206"/>
      <c r="Q241" s="206"/>
      <c r="R241" s="206"/>
      <c r="S241" s="206"/>
      <c r="T241" s="207"/>
      <c r="AT241" s="208" t="s">
        <v>191</v>
      </c>
      <c r="AU241" s="208" t="s">
        <v>83</v>
      </c>
      <c r="AV241" s="12" t="s">
        <v>83</v>
      </c>
      <c r="AW241" s="12" t="s">
        <v>30</v>
      </c>
      <c r="AX241" s="12" t="s">
        <v>81</v>
      </c>
      <c r="AY241" s="208" t="s">
        <v>182</v>
      </c>
    </row>
    <row r="242" spans="1:65" s="1" customFormat="1" ht="33" customHeight="1">
      <c r="A242" s="33"/>
      <c r="B242" s="34"/>
      <c r="C242" s="184" t="s">
        <v>402</v>
      </c>
      <c r="D242" s="184" t="s">
        <v>184</v>
      </c>
      <c r="E242" s="185" t="s">
        <v>416</v>
      </c>
      <c r="F242" s="186" t="s">
        <v>417</v>
      </c>
      <c r="G242" s="187" t="s">
        <v>418</v>
      </c>
      <c r="H242" s="188">
        <v>21</v>
      </c>
      <c r="I242" s="189"/>
      <c r="J242" s="190">
        <f>ROUND(I242*H242,2)</f>
        <v>0</v>
      </c>
      <c r="K242" s="186" t="s">
        <v>188</v>
      </c>
      <c r="L242" s="38"/>
      <c r="M242" s="191" t="s">
        <v>1</v>
      </c>
      <c r="N242" s="192" t="s">
        <v>38</v>
      </c>
      <c r="O242" s="70"/>
      <c r="P242" s="193">
        <f>O242*H242</f>
        <v>0</v>
      </c>
      <c r="Q242" s="193">
        <v>0.36191000000000001</v>
      </c>
      <c r="R242" s="193">
        <f>Q242*H242</f>
        <v>7.6001099999999999</v>
      </c>
      <c r="S242" s="193">
        <v>0</v>
      </c>
      <c r="T242" s="194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95" t="s">
        <v>189</v>
      </c>
      <c r="AT242" s="195" t="s">
        <v>184</v>
      </c>
      <c r="AU242" s="195" t="s">
        <v>83</v>
      </c>
      <c r="AY242" s="16" t="s">
        <v>182</v>
      </c>
      <c r="BE242" s="196">
        <f>IF(N242="základní",J242,0)</f>
        <v>0</v>
      </c>
      <c r="BF242" s="196">
        <f>IF(N242="snížená",J242,0)</f>
        <v>0</v>
      </c>
      <c r="BG242" s="196">
        <f>IF(N242="zákl. přenesená",J242,0)</f>
        <v>0</v>
      </c>
      <c r="BH242" s="196">
        <f>IF(N242="sníž. přenesená",J242,0)</f>
        <v>0</v>
      </c>
      <c r="BI242" s="196">
        <f>IF(N242="nulová",J242,0)</f>
        <v>0</v>
      </c>
      <c r="BJ242" s="16" t="s">
        <v>81</v>
      </c>
      <c r="BK242" s="196">
        <f>ROUND(I242*H242,2)</f>
        <v>0</v>
      </c>
      <c r="BL242" s="16" t="s">
        <v>189</v>
      </c>
      <c r="BM242" s="195" t="s">
        <v>419</v>
      </c>
    </row>
    <row r="243" spans="1:65" s="12" customFormat="1">
      <c r="B243" s="197"/>
      <c r="C243" s="198"/>
      <c r="D243" s="199" t="s">
        <v>191</v>
      </c>
      <c r="E243" s="200" t="s">
        <v>1</v>
      </c>
      <c r="F243" s="201" t="s">
        <v>148</v>
      </c>
      <c r="G243" s="198"/>
      <c r="H243" s="202">
        <v>21</v>
      </c>
      <c r="I243" s="203"/>
      <c r="J243" s="198"/>
      <c r="K243" s="198"/>
      <c r="L243" s="204"/>
      <c r="M243" s="205"/>
      <c r="N243" s="206"/>
      <c r="O243" s="206"/>
      <c r="P243" s="206"/>
      <c r="Q243" s="206"/>
      <c r="R243" s="206"/>
      <c r="S243" s="206"/>
      <c r="T243" s="207"/>
      <c r="AT243" s="208" t="s">
        <v>191</v>
      </c>
      <c r="AU243" s="208" t="s">
        <v>83</v>
      </c>
      <c r="AV243" s="12" t="s">
        <v>83</v>
      </c>
      <c r="AW243" s="12" t="s">
        <v>30</v>
      </c>
      <c r="AX243" s="12" t="s">
        <v>81</v>
      </c>
      <c r="AY243" s="208" t="s">
        <v>182</v>
      </c>
    </row>
    <row r="244" spans="1:65" s="1" customFormat="1" ht="24">
      <c r="A244" s="33"/>
      <c r="B244" s="34"/>
      <c r="C244" s="230" t="s">
        <v>407</v>
      </c>
      <c r="D244" s="230" t="s">
        <v>315</v>
      </c>
      <c r="E244" s="231" t="s">
        <v>421</v>
      </c>
      <c r="F244" s="232" t="s">
        <v>422</v>
      </c>
      <c r="G244" s="233" t="s">
        <v>418</v>
      </c>
      <c r="H244" s="234">
        <v>21</v>
      </c>
      <c r="I244" s="235"/>
      <c r="J244" s="236">
        <f>ROUND(I244*H244,2)</f>
        <v>0</v>
      </c>
      <c r="K244" s="232" t="s">
        <v>1</v>
      </c>
      <c r="L244" s="237"/>
      <c r="M244" s="238" t="s">
        <v>1</v>
      </c>
      <c r="N244" s="239" t="s">
        <v>38</v>
      </c>
      <c r="O244" s="70"/>
      <c r="P244" s="193">
        <f>O244*H244</f>
        <v>0</v>
      </c>
      <c r="Q244" s="193">
        <v>0.11</v>
      </c>
      <c r="R244" s="193">
        <f>Q244*H244</f>
        <v>2.31</v>
      </c>
      <c r="S244" s="193">
        <v>0</v>
      </c>
      <c r="T244" s="194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95" t="s">
        <v>226</v>
      </c>
      <c r="AT244" s="195" t="s">
        <v>315</v>
      </c>
      <c r="AU244" s="195" t="s">
        <v>83</v>
      </c>
      <c r="AY244" s="16" t="s">
        <v>182</v>
      </c>
      <c r="BE244" s="196">
        <f>IF(N244="základní",J244,0)</f>
        <v>0</v>
      </c>
      <c r="BF244" s="196">
        <f>IF(N244="snížená",J244,0)</f>
        <v>0</v>
      </c>
      <c r="BG244" s="196">
        <f>IF(N244="zákl. přenesená",J244,0)</f>
        <v>0</v>
      </c>
      <c r="BH244" s="196">
        <f>IF(N244="sníž. přenesená",J244,0)</f>
        <v>0</v>
      </c>
      <c r="BI244" s="196">
        <f>IF(N244="nulová",J244,0)</f>
        <v>0</v>
      </c>
      <c r="BJ244" s="16" t="s">
        <v>81</v>
      </c>
      <c r="BK244" s="196">
        <f>ROUND(I244*H244,2)</f>
        <v>0</v>
      </c>
      <c r="BL244" s="16" t="s">
        <v>189</v>
      </c>
      <c r="BM244" s="195" t="s">
        <v>423</v>
      </c>
    </row>
    <row r="245" spans="1:65" s="12" customFormat="1">
      <c r="B245" s="197"/>
      <c r="C245" s="198"/>
      <c r="D245" s="199" t="s">
        <v>191</v>
      </c>
      <c r="E245" s="200" t="s">
        <v>1</v>
      </c>
      <c r="F245" s="201" t="s">
        <v>148</v>
      </c>
      <c r="G245" s="198"/>
      <c r="H245" s="202">
        <v>21</v>
      </c>
      <c r="I245" s="203"/>
      <c r="J245" s="198"/>
      <c r="K245" s="198"/>
      <c r="L245" s="204"/>
      <c r="M245" s="205"/>
      <c r="N245" s="206"/>
      <c r="O245" s="206"/>
      <c r="P245" s="206"/>
      <c r="Q245" s="206"/>
      <c r="R245" s="206"/>
      <c r="S245" s="206"/>
      <c r="T245" s="207"/>
      <c r="AT245" s="208" t="s">
        <v>191</v>
      </c>
      <c r="AU245" s="208" t="s">
        <v>83</v>
      </c>
      <c r="AV245" s="12" t="s">
        <v>83</v>
      </c>
      <c r="AW245" s="12" t="s">
        <v>30</v>
      </c>
      <c r="AX245" s="12" t="s">
        <v>81</v>
      </c>
      <c r="AY245" s="208" t="s">
        <v>182</v>
      </c>
    </row>
    <row r="246" spans="1:65" s="1" customFormat="1" ht="24">
      <c r="A246" s="33"/>
      <c r="B246" s="34"/>
      <c r="C246" s="184" t="s">
        <v>411</v>
      </c>
      <c r="D246" s="184" t="s">
        <v>184</v>
      </c>
      <c r="E246" s="185" t="s">
        <v>529</v>
      </c>
      <c r="F246" s="186" t="s">
        <v>530</v>
      </c>
      <c r="G246" s="187" t="s">
        <v>418</v>
      </c>
      <c r="H246" s="188">
        <v>2</v>
      </c>
      <c r="I246" s="189"/>
      <c r="J246" s="190">
        <f>ROUND(I246*H246,2)</f>
        <v>0</v>
      </c>
      <c r="K246" s="186" t="s">
        <v>1</v>
      </c>
      <c r="L246" s="38"/>
      <c r="M246" s="191" t="s">
        <v>1</v>
      </c>
      <c r="N246" s="192" t="s">
        <v>38</v>
      </c>
      <c r="O246" s="70"/>
      <c r="P246" s="193">
        <f>O246*H246</f>
        <v>0</v>
      </c>
      <c r="Q246" s="193">
        <v>2E-3</v>
      </c>
      <c r="R246" s="193">
        <f>Q246*H246</f>
        <v>4.0000000000000001E-3</v>
      </c>
      <c r="S246" s="193">
        <v>0</v>
      </c>
      <c r="T246" s="194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95" t="s">
        <v>189</v>
      </c>
      <c r="AT246" s="195" t="s">
        <v>184</v>
      </c>
      <c r="AU246" s="195" t="s">
        <v>83</v>
      </c>
      <c r="AY246" s="16" t="s">
        <v>182</v>
      </c>
      <c r="BE246" s="196">
        <f>IF(N246="základní",J246,0)</f>
        <v>0</v>
      </c>
      <c r="BF246" s="196">
        <f>IF(N246="snížená",J246,0)</f>
        <v>0</v>
      </c>
      <c r="BG246" s="196">
        <f>IF(N246="zákl. přenesená",J246,0)</f>
        <v>0</v>
      </c>
      <c r="BH246" s="196">
        <f>IF(N246="sníž. přenesená",J246,0)</f>
        <v>0</v>
      </c>
      <c r="BI246" s="196">
        <f>IF(N246="nulová",J246,0)</f>
        <v>0</v>
      </c>
      <c r="BJ246" s="16" t="s">
        <v>81</v>
      </c>
      <c r="BK246" s="196">
        <f>ROUND(I246*H246,2)</f>
        <v>0</v>
      </c>
      <c r="BL246" s="16" t="s">
        <v>189</v>
      </c>
      <c r="BM246" s="195" t="s">
        <v>531</v>
      </c>
    </row>
    <row r="247" spans="1:65" s="1" customFormat="1" ht="16.5" customHeight="1">
      <c r="A247" s="33"/>
      <c r="B247" s="34"/>
      <c r="C247" s="184" t="s">
        <v>415</v>
      </c>
      <c r="D247" s="184" t="s">
        <v>184</v>
      </c>
      <c r="E247" s="185" t="s">
        <v>433</v>
      </c>
      <c r="F247" s="186" t="s">
        <v>434</v>
      </c>
      <c r="G247" s="187" t="s">
        <v>212</v>
      </c>
      <c r="H247" s="188">
        <v>173.25</v>
      </c>
      <c r="I247" s="189"/>
      <c r="J247" s="190">
        <f>ROUND(I247*H247,2)</f>
        <v>0</v>
      </c>
      <c r="K247" s="186" t="s">
        <v>1</v>
      </c>
      <c r="L247" s="38"/>
      <c r="M247" s="191" t="s">
        <v>1</v>
      </c>
      <c r="N247" s="192" t="s">
        <v>38</v>
      </c>
      <c r="O247" s="70"/>
      <c r="P247" s="193">
        <f>O247*H247</f>
        <v>0</v>
      </c>
      <c r="Q247" s="193">
        <v>1.9000000000000001E-4</v>
      </c>
      <c r="R247" s="193">
        <f>Q247*H247</f>
        <v>3.2917500000000002E-2</v>
      </c>
      <c r="S247" s="193">
        <v>0</v>
      </c>
      <c r="T247" s="194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95" t="s">
        <v>189</v>
      </c>
      <c r="AT247" s="195" t="s">
        <v>184</v>
      </c>
      <c r="AU247" s="195" t="s">
        <v>83</v>
      </c>
      <c r="AY247" s="16" t="s">
        <v>182</v>
      </c>
      <c r="BE247" s="196">
        <f>IF(N247="základní",J247,0)</f>
        <v>0</v>
      </c>
      <c r="BF247" s="196">
        <f>IF(N247="snížená",J247,0)</f>
        <v>0</v>
      </c>
      <c r="BG247" s="196">
        <f>IF(N247="zákl. přenesená",J247,0)</f>
        <v>0</v>
      </c>
      <c r="BH247" s="196">
        <f>IF(N247="sníž. přenesená",J247,0)</f>
        <v>0</v>
      </c>
      <c r="BI247" s="196">
        <f>IF(N247="nulová",J247,0)</f>
        <v>0</v>
      </c>
      <c r="BJ247" s="16" t="s">
        <v>81</v>
      </c>
      <c r="BK247" s="196">
        <f>ROUND(I247*H247,2)</f>
        <v>0</v>
      </c>
      <c r="BL247" s="16" t="s">
        <v>189</v>
      </c>
      <c r="BM247" s="195" t="s">
        <v>435</v>
      </c>
    </row>
    <row r="248" spans="1:65" s="12" customFormat="1">
      <c r="B248" s="197"/>
      <c r="C248" s="198"/>
      <c r="D248" s="199" t="s">
        <v>191</v>
      </c>
      <c r="E248" s="200" t="s">
        <v>1</v>
      </c>
      <c r="F248" s="201" t="s">
        <v>436</v>
      </c>
      <c r="G248" s="198"/>
      <c r="H248" s="202">
        <v>173.25</v>
      </c>
      <c r="I248" s="203"/>
      <c r="J248" s="198"/>
      <c r="K248" s="198"/>
      <c r="L248" s="204"/>
      <c r="M248" s="205"/>
      <c r="N248" s="206"/>
      <c r="O248" s="206"/>
      <c r="P248" s="206"/>
      <c r="Q248" s="206"/>
      <c r="R248" s="206"/>
      <c r="S248" s="206"/>
      <c r="T248" s="207"/>
      <c r="AT248" s="208" t="s">
        <v>191</v>
      </c>
      <c r="AU248" s="208" t="s">
        <v>83</v>
      </c>
      <c r="AV248" s="12" t="s">
        <v>83</v>
      </c>
      <c r="AW248" s="12" t="s">
        <v>30</v>
      </c>
      <c r="AX248" s="12" t="s">
        <v>81</v>
      </c>
      <c r="AY248" s="208" t="s">
        <v>182</v>
      </c>
    </row>
    <row r="249" spans="1:65" s="1" customFormat="1" ht="21.75" customHeight="1">
      <c r="A249" s="33"/>
      <c r="B249" s="34"/>
      <c r="C249" s="184" t="s">
        <v>420</v>
      </c>
      <c r="D249" s="184" t="s">
        <v>184</v>
      </c>
      <c r="E249" s="185" t="s">
        <v>438</v>
      </c>
      <c r="F249" s="186" t="s">
        <v>439</v>
      </c>
      <c r="G249" s="187" t="s">
        <v>212</v>
      </c>
      <c r="H249" s="188">
        <v>165</v>
      </c>
      <c r="I249" s="189"/>
      <c r="J249" s="190">
        <f>ROUND(I249*H249,2)</f>
        <v>0</v>
      </c>
      <c r="K249" s="186" t="s">
        <v>1</v>
      </c>
      <c r="L249" s="38"/>
      <c r="M249" s="191" t="s">
        <v>1</v>
      </c>
      <c r="N249" s="192" t="s">
        <v>38</v>
      </c>
      <c r="O249" s="70"/>
      <c r="P249" s="193">
        <f>O249*H249</f>
        <v>0</v>
      </c>
      <c r="Q249" s="193">
        <v>6.0000000000000002E-5</v>
      </c>
      <c r="R249" s="193">
        <f>Q249*H249</f>
        <v>9.9000000000000008E-3</v>
      </c>
      <c r="S249" s="193">
        <v>0</v>
      </c>
      <c r="T249" s="194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95" t="s">
        <v>189</v>
      </c>
      <c r="AT249" s="195" t="s">
        <v>184</v>
      </c>
      <c r="AU249" s="195" t="s">
        <v>83</v>
      </c>
      <c r="AY249" s="16" t="s">
        <v>182</v>
      </c>
      <c r="BE249" s="196">
        <f>IF(N249="základní",J249,0)</f>
        <v>0</v>
      </c>
      <c r="BF249" s="196">
        <f>IF(N249="snížená",J249,0)</f>
        <v>0</v>
      </c>
      <c r="BG249" s="196">
        <f>IF(N249="zákl. přenesená",J249,0)</f>
        <v>0</v>
      </c>
      <c r="BH249" s="196">
        <f>IF(N249="sníž. přenesená",J249,0)</f>
        <v>0</v>
      </c>
      <c r="BI249" s="196">
        <f>IF(N249="nulová",J249,0)</f>
        <v>0</v>
      </c>
      <c r="BJ249" s="16" t="s">
        <v>81</v>
      </c>
      <c r="BK249" s="196">
        <f>ROUND(I249*H249,2)</f>
        <v>0</v>
      </c>
      <c r="BL249" s="16" t="s">
        <v>189</v>
      </c>
      <c r="BM249" s="195" t="s">
        <v>440</v>
      </c>
    </row>
    <row r="250" spans="1:65" s="12" customFormat="1">
      <c r="B250" s="197"/>
      <c r="C250" s="198"/>
      <c r="D250" s="199" t="s">
        <v>191</v>
      </c>
      <c r="E250" s="200" t="s">
        <v>1</v>
      </c>
      <c r="F250" s="201" t="s">
        <v>123</v>
      </c>
      <c r="G250" s="198"/>
      <c r="H250" s="202">
        <v>165</v>
      </c>
      <c r="I250" s="203"/>
      <c r="J250" s="198"/>
      <c r="K250" s="198"/>
      <c r="L250" s="204"/>
      <c r="M250" s="205"/>
      <c r="N250" s="206"/>
      <c r="O250" s="206"/>
      <c r="P250" s="206"/>
      <c r="Q250" s="206"/>
      <c r="R250" s="206"/>
      <c r="S250" s="206"/>
      <c r="T250" s="207"/>
      <c r="AT250" s="208" t="s">
        <v>191</v>
      </c>
      <c r="AU250" s="208" t="s">
        <v>83</v>
      </c>
      <c r="AV250" s="12" t="s">
        <v>83</v>
      </c>
      <c r="AW250" s="12" t="s">
        <v>30</v>
      </c>
      <c r="AX250" s="12" t="s">
        <v>81</v>
      </c>
      <c r="AY250" s="208" t="s">
        <v>182</v>
      </c>
    </row>
    <row r="251" spans="1:65" s="11" customFormat="1" ht="22.9" customHeight="1">
      <c r="B251" s="168"/>
      <c r="C251" s="169"/>
      <c r="D251" s="170" t="s">
        <v>72</v>
      </c>
      <c r="E251" s="182" t="s">
        <v>232</v>
      </c>
      <c r="F251" s="182" t="s">
        <v>441</v>
      </c>
      <c r="G251" s="169"/>
      <c r="H251" s="169"/>
      <c r="I251" s="172"/>
      <c r="J251" s="183">
        <f>BK251</f>
        <v>0</v>
      </c>
      <c r="K251" s="169"/>
      <c r="L251" s="174"/>
      <c r="M251" s="175"/>
      <c r="N251" s="176"/>
      <c r="O251" s="176"/>
      <c r="P251" s="177">
        <f>SUM(P252:P259)</f>
        <v>0</v>
      </c>
      <c r="Q251" s="176"/>
      <c r="R251" s="177">
        <f>SUM(R252:R259)</f>
        <v>1.21E-2</v>
      </c>
      <c r="S251" s="176"/>
      <c r="T251" s="178">
        <f>SUM(T252:T259)</f>
        <v>0</v>
      </c>
      <c r="AR251" s="179" t="s">
        <v>81</v>
      </c>
      <c r="AT251" s="180" t="s">
        <v>72</v>
      </c>
      <c r="AU251" s="180" t="s">
        <v>81</v>
      </c>
      <c r="AY251" s="179" t="s">
        <v>182</v>
      </c>
      <c r="BK251" s="181">
        <f>SUM(BK252:BK259)</f>
        <v>0</v>
      </c>
    </row>
    <row r="252" spans="1:65" s="1" customFormat="1" ht="24">
      <c r="A252" s="33"/>
      <c r="B252" s="34"/>
      <c r="C252" s="184" t="s">
        <v>424</v>
      </c>
      <c r="D252" s="184" t="s">
        <v>184</v>
      </c>
      <c r="E252" s="185" t="s">
        <v>443</v>
      </c>
      <c r="F252" s="186" t="s">
        <v>444</v>
      </c>
      <c r="G252" s="187" t="s">
        <v>212</v>
      </c>
      <c r="H252" s="188">
        <v>55</v>
      </c>
      <c r="I252" s="189"/>
      <c r="J252" s="190">
        <f>ROUND(I252*H252,2)</f>
        <v>0</v>
      </c>
      <c r="K252" s="186" t="s">
        <v>445</v>
      </c>
      <c r="L252" s="38"/>
      <c r="M252" s="191" t="s">
        <v>1</v>
      </c>
      <c r="N252" s="192" t="s">
        <v>38</v>
      </c>
      <c r="O252" s="70"/>
      <c r="P252" s="193">
        <f>O252*H252</f>
        <v>0</v>
      </c>
      <c r="Q252" s="193">
        <v>2.2000000000000001E-4</v>
      </c>
      <c r="R252" s="193">
        <f>Q252*H252</f>
        <v>1.21E-2</v>
      </c>
      <c r="S252" s="193">
        <v>0</v>
      </c>
      <c r="T252" s="194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95" t="s">
        <v>189</v>
      </c>
      <c r="AT252" s="195" t="s">
        <v>184</v>
      </c>
      <c r="AU252" s="195" t="s">
        <v>83</v>
      </c>
      <c r="AY252" s="16" t="s">
        <v>182</v>
      </c>
      <c r="BE252" s="196">
        <f>IF(N252="základní",J252,0)</f>
        <v>0</v>
      </c>
      <c r="BF252" s="196">
        <f>IF(N252="snížená",J252,0)</f>
        <v>0</v>
      </c>
      <c r="BG252" s="196">
        <f>IF(N252="zákl. přenesená",J252,0)</f>
        <v>0</v>
      </c>
      <c r="BH252" s="196">
        <f>IF(N252="sníž. přenesená",J252,0)</f>
        <v>0</v>
      </c>
      <c r="BI252" s="196">
        <f>IF(N252="nulová",J252,0)</f>
        <v>0</v>
      </c>
      <c r="BJ252" s="16" t="s">
        <v>81</v>
      </c>
      <c r="BK252" s="196">
        <f>ROUND(I252*H252,2)</f>
        <v>0</v>
      </c>
      <c r="BL252" s="16" t="s">
        <v>189</v>
      </c>
      <c r="BM252" s="195" t="s">
        <v>446</v>
      </c>
    </row>
    <row r="253" spans="1:65" s="12" customFormat="1">
      <c r="B253" s="197"/>
      <c r="C253" s="198"/>
      <c r="D253" s="199" t="s">
        <v>191</v>
      </c>
      <c r="E253" s="200" t="s">
        <v>1</v>
      </c>
      <c r="F253" s="201" t="s">
        <v>447</v>
      </c>
      <c r="G253" s="198"/>
      <c r="H253" s="202">
        <v>55</v>
      </c>
      <c r="I253" s="203"/>
      <c r="J253" s="198"/>
      <c r="K253" s="198"/>
      <c r="L253" s="204"/>
      <c r="M253" s="205"/>
      <c r="N253" s="206"/>
      <c r="O253" s="206"/>
      <c r="P253" s="206"/>
      <c r="Q253" s="206"/>
      <c r="R253" s="206"/>
      <c r="S253" s="206"/>
      <c r="T253" s="207"/>
      <c r="AT253" s="208" t="s">
        <v>191</v>
      </c>
      <c r="AU253" s="208" t="s">
        <v>83</v>
      </c>
      <c r="AV253" s="12" t="s">
        <v>83</v>
      </c>
      <c r="AW253" s="12" t="s">
        <v>30</v>
      </c>
      <c r="AX253" s="12" t="s">
        <v>81</v>
      </c>
      <c r="AY253" s="208" t="s">
        <v>182</v>
      </c>
    </row>
    <row r="254" spans="1:65" s="1" customFormat="1" ht="16.5" customHeight="1">
      <c r="A254" s="33"/>
      <c r="B254" s="34"/>
      <c r="C254" s="184" t="s">
        <v>428</v>
      </c>
      <c r="D254" s="184" t="s">
        <v>184</v>
      </c>
      <c r="E254" s="185" t="s">
        <v>449</v>
      </c>
      <c r="F254" s="186" t="s">
        <v>450</v>
      </c>
      <c r="G254" s="187" t="s">
        <v>212</v>
      </c>
      <c r="H254" s="188">
        <v>165</v>
      </c>
      <c r="I254" s="189"/>
      <c r="J254" s="190">
        <f>ROUND(I254*H254,2)</f>
        <v>0</v>
      </c>
      <c r="K254" s="186" t="s">
        <v>188</v>
      </c>
      <c r="L254" s="38"/>
      <c r="M254" s="191" t="s">
        <v>1</v>
      </c>
      <c r="N254" s="192" t="s">
        <v>38</v>
      </c>
      <c r="O254" s="70"/>
      <c r="P254" s="193">
        <f>O254*H254</f>
        <v>0</v>
      </c>
      <c r="Q254" s="193">
        <v>0</v>
      </c>
      <c r="R254" s="193">
        <f>Q254*H254</f>
        <v>0</v>
      </c>
      <c r="S254" s="193">
        <v>0</v>
      </c>
      <c r="T254" s="194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95" t="s">
        <v>189</v>
      </c>
      <c r="AT254" s="195" t="s">
        <v>184</v>
      </c>
      <c r="AU254" s="195" t="s">
        <v>83</v>
      </c>
      <c r="AY254" s="16" t="s">
        <v>182</v>
      </c>
      <c r="BE254" s="196">
        <f>IF(N254="základní",J254,0)</f>
        <v>0</v>
      </c>
      <c r="BF254" s="196">
        <f>IF(N254="snížená",J254,0)</f>
        <v>0</v>
      </c>
      <c r="BG254" s="196">
        <f>IF(N254="zákl. přenesená",J254,0)</f>
        <v>0</v>
      </c>
      <c r="BH254" s="196">
        <f>IF(N254="sníž. přenesená",J254,0)</f>
        <v>0</v>
      </c>
      <c r="BI254" s="196">
        <f>IF(N254="nulová",J254,0)</f>
        <v>0</v>
      </c>
      <c r="BJ254" s="16" t="s">
        <v>81</v>
      </c>
      <c r="BK254" s="196">
        <f>ROUND(I254*H254,2)</f>
        <v>0</v>
      </c>
      <c r="BL254" s="16" t="s">
        <v>189</v>
      </c>
      <c r="BM254" s="195" t="s">
        <v>451</v>
      </c>
    </row>
    <row r="255" spans="1:65" s="12" customFormat="1">
      <c r="B255" s="197"/>
      <c r="C255" s="198"/>
      <c r="D255" s="199" t="s">
        <v>191</v>
      </c>
      <c r="E255" s="200" t="s">
        <v>1</v>
      </c>
      <c r="F255" s="201" t="s">
        <v>447</v>
      </c>
      <c r="G255" s="198"/>
      <c r="H255" s="202">
        <v>55</v>
      </c>
      <c r="I255" s="203"/>
      <c r="J255" s="198"/>
      <c r="K255" s="198"/>
      <c r="L255" s="204"/>
      <c r="M255" s="205"/>
      <c r="N255" s="206"/>
      <c r="O255" s="206"/>
      <c r="P255" s="206"/>
      <c r="Q255" s="206"/>
      <c r="R255" s="206"/>
      <c r="S255" s="206"/>
      <c r="T255" s="207"/>
      <c r="AT255" s="208" t="s">
        <v>191</v>
      </c>
      <c r="AU255" s="208" t="s">
        <v>83</v>
      </c>
      <c r="AV255" s="12" t="s">
        <v>83</v>
      </c>
      <c r="AW255" s="12" t="s">
        <v>30</v>
      </c>
      <c r="AX255" s="12" t="s">
        <v>73</v>
      </c>
      <c r="AY255" s="208" t="s">
        <v>182</v>
      </c>
    </row>
    <row r="256" spans="1:65" s="12" customFormat="1">
      <c r="B256" s="197"/>
      <c r="C256" s="198"/>
      <c r="D256" s="199" t="s">
        <v>191</v>
      </c>
      <c r="E256" s="200" t="s">
        <v>1</v>
      </c>
      <c r="F256" s="201" t="s">
        <v>452</v>
      </c>
      <c r="G256" s="198"/>
      <c r="H256" s="202">
        <v>110</v>
      </c>
      <c r="I256" s="203"/>
      <c r="J256" s="198"/>
      <c r="K256" s="198"/>
      <c r="L256" s="204"/>
      <c r="M256" s="205"/>
      <c r="N256" s="206"/>
      <c r="O256" s="206"/>
      <c r="P256" s="206"/>
      <c r="Q256" s="206"/>
      <c r="R256" s="206"/>
      <c r="S256" s="206"/>
      <c r="T256" s="207"/>
      <c r="AT256" s="208" t="s">
        <v>191</v>
      </c>
      <c r="AU256" s="208" t="s">
        <v>83</v>
      </c>
      <c r="AV256" s="12" t="s">
        <v>83</v>
      </c>
      <c r="AW256" s="12" t="s">
        <v>30</v>
      </c>
      <c r="AX256" s="12" t="s">
        <v>73</v>
      </c>
      <c r="AY256" s="208" t="s">
        <v>182</v>
      </c>
    </row>
    <row r="257" spans="1:65" s="13" customFormat="1">
      <c r="B257" s="209"/>
      <c r="C257" s="210"/>
      <c r="D257" s="199" t="s">
        <v>191</v>
      </c>
      <c r="E257" s="211" t="s">
        <v>1</v>
      </c>
      <c r="F257" s="212" t="s">
        <v>199</v>
      </c>
      <c r="G257" s="210"/>
      <c r="H257" s="213">
        <v>165</v>
      </c>
      <c r="I257" s="214"/>
      <c r="J257" s="210"/>
      <c r="K257" s="210"/>
      <c r="L257" s="215"/>
      <c r="M257" s="216"/>
      <c r="N257" s="217"/>
      <c r="O257" s="217"/>
      <c r="P257" s="217"/>
      <c r="Q257" s="217"/>
      <c r="R257" s="217"/>
      <c r="S257" s="217"/>
      <c r="T257" s="218"/>
      <c r="AT257" s="219" t="s">
        <v>191</v>
      </c>
      <c r="AU257" s="219" t="s">
        <v>83</v>
      </c>
      <c r="AV257" s="13" t="s">
        <v>189</v>
      </c>
      <c r="AW257" s="13" t="s">
        <v>30</v>
      </c>
      <c r="AX257" s="13" t="s">
        <v>81</v>
      </c>
      <c r="AY257" s="219" t="s">
        <v>182</v>
      </c>
    </row>
    <row r="258" spans="1:65" s="1" customFormat="1" ht="21.75" customHeight="1">
      <c r="A258" s="33"/>
      <c r="B258" s="34"/>
      <c r="C258" s="184" t="s">
        <v>432</v>
      </c>
      <c r="D258" s="184" t="s">
        <v>184</v>
      </c>
      <c r="E258" s="185" t="s">
        <v>454</v>
      </c>
      <c r="F258" s="186" t="s">
        <v>455</v>
      </c>
      <c r="G258" s="187" t="s">
        <v>212</v>
      </c>
      <c r="H258" s="188">
        <v>55</v>
      </c>
      <c r="I258" s="189"/>
      <c r="J258" s="190">
        <f>ROUND(I258*H258,2)</f>
        <v>0</v>
      </c>
      <c r="K258" s="186" t="s">
        <v>188</v>
      </c>
      <c r="L258" s="38"/>
      <c r="M258" s="191" t="s">
        <v>1</v>
      </c>
      <c r="N258" s="192" t="s">
        <v>38</v>
      </c>
      <c r="O258" s="70"/>
      <c r="P258" s="193">
        <f>O258*H258</f>
        <v>0</v>
      </c>
      <c r="Q258" s="193">
        <v>0</v>
      </c>
      <c r="R258" s="193">
        <f>Q258*H258</f>
        <v>0</v>
      </c>
      <c r="S258" s="193">
        <v>0</v>
      </c>
      <c r="T258" s="194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95" t="s">
        <v>189</v>
      </c>
      <c r="AT258" s="195" t="s">
        <v>184</v>
      </c>
      <c r="AU258" s="195" t="s">
        <v>83</v>
      </c>
      <c r="AY258" s="16" t="s">
        <v>182</v>
      </c>
      <c r="BE258" s="196">
        <f>IF(N258="základní",J258,0)</f>
        <v>0</v>
      </c>
      <c r="BF258" s="196">
        <f>IF(N258="snížená",J258,0)</f>
        <v>0</v>
      </c>
      <c r="BG258" s="196">
        <f>IF(N258="zákl. přenesená",J258,0)</f>
        <v>0</v>
      </c>
      <c r="BH258" s="196">
        <f>IF(N258="sníž. přenesená",J258,0)</f>
        <v>0</v>
      </c>
      <c r="BI258" s="196">
        <f>IF(N258="nulová",J258,0)</f>
        <v>0</v>
      </c>
      <c r="BJ258" s="16" t="s">
        <v>81</v>
      </c>
      <c r="BK258" s="196">
        <f>ROUND(I258*H258,2)</f>
        <v>0</v>
      </c>
      <c r="BL258" s="16" t="s">
        <v>189</v>
      </c>
      <c r="BM258" s="195" t="s">
        <v>456</v>
      </c>
    </row>
    <row r="259" spans="1:65" s="12" customFormat="1">
      <c r="B259" s="197"/>
      <c r="C259" s="198"/>
      <c r="D259" s="199" t="s">
        <v>191</v>
      </c>
      <c r="E259" s="200" t="s">
        <v>1</v>
      </c>
      <c r="F259" s="201" t="s">
        <v>447</v>
      </c>
      <c r="G259" s="198"/>
      <c r="H259" s="202">
        <v>55</v>
      </c>
      <c r="I259" s="203"/>
      <c r="J259" s="198"/>
      <c r="K259" s="198"/>
      <c r="L259" s="204"/>
      <c r="M259" s="205"/>
      <c r="N259" s="206"/>
      <c r="O259" s="206"/>
      <c r="P259" s="206"/>
      <c r="Q259" s="206"/>
      <c r="R259" s="206"/>
      <c r="S259" s="206"/>
      <c r="T259" s="207"/>
      <c r="AT259" s="208" t="s">
        <v>191</v>
      </c>
      <c r="AU259" s="208" t="s">
        <v>83</v>
      </c>
      <c r="AV259" s="12" t="s">
        <v>83</v>
      </c>
      <c r="AW259" s="12" t="s">
        <v>30</v>
      </c>
      <c r="AX259" s="12" t="s">
        <v>81</v>
      </c>
      <c r="AY259" s="208" t="s">
        <v>182</v>
      </c>
    </row>
    <row r="260" spans="1:65" s="11" customFormat="1" ht="22.9" customHeight="1">
      <c r="B260" s="168"/>
      <c r="C260" s="169"/>
      <c r="D260" s="170" t="s">
        <v>72</v>
      </c>
      <c r="E260" s="182" t="s">
        <v>457</v>
      </c>
      <c r="F260" s="182" t="s">
        <v>458</v>
      </c>
      <c r="G260" s="169"/>
      <c r="H260" s="169"/>
      <c r="I260" s="172"/>
      <c r="J260" s="183">
        <f>BK260</f>
        <v>0</v>
      </c>
      <c r="K260" s="169"/>
      <c r="L260" s="174"/>
      <c r="M260" s="175"/>
      <c r="N260" s="176"/>
      <c r="O260" s="176"/>
      <c r="P260" s="177">
        <f>SUM(P261:P268)</f>
        <v>0</v>
      </c>
      <c r="Q260" s="176"/>
      <c r="R260" s="177">
        <f>SUM(R261:R268)</f>
        <v>0</v>
      </c>
      <c r="S260" s="176"/>
      <c r="T260" s="178">
        <f>SUM(T261:T268)</f>
        <v>0</v>
      </c>
      <c r="AR260" s="179" t="s">
        <v>81</v>
      </c>
      <c r="AT260" s="180" t="s">
        <v>72</v>
      </c>
      <c r="AU260" s="180" t="s">
        <v>81</v>
      </c>
      <c r="AY260" s="179" t="s">
        <v>182</v>
      </c>
      <c r="BK260" s="181">
        <f>SUM(BK261:BK268)</f>
        <v>0</v>
      </c>
    </row>
    <row r="261" spans="1:65" s="1" customFormat="1" ht="24">
      <c r="A261" s="33"/>
      <c r="B261" s="34"/>
      <c r="C261" s="184" t="s">
        <v>437</v>
      </c>
      <c r="D261" s="184" t="s">
        <v>184</v>
      </c>
      <c r="E261" s="185" t="s">
        <v>460</v>
      </c>
      <c r="F261" s="186" t="s">
        <v>461</v>
      </c>
      <c r="G261" s="187" t="s">
        <v>305</v>
      </c>
      <c r="H261" s="188">
        <v>36.003</v>
      </c>
      <c r="I261" s="189"/>
      <c r="J261" s="190">
        <f>ROUND(I261*H261,2)</f>
        <v>0</v>
      </c>
      <c r="K261" s="186" t="s">
        <v>1</v>
      </c>
      <c r="L261" s="38"/>
      <c r="M261" s="191" t="s">
        <v>1</v>
      </c>
      <c r="N261" s="192" t="s">
        <v>38</v>
      </c>
      <c r="O261" s="70"/>
      <c r="P261" s="193">
        <f>O261*H261</f>
        <v>0</v>
      </c>
      <c r="Q261" s="193">
        <v>0</v>
      </c>
      <c r="R261" s="193">
        <f>Q261*H261</f>
        <v>0</v>
      </c>
      <c r="S261" s="193">
        <v>0</v>
      </c>
      <c r="T261" s="194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95" t="s">
        <v>189</v>
      </c>
      <c r="AT261" s="195" t="s">
        <v>184</v>
      </c>
      <c r="AU261" s="195" t="s">
        <v>83</v>
      </c>
      <c r="AY261" s="16" t="s">
        <v>182</v>
      </c>
      <c r="BE261" s="196">
        <f>IF(N261="základní",J261,0)</f>
        <v>0</v>
      </c>
      <c r="BF261" s="196">
        <f>IF(N261="snížená",J261,0)</f>
        <v>0</v>
      </c>
      <c r="BG261" s="196">
        <f>IF(N261="zákl. přenesená",J261,0)</f>
        <v>0</v>
      </c>
      <c r="BH261" s="196">
        <f>IF(N261="sníž. přenesená",J261,0)</f>
        <v>0</v>
      </c>
      <c r="BI261" s="196">
        <f>IF(N261="nulová",J261,0)</f>
        <v>0</v>
      </c>
      <c r="BJ261" s="16" t="s">
        <v>81</v>
      </c>
      <c r="BK261" s="196">
        <f>ROUND(I261*H261,2)</f>
        <v>0</v>
      </c>
      <c r="BL261" s="16" t="s">
        <v>189</v>
      </c>
      <c r="BM261" s="195" t="s">
        <v>462</v>
      </c>
    </row>
    <row r="262" spans="1:65" s="12" customFormat="1">
      <c r="B262" s="197"/>
      <c r="C262" s="198"/>
      <c r="D262" s="199" t="s">
        <v>191</v>
      </c>
      <c r="E262" s="200" t="s">
        <v>1</v>
      </c>
      <c r="F262" s="201" t="s">
        <v>532</v>
      </c>
      <c r="G262" s="198"/>
      <c r="H262" s="202">
        <v>36.003</v>
      </c>
      <c r="I262" s="203"/>
      <c r="J262" s="198"/>
      <c r="K262" s="198"/>
      <c r="L262" s="204"/>
      <c r="M262" s="205"/>
      <c r="N262" s="206"/>
      <c r="O262" s="206"/>
      <c r="P262" s="206"/>
      <c r="Q262" s="206"/>
      <c r="R262" s="206"/>
      <c r="S262" s="206"/>
      <c r="T262" s="207"/>
      <c r="AT262" s="208" t="s">
        <v>191</v>
      </c>
      <c r="AU262" s="208" t="s">
        <v>83</v>
      </c>
      <c r="AV262" s="12" t="s">
        <v>83</v>
      </c>
      <c r="AW262" s="12" t="s">
        <v>30</v>
      </c>
      <c r="AX262" s="12" t="s">
        <v>81</v>
      </c>
      <c r="AY262" s="208" t="s">
        <v>182</v>
      </c>
    </row>
    <row r="263" spans="1:65" s="1" customFormat="1" ht="24">
      <c r="A263" s="33"/>
      <c r="B263" s="34"/>
      <c r="C263" s="184" t="s">
        <v>442</v>
      </c>
      <c r="D263" s="184" t="s">
        <v>184</v>
      </c>
      <c r="E263" s="185" t="s">
        <v>464</v>
      </c>
      <c r="F263" s="186" t="s">
        <v>465</v>
      </c>
      <c r="G263" s="187" t="s">
        <v>305</v>
      </c>
      <c r="H263" s="188">
        <v>360.03</v>
      </c>
      <c r="I263" s="189"/>
      <c r="J263" s="190">
        <f>ROUND(I263*H263,2)</f>
        <v>0</v>
      </c>
      <c r="K263" s="186" t="s">
        <v>1</v>
      </c>
      <c r="L263" s="38"/>
      <c r="M263" s="191" t="s">
        <v>1</v>
      </c>
      <c r="N263" s="192" t="s">
        <v>38</v>
      </c>
      <c r="O263" s="70"/>
      <c r="P263" s="193">
        <f>O263*H263</f>
        <v>0</v>
      </c>
      <c r="Q263" s="193">
        <v>0</v>
      </c>
      <c r="R263" s="193">
        <f>Q263*H263</f>
        <v>0</v>
      </c>
      <c r="S263" s="193">
        <v>0</v>
      </c>
      <c r="T263" s="194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95" t="s">
        <v>189</v>
      </c>
      <c r="AT263" s="195" t="s">
        <v>184</v>
      </c>
      <c r="AU263" s="195" t="s">
        <v>83</v>
      </c>
      <c r="AY263" s="16" t="s">
        <v>182</v>
      </c>
      <c r="BE263" s="196">
        <f>IF(N263="základní",J263,0)</f>
        <v>0</v>
      </c>
      <c r="BF263" s="196">
        <f>IF(N263="snížená",J263,0)</f>
        <v>0</v>
      </c>
      <c r="BG263" s="196">
        <f>IF(N263="zákl. přenesená",J263,0)</f>
        <v>0</v>
      </c>
      <c r="BH263" s="196">
        <f>IF(N263="sníž. přenesená",J263,0)</f>
        <v>0</v>
      </c>
      <c r="BI263" s="196">
        <f>IF(N263="nulová",J263,0)</f>
        <v>0</v>
      </c>
      <c r="BJ263" s="16" t="s">
        <v>81</v>
      </c>
      <c r="BK263" s="196">
        <f>ROUND(I263*H263,2)</f>
        <v>0</v>
      </c>
      <c r="BL263" s="16" t="s">
        <v>189</v>
      </c>
      <c r="BM263" s="195" t="s">
        <v>466</v>
      </c>
    </row>
    <row r="264" spans="1:65" s="12" customFormat="1">
      <c r="B264" s="197"/>
      <c r="C264" s="198"/>
      <c r="D264" s="199" t="s">
        <v>191</v>
      </c>
      <c r="E264" s="200" t="s">
        <v>1</v>
      </c>
      <c r="F264" s="201" t="s">
        <v>533</v>
      </c>
      <c r="G264" s="198"/>
      <c r="H264" s="202">
        <v>360.03</v>
      </c>
      <c r="I264" s="203"/>
      <c r="J264" s="198"/>
      <c r="K264" s="198"/>
      <c r="L264" s="204"/>
      <c r="M264" s="205"/>
      <c r="N264" s="206"/>
      <c r="O264" s="206"/>
      <c r="P264" s="206"/>
      <c r="Q264" s="206"/>
      <c r="R264" s="206"/>
      <c r="S264" s="206"/>
      <c r="T264" s="207"/>
      <c r="AT264" s="208" t="s">
        <v>191</v>
      </c>
      <c r="AU264" s="208" t="s">
        <v>83</v>
      </c>
      <c r="AV264" s="12" t="s">
        <v>83</v>
      </c>
      <c r="AW264" s="12" t="s">
        <v>30</v>
      </c>
      <c r="AX264" s="12" t="s">
        <v>81</v>
      </c>
      <c r="AY264" s="208" t="s">
        <v>182</v>
      </c>
    </row>
    <row r="265" spans="1:65" s="1" customFormat="1" ht="33" customHeight="1">
      <c r="A265" s="33"/>
      <c r="B265" s="34"/>
      <c r="C265" s="184" t="s">
        <v>448</v>
      </c>
      <c r="D265" s="184" t="s">
        <v>184</v>
      </c>
      <c r="E265" s="185" t="s">
        <v>469</v>
      </c>
      <c r="F265" s="186" t="s">
        <v>470</v>
      </c>
      <c r="G265" s="187" t="s">
        <v>305</v>
      </c>
      <c r="H265" s="188">
        <v>14.003</v>
      </c>
      <c r="I265" s="189"/>
      <c r="J265" s="190">
        <f>ROUND(I265*H265,2)</f>
        <v>0</v>
      </c>
      <c r="K265" s="186" t="s">
        <v>188</v>
      </c>
      <c r="L265" s="38"/>
      <c r="M265" s="191" t="s">
        <v>1</v>
      </c>
      <c r="N265" s="192" t="s">
        <v>38</v>
      </c>
      <c r="O265" s="70"/>
      <c r="P265" s="193">
        <f>O265*H265</f>
        <v>0</v>
      </c>
      <c r="Q265" s="193">
        <v>0</v>
      </c>
      <c r="R265" s="193">
        <f>Q265*H265</f>
        <v>0</v>
      </c>
      <c r="S265" s="193">
        <v>0</v>
      </c>
      <c r="T265" s="194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95" t="s">
        <v>189</v>
      </c>
      <c r="AT265" s="195" t="s">
        <v>184</v>
      </c>
      <c r="AU265" s="195" t="s">
        <v>83</v>
      </c>
      <c r="AY265" s="16" t="s">
        <v>182</v>
      </c>
      <c r="BE265" s="196">
        <f>IF(N265="základní",J265,0)</f>
        <v>0</v>
      </c>
      <c r="BF265" s="196">
        <f>IF(N265="snížená",J265,0)</f>
        <v>0</v>
      </c>
      <c r="BG265" s="196">
        <f>IF(N265="zákl. přenesená",J265,0)</f>
        <v>0</v>
      </c>
      <c r="BH265" s="196">
        <f>IF(N265="sníž. přenesená",J265,0)</f>
        <v>0</v>
      </c>
      <c r="BI265" s="196">
        <f>IF(N265="nulová",J265,0)</f>
        <v>0</v>
      </c>
      <c r="BJ265" s="16" t="s">
        <v>81</v>
      </c>
      <c r="BK265" s="196">
        <f>ROUND(I265*H265,2)</f>
        <v>0</v>
      </c>
      <c r="BL265" s="16" t="s">
        <v>189</v>
      </c>
      <c r="BM265" s="195" t="s">
        <v>471</v>
      </c>
    </row>
    <row r="266" spans="1:65" s="12" customFormat="1">
      <c r="B266" s="197"/>
      <c r="C266" s="198"/>
      <c r="D266" s="199" t="s">
        <v>191</v>
      </c>
      <c r="E266" s="200" t="s">
        <v>1</v>
      </c>
      <c r="F266" s="201" t="s">
        <v>534</v>
      </c>
      <c r="G266" s="198"/>
      <c r="H266" s="202">
        <v>14.003</v>
      </c>
      <c r="I266" s="203"/>
      <c r="J266" s="198"/>
      <c r="K266" s="198"/>
      <c r="L266" s="204"/>
      <c r="M266" s="205"/>
      <c r="N266" s="206"/>
      <c r="O266" s="206"/>
      <c r="P266" s="206"/>
      <c r="Q266" s="206"/>
      <c r="R266" s="206"/>
      <c r="S266" s="206"/>
      <c r="T266" s="207"/>
      <c r="AT266" s="208" t="s">
        <v>191</v>
      </c>
      <c r="AU266" s="208" t="s">
        <v>83</v>
      </c>
      <c r="AV266" s="12" t="s">
        <v>83</v>
      </c>
      <c r="AW266" s="12" t="s">
        <v>30</v>
      </c>
      <c r="AX266" s="12" t="s">
        <v>81</v>
      </c>
      <c r="AY266" s="208" t="s">
        <v>182</v>
      </c>
    </row>
    <row r="267" spans="1:65" s="1" customFormat="1" ht="24">
      <c r="A267" s="33"/>
      <c r="B267" s="34"/>
      <c r="C267" s="184" t="s">
        <v>453</v>
      </c>
      <c r="D267" s="184" t="s">
        <v>184</v>
      </c>
      <c r="E267" s="185" t="s">
        <v>474</v>
      </c>
      <c r="F267" s="186" t="s">
        <v>304</v>
      </c>
      <c r="G267" s="187" t="s">
        <v>305</v>
      </c>
      <c r="H267" s="188">
        <v>22</v>
      </c>
      <c r="I267" s="189"/>
      <c r="J267" s="190">
        <f>ROUND(I267*H267,2)</f>
        <v>0</v>
      </c>
      <c r="K267" s="186" t="s">
        <v>188</v>
      </c>
      <c r="L267" s="38"/>
      <c r="M267" s="191" t="s">
        <v>1</v>
      </c>
      <c r="N267" s="192" t="s">
        <v>38</v>
      </c>
      <c r="O267" s="70"/>
      <c r="P267" s="193">
        <f>O267*H267</f>
        <v>0</v>
      </c>
      <c r="Q267" s="193">
        <v>0</v>
      </c>
      <c r="R267" s="193">
        <f>Q267*H267</f>
        <v>0</v>
      </c>
      <c r="S267" s="193">
        <v>0</v>
      </c>
      <c r="T267" s="194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95" t="s">
        <v>189</v>
      </c>
      <c r="AT267" s="195" t="s">
        <v>184</v>
      </c>
      <c r="AU267" s="195" t="s">
        <v>83</v>
      </c>
      <c r="AY267" s="16" t="s">
        <v>182</v>
      </c>
      <c r="BE267" s="196">
        <f>IF(N267="základní",J267,0)</f>
        <v>0</v>
      </c>
      <c r="BF267" s="196">
        <f>IF(N267="snížená",J267,0)</f>
        <v>0</v>
      </c>
      <c r="BG267" s="196">
        <f>IF(N267="zákl. přenesená",J267,0)</f>
        <v>0</v>
      </c>
      <c r="BH267" s="196">
        <f>IF(N267="sníž. přenesená",J267,0)</f>
        <v>0</v>
      </c>
      <c r="BI267" s="196">
        <f>IF(N267="nulová",J267,0)</f>
        <v>0</v>
      </c>
      <c r="BJ267" s="16" t="s">
        <v>81</v>
      </c>
      <c r="BK267" s="196">
        <f>ROUND(I267*H267,2)</f>
        <v>0</v>
      </c>
      <c r="BL267" s="16" t="s">
        <v>189</v>
      </c>
      <c r="BM267" s="195" t="s">
        <v>475</v>
      </c>
    </row>
    <row r="268" spans="1:65" s="12" customFormat="1">
      <c r="B268" s="197"/>
      <c r="C268" s="198"/>
      <c r="D268" s="199" t="s">
        <v>191</v>
      </c>
      <c r="E268" s="200" t="s">
        <v>1</v>
      </c>
      <c r="F268" s="201" t="s">
        <v>297</v>
      </c>
      <c r="G268" s="198"/>
      <c r="H268" s="202">
        <v>22</v>
      </c>
      <c r="I268" s="203"/>
      <c r="J268" s="198"/>
      <c r="K268" s="198"/>
      <c r="L268" s="204"/>
      <c r="M268" s="205"/>
      <c r="N268" s="206"/>
      <c r="O268" s="206"/>
      <c r="P268" s="206"/>
      <c r="Q268" s="206"/>
      <c r="R268" s="206"/>
      <c r="S268" s="206"/>
      <c r="T268" s="207"/>
      <c r="AT268" s="208" t="s">
        <v>191</v>
      </c>
      <c r="AU268" s="208" t="s">
        <v>83</v>
      </c>
      <c r="AV268" s="12" t="s">
        <v>83</v>
      </c>
      <c r="AW268" s="12" t="s">
        <v>30</v>
      </c>
      <c r="AX268" s="12" t="s">
        <v>81</v>
      </c>
      <c r="AY268" s="208" t="s">
        <v>182</v>
      </c>
    </row>
    <row r="269" spans="1:65" s="11" customFormat="1" ht="22.9" customHeight="1">
      <c r="B269" s="168"/>
      <c r="C269" s="169"/>
      <c r="D269" s="170" t="s">
        <v>72</v>
      </c>
      <c r="E269" s="182" t="s">
        <v>477</v>
      </c>
      <c r="F269" s="182" t="s">
        <v>478</v>
      </c>
      <c r="G269" s="169"/>
      <c r="H269" s="169"/>
      <c r="I269" s="172"/>
      <c r="J269" s="183">
        <f>BK269</f>
        <v>0</v>
      </c>
      <c r="K269" s="169"/>
      <c r="L269" s="174"/>
      <c r="M269" s="175"/>
      <c r="N269" s="176"/>
      <c r="O269" s="176"/>
      <c r="P269" s="177">
        <f>SUM(P270:P273)</f>
        <v>0</v>
      </c>
      <c r="Q269" s="176"/>
      <c r="R269" s="177">
        <f>SUM(R270:R273)</f>
        <v>0</v>
      </c>
      <c r="S269" s="176"/>
      <c r="T269" s="178">
        <f>SUM(T270:T273)</f>
        <v>0</v>
      </c>
      <c r="AR269" s="179" t="s">
        <v>81</v>
      </c>
      <c r="AT269" s="180" t="s">
        <v>72</v>
      </c>
      <c r="AU269" s="180" t="s">
        <v>81</v>
      </c>
      <c r="AY269" s="179" t="s">
        <v>182</v>
      </c>
      <c r="BK269" s="181">
        <f>SUM(BK270:BK273)</f>
        <v>0</v>
      </c>
    </row>
    <row r="270" spans="1:65" s="1" customFormat="1" ht="33" customHeight="1">
      <c r="A270" s="33"/>
      <c r="B270" s="34"/>
      <c r="C270" s="184" t="s">
        <v>459</v>
      </c>
      <c r="D270" s="184" t="s">
        <v>184</v>
      </c>
      <c r="E270" s="185" t="s">
        <v>480</v>
      </c>
      <c r="F270" s="186" t="s">
        <v>481</v>
      </c>
      <c r="G270" s="187" t="s">
        <v>305</v>
      </c>
      <c r="H270" s="188">
        <v>28.331</v>
      </c>
      <c r="I270" s="189"/>
      <c r="J270" s="190">
        <f>ROUND(I270*H270,2)</f>
        <v>0</v>
      </c>
      <c r="K270" s="186" t="s">
        <v>188</v>
      </c>
      <c r="L270" s="38"/>
      <c r="M270" s="191" t="s">
        <v>1</v>
      </c>
      <c r="N270" s="192" t="s">
        <v>38</v>
      </c>
      <c r="O270" s="70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95" t="s">
        <v>189</v>
      </c>
      <c r="AT270" s="195" t="s">
        <v>184</v>
      </c>
      <c r="AU270" s="195" t="s">
        <v>83</v>
      </c>
      <c r="AY270" s="16" t="s">
        <v>182</v>
      </c>
      <c r="BE270" s="196">
        <f>IF(N270="základní",J270,0)</f>
        <v>0</v>
      </c>
      <c r="BF270" s="196">
        <f>IF(N270="snížená",J270,0)</f>
        <v>0</v>
      </c>
      <c r="BG270" s="196">
        <f>IF(N270="zákl. přenesená",J270,0)</f>
        <v>0</v>
      </c>
      <c r="BH270" s="196">
        <f>IF(N270="sníž. přenesená",J270,0)</f>
        <v>0</v>
      </c>
      <c r="BI270" s="196">
        <f>IF(N270="nulová",J270,0)</f>
        <v>0</v>
      </c>
      <c r="BJ270" s="16" t="s">
        <v>81</v>
      </c>
      <c r="BK270" s="196">
        <f>ROUND(I270*H270,2)</f>
        <v>0</v>
      </c>
      <c r="BL270" s="16" t="s">
        <v>189</v>
      </c>
      <c r="BM270" s="195" t="s">
        <v>482</v>
      </c>
    </row>
    <row r="271" spans="1:65" s="12" customFormat="1">
      <c r="B271" s="197"/>
      <c r="C271" s="198"/>
      <c r="D271" s="199" t="s">
        <v>191</v>
      </c>
      <c r="E271" s="200" t="s">
        <v>1</v>
      </c>
      <c r="F271" s="201" t="s">
        <v>535</v>
      </c>
      <c r="G271" s="198"/>
      <c r="H271" s="202">
        <v>28.331</v>
      </c>
      <c r="I271" s="203"/>
      <c r="J271" s="198"/>
      <c r="K271" s="198"/>
      <c r="L271" s="204"/>
      <c r="M271" s="205"/>
      <c r="N271" s="206"/>
      <c r="O271" s="206"/>
      <c r="P271" s="206"/>
      <c r="Q271" s="206"/>
      <c r="R271" s="206"/>
      <c r="S271" s="206"/>
      <c r="T271" s="207"/>
      <c r="AT271" s="208" t="s">
        <v>191</v>
      </c>
      <c r="AU271" s="208" t="s">
        <v>83</v>
      </c>
      <c r="AV271" s="12" t="s">
        <v>83</v>
      </c>
      <c r="AW271" s="12" t="s">
        <v>30</v>
      </c>
      <c r="AX271" s="12" t="s">
        <v>81</v>
      </c>
      <c r="AY271" s="208" t="s">
        <v>182</v>
      </c>
    </row>
    <row r="272" spans="1:65" s="1" customFormat="1" ht="24">
      <c r="A272" s="33"/>
      <c r="B272" s="34"/>
      <c r="C272" s="184" t="s">
        <v>150</v>
      </c>
      <c r="D272" s="184" t="s">
        <v>184</v>
      </c>
      <c r="E272" s="185" t="s">
        <v>485</v>
      </c>
      <c r="F272" s="186" t="s">
        <v>486</v>
      </c>
      <c r="G272" s="187" t="s">
        <v>305</v>
      </c>
      <c r="H272" s="188">
        <v>10.324999999999999</v>
      </c>
      <c r="I272" s="189"/>
      <c r="J272" s="190">
        <f>ROUND(I272*H272,2)</f>
        <v>0</v>
      </c>
      <c r="K272" s="186" t="s">
        <v>188</v>
      </c>
      <c r="L272" s="38"/>
      <c r="M272" s="191" t="s">
        <v>1</v>
      </c>
      <c r="N272" s="192" t="s">
        <v>38</v>
      </c>
      <c r="O272" s="70"/>
      <c r="P272" s="193">
        <f>O272*H272</f>
        <v>0</v>
      </c>
      <c r="Q272" s="193">
        <v>0</v>
      </c>
      <c r="R272" s="193">
        <f>Q272*H272</f>
        <v>0</v>
      </c>
      <c r="S272" s="193">
        <v>0</v>
      </c>
      <c r="T272" s="194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95" t="s">
        <v>189</v>
      </c>
      <c r="AT272" s="195" t="s">
        <v>184</v>
      </c>
      <c r="AU272" s="195" t="s">
        <v>83</v>
      </c>
      <c r="AY272" s="16" t="s">
        <v>182</v>
      </c>
      <c r="BE272" s="196">
        <f>IF(N272="základní",J272,0)</f>
        <v>0</v>
      </c>
      <c r="BF272" s="196">
        <f>IF(N272="snížená",J272,0)</f>
        <v>0</v>
      </c>
      <c r="BG272" s="196">
        <f>IF(N272="zákl. přenesená",J272,0)</f>
        <v>0</v>
      </c>
      <c r="BH272" s="196">
        <f>IF(N272="sníž. přenesená",J272,0)</f>
        <v>0</v>
      </c>
      <c r="BI272" s="196">
        <f>IF(N272="nulová",J272,0)</f>
        <v>0</v>
      </c>
      <c r="BJ272" s="16" t="s">
        <v>81</v>
      </c>
      <c r="BK272" s="196">
        <f>ROUND(I272*H272,2)</f>
        <v>0</v>
      </c>
      <c r="BL272" s="16" t="s">
        <v>189</v>
      </c>
      <c r="BM272" s="195" t="s">
        <v>487</v>
      </c>
    </row>
    <row r="273" spans="1:51" s="12" customFormat="1">
      <c r="B273" s="197"/>
      <c r="C273" s="198"/>
      <c r="D273" s="199" t="s">
        <v>191</v>
      </c>
      <c r="E273" s="200" t="s">
        <v>1</v>
      </c>
      <c r="F273" s="201" t="s">
        <v>536</v>
      </c>
      <c r="G273" s="198"/>
      <c r="H273" s="202">
        <v>10.324999999999999</v>
      </c>
      <c r="I273" s="203"/>
      <c r="J273" s="198"/>
      <c r="K273" s="198"/>
      <c r="L273" s="204"/>
      <c r="M273" s="240"/>
      <c r="N273" s="241"/>
      <c r="O273" s="241"/>
      <c r="P273" s="241"/>
      <c r="Q273" s="241"/>
      <c r="R273" s="241"/>
      <c r="S273" s="241"/>
      <c r="T273" s="242"/>
      <c r="AT273" s="208" t="s">
        <v>191</v>
      </c>
      <c r="AU273" s="208" t="s">
        <v>83</v>
      </c>
      <c r="AV273" s="12" t="s">
        <v>83</v>
      </c>
      <c r="AW273" s="12" t="s">
        <v>30</v>
      </c>
      <c r="AX273" s="12" t="s">
        <v>81</v>
      </c>
      <c r="AY273" s="208" t="s">
        <v>182</v>
      </c>
    </row>
    <row r="274" spans="1:51" s="1" customFormat="1" ht="6.95" customHeight="1">
      <c r="A274" s="33"/>
      <c r="B274" s="53"/>
      <c r="C274" s="54"/>
      <c r="D274" s="54"/>
      <c r="E274" s="54"/>
      <c r="F274" s="54"/>
      <c r="G274" s="54"/>
      <c r="H274" s="54"/>
      <c r="I274" s="54"/>
      <c r="J274" s="54"/>
      <c r="K274" s="54"/>
      <c r="L274" s="38"/>
      <c r="M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</row>
  </sheetData>
  <sheetProtection sheet="1" objects="1" scenarios="1" formatColumns="0" formatRows="0" autoFilter="0"/>
  <autoFilter ref="C123:K273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honeticPr fontId="39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8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1:56" ht="36.950000000000003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6" t="s">
        <v>92</v>
      </c>
      <c r="AZ2" s="106" t="s">
        <v>111</v>
      </c>
      <c r="BA2" s="106" t="s">
        <v>112</v>
      </c>
      <c r="BB2" s="106" t="s">
        <v>1</v>
      </c>
      <c r="BC2" s="106" t="s">
        <v>537</v>
      </c>
      <c r="BD2" s="106" t="s">
        <v>83</v>
      </c>
    </row>
    <row r="3" spans="1:56" ht="6.95" hidden="1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83</v>
      </c>
      <c r="AZ3" s="106" t="s">
        <v>114</v>
      </c>
      <c r="BA3" s="106" t="s">
        <v>115</v>
      </c>
      <c r="BB3" s="106" t="s">
        <v>1</v>
      </c>
      <c r="BC3" s="106" t="s">
        <v>538</v>
      </c>
      <c r="BD3" s="106" t="s">
        <v>83</v>
      </c>
    </row>
    <row r="4" spans="1:56" ht="24.95" hidden="1" customHeight="1">
      <c r="B4" s="19"/>
      <c r="D4" s="109" t="s">
        <v>117</v>
      </c>
      <c r="L4" s="19"/>
      <c r="M4" s="110" t="s">
        <v>10</v>
      </c>
      <c r="AT4" s="16" t="s">
        <v>4</v>
      </c>
      <c r="AZ4" s="106" t="s">
        <v>118</v>
      </c>
      <c r="BA4" s="106" t="s">
        <v>119</v>
      </c>
      <c r="BB4" s="106" t="s">
        <v>1</v>
      </c>
      <c r="BC4" s="106" t="s">
        <v>120</v>
      </c>
      <c r="BD4" s="106" t="s">
        <v>83</v>
      </c>
    </row>
    <row r="5" spans="1:56" ht="6.95" hidden="1" customHeight="1">
      <c r="B5" s="19"/>
      <c r="L5" s="19"/>
      <c r="AZ5" s="106" t="s">
        <v>121</v>
      </c>
      <c r="BA5" s="106" t="s">
        <v>122</v>
      </c>
      <c r="BB5" s="106" t="s">
        <v>1</v>
      </c>
      <c r="BC5" s="106" t="s">
        <v>538</v>
      </c>
      <c r="BD5" s="106" t="s">
        <v>83</v>
      </c>
    </row>
    <row r="6" spans="1:56" ht="12" hidden="1" customHeight="1">
      <c r="B6" s="19"/>
      <c r="D6" s="111" t="s">
        <v>16</v>
      </c>
      <c r="L6" s="19"/>
      <c r="AZ6" s="106" t="s">
        <v>123</v>
      </c>
      <c r="BA6" s="106" t="s">
        <v>124</v>
      </c>
      <c r="BB6" s="106" t="s">
        <v>1</v>
      </c>
      <c r="BC6" s="106" t="s">
        <v>539</v>
      </c>
      <c r="BD6" s="106" t="s">
        <v>83</v>
      </c>
    </row>
    <row r="7" spans="1:56" ht="16.5" hidden="1" customHeight="1">
      <c r="B7" s="19"/>
      <c r="E7" s="306" t="str">
        <f ca="1">'Rekapitulace stavby'!K6</f>
        <v>Vodovodní přípojky Chlístovice - Žandov</v>
      </c>
      <c r="F7" s="307"/>
      <c r="G7" s="307"/>
      <c r="H7" s="307"/>
      <c r="L7" s="19"/>
      <c r="AZ7" s="106" t="s">
        <v>126</v>
      </c>
      <c r="BA7" s="106" t="s">
        <v>127</v>
      </c>
      <c r="BB7" s="106" t="s">
        <v>1</v>
      </c>
      <c r="BC7" s="106" t="s">
        <v>537</v>
      </c>
      <c r="BD7" s="106" t="s">
        <v>83</v>
      </c>
    </row>
    <row r="8" spans="1:56" s="1" customFormat="1" ht="12" hidden="1" customHeight="1">
      <c r="A8" s="33"/>
      <c r="B8" s="38"/>
      <c r="C8" s="33"/>
      <c r="D8" s="111" t="s">
        <v>128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106" t="s">
        <v>129</v>
      </c>
      <c r="BA8" s="106" t="s">
        <v>130</v>
      </c>
      <c r="BB8" s="106" t="s">
        <v>1</v>
      </c>
      <c r="BC8" s="106" t="s">
        <v>540</v>
      </c>
      <c r="BD8" s="106" t="s">
        <v>83</v>
      </c>
    </row>
    <row r="9" spans="1:56" s="1" customFormat="1" ht="16.5" hidden="1" customHeight="1">
      <c r="A9" s="33"/>
      <c r="B9" s="38"/>
      <c r="C9" s="33"/>
      <c r="D9" s="33"/>
      <c r="E9" s="308" t="s">
        <v>541</v>
      </c>
      <c r="F9" s="309"/>
      <c r="G9" s="309"/>
      <c r="H9" s="309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6" t="s">
        <v>133</v>
      </c>
      <c r="BA9" s="106" t="s">
        <v>134</v>
      </c>
      <c r="BB9" s="106" t="s">
        <v>1</v>
      </c>
      <c r="BC9" s="106" t="s">
        <v>135</v>
      </c>
      <c r="BD9" s="106" t="s">
        <v>83</v>
      </c>
    </row>
    <row r="10" spans="1:56" s="1" customFormat="1" hidden="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06" t="s">
        <v>136</v>
      </c>
      <c r="BA10" s="106" t="s">
        <v>137</v>
      </c>
      <c r="BB10" s="106" t="s">
        <v>1</v>
      </c>
      <c r="BC10" s="106" t="s">
        <v>542</v>
      </c>
      <c r="BD10" s="106" t="s">
        <v>83</v>
      </c>
    </row>
    <row r="11" spans="1:56" s="1" customFormat="1" ht="12" hidden="1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6" t="s">
        <v>139</v>
      </c>
      <c r="BA11" s="106" t="s">
        <v>140</v>
      </c>
      <c r="BB11" s="106" t="s">
        <v>1</v>
      </c>
      <c r="BC11" s="106" t="s">
        <v>543</v>
      </c>
      <c r="BD11" s="106" t="s">
        <v>83</v>
      </c>
    </row>
    <row r="12" spans="1:56" s="1" customFormat="1" ht="12" hidden="1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 ca="1">'Rekapitulace stavby'!AN8</f>
        <v>19. 4. 2021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6" t="s">
        <v>142</v>
      </c>
      <c r="BA12" s="106" t="s">
        <v>143</v>
      </c>
      <c r="BB12" s="106" t="s">
        <v>1</v>
      </c>
      <c r="BC12" s="106" t="s">
        <v>544</v>
      </c>
      <c r="BD12" s="106" t="s">
        <v>83</v>
      </c>
    </row>
    <row r="13" spans="1:56" s="1" customFormat="1" ht="10.9" hidden="1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6" t="s">
        <v>145</v>
      </c>
      <c r="BA13" s="106" t="s">
        <v>146</v>
      </c>
      <c r="BB13" s="106" t="s">
        <v>1</v>
      </c>
      <c r="BC13" s="106" t="s">
        <v>545</v>
      </c>
      <c r="BD13" s="106" t="s">
        <v>83</v>
      </c>
    </row>
    <row r="14" spans="1:56" s="1" customFormat="1" ht="12" hidden="1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 ca="1">IF('Rekapitulace stavby'!AN10="","",'Rekapitulace stavby'!AN10)</f>
        <v/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6" t="s">
        <v>148</v>
      </c>
      <c r="BA14" s="106" t="s">
        <v>149</v>
      </c>
      <c r="BB14" s="106" t="s">
        <v>1</v>
      </c>
      <c r="BC14" s="106" t="s">
        <v>420</v>
      </c>
      <c r="BD14" s="106" t="s">
        <v>83</v>
      </c>
    </row>
    <row r="15" spans="1:56" s="1" customFormat="1" ht="18" hidden="1" customHeight="1">
      <c r="A15" s="33"/>
      <c r="B15" s="38"/>
      <c r="C15" s="33"/>
      <c r="D15" s="33"/>
      <c r="E15" s="112" t="str">
        <f ca="1">IF('Rekapitulace stavby'!E11="","",'Rekapitulace stavby'!E11)</f>
        <v xml:space="preserve"> </v>
      </c>
      <c r="F15" s="33"/>
      <c r="G15" s="33"/>
      <c r="H15" s="33"/>
      <c r="I15" s="111" t="s">
        <v>26</v>
      </c>
      <c r="J15" s="112" t="str">
        <f ca="1"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Z15" s="106" t="s">
        <v>151</v>
      </c>
      <c r="BA15" s="106" t="s">
        <v>152</v>
      </c>
      <c r="BB15" s="106" t="s">
        <v>1</v>
      </c>
      <c r="BC15" s="106" t="s">
        <v>153</v>
      </c>
      <c r="BD15" s="106" t="s">
        <v>83</v>
      </c>
    </row>
    <row r="16" spans="1:56" s="1" customFormat="1" ht="6.95" hidden="1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1" customFormat="1" ht="12" hidden="1" customHeight="1">
      <c r="A17" s="33"/>
      <c r="B17" s="38"/>
      <c r="C17" s="33"/>
      <c r="D17" s="111" t="s">
        <v>27</v>
      </c>
      <c r="E17" s="33"/>
      <c r="F17" s="33"/>
      <c r="G17" s="33"/>
      <c r="H17" s="33"/>
      <c r="I17" s="111" t="s">
        <v>25</v>
      </c>
      <c r="J17" s="29" t="str">
        <f ca="1"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1" customFormat="1" ht="18" hidden="1" customHeight="1">
      <c r="A18" s="33"/>
      <c r="B18" s="38"/>
      <c r="C18" s="33"/>
      <c r="D18" s="33"/>
      <c r="E18" s="310" t="str">
        <f ca="1">'Rekapitulace stavby'!E14</f>
        <v>Vyplň údaj</v>
      </c>
      <c r="F18" s="311"/>
      <c r="G18" s="311"/>
      <c r="H18" s="311"/>
      <c r="I18" s="111" t="s">
        <v>26</v>
      </c>
      <c r="J18" s="29" t="str">
        <f ca="1"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1" customFormat="1" ht="6.95" hidden="1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1" customFormat="1" ht="12" hidden="1" customHeight="1">
      <c r="A20" s="33"/>
      <c r="B20" s="38"/>
      <c r="C20" s="33"/>
      <c r="D20" s="111" t="s">
        <v>29</v>
      </c>
      <c r="E20" s="33"/>
      <c r="F20" s="33"/>
      <c r="G20" s="33"/>
      <c r="H20" s="33"/>
      <c r="I20" s="111" t="s">
        <v>25</v>
      </c>
      <c r="J20" s="112" t="str">
        <f ca="1"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1" customFormat="1" ht="18" hidden="1" customHeight="1">
      <c r="A21" s="33"/>
      <c r="B21" s="38"/>
      <c r="C21" s="33"/>
      <c r="D21" s="33"/>
      <c r="E21" s="112" t="str">
        <f ca="1">IF('Rekapitulace stavby'!E17="","",'Rekapitulace stavby'!E17)</f>
        <v xml:space="preserve"> </v>
      </c>
      <c r="F21" s="33"/>
      <c r="G21" s="33"/>
      <c r="H21" s="33"/>
      <c r="I21" s="111" t="s">
        <v>26</v>
      </c>
      <c r="J21" s="112" t="str">
        <f ca="1"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1" customFormat="1" ht="6.95" hidden="1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1" customFormat="1" ht="12" hidden="1" customHeight="1">
      <c r="A23" s="33"/>
      <c r="B23" s="38"/>
      <c r="C23" s="33"/>
      <c r="D23" s="111" t="s">
        <v>31</v>
      </c>
      <c r="E23" s="33"/>
      <c r="F23" s="33"/>
      <c r="G23" s="33"/>
      <c r="H23" s="33"/>
      <c r="I23" s="111" t="s">
        <v>25</v>
      </c>
      <c r="J23" s="112" t="str">
        <f ca="1">IF('Rekapitulace stavby'!AN19="","",'Rekapitulace stavby'!AN19)</f>
        <v/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1" customFormat="1" ht="18" hidden="1" customHeight="1">
      <c r="A24" s="33"/>
      <c r="B24" s="38"/>
      <c r="C24" s="33"/>
      <c r="D24" s="33"/>
      <c r="E24" s="112" t="str">
        <f ca="1">IF('Rekapitulace stavby'!E20="","",'Rekapitulace stavby'!E20)</f>
        <v xml:space="preserve"> </v>
      </c>
      <c r="F24" s="33"/>
      <c r="G24" s="33"/>
      <c r="H24" s="33"/>
      <c r="I24" s="111" t="s">
        <v>26</v>
      </c>
      <c r="J24" s="112" t="str">
        <f ca="1">IF('Rekapitulace stavby'!AN20="","",'Rekapitulace stavby'!AN20)</f>
        <v/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1" customFormat="1" ht="6.95" hidden="1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1" customFormat="1" ht="12" hidden="1" customHeight="1">
      <c r="A26" s="33"/>
      <c r="B26" s="38"/>
      <c r="C26" s="33"/>
      <c r="D26" s="111" t="s">
        <v>32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7" customFormat="1" ht="16.5" hidden="1" customHeight="1">
      <c r="A27" s="114"/>
      <c r="B27" s="115"/>
      <c r="C27" s="114"/>
      <c r="D27" s="114"/>
      <c r="E27" s="312" t="s">
        <v>1</v>
      </c>
      <c r="F27" s="312"/>
      <c r="G27" s="312"/>
      <c r="H27" s="312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1" customFormat="1" ht="6.95" hidden="1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1" customFormat="1" ht="6.95" hidden="1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1" customFormat="1" ht="25.35" hidden="1" customHeight="1">
      <c r="A30" s="33"/>
      <c r="B30" s="38"/>
      <c r="C30" s="33"/>
      <c r="D30" s="118" t="s">
        <v>33</v>
      </c>
      <c r="E30" s="33"/>
      <c r="F30" s="33"/>
      <c r="G30" s="33"/>
      <c r="H30" s="33"/>
      <c r="I30" s="33"/>
      <c r="J30" s="119">
        <f>ROUND(J124,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1" customFormat="1" ht="6.95" hidden="1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1" customFormat="1" ht="14.45" hidden="1" customHeight="1">
      <c r="A32" s="33"/>
      <c r="B32" s="38"/>
      <c r="C32" s="33"/>
      <c r="D32" s="33"/>
      <c r="E32" s="33"/>
      <c r="F32" s="120" t="s">
        <v>35</v>
      </c>
      <c r="G32" s="33"/>
      <c r="H32" s="33"/>
      <c r="I32" s="120" t="s">
        <v>34</v>
      </c>
      <c r="J32" s="120" t="s">
        <v>36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1" customFormat="1" ht="14.45" hidden="1" customHeight="1">
      <c r="A33" s="33"/>
      <c r="B33" s="38"/>
      <c r="C33" s="33"/>
      <c r="D33" s="121" t="s">
        <v>37</v>
      </c>
      <c r="E33" s="111" t="s">
        <v>38</v>
      </c>
      <c r="F33" s="122">
        <f>ROUND((SUM(BE124:BE283)),  2)</f>
        <v>0</v>
      </c>
      <c r="G33" s="33"/>
      <c r="H33" s="33"/>
      <c r="I33" s="123">
        <v>0.21</v>
      </c>
      <c r="J33" s="122">
        <f>ROUND(((SUM(BE124:BE283))*I33),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1" customFormat="1" ht="14.45" hidden="1" customHeight="1">
      <c r="A34" s="33"/>
      <c r="B34" s="38"/>
      <c r="C34" s="33"/>
      <c r="D34" s="33"/>
      <c r="E34" s="111" t="s">
        <v>39</v>
      </c>
      <c r="F34" s="122">
        <f>ROUND((SUM(BF124:BF283)),  2)</f>
        <v>0</v>
      </c>
      <c r="G34" s="33"/>
      <c r="H34" s="33"/>
      <c r="I34" s="123">
        <v>0.15</v>
      </c>
      <c r="J34" s="122">
        <f>ROUND(((SUM(BF124:BF283))*I34),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1" customFormat="1" ht="14.45" hidden="1" customHeight="1">
      <c r="A35" s="33"/>
      <c r="B35" s="38"/>
      <c r="C35" s="33"/>
      <c r="D35" s="33"/>
      <c r="E35" s="111" t="s">
        <v>40</v>
      </c>
      <c r="F35" s="122">
        <f>ROUND((SUM(BG124:BG283)),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1" customFormat="1" ht="14.45" hidden="1" customHeight="1">
      <c r="A36" s="33"/>
      <c r="B36" s="38"/>
      <c r="C36" s="33"/>
      <c r="D36" s="33"/>
      <c r="E36" s="111" t="s">
        <v>41</v>
      </c>
      <c r="F36" s="122">
        <f>ROUND((SUM(BH124:BH283)),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1" customFormat="1" ht="14.45" hidden="1" customHeight="1">
      <c r="A37" s="33"/>
      <c r="B37" s="38"/>
      <c r="C37" s="33"/>
      <c r="D37" s="33"/>
      <c r="E37" s="111" t="s">
        <v>42</v>
      </c>
      <c r="F37" s="122">
        <f>ROUND((SUM(BI124:BI283)),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1" customFormat="1" ht="6.95" hidden="1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25.35" hidden="1" customHeight="1">
      <c r="A39" s="33"/>
      <c r="B39" s="38"/>
      <c r="C39" s="124"/>
      <c r="D39" s="125" t="s">
        <v>43</v>
      </c>
      <c r="E39" s="126"/>
      <c r="F39" s="126"/>
      <c r="G39" s="127" t="s">
        <v>44</v>
      </c>
      <c r="H39" s="128" t="s">
        <v>45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1" customFormat="1" ht="14.45" hidden="1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ht="14.45" hidden="1" customHeight="1">
      <c r="B41" s="19"/>
      <c r="L41" s="19"/>
    </row>
    <row r="42" spans="1:31" ht="14.45" hidden="1" customHeight="1">
      <c r="B42" s="19"/>
      <c r="L42" s="19"/>
    </row>
    <row r="43" spans="1:31" ht="14.45" hidden="1" customHeight="1">
      <c r="B43" s="19"/>
      <c r="L43" s="19"/>
    </row>
    <row r="44" spans="1:31" ht="14.45" hidden="1" customHeight="1">
      <c r="B44" s="19"/>
      <c r="L44" s="19"/>
    </row>
    <row r="45" spans="1:31" ht="14.45" hidden="1" customHeight="1">
      <c r="B45" s="19"/>
      <c r="L45" s="19"/>
    </row>
    <row r="46" spans="1:31" ht="14.45" hidden="1" customHeight="1">
      <c r="B46" s="19"/>
      <c r="L46" s="19"/>
    </row>
    <row r="47" spans="1:31" ht="14.45" hidden="1" customHeight="1">
      <c r="B47" s="19"/>
      <c r="L47" s="19"/>
    </row>
    <row r="48" spans="1:31" ht="14.45" hidden="1" customHeight="1">
      <c r="B48" s="19"/>
      <c r="L48" s="19"/>
    </row>
    <row r="49" spans="1:31" ht="14.45" hidden="1" customHeight="1">
      <c r="B49" s="19"/>
      <c r="L49" s="19"/>
    </row>
    <row r="50" spans="1:31" s="1" customFormat="1" ht="14.45" hidden="1" customHeight="1">
      <c r="B50" s="50"/>
      <c r="D50" s="131" t="s">
        <v>46</v>
      </c>
      <c r="E50" s="132"/>
      <c r="F50" s="132"/>
      <c r="G50" s="131" t="s">
        <v>47</v>
      </c>
      <c r="H50" s="132"/>
      <c r="I50" s="132"/>
      <c r="J50" s="132"/>
      <c r="K50" s="132"/>
      <c r="L50" s="50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1" customFormat="1" ht="12.75" hidden="1">
      <c r="A61" s="33"/>
      <c r="B61" s="38"/>
      <c r="C61" s="33"/>
      <c r="D61" s="133" t="s">
        <v>48</v>
      </c>
      <c r="E61" s="134"/>
      <c r="F61" s="135" t="s">
        <v>49</v>
      </c>
      <c r="G61" s="133" t="s">
        <v>48</v>
      </c>
      <c r="H61" s="134"/>
      <c r="I61" s="134"/>
      <c r="J61" s="136" t="s">
        <v>49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1" customFormat="1" ht="12.75" hidden="1">
      <c r="A65" s="33"/>
      <c r="B65" s="38"/>
      <c r="C65" s="33"/>
      <c r="D65" s="131" t="s">
        <v>50</v>
      </c>
      <c r="E65" s="137"/>
      <c r="F65" s="137"/>
      <c r="G65" s="131" t="s">
        <v>51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1" customFormat="1" ht="12.75" hidden="1">
      <c r="A76" s="33"/>
      <c r="B76" s="38"/>
      <c r="C76" s="33"/>
      <c r="D76" s="133" t="s">
        <v>48</v>
      </c>
      <c r="E76" s="134"/>
      <c r="F76" s="135" t="s">
        <v>49</v>
      </c>
      <c r="G76" s="133" t="s">
        <v>48</v>
      </c>
      <c r="H76" s="134"/>
      <c r="I76" s="134"/>
      <c r="J76" s="136" t="s">
        <v>49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1" customFormat="1" ht="14.45" hidden="1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hidden="1"/>
    <row r="79" spans="1:31" hidden="1"/>
    <row r="80" spans="1:31" hidden="1"/>
    <row r="81" spans="1:47" s="1" customFormat="1" ht="6.95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1" customFormat="1" ht="24.95" customHeight="1">
      <c r="A82" s="33"/>
      <c r="B82" s="34"/>
      <c r="C82" s="22" t="s">
        <v>154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1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1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1" customFormat="1" ht="16.5" customHeight="1">
      <c r="A85" s="33"/>
      <c r="B85" s="34"/>
      <c r="C85" s="35"/>
      <c r="D85" s="35"/>
      <c r="E85" s="304" t="str">
        <f>E7</f>
        <v>Vodovodní přípojky Chlístovice - Žandov</v>
      </c>
      <c r="F85" s="305"/>
      <c r="G85" s="305"/>
      <c r="H85" s="30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1" customFormat="1" ht="12" customHeight="1">
      <c r="A86" s="33"/>
      <c r="B86" s="34"/>
      <c r="C86" s="28" t="s">
        <v>128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1" customFormat="1" ht="16.5" customHeight="1">
      <c r="A87" s="33"/>
      <c r="B87" s="34"/>
      <c r="C87" s="35"/>
      <c r="D87" s="35"/>
      <c r="E87" s="282" t="str">
        <f>E9</f>
        <v>SO 01.4 - Vodovodní přípojky Kralice</v>
      </c>
      <c r="F87" s="303"/>
      <c r="G87" s="303"/>
      <c r="H87" s="30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1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1" customFormat="1" ht="12" customHeight="1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 t="str">
        <f>IF(J12="","",J12)</f>
        <v>19. 4. 2021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1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1" customFormat="1" ht="15.2" customHeight="1">
      <c r="A91" s="33"/>
      <c r="B91" s="34"/>
      <c r="C91" s="28" t="s">
        <v>24</v>
      </c>
      <c r="D91" s="35"/>
      <c r="E91" s="35"/>
      <c r="F91" s="26" t="str">
        <f>E15</f>
        <v xml:space="preserve"> </v>
      </c>
      <c r="G91" s="35"/>
      <c r="H91" s="35"/>
      <c r="I91" s="28" t="s">
        <v>29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1" customFormat="1" ht="15.2" customHeight="1">
      <c r="A92" s="33"/>
      <c r="B92" s="34"/>
      <c r="C92" s="28" t="s">
        <v>27</v>
      </c>
      <c r="D92" s="35"/>
      <c r="E92" s="35"/>
      <c r="F92" s="26" t="str">
        <f>IF(E18="","",E18)</f>
        <v>Vyplň údaj</v>
      </c>
      <c r="G92" s="35"/>
      <c r="H92" s="35"/>
      <c r="I92" s="28" t="s">
        <v>31</v>
      </c>
      <c r="J92" s="31" t="str">
        <f>E24</f>
        <v xml:space="preserve"> 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1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1" customFormat="1" ht="29.25" customHeight="1">
      <c r="A94" s="33"/>
      <c r="B94" s="34"/>
      <c r="C94" s="142" t="s">
        <v>155</v>
      </c>
      <c r="D94" s="42"/>
      <c r="E94" s="42"/>
      <c r="F94" s="42"/>
      <c r="G94" s="42"/>
      <c r="H94" s="42"/>
      <c r="I94" s="42"/>
      <c r="J94" s="143" t="s">
        <v>156</v>
      </c>
      <c r="K94" s="42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1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1" customFormat="1" ht="22.9" customHeight="1">
      <c r="A96" s="33"/>
      <c r="B96" s="34"/>
      <c r="C96" s="144" t="s">
        <v>157</v>
      </c>
      <c r="D96" s="35"/>
      <c r="E96" s="35"/>
      <c r="F96" s="35"/>
      <c r="G96" s="35"/>
      <c r="H96" s="35"/>
      <c r="I96" s="35"/>
      <c r="J96" s="82">
        <f>J124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158</v>
      </c>
    </row>
    <row r="97" spans="1:31" s="8" customFormat="1" ht="24.95" customHeight="1">
      <c r="B97" s="145"/>
      <c r="C97" s="146"/>
      <c r="D97" s="147" t="s">
        <v>159</v>
      </c>
      <c r="E97" s="148"/>
      <c r="F97" s="148"/>
      <c r="G97" s="148"/>
      <c r="H97" s="148"/>
      <c r="I97" s="148"/>
      <c r="J97" s="149">
        <f>J125</f>
        <v>0</v>
      </c>
      <c r="K97" s="146"/>
      <c r="L97" s="150"/>
    </row>
    <row r="98" spans="1:31" s="9" customFormat="1" ht="19.899999999999999" customHeight="1">
      <c r="B98" s="151"/>
      <c r="C98" s="152"/>
      <c r="D98" s="153" t="s">
        <v>160</v>
      </c>
      <c r="E98" s="154"/>
      <c r="F98" s="154"/>
      <c r="G98" s="154"/>
      <c r="H98" s="154"/>
      <c r="I98" s="154"/>
      <c r="J98" s="155">
        <f>J126</f>
        <v>0</v>
      </c>
      <c r="K98" s="152"/>
      <c r="L98" s="156"/>
    </row>
    <row r="99" spans="1:31" s="9" customFormat="1" ht="19.899999999999999" customHeight="1">
      <c r="B99" s="151"/>
      <c r="C99" s="152"/>
      <c r="D99" s="153" t="s">
        <v>161</v>
      </c>
      <c r="E99" s="154"/>
      <c r="F99" s="154"/>
      <c r="G99" s="154"/>
      <c r="H99" s="154"/>
      <c r="I99" s="154"/>
      <c r="J99" s="155">
        <f>J218</f>
        <v>0</v>
      </c>
      <c r="K99" s="152"/>
      <c r="L99" s="156"/>
    </row>
    <row r="100" spans="1:31" s="9" customFormat="1" ht="19.899999999999999" customHeight="1">
      <c r="B100" s="151"/>
      <c r="C100" s="152"/>
      <c r="D100" s="153" t="s">
        <v>162</v>
      </c>
      <c r="E100" s="154"/>
      <c r="F100" s="154"/>
      <c r="G100" s="154"/>
      <c r="H100" s="154"/>
      <c r="I100" s="154"/>
      <c r="J100" s="155">
        <f>J223</f>
        <v>0</v>
      </c>
      <c r="K100" s="152"/>
      <c r="L100" s="156"/>
    </row>
    <row r="101" spans="1:31" s="9" customFormat="1" ht="19.899999999999999" customHeight="1">
      <c r="B101" s="151"/>
      <c r="C101" s="152"/>
      <c r="D101" s="153" t="s">
        <v>163</v>
      </c>
      <c r="E101" s="154"/>
      <c r="F101" s="154"/>
      <c r="G101" s="154"/>
      <c r="H101" s="154"/>
      <c r="I101" s="154"/>
      <c r="J101" s="155">
        <f>J240</f>
        <v>0</v>
      </c>
      <c r="K101" s="152"/>
      <c r="L101" s="156"/>
    </row>
    <row r="102" spans="1:31" s="9" customFormat="1" ht="19.899999999999999" customHeight="1">
      <c r="B102" s="151"/>
      <c r="C102" s="152"/>
      <c r="D102" s="153" t="s">
        <v>164</v>
      </c>
      <c r="E102" s="154"/>
      <c r="F102" s="154"/>
      <c r="G102" s="154"/>
      <c r="H102" s="154"/>
      <c r="I102" s="154"/>
      <c r="J102" s="155">
        <f>J261</f>
        <v>0</v>
      </c>
      <c r="K102" s="152"/>
      <c r="L102" s="156"/>
    </row>
    <row r="103" spans="1:31" s="9" customFormat="1" ht="19.899999999999999" customHeight="1">
      <c r="B103" s="151"/>
      <c r="C103" s="152"/>
      <c r="D103" s="153" t="s">
        <v>165</v>
      </c>
      <c r="E103" s="154"/>
      <c r="F103" s="154"/>
      <c r="G103" s="154"/>
      <c r="H103" s="154"/>
      <c r="I103" s="154"/>
      <c r="J103" s="155">
        <f>J270</f>
        <v>0</v>
      </c>
      <c r="K103" s="152"/>
      <c r="L103" s="156"/>
    </row>
    <row r="104" spans="1:31" s="9" customFormat="1" ht="19.899999999999999" customHeight="1">
      <c r="B104" s="151"/>
      <c r="C104" s="152"/>
      <c r="D104" s="153" t="s">
        <v>166</v>
      </c>
      <c r="E104" s="154"/>
      <c r="F104" s="154"/>
      <c r="G104" s="154"/>
      <c r="H104" s="154"/>
      <c r="I104" s="154"/>
      <c r="J104" s="155">
        <f>J279</f>
        <v>0</v>
      </c>
      <c r="K104" s="152"/>
      <c r="L104" s="156"/>
    </row>
    <row r="105" spans="1:31" s="1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1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1" customFormat="1" ht="6.95" customHeight="1">
      <c r="A110" s="33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1" customFormat="1" ht="24.95" customHeight="1">
      <c r="A111" s="33"/>
      <c r="B111" s="34"/>
      <c r="C111" s="22" t="s">
        <v>167</v>
      </c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1" customFormat="1" ht="6.95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A113" s="33"/>
      <c r="B113" s="34"/>
      <c r="C113" s="28" t="s">
        <v>16</v>
      </c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6.5" customHeight="1">
      <c r="A114" s="33"/>
      <c r="B114" s="34"/>
      <c r="C114" s="35"/>
      <c r="D114" s="35"/>
      <c r="E114" s="304" t="str">
        <f>E7</f>
        <v>Vodovodní přípojky Chlístovice - Žandov</v>
      </c>
      <c r="F114" s="305"/>
      <c r="G114" s="305"/>
      <c r="H114" s="30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1" customFormat="1" ht="12" customHeight="1">
      <c r="A115" s="33"/>
      <c r="B115" s="34"/>
      <c r="C115" s="28" t="s">
        <v>128</v>
      </c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" customFormat="1" ht="16.5" customHeight="1">
      <c r="A116" s="33"/>
      <c r="B116" s="34"/>
      <c r="C116" s="35"/>
      <c r="D116" s="35"/>
      <c r="E116" s="282" t="str">
        <f>E9</f>
        <v>SO 01.4 - Vodovodní přípojky Kralice</v>
      </c>
      <c r="F116" s="303"/>
      <c r="G116" s="303"/>
      <c r="H116" s="303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" customFormat="1" ht="6.9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" customFormat="1" ht="12" customHeight="1">
      <c r="A118" s="33"/>
      <c r="B118" s="34"/>
      <c r="C118" s="28" t="s">
        <v>20</v>
      </c>
      <c r="D118" s="35"/>
      <c r="E118" s="35"/>
      <c r="F118" s="26" t="str">
        <f>F12</f>
        <v xml:space="preserve"> </v>
      </c>
      <c r="G118" s="35"/>
      <c r="H118" s="35"/>
      <c r="I118" s="28" t="s">
        <v>22</v>
      </c>
      <c r="J118" s="65" t="str">
        <f>IF(J12="","",J12)</f>
        <v>19. 4. 2021</v>
      </c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" customFormat="1" ht="6.95" customHeight="1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" customFormat="1" ht="15.2" customHeight="1">
      <c r="A120" s="33"/>
      <c r="B120" s="34"/>
      <c r="C120" s="28" t="s">
        <v>24</v>
      </c>
      <c r="D120" s="35"/>
      <c r="E120" s="35"/>
      <c r="F120" s="26" t="str">
        <f>E15</f>
        <v xml:space="preserve"> </v>
      </c>
      <c r="G120" s="35"/>
      <c r="H120" s="35"/>
      <c r="I120" s="28" t="s">
        <v>29</v>
      </c>
      <c r="J120" s="31" t="str">
        <f>E21</f>
        <v xml:space="preserve"> </v>
      </c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" customFormat="1" ht="15.2" customHeight="1">
      <c r="A121" s="33"/>
      <c r="B121" s="34"/>
      <c r="C121" s="28" t="s">
        <v>27</v>
      </c>
      <c r="D121" s="35"/>
      <c r="E121" s="35"/>
      <c r="F121" s="26" t="str">
        <f>IF(E18="","",E18)</f>
        <v>Vyplň údaj</v>
      </c>
      <c r="G121" s="35"/>
      <c r="H121" s="35"/>
      <c r="I121" s="28" t="s">
        <v>31</v>
      </c>
      <c r="J121" s="31" t="str">
        <f>E24</f>
        <v xml:space="preserve"> 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" customFormat="1" ht="10.3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0" customFormat="1" ht="29.25" customHeight="1">
      <c r="A123" s="157"/>
      <c r="B123" s="158"/>
      <c r="C123" s="159" t="s">
        <v>168</v>
      </c>
      <c r="D123" s="160" t="s">
        <v>58</v>
      </c>
      <c r="E123" s="160" t="s">
        <v>54</v>
      </c>
      <c r="F123" s="160" t="s">
        <v>55</v>
      </c>
      <c r="G123" s="160" t="s">
        <v>169</v>
      </c>
      <c r="H123" s="160" t="s">
        <v>170</v>
      </c>
      <c r="I123" s="160" t="s">
        <v>171</v>
      </c>
      <c r="J123" s="160" t="s">
        <v>156</v>
      </c>
      <c r="K123" s="161" t="s">
        <v>172</v>
      </c>
      <c r="L123" s="162"/>
      <c r="M123" s="73" t="s">
        <v>1</v>
      </c>
      <c r="N123" s="74" t="s">
        <v>37</v>
      </c>
      <c r="O123" s="74" t="s">
        <v>173</v>
      </c>
      <c r="P123" s="74" t="s">
        <v>174</v>
      </c>
      <c r="Q123" s="74" t="s">
        <v>175</v>
      </c>
      <c r="R123" s="74" t="s">
        <v>176</v>
      </c>
      <c r="S123" s="74" t="s">
        <v>177</v>
      </c>
      <c r="T123" s="75" t="s">
        <v>178</v>
      </c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</row>
    <row r="124" spans="1:65" s="1" customFormat="1" ht="22.9" customHeight="1">
      <c r="A124" s="33"/>
      <c r="B124" s="34"/>
      <c r="C124" s="80" t="s">
        <v>179</v>
      </c>
      <c r="D124" s="35"/>
      <c r="E124" s="35"/>
      <c r="F124" s="35"/>
      <c r="G124" s="35"/>
      <c r="H124" s="35"/>
      <c r="I124" s="35"/>
      <c r="J124" s="163">
        <f>BK124</f>
        <v>0</v>
      </c>
      <c r="K124" s="35"/>
      <c r="L124" s="38"/>
      <c r="M124" s="76"/>
      <c r="N124" s="164"/>
      <c r="O124" s="77"/>
      <c r="P124" s="165">
        <f>P125</f>
        <v>0</v>
      </c>
      <c r="Q124" s="77"/>
      <c r="R124" s="165">
        <f>R125</f>
        <v>572.13028104999989</v>
      </c>
      <c r="S124" s="77"/>
      <c r="T124" s="166">
        <f>T125</f>
        <v>196.51208400000002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6" t="s">
        <v>72</v>
      </c>
      <c r="AU124" s="16" t="s">
        <v>158</v>
      </c>
      <c r="BK124" s="167">
        <f>BK125</f>
        <v>0</v>
      </c>
    </row>
    <row r="125" spans="1:65" s="11" customFormat="1" ht="25.9" customHeight="1">
      <c r="B125" s="168"/>
      <c r="C125" s="169"/>
      <c r="D125" s="170" t="s">
        <v>72</v>
      </c>
      <c r="E125" s="171" t="s">
        <v>180</v>
      </c>
      <c r="F125" s="171" t="s">
        <v>181</v>
      </c>
      <c r="G125" s="169"/>
      <c r="H125" s="169"/>
      <c r="I125" s="172"/>
      <c r="J125" s="173">
        <f>BK125</f>
        <v>0</v>
      </c>
      <c r="K125" s="169"/>
      <c r="L125" s="174"/>
      <c r="M125" s="175"/>
      <c r="N125" s="176"/>
      <c r="O125" s="176"/>
      <c r="P125" s="177">
        <f>P126+P218+P223+P240+P261+P270+P279</f>
        <v>0</v>
      </c>
      <c r="Q125" s="176"/>
      <c r="R125" s="177">
        <f>R126+R218+R223+R240+R261+R270+R279</f>
        <v>572.13028104999989</v>
      </c>
      <c r="S125" s="176"/>
      <c r="T125" s="178">
        <f>T126+T218+T223+T240+T261+T270+T279</f>
        <v>196.51208400000002</v>
      </c>
      <c r="AR125" s="179" t="s">
        <v>81</v>
      </c>
      <c r="AT125" s="180" t="s">
        <v>72</v>
      </c>
      <c r="AU125" s="180" t="s">
        <v>73</v>
      </c>
      <c r="AY125" s="179" t="s">
        <v>182</v>
      </c>
      <c r="BK125" s="181">
        <f>BK126+BK218+BK223+BK240+BK261+BK270+BK279</f>
        <v>0</v>
      </c>
    </row>
    <row r="126" spans="1:65" s="11" customFormat="1" ht="22.9" customHeight="1">
      <c r="B126" s="168"/>
      <c r="C126" s="169"/>
      <c r="D126" s="170" t="s">
        <v>72</v>
      </c>
      <c r="E126" s="182" t="s">
        <v>81</v>
      </c>
      <c r="F126" s="182" t="s">
        <v>183</v>
      </c>
      <c r="G126" s="169"/>
      <c r="H126" s="169"/>
      <c r="I126" s="172"/>
      <c r="J126" s="183">
        <f>BK126</f>
        <v>0</v>
      </c>
      <c r="K126" s="169"/>
      <c r="L126" s="174"/>
      <c r="M126" s="175"/>
      <c r="N126" s="176"/>
      <c r="O126" s="176"/>
      <c r="P126" s="177">
        <f>SUM(P127:P217)</f>
        <v>0</v>
      </c>
      <c r="Q126" s="176"/>
      <c r="R126" s="177">
        <f>SUM(R127:R217)</f>
        <v>449.62354899999997</v>
      </c>
      <c r="S126" s="176"/>
      <c r="T126" s="178">
        <f>SUM(T127:T217)</f>
        <v>196.51208400000002</v>
      </c>
      <c r="AR126" s="179" t="s">
        <v>81</v>
      </c>
      <c r="AT126" s="180" t="s">
        <v>72</v>
      </c>
      <c r="AU126" s="180" t="s">
        <v>81</v>
      </c>
      <c r="AY126" s="179" t="s">
        <v>182</v>
      </c>
      <c r="BK126" s="181">
        <f>SUM(BK127:BK217)</f>
        <v>0</v>
      </c>
    </row>
    <row r="127" spans="1:65" s="1" customFormat="1" ht="24">
      <c r="A127" s="33"/>
      <c r="B127" s="34"/>
      <c r="C127" s="184" t="s">
        <v>81</v>
      </c>
      <c r="D127" s="184" t="s">
        <v>184</v>
      </c>
      <c r="E127" s="185" t="s">
        <v>185</v>
      </c>
      <c r="F127" s="186" t="s">
        <v>186</v>
      </c>
      <c r="G127" s="187" t="s">
        <v>187</v>
      </c>
      <c r="H127" s="188">
        <v>233.79599999999999</v>
      </c>
      <c r="I127" s="189"/>
      <c r="J127" s="190">
        <f>ROUND(I127*H127,2)</f>
        <v>0</v>
      </c>
      <c r="K127" s="186" t="s">
        <v>188</v>
      </c>
      <c r="L127" s="38"/>
      <c r="M127" s="191" t="s">
        <v>1</v>
      </c>
      <c r="N127" s="192" t="s">
        <v>38</v>
      </c>
      <c r="O127" s="70"/>
      <c r="P127" s="193">
        <f>O127*H127</f>
        <v>0</v>
      </c>
      <c r="Q127" s="193">
        <v>0</v>
      </c>
      <c r="R127" s="193">
        <f>Q127*H127</f>
        <v>0</v>
      </c>
      <c r="S127" s="193">
        <v>0.29499999999999998</v>
      </c>
      <c r="T127" s="194">
        <f>S127*H127</f>
        <v>68.969819999999999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5" t="s">
        <v>189</v>
      </c>
      <c r="AT127" s="195" t="s">
        <v>184</v>
      </c>
      <c r="AU127" s="195" t="s">
        <v>83</v>
      </c>
      <c r="AY127" s="16" t="s">
        <v>182</v>
      </c>
      <c r="BE127" s="196">
        <f>IF(N127="základní",J127,0)</f>
        <v>0</v>
      </c>
      <c r="BF127" s="196">
        <f>IF(N127="snížená",J127,0)</f>
        <v>0</v>
      </c>
      <c r="BG127" s="196">
        <f>IF(N127="zákl. přenesená",J127,0)</f>
        <v>0</v>
      </c>
      <c r="BH127" s="196">
        <f>IF(N127="sníž. přenesená",J127,0)</f>
        <v>0</v>
      </c>
      <c r="BI127" s="196">
        <f>IF(N127="nulová",J127,0)</f>
        <v>0</v>
      </c>
      <c r="BJ127" s="16" t="s">
        <v>81</v>
      </c>
      <c r="BK127" s="196">
        <f>ROUND(I127*H127,2)</f>
        <v>0</v>
      </c>
      <c r="BL127" s="16" t="s">
        <v>189</v>
      </c>
      <c r="BM127" s="195" t="s">
        <v>190</v>
      </c>
    </row>
    <row r="128" spans="1:65" s="12" customFormat="1">
      <c r="B128" s="197"/>
      <c r="C128" s="198"/>
      <c r="D128" s="199" t="s">
        <v>191</v>
      </c>
      <c r="E128" s="200" t="s">
        <v>1</v>
      </c>
      <c r="F128" s="201" t="s">
        <v>192</v>
      </c>
      <c r="G128" s="198"/>
      <c r="H128" s="202">
        <v>233.79599999999999</v>
      </c>
      <c r="I128" s="203"/>
      <c r="J128" s="198"/>
      <c r="K128" s="198"/>
      <c r="L128" s="204"/>
      <c r="M128" s="205"/>
      <c r="N128" s="206"/>
      <c r="O128" s="206"/>
      <c r="P128" s="206"/>
      <c r="Q128" s="206"/>
      <c r="R128" s="206"/>
      <c r="S128" s="206"/>
      <c r="T128" s="207"/>
      <c r="AT128" s="208" t="s">
        <v>191</v>
      </c>
      <c r="AU128" s="208" t="s">
        <v>83</v>
      </c>
      <c r="AV128" s="12" t="s">
        <v>83</v>
      </c>
      <c r="AW128" s="12" t="s">
        <v>30</v>
      </c>
      <c r="AX128" s="12" t="s">
        <v>81</v>
      </c>
      <c r="AY128" s="208" t="s">
        <v>182</v>
      </c>
    </row>
    <row r="129" spans="1:65" s="1" customFormat="1" ht="24">
      <c r="A129" s="33"/>
      <c r="B129" s="34"/>
      <c r="C129" s="184" t="s">
        <v>83</v>
      </c>
      <c r="D129" s="184" t="s">
        <v>184</v>
      </c>
      <c r="E129" s="185" t="s">
        <v>193</v>
      </c>
      <c r="F129" s="186" t="s">
        <v>194</v>
      </c>
      <c r="G129" s="187" t="s">
        <v>187</v>
      </c>
      <c r="H129" s="188">
        <v>331.22800000000001</v>
      </c>
      <c r="I129" s="189"/>
      <c r="J129" s="190">
        <f>ROUND(I129*H129,2)</f>
        <v>0</v>
      </c>
      <c r="K129" s="186" t="s">
        <v>188</v>
      </c>
      <c r="L129" s="38"/>
      <c r="M129" s="191" t="s">
        <v>1</v>
      </c>
      <c r="N129" s="192" t="s">
        <v>38</v>
      </c>
      <c r="O129" s="70"/>
      <c r="P129" s="193">
        <f>O129*H129</f>
        <v>0</v>
      </c>
      <c r="Q129" s="193">
        <v>0</v>
      </c>
      <c r="R129" s="193">
        <f>Q129*H129</f>
        <v>0</v>
      </c>
      <c r="S129" s="193">
        <v>9.8000000000000004E-2</v>
      </c>
      <c r="T129" s="194">
        <f>S129*H129</f>
        <v>32.460343999999999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95" t="s">
        <v>189</v>
      </c>
      <c r="AT129" s="195" t="s">
        <v>184</v>
      </c>
      <c r="AU129" s="195" t="s">
        <v>83</v>
      </c>
      <c r="AY129" s="16" t="s">
        <v>182</v>
      </c>
      <c r="BE129" s="196">
        <f>IF(N129="základní",J129,0)</f>
        <v>0</v>
      </c>
      <c r="BF129" s="196">
        <f>IF(N129="snížená",J129,0)</f>
        <v>0</v>
      </c>
      <c r="BG129" s="196">
        <f>IF(N129="zákl. přenesená",J129,0)</f>
        <v>0</v>
      </c>
      <c r="BH129" s="196">
        <f>IF(N129="sníž. přenesená",J129,0)</f>
        <v>0</v>
      </c>
      <c r="BI129" s="196">
        <f>IF(N129="nulová",J129,0)</f>
        <v>0</v>
      </c>
      <c r="BJ129" s="16" t="s">
        <v>81</v>
      </c>
      <c r="BK129" s="196">
        <f>ROUND(I129*H129,2)</f>
        <v>0</v>
      </c>
      <c r="BL129" s="16" t="s">
        <v>189</v>
      </c>
      <c r="BM129" s="195" t="s">
        <v>195</v>
      </c>
    </row>
    <row r="130" spans="1:65" s="12" customFormat="1">
      <c r="B130" s="197"/>
      <c r="C130" s="198"/>
      <c r="D130" s="199" t="s">
        <v>191</v>
      </c>
      <c r="E130" s="200" t="s">
        <v>1</v>
      </c>
      <c r="F130" s="201" t="s">
        <v>196</v>
      </c>
      <c r="G130" s="198"/>
      <c r="H130" s="202">
        <v>126.646</v>
      </c>
      <c r="I130" s="203"/>
      <c r="J130" s="198"/>
      <c r="K130" s="198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191</v>
      </c>
      <c r="AU130" s="208" t="s">
        <v>83</v>
      </c>
      <c r="AV130" s="12" t="s">
        <v>83</v>
      </c>
      <c r="AW130" s="12" t="s">
        <v>30</v>
      </c>
      <c r="AX130" s="12" t="s">
        <v>73</v>
      </c>
      <c r="AY130" s="208" t="s">
        <v>182</v>
      </c>
    </row>
    <row r="131" spans="1:65" s="12" customFormat="1">
      <c r="B131" s="197"/>
      <c r="C131" s="198"/>
      <c r="D131" s="199" t="s">
        <v>191</v>
      </c>
      <c r="E131" s="200" t="s">
        <v>1</v>
      </c>
      <c r="F131" s="201" t="s">
        <v>197</v>
      </c>
      <c r="G131" s="198"/>
      <c r="H131" s="202">
        <v>126.646</v>
      </c>
      <c r="I131" s="203"/>
      <c r="J131" s="198"/>
      <c r="K131" s="198"/>
      <c r="L131" s="204"/>
      <c r="M131" s="205"/>
      <c r="N131" s="206"/>
      <c r="O131" s="206"/>
      <c r="P131" s="206"/>
      <c r="Q131" s="206"/>
      <c r="R131" s="206"/>
      <c r="S131" s="206"/>
      <c r="T131" s="207"/>
      <c r="AT131" s="208" t="s">
        <v>191</v>
      </c>
      <c r="AU131" s="208" t="s">
        <v>83</v>
      </c>
      <c r="AV131" s="12" t="s">
        <v>83</v>
      </c>
      <c r="AW131" s="12" t="s">
        <v>30</v>
      </c>
      <c r="AX131" s="12" t="s">
        <v>73</v>
      </c>
      <c r="AY131" s="208" t="s">
        <v>182</v>
      </c>
    </row>
    <row r="132" spans="1:65" s="12" customFormat="1">
      <c r="B132" s="197"/>
      <c r="C132" s="198"/>
      <c r="D132" s="199" t="s">
        <v>191</v>
      </c>
      <c r="E132" s="200" t="s">
        <v>1</v>
      </c>
      <c r="F132" s="201" t="s">
        <v>198</v>
      </c>
      <c r="G132" s="198"/>
      <c r="H132" s="202">
        <v>77.936000000000007</v>
      </c>
      <c r="I132" s="203"/>
      <c r="J132" s="198"/>
      <c r="K132" s="198"/>
      <c r="L132" s="204"/>
      <c r="M132" s="205"/>
      <c r="N132" s="206"/>
      <c r="O132" s="206"/>
      <c r="P132" s="206"/>
      <c r="Q132" s="206"/>
      <c r="R132" s="206"/>
      <c r="S132" s="206"/>
      <c r="T132" s="207"/>
      <c r="AT132" s="208" t="s">
        <v>191</v>
      </c>
      <c r="AU132" s="208" t="s">
        <v>83</v>
      </c>
      <c r="AV132" s="12" t="s">
        <v>83</v>
      </c>
      <c r="AW132" s="12" t="s">
        <v>30</v>
      </c>
      <c r="AX132" s="12" t="s">
        <v>73</v>
      </c>
      <c r="AY132" s="208" t="s">
        <v>182</v>
      </c>
    </row>
    <row r="133" spans="1:65" s="13" customFormat="1">
      <c r="B133" s="209"/>
      <c r="C133" s="210"/>
      <c r="D133" s="199" t="s">
        <v>191</v>
      </c>
      <c r="E133" s="211" t="s">
        <v>1</v>
      </c>
      <c r="F133" s="212" t="s">
        <v>199</v>
      </c>
      <c r="G133" s="210"/>
      <c r="H133" s="213">
        <v>331.22800000000001</v>
      </c>
      <c r="I133" s="214"/>
      <c r="J133" s="210"/>
      <c r="K133" s="210"/>
      <c r="L133" s="215"/>
      <c r="M133" s="216"/>
      <c r="N133" s="217"/>
      <c r="O133" s="217"/>
      <c r="P133" s="217"/>
      <c r="Q133" s="217"/>
      <c r="R133" s="217"/>
      <c r="S133" s="217"/>
      <c r="T133" s="218"/>
      <c r="AT133" s="219" t="s">
        <v>191</v>
      </c>
      <c r="AU133" s="219" t="s">
        <v>83</v>
      </c>
      <c r="AV133" s="13" t="s">
        <v>189</v>
      </c>
      <c r="AW133" s="13" t="s">
        <v>30</v>
      </c>
      <c r="AX133" s="13" t="s">
        <v>81</v>
      </c>
      <c r="AY133" s="219" t="s">
        <v>182</v>
      </c>
    </row>
    <row r="134" spans="1:65" s="1" customFormat="1" ht="24">
      <c r="A134" s="33"/>
      <c r="B134" s="34"/>
      <c r="C134" s="184" t="s">
        <v>200</v>
      </c>
      <c r="D134" s="184" t="s">
        <v>184</v>
      </c>
      <c r="E134" s="185" t="s">
        <v>201</v>
      </c>
      <c r="F134" s="186" t="s">
        <v>202</v>
      </c>
      <c r="G134" s="187" t="s">
        <v>187</v>
      </c>
      <c r="H134" s="188">
        <v>77.936000000000007</v>
      </c>
      <c r="I134" s="189"/>
      <c r="J134" s="190">
        <f>ROUND(I134*H134,2)</f>
        <v>0</v>
      </c>
      <c r="K134" s="186" t="s">
        <v>188</v>
      </c>
      <c r="L134" s="38"/>
      <c r="M134" s="191" t="s">
        <v>1</v>
      </c>
      <c r="N134" s="192" t="s">
        <v>38</v>
      </c>
      <c r="O134" s="70"/>
      <c r="P134" s="193">
        <f>O134*H134</f>
        <v>0</v>
      </c>
      <c r="Q134" s="193">
        <v>0</v>
      </c>
      <c r="R134" s="193">
        <f>Q134*H134</f>
        <v>0</v>
      </c>
      <c r="S134" s="193">
        <v>0.22</v>
      </c>
      <c r="T134" s="194">
        <f>S134*H134</f>
        <v>17.14592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5" t="s">
        <v>189</v>
      </c>
      <c r="AT134" s="195" t="s">
        <v>184</v>
      </c>
      <c r="AU134" s="195" t="s">
        <v>83</v>
      </c>
      <c r="AY134" s="16" t="s">
        <v>182</v>
      </c>
      <c r="BE134" s="196">
        <f>IF(N134="základní",J134,0)</f>
        <v>0</v>
      </c>
      <c r="BF134" s="196">
        <f>IF(N134="snížená",J134,0)</f>
        <v>0</v>
      </c>
      <c r="BG134" s="196">
        <f>IF(N134="zákl. přenesená",J134,0)</f>
        <v>0</v>
      </c>
      <c r="BH134" s="196">
        <f>IF(N134="sníž. přenesená",J134,0)</f>
        <v>0</v>
      </c>
      <c r="BI134" s="196">
        <f>IF(N134="nulová",J134,0)</f>
        <v>0</v>
      </c>
      <c r="BJ134" s="16" t="s">
        <v>81</v>
      </c>
      <c r="BK134" s="196">
        <f>ROUND(I134*H134,2)</f>
        <v>0</v>
      </c>
      <c r="BL134" s="16" t="s">
        <v>189</v>
      </c>
      <c r="BM134" s="195" t="s">
        <v>203</v>
      </c>
    </row>
    <row r="135" spans="1:65" s="12" customFormat="1">
      <c r="B135" s="197"/>
      <c r="C135" s="198"/>
      <c r="D135" s="199" t="s">
        <v>191</v>
      </c>
      <c r="E135" s="200" t="s">
        <v>1</v>
      </c>
      <c r="F135" s="201" t="s">
        <v>204</v>
      </c>
      <c r="G135" s="198"/>
      <c r="H135" s="202">
        <v>77.936000000000007</v>
      </c>
      <c r="I135" s="203"/>
      <c r="J135" s="198"/>
      <c r="K135" s="198"/>
      <c r="L135" s="204"/>
      <c r="M135" s="205"/>
      <c r="N135" s="206"/>
      <c r="O135" s="206"/>
      <c r="P135" s="206"/>
      <c r="Q135" s="206"/>
      <c r="R135" s="206"/>
      <c r="S135" s="206"/>
      <c r="T135" s="207"/>
      <c r="AT135" s="208" t="s">
        <v>191</v>
      </c>
      <c r="AU135" s="208" t="s">
        <v>83</v>
      </c>
      <c r="AV135" s="12" t="s">
        <v>83</v>
      </c>
      <c r="AW135" s="12" t="s">
        <v>30</v>
      </c>
      <c r="AX135" s="12" t="s">
        <v>73</v>
      </c>
      <c r="AY135" s="208" t="s">
        <v>182</v>
      </c>
    </row>
    <row r="136" spans="1:65" s="13" customFormat="1">
      <c r="B136" s="209"/>
      <c r="C136" s="210"/>
      <c r="D136" s="199" t="s">
        <v>191</v>
      </c>
      <c r="E136" s="211" t="s">
        <v>1</v>
      </c>
      <c r="F136" s="212" t="s">
        <v>199</v>
      </c>
      <c r="G136" s="210"/>
      <c r="H136" s="213">
        <v>77.936000000000007</v>
      </c>
      <c r="I136" s="214"/>
      <c r="J136" s="210"/>
      <c r="K136" s="210"/>
      <c r="L136" s="215"/>
      <c r="M136" s="216"/>
      <c r="N136" s="217"/>
      <c r="O136" s="217"/>
      <c r="P136" s="217"/>
      <c r="Q136" s="217"/>
      <c r="R136" s="217"/>
      <c r="S136" s="217"/>
      <c r="T136" s="218"/>
      <c r="AT136" s="219" t="s">
        <v>191</v>
      </c>
      <c r="AU136" s="219" t="s">
        <v>83</v>
      </c>
      <c r="AV136" s="13" t="s">
        <v>189</v>
      </c>
      <c r="AW136" s="13" t="s">
        <v>30</v>
      </c>
      <c r="AX136" s="13" t="s">
        <v>81</v>
      </c>
      <c r="AY136" s="219" t="s">
        <v>182</v>
      </c>
    </row>
    <row r="137" spans="1:65" s="1" customFormat="1" ht="24">
      <c r="A137" s="33"/>
      <c r="B137" s="34"/>
      <c r="C137" s="184" t="s">
        <v>189</v>
      </c>
      <c r="D137" s="184" t="s">
        <v>184</v>
      </c>
      <c r="E137" s="185" t="s">
        <v>205</v>
      </c>
      <c r="F137" s="186" t="s">
        <v>206</v>
      </c>
      <c r="G137" s="187" t="s">
        <v>187</v>
      </c>
      <c r="H137" s="188">
        <v>155.87200000000001</v>
      </c>
      <c r="I137" s="189"/>
      <c r="J137" s="190">
        <f>ROUND(I137*H137,2)</f>
        <v>0</v>
      </c>
      <c r="K137" s="186" t="s">
        <v>188</v>
      </c>
      <c r="L137" s="38"/>
      <c r="M137" s="191" t="s">
        <v>1</v>
      </c>
      <c r="N137" s="192" t="s">
        <v>38</v>
      </c>
      <c r="O137" s="70"/>
      <c r="P137" s="193">
        <f>O137*H137</f>
        <v>0</v>
      </c>
      <c r="Q137" s="193">
        <v>0</v>
      </c>
      <c r="R137" s="193">
        <f>Q137*H137</f>
        <v>0</v>
      </c>
      <c r="S137" s="193">
        <v>0.5</v>
      </c>
      <c r="T137" s="194">
        <f>S137*H137</f>
        <v>77.936000000000007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5" t="s">
        <v>189</v>
      </c>
      <c r="AT137" s="195" t="s">
        <v>184</v>
      </c>
      <c r="AU137" s="195" t="s">
        <v>83</v>
      </c>
      <c r="AY137" s="16" t="s">
        <v>182</v>
      </c>
      <c r="BE137" s="196">
        <f>IF(N137="základní",J137,0)</f>
        <v>0</v>
      </c>
      <c r="BF137" s="196">
        <f>IF(N137="snížená",J137,0)</f>
        <v>0</v>
      </c>
      <c r="BG137" s="196">
        <f>IF(N137="zákl. přenesená",J137,0)</f>
        <v>0</v>
      </c>
      <c r="BH137" s="196">
        <f>IF(N137="sníž. přenesená",J137,0)</f>
        <v>0</v>
      </c>
      <c r="BI137" s="196">
        <f>IF(N137="nulová",J137,0)</f>
        <v>0</v>
      </c>
      <c r="BJ137" s="16" t="s">
        <v>81</v>
      </c>
      <c r="BK137" s="196">
        <f>ROUND(I137*H137,2)</f>
        <v>0</v>
      </c>
      <c r="BL137" s="16" t="s">
        <v>189</v>
      </c>
      <c r="BM137" s="195" t="s">
        <v>207</v>
      </c>
    </row>
    <row r="138" spans="1:65" s="12" customFormat="1">
      <c r="B138" s="197"/>
      <c r="C138" s="198"/>
      <c r="D138" s="199" t="s">
        <v>191</v>
      </c>
      <c r="E138" s="200" t="s">
        <v>1</v>
      </c>
      <c r="F138" s="201" t="s">
        <v>208</v>
      </c>
      <c r="G138" s="198"/>
      <c r="H138" s="202">
        <v>155.87200000000001</v>
      </c>
      <c r="I138" s="203"/>
      <c r="J138" s="198"/>
      <c r="K138" s="198"/>
      <c r="L138" s="204"/>
      <c r="M138" s="205"/>
      <c r="N138" s="206"/>
      <c r="O138" s="206"/>
      <c r="P138" s="206"/>
      <c r="Q138" s="206"/>
      <c r="R138" s="206"/>
      <c r="S138" s="206"/>
      <c r="T138" s="207"/>
      <c r="AT138" s="208" t="s">
        <v>191</v>
      </c>
      <c r="AU138" s="208" t="s">
        <v>83</v>
      </c>
      <c r="AV138" s="12" t="s">
        <v>83</v>
      </c>
      <c r="AW138" s="12" t="s">
        <v>30</v>
      </c>
      <c r="AX138" s="12" t="s">
        <v>81</v>
      </c>
      <c r="AY138" s="208" t="s">
        <v>182</v>
      </c>
    </row>
    <row r="139" spans="1:65" s="1" customFormat="1" ht="24">
      <c r="A139" s="33"/>
      <c r="B139" s="34"/>
      <c r="C139" s="184" t="s">
        <v>209</v>
      </c>
      <c r="D139" s="184" t="s">
        <v>184</v>
      </c>
      <c r="E139" s="185" t="s">
        <v>210</v>
      </c>
      <c r="F139" s="186" t="s">
        <v>211</v>
      </c>
      <c r="G139" s="187" t="s">
        <v>212</v>
      </c>
      <c r="H139" s="188">
        <v>58.45</v>
      </c>
      <c r="I139" s="189"/>
      <c r="J139" s="190">
        <f>ROUND(I139*H139,2)</f>
        <v>0</v>
      </c>
      <c r="K139" s="186" t="s">
        <v>1</v>
      </c>
      <c r="L139" s="38"/>
      <c r="M139" s="191" t="s">
        <v>1</v>
      </c>
      <c r="N139" s="192" t="s">
        <v>38</v>
      </c>
      <c r="O139" s="70"/>
      <c r="P139" s="193">
        <f>O139*H139</f>
        <v>0</v>
      </c>
      <c r="Q139" s="193">
        <v>3.6900000000000002E-2</v>
      </c>
      <c r="R139" s="193">
        <f>Q139*H139</f>
        <v>2.1568050000000003</v>
      </c>
      <c r="S139" s="193">
        <v>0</v>
      </c>
      <c r="T139" s="194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5" t="s">
        <v>189</v>
      </c>
      <c r="AT139" s="195" t="s">
        <v>184</v>
      </c>
      <c r="AU139" s="195" t="s">
        <v>83</v>
      </c>
      <c r="AY139" s="16" t="s">
        <v>182</v>
      </c>
      <c r="BE139" s="196">
        <f>IF(N139="základní",J139,0)</f>
        <v>0</v>
      </c>
      <c r="BF139" s="196">
        <f>IF(N139="snížená",J139,0)</f>
        <v>0</v>
      </c>
      <c r="BG139" s="196">
        <f>IF(N139="zákl. přenesená",J139,0)</f>
        <v>0</v>
      </c>
      <c r="BH139" s="196">
        <f>IF(N139="sníž. přenesená",J139,0)</f>
        <v>0</v>
      </c>
      <c r="BI139" s="196">
        <f>IF(N139="nulová",J139,0)</f>
        <v>0</v>
      </c>
      <c r="BJ139" s="16" t="s">
        <v>81</v>
      </c>
      <c r="BK139" s="196">
        <f>ROUND(I139*H139,2)</f>
        <v>0</v>
      </c>
      <c r="BL139" s="16" t="s">
        <v>189</v>
      </c>
      <c r="BM139" s="195" t="s">
        <v>213</v>
      </c>
    </row>
    <row r="140" spans="1:65" s="12" customFormat="1">
      <c r="B140" s="197"/>
      <c r="C140" s="198"/>
      <c r="D140" s="199" t="s">
        <v>191</v>
      </c>
      <c r="E140" s="200" t="s">
        <v>1</v>
      </c>
      <c r="F140" s="201" t="s">
        <v>214</v>
      </c>
      <c r="G140" s="198"/>
      <c r="H140" s="202">
        <v>58.45</v>
      </c>
      <c r="I140" s="203"/>
      <c r="J140" s="198"/>
      <c r="K140" s="198"/>
      <c r="L140" s="204"/>
      <c r="M140" s="205"/>
      <c r="N140" s="206"/>
      <c r="O140" s="206"/>
      <c r="P140" s="206"/>
      <c r="Q140" s="206"/>
      <c r="R140" s="206"/>
      <c r="S140" s="206"/>
      <c r="T140" s="207"/>
      <c r="AT140" s="208" t="s">
        <v>191</v>
      </c>
      <c r="AU140" s="208" t="s">
        <v>83</v>
      </c>
      <c r="AV140" s="12" t="s">
        <v>83</v>
      </c>
      <c r="AW140" s="12" t="s">
        <v>30</v>
      </c>
      <c r="AX140" s="12" t="s">
        <v>81</v>
      </c>
      <c r="AY140" s="208" t="s">
        <v>182</v>
      </c>
    </row>
    <row r="141" spans="1:65" s="1" customFormat="1" ht="24">
      <c r="A141" s="33"/>
      <c r="B141" s="34"/>
      <c r="C141" s="184" t="s">
        <v>215</v>
      </c>
      <c r="D141" s="184" t="s">
        <v>184</v>
      </c>
      <c r="E141" s="185" t="s">
        <v>216</v>
      </c>
      <c r="F141" s="186" t="s">
        <v>217</v>
      </c>
      <c r="G141" s="187" t="s">
        <v>187</v>
      </c>
      <c r="H141" s="188">
        <v>253.279</v>
      </c>
      <c r="I141" s="189"/>
      <c r="J141" s="190">
        <f>ROUND(I141*H141,2)</f>
        <v>0</v>
      </c>
      <c r="K141" s="186" t="s">
        <v>188</v>
      </c>
      <c r="L141" s="38"/>
      <c r="M141" s="191" t="s">
        <v>1</v>
      </c>
      <c r="N141" s="192" t="s">
        <v>38</v>
      </c>
      <c r="O141" s="70"/>
      <c r="P141" s="193">
        <f>O141*H141</f>
        <v>0</v>
      </c>
      <c r="Q141" s="193">
        <v>0</v>
      </c>
      <c r="R141" s="193">
        <f>Q141*H141</f>
        <v>0</v>
      </c>
      <c r="S141" s="193">
        <v>0</v>
      </c>
      <c r="T141" s="194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5" t="s">
        <v>189</v>
      </c>
      <c r="AT141" s="195" t="s">
        <v>184</v>
      </c>
      <c r="AU141" s="195" t="s">
        <v>83</v>
      </c>
      <c r="AY141" s="16" t="s">
        <v>182</v>
      </c>
      <c r="BE141" s="196">
        <f>IF(N141="základní",J141,0)</f>
        <v>0</v>
      </c>
      <c r="BF141" s="196">
        <f>IF(N141="snížená",J141,0)</f>
        <v>0</v>
      </c>
      <c r="BG141" s="196">
        <f>IF(N141="zákl. přenesená",J141,0)</f>
        <v>0</v>
      </c>
      <c r="BH141" s="196">
        <f>IF(N141="sníž. přenesená",J141,0)</f>
        <v>0</v>
      </c>
      <c r="BI141" s="196">
        <f>IF(N141="nulová",J141,0)</f>
        <v>0</v>
      </c>
      <c r="BJ141" s="16" t="s">
        <v>81</v>
      </c>
      <c r="BK141" s="196">
        <f>ROUND(I141*H141,2)</f>
        <v>0</v>
      </c>
      <c r="BL141" s="16" t="s">
        <v>189</v>
      </c>
      <c r="BM141" s="195" t="s">
        <v>218</v>
      </c>
    </row>
    <row r="142" spans="1:65" s="12" customFormat="1">
      <c r="B142" s="197"/>
      <c r="C142" s="198"/>
      <c r="D142" s="199" t="s">
        <v>191</v>
      </c>
      <c r="E142" s="200" t="s">
        <v>1</v>
      </c>
      <c r="F142" s="201" t="s">
        <v>219</v>
      </c>
      <c r="G142" s="198"/>
      <c r="H142" s="202">
        <v>253.279</v>
      </c>
      <c r="I142" s="203"/>
      <c r="J142" s="198"/>
      <c r="K142" s="198"/>
      <c r="L142" s="204"/>
      <c r="M142" s="205"/>
      <c r="N142" s="206"/>
      <c r="O142" s="206"/>
      <c r="P142" s="206"/>
      <c r="Q142" s="206"/>
      <c r="R142" s="206"/>
      <c r="S142" s="206"/>
      <c r="T142" s="207"/>
      <c r="AT142" s="208" t="s">
        <v>191</v>
      </c>
      <c r="AU142" s="208" t="s">
        <v>83</v>
      </c>
      <c r="AV142" s="12" t="s">
        <v>83</v>
      </c>
      <c r="AW142" s="12" t="s">
        <v>30</v>
      </c>
      <c r="AX142" s="12" t="s">
        <v>73</v>
      </c>
      <c r="AY142" s="208" t="s">
        <v>182</v>
      </c>
    </row>
    <row r="143" spans="1:65" s="13" customFormat="1">
      <c r="B143" s="209"/>
      <c r="C143" s="210"/>
      <c r="D143" s="199" t="s">
        <v>191</v>
      </c>
      <c r="E143" s="211" t="s">
        <v>1</v>
      </c>
      <c r="F143" s="212" t="s">
        <v>199</v>
      </c>
      <c r="G143" s="210"/>
      <c r="H143" s="213">
        <v>253.279</v>
      </c>
      <c r="I143" s="214"/>
      <c r="J143" s="210"/>
      <c r="K143" s="210"/>
      <c r="L143" s="215"/>
      <c r="M143" s="216"/>
      <c r="N143" s="217"/>
      <c r="O143" s="217"/>
      <c r="P143" s="217"/>
      <c r="Q143" s="217"/>
      <c r="R143" s="217"/>
      <c r="S143" s="217"/>
      <c r="T143" s="218"/>
      <c r="AT143" s="219" t="s">
        <v>191</v>
      </c>
      <c r="AU143" s="219" t="s">
        <v>83</v>
      </c>
      <c r="AV143" s="13" t="s">
        <v>189</v>
      </c>
      <c r="AW143" s="13" t="s">
        <v>30</v>
      </c>
      <c r="AX143" s="13" t="s">
        <v>81</v>
      </c>
      <c r="AY143" s="219" t="s">
        <v>182</v>
      </c>
    </row>
    <row r="144" spans="1:65" s="1" customFormat="1" ht="24">
      <c r="A144" s="33"/>
      <c r="B144" s="34"/>
      <c r="C144" s="184" t="s">
        <v>220</v>
      </c>
      <c r="D144" s="184" t="s">
        <v>184</v>
      </c>
      <c r="E144" s="185" t="s">
        <v>221</v>
      </c>
      <c r="F144" s="186" t="s">
        <v>222</v>
      </c>
      <c r="G144" s="187" t="s">
        <v>223</v>
      </c>
      <c r="H144" s="188">
        <v>164.739</v>
      </c>
      <c r="I144" s="189"/>
      <c r="J144" s="190">
        <f>ROUND(I144*H144,2)</f>
        <v>0</v>
      </c>
      <c r="K144" s="186" t="s">
        <v>188</v>
      </c>
      <c r="L144" s="38"/>
      <c r="M144" s="191" t="s">
        <v>1</v>
      </c>
      <c r="N144" s="192" t="s">
        <v>38</v>
      </c>
      <c r="O144" s="70"/>
      <c r="P144" s="193">
        <f>O144*H144</f>
        <v>0</v>
      </c>
      <c r="Q144" s="193">
        <v>0</v>
      </c>
      <c r="R144" s="193">
        <f>Q144*H144</f>
        <v>0</v>
      </c>
      <c r="S144" s="193">
        <v>0</v>
      </c>
      <c r="T144" s="194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5" t="s">
        <v>189</v>
      </c>
      <c r="AT144" s="195" t="s">
        <v>184</v>
      </c>
      <c r="AU144" s="195" t="s">
        <v>83</v>
      </c>
      <c r="AY144" s="16" t="s">
        <v>182</v>
      </c>
      <c r="BE144" s="196">
        <f>IF(N144="základní",J144,0)</f>
        <v>0</v>
      </c>
      <c r="BF144" s="196">
        <f>IF(N144="snížená",J144,0)</f>
        <v>0</v>
      </c>
      <c r="BG144" s="196">
        <f>IF(N144="zákl. přenesená",J144,0)</f>
        <v>0</v>
      </c>
      <c r="BH144" s="196">
        <f>IF(N144="sníž. přenesená",J144,0)</f>
        <v>0</v>
      </c>
      <c r="BI144" s="196">
        <f>IF(N144="nulová",J144,0)</f>
        <v>0</v>
      </c>
      <c r="BJ144" s="16" t="s">
        <v>81</v>
      </c>
      <c r="BK144" s="196">
        <f>ROUND(I144*H144,2)</f>
        <v>0</v>
      </c>
      <c r="BL144" s="16" t="s">
        <v>189</v>
      </c>
      <c r="BM144" s="195" t="s">
        <v>224</v>
      </c>
    </row>
    <row r="145" spans="1:65" s="12" customFormat="1">
      <c r="B145" s="197"/>
      <c r="C145" s="198"/>
      <c r="D145" s="199" t="s">
        <v>191</v>
      </c>
      <c r="E145" s="200" t="s">
        <v>1</v>
      </c>
      <c r="F145" s="201" t="s">
        <v>225</v>
      </c>
      <c r="G145" s="198"/>
      <c r="H145" s="202">
        <v>164.739</v>
      </c>
      <c r="I145" s="203"/>
      <c r="J145" s="198"/>
      <c r="K145" s="198"/>
      <c r="L145" s="204"/>
      <c r="M145" s="205"/>
      <c r="N145" s="206"/>
      <c r="O145" s="206"/>
      <c r="P145" s="206"/>
      <c r="Q145" s="206"/>
      <c r="R145" s="206"/>
      <c r="S145" s="206"/>
      <c r="T145" s="207"/>
      <c r="AT145" s="208" t="s">
        <v>191</v>
      </c>
      <c r="AU145" s="208" t="s">
        <v>83</v>
      </c>
      <c r="AV145" s="12" t="s">
        <v>83</v>
      </c>
      <c r="AW145" s="12" t="s">
        <v>30</v>
      </c>
      <c r="AX145" s="12" t="s">
        <v>81</v>
      </c>
      <c r="AY145" s="208" t="s">
        <v>182</v>
      </c>
    </row>
    <row r="146" spans="1:65" s="1" customFormat="1" ht="33" customHeight="1">
      <c r="A146" s="33"/>
      <c r="B146" s="34"/>
      <c r="C146" s="184" t="s">
        <v>226</v>
      </c>
      <c r="D146" s="184" t="s">
        <v>184</v>
      </c>
      <c r="E146" s="185" t="s">
        <v>227</v>
      </c>
      <c r="F146" s="186" t="s">
        <v>228</v>
      </c>
      <c r="G146" s="187" t="s">
        <v>223</v>
      </c>
      <c r="H146" s="188">
        <v>1.1519999999999999</v>
      </c>
      <c r="I146" s="189"/>
      <c r="J146" s="190">
        <f>ROUND(I146*H146,2)</f>
        <v>0</v>
      </c>
      <c r="K146" s="186" t="s">
        <v>188</v>
      </c>
      <c r="L146" s="38"/>
      <c r="M146" s="191" t="s">
        <v>1</v>
      </c>
      <c r="N146" s="192" t="s">
        <v>38</v>
      </c>
      <c r="O146" s="70"/>
      <c r="P146" s="193">
        <f>O146*H146</f>
        <v>0</v>
      </c>
      <c r="Q146" s="193">
        <v>0</v>
      </c>
      <c r="R146" s="193">
        <f>Q146*H146</f>
        <v>0</v>
      </c>
      <c r="S146" s="193">
        <v>0</v>
      </c>
      <c r="T146" s="194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5" t="s">
        <v>189</v>
      </c>
      <c r="AT146" s="195" t="s">
        <v>184</v>
      </c>
      <c r="AU146" s="195" t="s">
        <v>83</v>
      </c>
      <c r="AY146" s="16" t="s">
        <v>182</v>
      </c>
      <c r="BE146" s="196">
        <f>IF(N146="základní",J146,0)</f>
        <v>0</v>
      </c>
      <c r="BF146" s="196">
        <f>IF(N146="snížená",J146,0)</f>
        <v>0</v>
      </c>
      <c r="BG146" s="196">
        <f>IF(N146="zákl. přenesená",J146,0)</f>
        <v>0</v>
      </c>
      <c r="BH146" s="196">
        <f>IF(N146="sníž. přenesená",J146,0)</f>
        <v>0</v>
      </c>
      <c r="BI146" s="196">
        <f>IF(N146="nulová",J146,0)</f>
        <v>0</v>
      </c>
      <c r="BJ146" s="16" t="s">
        <v>81</v>
      </c>
      <c r="BK146" s="196">
        <f>ROUND(I146*H146,2)</f>
        <v>0</v>
      </c>
      <c r="BL146" s="16" t="s">
        <v>189</v>
      </c>
      <c r="BM146" s="195" t="s">
        <v>229</v>
      </c>
    </row>
    <row r="147" spans="1:65" s="12" customFormat="1">
      <c r="B147" s="197"/>
      <c r="C147" s="198"/>
      <c r="D147" s="199" t="s">
        <v>191</v>
      </c>
      <c r="E147" s="200" t="s">
        <v>151</v>
      </c>
      <c r="F147" s="201" t="s">
        <v>230</v>
      </c>
      <c r="G147" s="198"/>
      <c r="H147" s="202">
        <v>2.3039999999999998</v>
      </c>
      <c r="I147" s="203"/>
      <c r="J147" s="198"/>
      <c r="K147" s="198"/>
      <c r="L147" s="204"/>
      <c r="M147" s="205"/>
      <c r="N147" s="206"/>
      <c r="O147" s="206"/>
      <c r="P147" s="206"/>
      <c r="Q147" s="206"/>
      <c r="R147" s="206"/>
      <c r="S147" s="206"/>
      <c r="T147" s="207"/>
      <c r="AT147" s="208" t="s">
        <v>191</v>
      </c>
      <c r="AU147" s="208" t="s">
        <v>83</v>
      </c>
      <c r="AV147" s="12" t="s">
        <v>83</v>
      </c>
      <c r="AW147" s="12" t="s">
        <v>30</v>
      </c>
      <c r="AX147" s="12" t="s">
        <v>73</v>
      </c>
      <c r="AY147" s="208" t="s">
        <v>182</v>
      </c>
    </row>
    <row r="148" spans="1:65" s="12" customFormat="1">
      <c r="B148" s="197"/>
      <c r="C148" s="198"/>
      <c r="D148" s="199" t="s">
        <v>191</v>
      </c>
      <c r="E148" s="200" t="s">
        <v>1</v>
      </c>
      <c r="F148" s="201" t="s">
        <v>231</v>
      </c>
      <c r="G148" s="198"/>
      <c r="H148" s="202">
        <v>1.1519999999999999</v>
      </c>
      <c r="I148" s="203"/>
      <c r="J148" s="198"/>
      <c r="K148" s="198"/>
      <c r="L148" s="204"/>
      <c r="M148" s="205"/>
      <c r="N148" s="206"/>
      <c r="O148" s="206"/>
      <c r="P148" s="206"/>
      <c r="Q148" s="206"/>
      <c r="R148" s="206"/>
      <c r="S148" s="206"/>
      <c r="T148" s="207"/>
      <c r="AT148" s="208" t="s">
        <v>191</v>
      </c>
      <c r="AU148" s="208" t="s">
        <v>83</v>
      </c>
      <c r="AV148" s="12" t="s">
        <v>83</v>
      </c>
      <c r="AW148" s="12" t="s">
        <v>30</v>
      </c>
      <c r="AX148" s="12" t="s">
        <v>81</v>
      </c>
      <c r="AY148" s="208" t="s">
        <v>182</v>
      </c>
    </row>
    <row r="149" spans="1:65" s="1" customFormat="1" ht="33" customHeight="1">
      <c r="A149" s="33"/>
      <c r="B149" s="34"/>
      <c r="C149" s="184" t="s">
        <v>232</v>
      </c>
      <c r="D149" s="184" t="s">
        <v>184</v>
      </c>
      <c r="E149" s="185" t="s">
        <v>233</v>
      </c>
      <c r="F149" s="186" t="s">
        <v>234</v>
      </c>
      <c r="G149" s="187" t="s">
        <v>223</v>
      </c>
      <c r="H149" s="188">
        <v>1.1519999999999999</v>
      </c>
      <c r="I149" s="189"/>
      <c r="J149" s="190">
        <f>ROUND(I149*H149,2)</f>
        <v>0</v>
      </c>
      <c r="K149" s="186" t="s">
        <v>188</v>
      </c>
      <c r="L149" s="38"/>
      <c r="M149" s="191" t="s">
        <v>1</v>
      </c>
      <c r="N149" s="192" t="s">
        <v>38</v>
      </c>
      <c r="O149" s="70"/>
      <c r="P149" s="193">
        <f>O149*H149</f>
        <v>0</v>
      </c>
      <c r="Q149" s="193">
        <v>0</v>
      </c>
      <c r="R149" s="193">
        <f>Q149*H149</f>
        <v>0</v>
      </c>
      <c r="S149" s="193">
        <v>0</v>
      </c>
      <c r="T149" s="194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5" t="s">
        <v>189</v>
      </c>
      <c r="AT149" s="195" t="s">
        <v>184</v>
      </c>
      <c r="AU149" s="195" t="s">
        <v>83</v>
      </c>
      <c r="AY149" s="16" t="s">
        <v>182</v>
      </c>
      <c r="BE149" s="196">
        <f>IF(N149="základní",J149,0)</f>
        <v>0</v>
      </c>
      <c r="BF149" s="196">
        <f>IF(N149="snížená",J149,0)</f>
        <v>0</v>
      </c>
      <c r="BG149" s="196">
        <f>IF(N149="zákl. přenesená",J149,0)</f>
        <v>0</v>
      </c>
      <c r="BH149" s="196">
        <f>IF(N149="sníž. přenesená",J149,0)</f>
        <v>0</v>
      </c>
      <c r="BI149" s="196">
        <f>IF(N149="nulová",J149,0)</f>
        <v>0</v>
      </c>
      <c r="BJ149" s="16" t="s">
        <v>81</v>
      </c>
      <c r="BK149" s="196">
        <f>ROUND(I149*H149,2)</f>
        <v>0</v>
      </c>
      <c r="BL149" s="16" t="s">
        <v>189</v>
      </c>
      <c r="BM149" s="195" t="s">
        <v>235</v>
      </c>
    </row>
    <row r="150" spans="1:65" s="12" customFormat="1">
      <c r="B150" s="197"/>
      <c r="C150" s="198"/>
      <c r="D150" s="199" t="s">
        <v>191</v>
      </c>
      <c r="E150" s="200" t="s">
        <v>1</v>
      </c>
      <c r="F150" s="201" t="s">
        <v>231</v>
      </c>
      <c r="G150" s="198"/>
      <c r="H150" s="202">
        <v>1.1519999999999999</v>
      </c>
      <c r="I150" s="203"/>
      <c r="J150" s="198"/>
      <c r="K150" s="198"/>
      <c r="L150" s="204"/>
      <c r="M150" s="205"/>
      <c r="N150" s="206"/>
      <c r="O150" s="206"/>
      <c r="P150" s="206"/>
      <c r="Q150" s="206"/>
      <c r="R150" s="206"/>
      <c r="S150" s="206"/>
      <c r="T150" s="207"/>
      <c r="AT150" s="208" t="s">
        <v>191</v>
      </c>
      <c r="AU150" s="208" t="s">
        <v>83</v>
      </c>
      <c r="AV150" s="12" t="s">
        <v>83</v>
      </c>
      <c r="AW150" s="12" t="s">
        <v>30</v>
      </c>
      <c r="AX150" s="12" t="s">
        <v>81</v>
      </c>
      <c r="AY150" s="208" t="s">
        <v>182</v>
      </c>
    </row>
    <row r="151" spans="1:65" s="1" customFormat="1" ht="33" customHeight="1">
      <c r="A151" s="33"/>
      <c r="B151" s="34"/>
      <c r="C151" s="184" t="s">
        <v>236</v>
      </c>
      <c r="D151" s="184" t="s">
        <v>184</v>
      </c>
      <c r="E151" s="185" t="s">
        <v>237</v>
      </c>
      <c r="F151" s="186" t="s">
        <v>238</v>
      </c>
      <c r="G151" s="187" t="s">
        <v>223</v>
      </c>
      <c r="H151" s="188">
        <v>274.56599999999997</v>
      </c>
      <c r="I151" s="189"/>
      <c r="J151" s="190">
        <f>ROUND(I151*H151,2)</f>
        <v>0</v>
      </c>
      <c r="K151" s="186" t="s">
        <v>1</v>
      </c>
      <c r="L151" s="38"/>
      <c r="M151" s="191" t="s">
        <v>1</v>
      </c>
      <c r="N151" s="192" t="s">
        <v>38</v>
      </c>
      <c r="O151" s="70"/>
      <c r="P151" s="193">
        <f>O151*H151</f>
        <v>0</v>
      </c>
      <c r="Q151" s="193">
        <v>0</v>
      </c>
      <c r="R151" s="193">
        <f>Q151*H151</f>
        <v>0</v>
      </c>
      <c r="S151" s="193">
        <v>0</v>
      </c>
      <c r="T151" s="194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95" t="s">
        <v>189</v>
      </c>
      <c r="AT151" s="195" t="s">
        <v>184</v>
      </c>
      <c r="AU151" s="195" t="s">
        <v>83</v>
      </c>
      <c r="AY151" s="16" t="s">
        <v>182</v>
      </c>
      <c r="BE151" s="196">
        <f>IF(N151="základní",J151,0)</f>
        <v>0</v>
      </c>
      <c r="BF151" s="196">
        <f>IF(N151="snížená",J151,0)</f>
        <v>0</v>
      </c>
      <c r="BG151" s="196">
        <f>IF(N151="zákl. přenesená",J151,0)</f>
        <v>0</v>
      </c>
      <c r="BH151" s="196">
        <f>IF(N151="sníž. přenesená",J151,0)</f>
        <v>0</v>
      </c>
      <c r="BI151" s="196">
        <f>IF(N151="nulová",J151,0)</f>
        <v>0</v>
      </c>
      <c r="BJ151" s="16" t="s">
        <v>81</v>
      </c>
      <c r="BK151" s="196">
        <f>ROUND(I151*H151,2)</f>
        <v>0</v>
      </c>
      <c r="BL151" s="16" t="s">
        <v>189</v>
      </c>
      <c r="BM151" s="195" t="s">
        <v>239</v>
      </c>
    </row>
    <row r="152" spans="1:65" s="12" customFormat="1">
      <c r="B152" s="197"/>
      <c r="C152" s="198"/>
      <c r="D152" s="199" t="s">
        <v>191</v>
      </c>
      <c r="E152" s="200" t="s">
        <v>1</v>
      </c>
      <c r="F152" s="201" t="s">
        <v>240</v>
      </c>
      <c r="G152" s="198"/>
      <c r="H152" s="202">
        <v>654.64</v>
      </c>
      <c r="I152" s="203"/>
      <c r="J152" s="198"/>
      <c r="K152" s="198"/>
      <c r="L152" s="204"/>
      <c r="M152" s="205"/>
      <c r="N152" s="206"/>
      <c r="O152" s="206"/>
      <c r="P152" s="206"/>
      <c r="Q152" s="206"/>
      <c r="R152" s="206"/>
      <c r="S152" s="206"/>
      <c r="T152" s="207"/>
      <c r="AT152" s="208" t="s">
        <v>191</v>
      </c>
      <c r="AU152" s="208" t="s">
        <v>83</v>
      </c>
      <c r="AV152" s="12" t="s">
        <v>83</v>
      </c>
      <c r="AW152" s="12" t="s">
        <v>30</v>
      </c>
      <c r="AX152" s="12" t="s">
        <v>73</v>
      </c>
      <c r="AY152" s="208" t="s">
        <v>182</v>
      </c>
    </row>
    <row r="153" spans="1:65" s="12" customFormat="1">
      <c r="B153" s="197"/>
      <c r="C153" s="198"/>
      <c r="D153" s="199" t="s">
        <v>191</v>
      </c>
      <c r="E153" s="200" t="s">
        <v>1</v>
      </c>
      <c r="F153" s="201" t="s">
        <v>241</v>
      </c>
      <c r="G153" s="198"/>
      <c r="H153" s="202">
        <v>24.64</v>
      </c>
      <c r="I153" s="203"/>
      <c r="J153" s="198"/>
      <c r="K153" s="198"/>
      <c r="L153" s="204"/>
      <c r="M153" s="205"/>
      <c r="N153" s="206"/>
      <c r="O153" s="206"/>
      <c r="P153" s="206"/>
      <c r="Q153" s="206"/>
      <c r="R153" s="206"/>
      <c r="S153" s="206"/>
      <c r="T153" s="207"/>
      <c r="AT153" s="208" t="s">
        <v>191</v>
      </c>
      <c r="AU153" s="208" t="s">
        <v>83</v>
      </c>
      <c r="AV153" s="12" t="s">
        <v>83</v>
      </c>
      <c r="AW153" s="12" t="s">
        <v>30</v>
      </c>
      <c r="AX153" s="12" t="s">
        <v>73</v>
      </c>
      <c r="AY153" s="208" t="s">
        <v>182</v>
      </c>
    </row>
    <row r="154" spans="1:65" s="14" customFormat="1">
      <c r="B154" s="220"/>
      <c r="C154" s="221"/>
      <c r="D154" s="199" t="s">
        <v>191</v>
      </c>
      <c r="E154" s="222" t="s">
        <v>1</v>
      </c>
      <c r="F154" s="223" t="s">
        <v>242</v>
      </c>
      <c r="G154" s="221"/>
      <c r="H154" s="222" t="s">
        <v>1</v>
      </c>
      <c r="I154" s="224"/>
      <c r="J154" s="221"/>
      <c r="K154" s="221"/>
      <c r="L154" s="225"/>
      <c r="M154" s="226"/>
      <c r="N154" s="227"/>
      <c r="O154" s="227"/>
      <c r="P154" s="227"/>
      <c r="Q154" s="227"/>
      <c r="R154" s="227"/>
      <c r="S154" s="227"/>
      <c r="T154" s="228"/>
      <c r="AT154" s="229" t="s">
        <v>191</v>
      </c>
      <c r="AU154" s="229" t="s">
        <v>83</v>
      </c>
      <c r="AV154" s="14" t="s">
        <v>81</v>
      </c>
      <c r="AW154" s="14" t="s">
        <v>30</v>
      </c>
      <c r="AX154" s="14" t="s">
        <v>73</v>
      </c>
      <c r="AY154" s="229" t="s">
        <v>182</v>
      </c>
    </row>
    <row r="155" spans="1:65" s="12" customFormat="1">
      <c r="B155" s="197"/>
      <c r="C155" s="198"/>
      <c r="D155" s="199" t="s">
        <v>191</v>
      </c>
      <c r="E155" s="200" t="s">
        <v>1</v>
      </c>
      <c r="F155" s="201" t="s">
        <v>243</v>
      </c>
      <c r="G155" s="198"/>
      <c r="H155" s="202">
        <v>-27.277999999999999</v>
      </c>
      <c r="I155" s="203"/>
      <c r="J155" s="198"/>
      <c r="K155" s="198"/>
      <c r="L155" s="204"/>
      <c r="M155" s="205"/>
      <c r="N155" s="206"/>
      <c r="O155" s="206"/>
      <c r="P155" s="206"/>
      <c r="Q155" s="206"/>
      <c r="R155" s="206"/>
      <c r="S155" s="206"/>
      <c r="T155" s="207"/>
      <c r="AT155" s="208" t="s">
        <v>191</v>
      </c>
      <c r="AU155" s="208" t="s">
        <v>83</v>
      </c>
      <c r="AV155" s="12" t="s">
        <v>83</v>
      </c>
      <c r="AW155" s="12" t="s">
        <v>30</v>
      </c>
      <c r="AX155" s="12" t="s">
        <v>73</v>
      </c>
      <c r="AY155" s="208" t="s">
        <v>182</v>
      </c>
    </row>
    <row r="156" spans="1:65" s="12" customFormat="1">
      <c r="B156" s="197"/>
      <c r="C156" s="198"/>
      <c r="D156" s="199" t="s">
        <v>191</v>
      </c>
      <c r="E156" s="200" t="s">
        <v>1</v>
      </c>
      <c r="F156" s="201" t="s">
        <v>244</v>
      </c>
      <c r="G156" s="198"/>
      <c r="H156" s="202">
        <v>-35.070999999999998</v>
      </c>
      <c r="I156" s="203"/>
      <c r="J156" s="198"/>
      <c r="K156" s="198"/>
      <c r="L156" s="204"/>
      <c r="M156" s="205"/>
      <c r="N156" s="206"/>
      <c r="O156" s="206"/>
      <c r="P156" s="206"/>
      <c r="Q156" s="206"/>
      <c r="R156" s="206"/>
      <c r="S156" s="206"/>
      <c r="T156" s="207"/>
      <c r="AT156" s="208" t="s">
        <v>191</v>
      </c>
      <c r="AU156" s="208" t="s">
        <v>83</v>
      </c>
      <c r="AV156" s="12" t="s">
        <v>83</v>
      </c>
      <c r="AW156" s="12" t="s">
        <v>30</v>
      </c>
      <c r="AX156" s="12" t="s">
        <v>73</v>
      </c>
      <c r="AY156" s="208" t="s">
        <v>182</v>
      </c>
    </row>
    <row r="157" spans="1:65" s="12" customFormat="1">
      <c r="B157" s="197"/>
      <c r="C157" s="198"/>
      <c r="D157" s="199" t="s">
        <v>191</v>
      </c>
      <c r="E157" s="200" t="s">
        <v>1</v>
      </c>
      <c r="F157" s="201" t="s">
        <v>245</v>
      </c>
      <c r="G157" s="198"/>
      <c r="H157" s="202">
        <v>-35.069000000000003</v>
      </c>
      <c r="I157" s="203"/>
      <c r="J157" s="198"/>
      <c r="K157" s="198"/>
      <c r="L157" s="204"/>
      <c r="M157" s="205"/>
      <c r="N157" s="206"/>
      <c r="O157" s="206"/>
      <c r="P157" s="206"/>
      <c r="Q157" s="206"/>
      <c r="R157" s="206"/>
      <c r="S157" s="206"/>
      <c r="T157" s="207"/>
      <c r="AT157" s="208" t="s">
        <v>191</v>
      </c>
      <c r="AU157" s="208" t="s">
        <v>83</v>
      </c>
      <c r="AV157" s="12" t="s">
        <v>83</v>
      </c>
      <c r="AW157" s="12" t="s">
        <v>30</v>
      </c>
      <c r="AX157" s="12" t="s">
        <v>73</v>
      </c>
      <c r="AY157" s="208" t="s">
        <v>182</v>
      </c>
    </row>
    <row r="158" spans="1:65" s="12" customFormat="1">
      <c r="B158" s="197"/>
      <c r="C158" s="198"/>
      <c r="D158" s="199" t="s">
        <v>191</v>
      </c>
      <c r="E158" s="200" t="s">
        <v>1</v>
      </c>
      <c r="F158" s="201" t="s">
        <v>246</v>
      </c>
      <c r="G158" s="198"/>
      <c r="H158" s="202">
        <v>-32.731000000000002</v>
      </c>
      <c r="I158" s="203"/>
      <c r="J158" s="198"/>
      <c r="K158" s="198"/>
      <c r="L158" s="204"/>
      <c r="M158" s="205"/>
      <c r="N158" s="206"/>
      <c r="O158" s="206"/>
      <c r="P158" s="206"/>
      <c r="Q158" s="206"/>
      <c r="R158" s="206"/>
      <c r="S158" s="206"/>
      <c r="T158" s="207"/>
      <c r="AT158" s="208" t="s">
        <v>191</v>
      </c>
      <c r="AU158" s="208" t="s">
        <v>83</v>
      </c>
      <c r="AV158" s="12" t="s">
        <v>83</v>
      </c>
      <c r="AW158" s="12" t="s">
        <v>30</v>
      </c>
      <c r="AX158" s="12" t="s">
        <v>73</v>
      </c>
      <c r="AY158" s="208" t="s">
        <v>182</v>
      </c>
    </row>
    <row r="159" spans="1:65" s="13" customFormat="1">
      <c r="B159" s="209"/>
      <c r="C159" s="210"/>
      <c r="D159" s="199" t="s">
        <v>191</v>
      </c>
      <c r="E159" s="211" t="s">
        <v>129</v>
      </c>
      <c r="F159" s="212" t="s">
        <v>199</v>
      </c>
      <c r="G159" s="210"/>
      <c r="H159" s="213">
        <v>549.13099999999997</v>
      </c>
      <c r="I159" s="214"/>
      <c r="J159" s="210"/>
      <c r="K159" s="210"/>
      <c r="L159" s="215"/>
      <c r="M159" s="216"/>
      <c r="N159" s="217"/>
      <c r="O159" s="217"/>
      <c r="P159" s="217"/>
      <c r="Q159" s="217"/>
      <c r="R159" s="217"/>
      <c r="S159" s="217"/>
      <c r="T159" s="218"/>
      <c r="AT159" s="219" t="s">
        <v>191</v>
      </c>
      <c r="AU159" s="219" t="s">
        <v>83</v>
      </c>
      <c r="AV159" s="13" t="s">
        <v>189</v>
      </c>
      <c r="AW159" s="13" t="s">
        <v>30</v>
      </c>
      <c r="AX159" s="13" t="s">
        <v>73</v>
      </c>
      <c r="AY159" s="219" t="s">
        <v>182</v>
      </c>
    </row>
    <row r="160" spans="1:65" s="12" customFormat="1">
      <c r="B160" s="197"/>
      <c r="C160" s="198"/>
      <c r="D160" s="199" t="s">
        <v>191</v>
      </c>
      <c r="E160" s="200" t="s">
        <v>1</v>
      </c>
      <c r="F160" s="201" t="s">
        <v>247</v>
      </c>
      <c r="G160" s="198"/>
      <c r="H160" s="202">
        <v>274.56599999999997</v>
      </c>
      <c r="I160" s="203"/>
      <c r="J160" s="198"/>
      <c r="K160" s="198"/>
      <c r="L160" s="204"/>
      <c r="M160" s="205"/>
      <c r="N160" s="206"/>
      <c r="O160" s="206"/>
      <c r="P160" s="206"/>
      <c r="Q160" s="206"/>
      <c r="R160" s="206"/>
      <c r="S160" s="206"/>
      <c r="T160" s="207"/>
      <c r="AT160" s="208" t="s">
        <v>191</v>
      </c>
      <c r="AU160" s="208" t="s">
        <v>83</v>
      </c>
      <c r="AV160" s="12" t="s">
        <v>83</v>
      </c>
      <c r="AW160" s="12" t="s">
        <v>30</v>
      </c>
      <c r="AX160" s="12" t="s">
        <v>81</v>
      </c>
      <c r="AY160" s="208" t="s">
        <v>182</v>
      </c>
    </row>
    <row r="161" spans="1:65" s="1" customFormat="1" ht="33" customHeight="1">
      <c r="A161" s="33"/>
      <c r="B161" s="34"/>
      <c r="C161" s="184" t="s">
        <v>248</v>
      </c>
      <c r="D161" s="184" t="s">
        <v>184</v>
      </c>
      <c r="E161" s="185" t="s">
        <v>249</v>
      </c>
      <c r="F161" s="186" t="s">
        <v>250</v>
      </c>
      <c r="G161" s="187" t="s">
        <v>223</v>
      </c>
      <c r="H161" s="188">
        <v>274.56599999999997</v>
      </c>
      <c r="I161" s="189"/>
      <c r="J161" s="190">
        <f>ROUND(I161*H161,2)</f>
        <v>0</v>
      </c>
      <c r="K161" s="186" t="s">
        <v>1</v>
      </c>
      <c r="L161" s="38"/>
      <c r="M161" s="191" t="s">
        <v>1</v>
      </c>
      <c r="N161" s="192" t="s">
        <v>38</v>
      </c>
      <c r="O161" s="70"/>
      <c r="P161" s="193">
        <f>O161*H161</f>
        <v>0</v>
      </c>
      <c r="Q161" s="193">
        <v>0</v>
      </c>
      <c r="R161" s="193">
        <f>Q161*H161</f>
        <v>0</v>
      </c>
      <c r="S161" s="193">
        <v>0</v>
      </c>
      <c r="T161" s="194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5" t="s">
        <v>189</v>
      </c>
      <c r="AT161" s="195" t="s">
        <v>184</v>
      </c>
      <c r="AU161" s="195" t="s">
        <v>83</v>
      </c>
      <c r="AY161" s="16" t="s">
        <v>182</v>
      </c>
      <c r="BE161" s="196">
        <f>IF(N161="základní",J161,0)</f>
        <v>0</v>
      </c>
      <c r="BF161" s="196">
        <f>IF(N161="snížená",J161,0)</f>
        <v>0</v>
      </c>
      <c r="BG161" s="196">
        <f>IF(N161="zákl. přenesená",J161,0)</f>
        <v>0</v>
      </c>
      <c r="BH161" s="196">
        <f>IF(N161="sníž. přenesená",J161,0)</f>
        <v>0</v>
      </c>
      <c r="BI161" s="196">
        <f>IF(N161="nulová",J161,0)</f>
        <v>0</v>
      </c>
      <c r="BJ161" s="16" t="s">
        <v>81</v>
      </c>
      <c r="BK161" s="196">
        <f>ROUND(I161*H161,2)</f>
        <v>0</v>
      </c>
      <c r="BL161" s="16" t="s">
        <v>189</v>
      </c>
      <c r="BM161" s="195" t="s">
        <v>251</v>
      </c>
    </row>
    <row r="162" spans="1:65" s="12" customFormat="1">
      <c r="B162" s="197"/>
      <c r="C162" s="198"/>
      <c r="D162" s="199" t="s">
        <v>191</v>
      </c>
      <c r="E162" s="200" t="s">
        <v>1</v>
      </c>
      <c r="F162" s="201" t="s">
        <v>247</v>
      </c>
      <c r="G162" s="198"/>
      <c r="H162" s="202">
        <v>274.56599999999997</v>
      </c>
      <c r="I162" s="203"/>
      <c r="J162" s="198"/>
      <c r="K162" s="198"/>
      <c r="L162" s="204"/>
      <c r="M162" s="205"/>
      <c r="N162" s="206"/>
      <c r="O162" s="206"/>
      <c r="P162" s="206"/>
      <c r="Q162" s="206"/>
      <c r="R162" s="206"/>
      <c r="S162" s="206"/>
      <c r="T162" s="207"/>
      <c r="AT162" s="208" t="s">
        <v>191</v>
      </c>
      <c r="AU162" s="208" t="s">
        <v>83</v>
      </c>
      <c r="AV162" s="12" t="s">
        <v>83</v>
      </c>
      <c r="AW162" s="12" t="s">
        <v>30</v>
      </c>
      <c r="AX162" s="12" t="s">
        <v>81</v>
      </c>
      <c r="AY162" s="208" t="s">
        <v>182</v>
      </c>
    </row>
    <row r="163" spans="1:65" s="1" customFormat="1" ht="21.75" customHeight="1">
      <c r="A163" s="33"/>
      <c r="B163" s="34"/>
      <c r="C163" s="184" t="s">
        <v>252</v>
      </c>
      <c r="D163" s="184" t="s">
        <v>184</v>
      </c>
      <c r="E163" s="185" t="s">
        <v>253</v>
      </c>
      <c r="F163" s="186" t="s">
        <v>254</v>
      </c>
      <c r="G163" s="187" t="s">
        <v>187</v>
      </c>
      <c r="H163" s="188">
        <v>1636.6</v>
      </c>
      <c r="I163" s="189"/>
      <c r="J163" s="190">
        <f>ROUND(I163*H163,2)</f>
        <v>0</v>
      </c>
      <c r="K163" s="186" t="s">
        <v>188</v>
      </c>
      <c r="L163" s="38"/>
      <c r="M163" s="191" t="s">
        <v>1</v>
      </c>
      <c r="N163" s="192" t="s">
        <v>38</v>
      </c>
      <c r="O163" s="70"/>
      <c r="P163" s="193">
        <f>O163*H163</f>
        <v>0</v>
      </c>
      <c r="Q163" s="193">
        <v>8.4000000000000003E-4</v>
      </c>
      <c r="R163" s="193">
        <f>Q163*H163</f>
        <v>1.374744</v>
      </c>
      <c r="S163" s="193">
        <v>0</v>
      </c>
      <c r="T163" s="194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95" t="s">
        <v>189</v>
      </c>
      <c r="AT163" s="195" t="s">
        <v>184</v>
      </c>
      <c r="AU163" s="195" t="s">
        <v>83</v>
      </c>
      <c r="AY163" s="16" t="s">
        <v>182</v>
      </c>
      <c r="BE163" s="196">
        <f>IF(N163="základní",J163,0)</f>
        <v>0</v>
      </c>
      <c r="BF163" s="196">
        <f>IF(N163="snížená",J163,0)</f>
        <v>0</v>
      </c>
      <c r="BG163" s="196">
        <f>IF(N163="zákl. přenesená",J163,0)</f>
        <v>0</v>
      </c>
      <c r="BH163" s="196">
        <f>IF(N163="sníž. přenesená",J163,0)</f>
        <v>0</v>
      </c>
      <c r="BI163" s="196">
        <f>IF(N163="nulová",J163,0)</f>
        <v>0</v>
      </c>
      <c r="BJ163" s="16" t="s">
        <v>81</v>
      </c>
      <c r="BK163" s="196">
        <f>ROUND(I163*H163,2)</f>
        <v>0</v>
      </c>
      <c r="BL163" s="16" t="s">
        <v>189</v>
      </c>
      <c r="BM163" s="195" t="s">
        <v>255</v>
      </c>
    </row>
    <row r="164" spans="1:65" s="12" customFormat="1">
      <c r="B164" s="197"/>
      <c r="C164" s="198"/>
      <c r="D164" s="199" t="s">
        <v>191</v>
      </c>
      <c r="E164" s="200" t="s">
        <v>1</v>
      </c>
      <c r="F164" s="201" t="s">
        <v>256</v>
      </c>
      <c r="G164" s="198"/>
      <c r="H164" s="202">
        <v>1636.6</v>
      </c>
      <c r="I164" s="203"/>
      <c r="J164" s="198"/>
      <c r="K164" s="198"/>
      <c r="L164" s="204"/>
      <c r="M164" s="205"/>
      <c r="N164" s="206"/>
      <c r="O164" s="206"/>
      <c r="P164" s="206"/>
      <c r="Q164" s="206"/>
      <c r="R164" s="206"/>
      <c r="S164" s="206"/>
      <c r="T164" s="207"/>
      <c r="AT164" s="208" t="s">
        <v>191</v>
      </c>
      <c r="AU164" s="208" t="s">
        <v>83</v>
      </c>
      <c r="AV164" s="12" t="s">
        <v>83</v>
      </c>
      <c r="AW164" s="12" t="s">
        <v>30</v>
      </c>
      <c r="AX164" s="12" t="s">
        <v>81</v>
      </c>
      <c r="AY164" s="208" t="s">
        <v>182</v>
      </c>
    </row>
    <row r="165" spans="1:65" s="1" customFormat="1" ht="24">
      <c r="A165" s="33"/>
      <c r="B165" s="34"/>
      <c r="C165" s="184" t="s">
        <v>257</v>
      </c>
      <c r="D165" s="184" t="s">
        <v>184</v>
      </c>
      <c r="E165" s="185" t="s">
        <v>258</v>
      </c>
      <c r="F165" s="186" t="s">
        <v>259</v>
      </c>
      <c r="G165" s="187" t="s">
        <v>187</v>
      </c>
      <c r="H165" s="188">
        <v>1636.6</v>
      </c>
      <c r="I165" s="189"/>
      <c r="J165" s="190">
        <f>ROUND(I165*H165,2)</f>
        <v>0</v>
      </c>
      <c r="K165" s="186" t="s">
        <v>188</v>
      </c>
      <c r="L165" s="38"/>
      <c r="M165" s="191" t="s">
        <v>1</v>
      </c>
      <c r="N165" s="192" t="s">
        <v>38</v>
      </c>
      <c r="O165" s="70"/>
      <c r="P165" s="193">
        <f>O165*H165</f>
        <v>0</v>
      </c>
      <c r="Q165" s="193">
        <v>0</v>
      </c>
      <c r="R165" s="193">
        <f>Q165*H165</f>
        <v>0</v>
      </c>
      <c r="S165" s="193">
        <v>0</v>
      </c>
      <c r="T165" s="194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5" t="s">
        <v>189</v>
      </c>
      <c r="AT165" s="195" t="s">
        <v>184</v>
      </c>
      <c r="AU165" s="195" t="s">
        <v>83</v>
      </c>
      <c r="AY165" s="16" t="s">
        <v>182</v>
      </c>
      <c r="BE165" s="196">
        <f>IF(N165="základní",J165,0)</f>
        <v>0</v>
      </c>
      <c r="BF165" s="196">
        <f>IF(N165="snížená",J165,0)</f>
        <v>0</v>
      </c>
      <c r="BG165" s="196">
        <f>IF(N165="zákl. přenesená",J165,0)</f>
        <v>0</v>
      </c>
      <c r="BH165" s="196">
        <f>IF(N165="sníž. přenesená",J165,0)</f>
        <v>0</v>
      </c>
      <c r="BI165" s="196">
        <f>IF(N165="nulová",J165,0)</f>
        <v>0</v>
      </c>
      <c r="BJ165" s="16" t="s">
        <v>81</v>
      </c>
      <c r="BK165" s="196">
        <f>ROUND(I165*H165,2)</f>
        <v>0</v>
      </c>
      <c r="BL165" s="16" t="s">
        <v>189</v>
      </c>
      <c r="BM165" s="195" t="s">
        <v>260</v>
      </c>
    </row>
    <row r="166" spans="1:65" s="12" customFormat="1">
      <c r="B166" s="197"/>
      <c r="C166" s="198"/>
      <c r="D166" s="199" t="s">
        <v>191</v>
      </c>
      <c r="E166" s="200" t="s">
        <v>1</v>
      </c>
      <c r="F166" s="201" t="s">
        <v>256</v>
      </c>
      <c r="G166" s="198"/>
      <c r="H166" s="202">
        <v>1636.6</v>
      </c>
      <c r="I166" s="203"/>
      <c r="J166" s="198"/>
      <c r="K166" s="198"/>
      <c r="L166" s="204"/>
      <c r="M166" s="205"/>
      <c r="N166" s="206"/>
      <c r="O166" s="206"/>
      <c r="P166" s="206"/>
      <c r="Q166" s="206"/>
      <c r="R166" s="206"/>
      <c r="S166" s="206"/>
      <c r="T166" s="207"/>
      <c r="AT166" s="208" t="s">
        <v>191</v>
      </c>
      <c r="AU166" s="208" t="s">
        <v>83</v>
      </c>
      <c r="AV166" s="12" t="s">
        <v>83</v>
      </c>
      <c r="AW166" s="12" t="s">
        <v>30</v>
      </c>
      <c r="AX166" s="12" t="s">
        <v>81</v>
      </c>
      <c r="AY166" s="208" t="s">
        <v>182</v>
      </c>
    </row>
    <row r="167" spans="1:65" s="1" customFormat="1" ht="33" customHeight="1">
      <c r="A167" s="33"/>
      <c r="B167" s="34"/>
      <c r="C167" s="184" t="s">
        <v>261</v>
      </c>
      <c r="D167" s="184" t="s">
        <v>184</v>
      </c>
      <c r="E167" s="185" t="s">
        <v>262</v>
      </c>
      <c r="F167" s="186" t="s">
        <v>263</v>
      </c>
      <c r="G167" s="187" t="s">
        <v>223</v>
      </c>
      <c r="H167" s="188">
        <v>403.84300000000002</v>
      </c>
      <c r="I167" s="189"/>
      <c r="J167" s="190">
        <f>ROUND(I167*H167,2)</f>
        <v>0</v>
      </c>
      <c r="K167" s="186" t="s">
        <v>1</v>
      </c>
      <c r="L167" s="38"/>
      <c r="M167" s="191" t="s">
        <v>1</v>
      </c>
      <c r="N167" s="192" t="s">
        <v>38</v>
      </c>
      <c r="O167" s="70"/>
      <c r="P167" s="193">
        <f>O167*H167</f>
        <v>0</v>
      </c>
      <c r="Q167" s="193">
        <v>0</v>
      </c>
      <c r="R167" s="193">
        <f>Q167*H167</f>
        <v>0</v>
      </c>
      <c r="S167" s="193">
        <v>0</v>
      </c>
      <c r="T167" s="194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95" t="s">
        <v>189</v>
      </c>
      <c r="AT167" s="195" t="s">
        <v>184</v>
      </c>
      <c r="AU167" s="195" t="s">
        <v>83</v>
      </c>
      <c r="AY167" s="16" t="s">
        <v>182</v>
      </c>
      <c r="BE167" s="196">
        <f>IF(N167="základní",J167,0)</f>
        <v>0</v>
      </c>
      <c r="BF167" s="196">
        <f>IF(N167="snížená",J167,0)</f>
        <v>0</v>
      </c>
      <c r="BG167" s="196">
        <f>IF(N167="zákl. přenesená",J167,0)</f>
        <v>0</v>
      </c>
      <c r="BH167" s="196">
        <f>IF(N167="sníž. přenesená",J167,0)</f>
        <v>0</v>
      </c>
      <c r="BI167" s="196">
        <f>IF(N167="nulová",J167,0)</f>
        <v>0</v>
      </c>
      <c r="BJ167" s="16" t="s">
        <v>81</v>
      </c>
      <c r="BK167" s="196">
        <f>ROUND(I167*H167,2)</f>
        <v>0</v>
      </c>
      <c r="BL167" s="16" t="s">
        <v>189</v>
      </c>
      <c r="BM167" s="195" t="s">
        <v>264</v>
      </c>
    </row>
    <row r="168" spans="1:65" s="12" customFormat="1">
      <c r="B168" s="197"/>
      <c r="C168" s="198"/>
      <c r="D168" s="199" t="s">
        <v>191</v>
      </c>
      <c r="E168" s="200" t="s">
        <v>1</v>
      </c>
      <c r="F168" s="201" t="s">
        <v>265</v>
      </c>
      <c r="G168" s="198"/>
      <c r="H168" s="202">
        <v>317.07499999999999</v>
      </c>
      <c r="I168" s="203"/>
      <c r="J168" s="198"/>
      <c r="K168" s="198"/>
      <c r="L168" s="204"/>
      <c r="M168" s="205"/>
      <c r="N168" s="206"/>
      <c r="O168" s="206"/>
      <c r="P168" s="206"/>
      <c r="Q168" s="206"/>
      <c r="R168" s="206"/>
      <c r="S168" s="206"/>
      <c r="T168" s="207"/>
      <c r="AT168" s="208" t="s">
        <v>191</v>
      </c>
      <c r="AU168" s="208" t="s">
        <v>83</v>
      </c>
      <c r="AV168" s="12" t="s">
        <v>83</v>
      </c>
      <c r="AW168" s="12" t="s">
        <v>30</v>
      </c>
      <c r="AX168" s="12" t="s">
        <v>73</v>
      </c>
      <c r="AY168" s="208" t="s">
        <v>182</v>
      </c>
    </row>
    <row r="169" spans="1:65" s="12" customFormat="1" ht="22.5">
      <c r="B169" s="197"/>
      <c r="C169" s="198"/>
      <c r="D169" s="199" t="s">
        <v>191</v>
      </c>
      <c r="E169" s="200" t="s">
        <v>1</v>
      </c>
      <c r="F169" s="201" t="s">
        <v>266</v>
      </c>
      <c r="G169" s="198"/>
      <c r="H169" s="202">
        <v>86.768000000000001</v>
      </c>
      <c r="I169" s="203"/>
      <c r="J169" s="198"/>
      <c r="K169" s="198"/>
      <c r="L169" s="204"/>
      <c r="M169" s="205"/>
      <c r="N169" s="206"/>
      <c r="O169" s="206"/>
      <c r="P169" s="206"/>
      <c r="Q169" s="206"/>
      <c r="R169" s="206"/>
      <c r="S169" s="206"/>
      <c r="T169" s="207"/>
      <c r="AT169" s="208" t="s">
        <v>191</v>
      </c>
      <c r="AU169" s="208" t="s">
        <v>83</v>
      </c>
      <c r="AV169" s="12" t="s">
        <v>83</v>
      </c>
      <c r="AW169" s="12" t="s">
        <v>30</v>
      </c>
      <c r="AX169" s="12" t="s">
        <v>73</v>
      </c>
      <c r="AY169" s="208" t="s">
        <v>182</v>
      </c>
    </row>
    <row r="170" spans="1:65" s="13" customFormat="1">
      <c r="B170" s="209"/>
      <c r="C170" s="210"/>
      <c r="D170" s="199" t="s">
        <v>191</v>
      </c>
      <c r="E170" s="211" t="s">
        <v>1</v>
      </c>
      <c r="F170" s="212" t="s">
        <v>199</v>
      </c>
      <c r="G170" s="210"/>
      <c r="H170" s="213">
        <v>403.84300000000002</v>
      </c>
      <c r="I170" s="214"/>
      <c r="J170" s="210"/>
      <c r="K170" s="210"/>
      <c r="L170" s="215"/>
      <c r="M170" s="216"/>
      <c r="N170" s="217"/>
      <c r="O170" s="217"/>
      <c r="P170" s="217"/>
      <c r="Q170" s="217"/>
      <c r="R170" s="217"/>
      <c r="S170" s="217"/>
      <c r="T170" s="218"/>
      <c r="AT170" s="219" t="s">
        <v>191</v>
      </c>
      <c r="AU170" s="219" t="s">
        <v>83</v>
      </c>
      <c r="AV170" s="13" t="s">
        <v>189</v>
      </c>
      <c r="AW170" s="13" t="s">
        <v>30</v>
      </c>
      <c r="AX170" s="13" t="s">
        <v>81</v>
      </c>
      <c r="AY170" s="219" t="s">
        <v>182</v>
      </c>
    </row>
    <row r="171" spans="1:65" s="1" customFormat="1" ht="33" customHeight="1">
      <c r="A171" s="33"/>
      <c r="B171" s="34"/>
      <c r="C171" s="184" t="s">
        <v>8</v>
      </c>
      <c r="D171" s="184" t="s">
        <v>184</v>
      </c>
      <c r="E171" s="185" t="s">
        <v>267</v>
      </c>
      <c r="F171" s="186" t="s">
        <v>268</v>
      </c>
      <c r="G171" s="187" t="s">
        <v>223</v>
      </c>
      <c r="H171" s="188">
        <v>171.90899999999999</v>
      </c>
      <c r="I171" s="189"/>
      <c r="J171" s="190">
        <f>ROUND(I171*H171,2)</f>
        <v>0</v>
      </c>
      <c r="K171" s="186" t="s">
        <v>1</v>
      </c>
      <c r="L171" s="38"/>
      <c r="M171" s="191" t="s">
        <v>1</v>
      </c>
      <c r="N171" s="192" t="s">
        <v>38</v>
      </c>
      <c r="O171" s="70"/>
      <c r="P171" s="193">
        <f>O171*H171</f>
        <v>0</v>
      </c>
      <c r="Q171" s="193">
        <v>0</v>
      </c>
      <c r="R171" s="193">
        <f>Q171*H171</f>
        <v>0</v>
      </c>
      <c r="S171" s="193">
        <v>0</v>
      </c>
      <c r="T171" s="194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5" t="s">
        <v>189</v>
      </c>
      <c r="AT171" s="195" t="s">
        <v>184</v>
      </c>
      <c r="AU171" s="195" t="s">
        <v>83</v>
      </c>
      <c r="AY171" s="16" t="s">
        <v>182</v>
      </c>
      <c r="BE171" s="196">
        <f>IF(N171="základní",J171,0)</f>
        <v>0</v>
      </c>
      <c r="BF171" s="196">
        <f>IF(N171="snížená",J171,0)</f>
        <v>0</v>
      </c>
      <c r="BG171" s="196">
        <f>IF(N171="zákl. přenesená",J171,0)</f>
        <v>0</v>
      </c>
      <c r="BH171" s="196">
        <f>IF(N171="sníž. přenesená",J171,0)</f>
        <v>0</v>
      </c>
      <c r="BI171" s="196">
        <f>IF(N171="nulová",J171,0)</f>
        <v>0</v>
      </c>
      <c r="BJ171" s="16" t="s">
        <v>81</v>
      </c>
      <c r="BK171" s="196">
        <f>ROUND(I171*H171,2)</f>
        <v>0</v>
      </c>
      <c r="BL171" s="16" t="s">
        <v>189</v>
      </c>
      <c r="BM171" s="195" t="s">
        <v>269</v>
      </c>
    </row>
    <row r="172" spans="1:65" s="12" customFormat="1" ht="22.5">
      <c r="B172" s="197"/>
      <c r="C172" s="198"/>
      <c r="D172" s="199" t="s">
        <v>191</v>
      </c>
      <c r="E172" s="200" t="s">
        <v>1</v>
      </c>
      <c r="F172" s="201" t="s">
        <v>270</v>
      </c>
      <c r="G172" s="198"/>
      <c r="H172" s="202">
        <v>85.141000000000005</v>
      </c>
      <c r="I172" s="203"/>
      <c r="J172" s="198"/>
      <c r="K172" s="198"/>
      <c r="L172" s="204"/>
      <c r="M172" s="205"/>
      <c r="N172" s="206"/>
      <c r="O172" s="206"/>
      <c r="P172" s="206"/>
      <c r="Q172" s="206"/>
      <c r="R172" s="206"/>
      <c r="S172" s="206"/>
      <c r="T172" s="207"/>
      <c r="AT172" s="208" t="s">
        <v>191</v>
      </c>
      <c r="AU172" s="208" t="s">
        <v>83</v>
      </c>
      <c r="AV172" s="12" t="s">
        <v>83</v>
      </c>
      <c r="AW172" s="12" t="s">
        <v>30</v>
      </c>
      <c r="AX172" s="12" t="s">
        <v>73</v>
      </c>
      <c r="AY172" s="208" t="s">
        <v>182</v>
      </c>
    </row>
    <row r="173" spans="1:65" s="12" customFormat="1" ht="22.5">
      <c r="B173" s="197"/>
      <c r="C173" s="198"/>
      <c r="D173" s="199" t="s">
        <v>191</v>
      </c>
      <c r="E173" s="200" t="s">
        <v>1</v>
      </c>
      <c r="F173" s="201" t="s">
        <v>266</v>
      </c>
      <c r="G173" s="198"/>
      <c r="H173" s="202">
        <v>86.768000000000001</v>
      </c>
      <c r="I173" s="203"/>
      <c r="J173" s="198"/>
      <c r="K173" s="198"/>
      <c r="L173" s="204"/>
      <c r="M173" s="205"/>
      <c r="N173" s="206"/>
      <c r="O173" s="206"/>
      <c r="P173" s="206"/>
      <c r="Q173" s="206"/>
      <c r="R173" s="206"/>
      <c r="S173" s="206"/>
      <c r="T173" s="207"/>
      <c r="AT173" s="208" t="s">
        <v>191</v>
      </c>
      <c r="AU173" s="208" t="s">
        <v>83</v>
      </c>
      <c r="AV173" s="12" t="s">
        <v>83</v>
      </c>
      <c r="AW173" s="12" t="s">
        <v>30</v>
      </c>
      <c r="AX173" s="12" t="s">
        <v>73</v>
      </c>
      <c r="AY173" s="208" t="s">
        <v>182</v>
      </c>
    </row>
    <row r="174" spans="1:65" s="13" customFormat="1">
      <c r="B174" s="209"/>
      <c r="C174" s="210"/>
      <c r="D174" s="199" t="s">
        <v>191</v>
      </c>
      <c r="E174" s="211" t="s">
        <v>1</v>
      </c>
      <c r="F174" s="212" t="s">
        <v>199</v>
      </c>
      <c r="G174" s="210"/>
      <c r="H174" s="213">
        <v>171.90899999999999</v>
      </c>
      <c r="I174" s="214"/>
      <c r="J174" s="210"/>
      <c r="K174" s="210"/>
      <c r="L174" s="215"/>
      <c r="M174" s="216"/>
      <c r="N174" s="217"/>
      <c r="O174" s="217"/>
      <c r="P174" s="217"/>
      <c r="Q174" s="217"/>
      <c r="R174" s="217"/>
      <c r="S174" s="217"/>
      <c r="T174" s="218"/>
      <c r="AT174" s="219" t="s">
        <v>191</v>
      </c>
      <c r="AU174" s="219" t="s">
        <v>83</v>
      </c>
      <c r="AV174" s="13" t="s">
        <v>189</v>
      </c>
      <c r="AW174" s="13" t="s">
        <v>30</v>
      </c>
      <c r="AX174" s="13" t="s">
        <v>81</v>
      </c>
      <c r="AY174" s="219" t="s">
        <v>182</v>
      </c>
    </row>
    <row r="175" spans="1:65" s="1" customFormat="1" ht="33" customHeight="1">
      <c r="A175" s="33"/>
      <c r="B175" s="34"/>
      <c r="C175" s="184" t="s">
        <v>271</v>
      </c>
      <c r="D175" s="184" t="s">
        <v>184</v>
      </c>
      <c r="E175" s="185" t="s">
        <v>272</v>
      </c>
      <c r="F175" s="186" t="s">
        <v>273</v>
      </c>
      <c r="G175" s="187" t="s">
        <v>223</v>
      </c>
      <c r="H175" s="188">
        <v>232.03700000000001</v>
      </c>
      <c r="I175" s="189"/>
      <c r="J175" s="190">
        <f>ROUND(I175*H175,2)</f>
        <v>0</v>
      </c>
      <c r="K175" s="186" t="s">
        <v>188</v>
      </c>
      <c r="L175" s="38"/>
      <c r="M175" s="191" t="s">
        <v>1</v>
      </c>
      <c r="N175" s="192" t="s">
        <v>38</v>
      </c>
      <c r="O175" s="70"/>
      <c r="P175" s="193">
        <f>O175*H175</f>
        <v>0</v>
      </c>
      <c r="Q175" s="193">
        <v>0</v>
      </c>
      <c r="R175" s="193">
        <f>Q175*H175</f>
        <v>0</v>
      </c>
      <c r="S175" s="193">
        <v>0</v>
      </c>
      <c r="T175" s="194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95" t="s">
        <v>189</v>
      </c>
      <c r="AT175" s="195" t="s">
        <v>184</v>
      </c>
      <c r="AU175" s="195" t="s">
        <v>83</v>
      </c>
      <c r="AY175" s="16" t="s">
        <v>182</v>
      </c>
      <c r="BE175" s="196">
        <f>IF(N175="základní",J175,0)</f>
        <v>0</v>
      </c>
      <c r="BF175" s="196">
        <f>IF(N175="snížená",J175,0)</f>
        <v>0</v>
      </c>
      <c r="BG175" s="196">
        <f>IF(N175="zákl. přenesená",J175,0)</f>
        <v>0</v>
      </c>
      <c r="BH175" s="196">
        <f>IF(N175="sníž. přenesená",J175,0)</f>
        <v>0</v>
      </c>
      <c r="BI175" s="196">
        <f>IF(N175="nulová",J175,0)</f>
        <v>0</v>
      </c>
      <c r="BJ175" s="16" t="s">
        <v>81</v>
      </c>
      <c r="BK175" s="196">
        <f>ROUND(I175*H175,2)</f>
        <v>0</v>
      </c>
      <c r="BL175" s="16" t="s">
        <v>189</v>
      </c>
      <c r="BM175" s="195" t="s">
        <v>274</v>
      </c>
    </row>
    <row r="176" spans="1:65" s="12" customFormat="1" ht="33.75">
      <c r="B176" s="197"/>
      <c r="C176" s="198"/>
      <c r="D176" s="199" t="s">
        <v>191</v>
      </c>
      <c r="E176" s="200" t="s">
        <v>1</v>
      </c>
      <c r="F176" s="201" t="s">
        <v>275</v>
      </c>
      <c r="G176" s="198"/>
      <c r="H176" s="202">
        <v>232.03700000000001</v>
      </c>
      <c r="I176" s="203"/>
      <c r="J176" s="198"/>
      <c r="K176" s="198"/>
      <c r="L176" s="204"/>
      <c r="M176" s="205"/>
      <c r="N176" s="206"/>
      <c r="O176" s="206"/>
      <c r="P176" s="206"/>
      <c r="Q176" s="206"/>
      <c r="R176" s="206"/>
      <c r="S176" s="206"/>
      <c r="T176" s="207"/>
      <c r="AT176" s="208" t="s">
        <v>191</v>
      </c>
      <c r="AU176" s="208" t="s">
        <v>83</v>
      </c>
      <c r="AV176" s="12" t="s">
        <v>83</v>
      </c>
      <c r="AW176" s="12" t="s">
        <v>30</v>
      </c>
      <c r="AX176" s="12" t="s">
        <v>81</v>
      </c>
      <c r="AY176" s="208" t="s">
        <v>182</v>
      </c>
    </row>
    <row r="177" spans="1:65" s="1" customFormat="1" ht="36">
      <c r="A177" s="33"/>
      <c r="B177" s="34"/>
      <c r="C177" s="184" t="s">
        <v>276</v>
      </c>
      <c r="D177" s="184" t="s">
        <v>184</v>
      </c>
      <c r="E177" s="185" t="s">
        <v>277</v>
      </c>
      <c r="F177" s="186" t="s">
        <v>278</v>
      </c>
      <c r="G177" s="187" t="s">
        <v>223</v>
      </c>
      <c r="H177" s="188">
        <v>2320.3690000000001</v>
      </c>
      <c r="I177" s="189"/>
      <c r="J177" s="190">
        <f>ROUND(I177*H177,2)</f>
        <v>0</v>
      </c>
      <c r="K177" s="186" t="s">
        <v>188</v>
      </c>
      <c r="L177" s="38"/>
      <c r="M177" s="191" t="s">
        <v>1</v>
      </c>
      <c r="N177" s="192" t="s">
        <v>38</v>
      </c>
      <c r="O177" s="70"/>
      <c r="P177" s="193">
        <f>O177*H177</f>
        <v>0</v>
      </c>
      <c r="Q177" s="193">
        <v>0</v>
      </c>
      <c r="R177" s="193">
        <f>Q177*H177</f>
        <v>0</v>
      </c>
      <c r="S177" s="193">
        <v>0</v>
      </c>
      <c r="T177" s="194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95" t="s">
        <v>189</v>
      </c>
      <c r="AT177" s="195" t="s">
        <v>184</v>
      </c>
      <c r="AU177" s="195" t="s">
        <v>83</v>
      </c>
      <c r="AY177" s="16" t="s">
        <v>182</v>
      </c>
      <c r="BE177" s="196">
        <f>IF(N177="základní",J177,0)</f>
        <v>0</v>
      </c>
      <c r="BF177" s="196">
        <f>IF(N177="snížená",J177,0)</f>
        <v>0</v>
      </c>
      <c r="BG177" s="196">
        <f>IF(N177="zákl. přenesená",J177,0)</f>
        <v>0</v>
      </c>
      <c r="BH177" s="196">
        <f>IF(N177="sníž. přenesená",J177,0)</f>
        <v>0</v>
      </c>
      <c r="BI177" s="196">
        <f>IF(N177="nulová",J177,0)</f>
        <v>0</v>
      </c>
      <c r="BJ177" s="16" t="s">
        <v>81</v>
      </c>
      <c r="BK177" s="196">
        <f>ROUND(I177*H177,2)</f>
        <v>0</v>
      </c>
      <c r="BL177" s="16" t="s">
        <v>189</v>
      </c>
      <c r="BM177" s="195" t="s">
        <v>279</v>
      </c>
    </row>
    <row r="178" spans="1:65" s="12" customFormat="1" ht="33.75">
      <c r="B178" s="197"/>
      <c r="C178" s="198"/>
      <c r="D178" s="199" t="s">
        <v>191</v>
      </c>
      <c r="E178" s="200" t="s">
        <v>1</v>
      </c>
      <c r="F178" s="201" t="s">
        <v>280</v>
      </c>
      <c r="G178" s="198"/>
      <c r="H178" s="202">
        <v>2320.3690000000001</v>
      </c>
      <c r="I178" s="203"/>
      <c r="J178" s="198"/>
      <c r="K178" s="198"/>
      <c r="L178" s="204"/>
      <c r="M178" s="205"/>
      <c r="N178" s="206"/>
      <c r="O178" s="206"/>
      <c r="P178" s="206"/>
      <c r="Q178" s="206"/>
      <c r="R178" s="206"/>
      <c r="S178" s="206"/>
      <c r="T178" s="207"/>
      <c r="AT178" s="208" t="s">
        <v>191</v>
      </c>
      <c r="AU178" s="208" t="s">
        <v>83</v>
      </c>
      <c r="AV178" s="12" t="s">
        <v>83</v>
      </c>
      <c r="AW178" s="12" t="s">
        <v>30</v>
      </c>
      <c r="AX178" s="12" t="s">
        <v>81</v>
      </c>
      <c r="AY178" s="208" t="s">
        <v>182</v>
      </c>
    </row>
    <row r="179" spans="1:65" s="1" customFormat="1" ht="33" customHeight="1">
      <c r="A179" s="33"/>
      <c r="B179" s="34"/>
      <c r="C179" s="184" t="s">
        <v>281</v>
      </c>
      <c r="D179" s="184" t="s">
        <v>184</v>
      </c>
      <c r="E179" s="185" t="s">
        <v>282</v>
      </c>
      <c r="F179" s="186" t="s">
        <v>283</v>
      </c>
      <c r="G179" s="187" t="s">
        <v>223</v>
      </c>
      <c r="H179" s="188">
        <v>232.03700000000001</v>
      </c>
      <c r="I179" s="189"/>
      <c r="J179" s="190">
        <f>ROUND(I179*H179,2)</f>
        <v>0</v>
      </c>
      <c r="K179" s="186" t="s">
        <v>188</v>
      </c>
      <c r="L179" s="38"/>
      <c r="M179" s="191" t="s">
        <v>1</v>
      </c>
      <c r="N179" s="192" t="s">
        <v>38</v>
      </c>
      <c r="O179" s="70"/>
      <c r="P179" s="193">
        <f>O179*H179</f>
        <v>0</v>
      </c>
      <c r="Q179" s="193">
        <v>0</v>
      </c>
      <c r="R179" s="193">
        <f>Q179*H179</f>
        <v>0</v>
      </c>
      <c r="S179" s="193">
        <v>0</v>
      </c>
      <c r="T179" s="194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5" t="s">
        <v>189</v>
      </c>
      <c r="AT179" s="195" t="s">
        <v>184</v>
      </c>
      <c r="AU179" s="195" t="s">
        <v>83</v>
      </c>
      <c r="AY179" s="16" t="s">
        <v>182</v>
      </c>
      <c r="BE179" s="196">
        <f>IF(N179="základní",J179,0)</f>
        <v>0</v>
      </c>
      <c r="BF179" s="196">
        <f>IF(N179="snížená",J179,0)</f>
        <v>0</v>
      </c>
      <c r="BG179" s="196">
        <f>IF(N179="zákl. přenesená",J179,0)</f>
        <v>0</v>
      </c>
      <c r="BH179" s="196">
        <f>IF(N179="sníž. přenesená",J179,0)</f>
        <v>0</v>
      </c>
      <c r="BI179" s="196">
        <f>IF(N179="nulová",J179,0)</f>
        <v>0</v>
      </c>
      <c r="BJ179" s="16" t="s">
        <v>81</v>
      </c>
      <c r="BK179" s="196">
        <f>ROUND(I179*H179,2)</f>
        <v>0</v>
      </c>
      <c r="BL179" s="16" t="s">
        <v>189</v>
      </c>
      <c r="BM179" s="195" t="s">
        <v>284</v>
      </c>
    </row>
    <row r="180" spans="1:65" s="12" customFormat="1" ht="33.75">
      <c r="B180" s="197"/>
      <c r="C180" s="198"/>
      <c r="D180" s="199" t="s">
        <v>191</v>
      </c>
      <c r="E180" s="200" t="s">
        <v>1</v>
      </c>
      <c r="F180" s="201" t="s">
        <v>275</v>
      </c>
      <c r="G180" s="198"/>
      <c r="H180" s="202">
        <v>232.03700000000001</v>
      </c>
      <c r="I180" s="203"/>
      <c r="J180" s="198"/>
      <c r="K180" s="198"/>
      <c r="L180" s="204"/>
      <c r="M180" s="205"/>
      <c r="N180" s="206"/>
      <c r="O180" s="206"/>
      <c r="P180" s="206"/>
      <c r="Q180" s="206"/>
      <c r="R180" s="206"/>
      <c r="S180" s="206"/>
      <c r="T180" s="207"/>
      <c r="AT180" s="208" t="s">
        <v>191</v>
      </c>
      <c r="AU180" s="208" t="s">
        <v>83</v>
      </c>
      <c r="AV180" s="12" t="s">
        <v>83</v>
      </c>
      <c r="AW180" s="12" t="s">
        <v>30</v>
      </c>
      <c r="AX180" s="12" t="s">
        <v>81</v>
      </c>
      <c r="AY180" s="208" t="s">
        <v>182</v>
      </c>
    </row>
    <row r="181" spans="1:65" s="1" customFormat="1" ht="36">
      <c r="A181" s="33"/>
      <c r="B181" s="34"/>
      <c r="C181" s="184" t="s">
        <v>285</v>
      </c>
      <c r="D181" s="184" t="s">
        <v>184</v>
      </c>
      <c r="E181" s="185" t="s">
        <v>286</v>
      </c>
      <c r="F181" s="186" t="s">
        <v>287</v>
      </c>
      <c r="G181" s="187" t="s">
        <v>223</v>
      </c>
      <c r="H181" s="188">
        <v>2320.3690000000001</v>
      </c>
      <c r="I181" s="189"/>
      <c r="J181" s="190">
        <f>ROUND(I181*H181,2)</f>
        <v>0</v>
      </c>
      <c r="K181" s="186" t="s">
        <v>188</v>
      </c>
      <c r="L181" s="38"/>
      <c r="M181" s="191" t="s">
        <v>1</v>
      </c>
      <c r="N181" s="192" t="s">
        <v>38</v>
      </c>
      <c r="O181" s="70"/>
      <c r="P181" s="193">
        <f>O181*H181</f>
        <v>0</v>
      </c>
      <c r="Q181" s="193">
        <v>0</v>
      </c>
      <c r="R181" s="193">
        <f>Q181*H181</f>
        <v>0</v>
      </c>
      <c r="S181" s="193">
        <v>0</v>
      </c>
      <c r="T181" s="194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95" t="s">
        <v>189</v>
      </c>
      <c r="AT181" s="195" t="s">
        <v>184</v>
      </c>
      <c r="AU181" s="195" t="s">
        <v>83</v>
      </c>
      <c r="AY181" s="16" t="s">
        <v>182</v>
      </c>
      <c r="BE181" s="196">
        <f>IF(N181="základní",J181,0)</f>
        <v>0</v>
      </c>
      <c r="BF181" s="196">
        <f>IF(N181="snížená",J181,0)</f>
        <v>0</v>
      </c>
      <c r="BG181" s="196">
        <f>IF(N181="zákl. přenesená",J181,0)</f>
        <v>0</v>
      </c>
      <c r="BH181" s="196">
        <f>IF(N181="sníž. přenesená",J181,0)</f>
        <v>0</v>
      </c>
      <c r="BI181" s="196">
        <f>IF(N181="nulová",J181,0)</f>
        <v>0</v>
      </c>
      <c r="BJ181" s="16" t="s">
        <v>81</v>
      </c>
      <c r="BK181" s="196">
        <f>ROUND(I181*H181,2)</f>
        <v>0</v>
      </c>
      <c r="BL181" s="16" t="s">
        <v>189</v>
      </c>
      <c r="BM181" s="195" t="s">
        <v>288</v>
      </c>
    </row>
    <row r="182" spans="1:65" s="12" customFormat="1" ht="33.75">
      <c r="B182" s="197"/>
      <c r="C182" s="198"/>
      <c r="D182" s="199" t="s">
        <v>191</v>
      </c>
      <c r="E182" s="200" t="s">
        <v>1</v>
      </c>
      <c r="F182" s="201" t="s">
        <v>280</v>
      </c>
      <c r="G182" s="198"/>
      <c r="H182" s="202">
        <v>2320.3690000000001</v>
      </c>
      <c r="I182" s="203"/>
      <c r="J182" s="198"/>
      <c r="K182" s="198"/>
      <c r="L182" s="204"/>
      <c r="M182" s="205"/>
      <c r="N182" s="206"/>
      <c r="O182" s="206"/>
      <c r="P182" s="206"/>
      <c r="Q182" s="206"/>
      <c r="R182" s="206"/>
      <c r="S182" s="206"/>
      <c r="T182" s="207"/>
      <c r="AT182" s="208" t="s">
        <v>191</v>
      </c>
      <c r="AU182" s="208" t="s">
        <v>83</v>
      </c>
      <c r="AV182" s="12" t="s">
        <v>83</v>
      </c>
      <c r="AW182" s="12" t="s">
        <v>30</v>
      </c>
      <c r="AX182" s="12" t="s">
        <v>81</v>
      </c>
      <c r="AY182" s="208" t="s">
        <v>182</v>
      </c>
    </row>
    <row r="183" spans="1:65" s="1" customFormat="1" ht="24">
      <c r="A183" s="33"/>
      <c r="B183" s="34"/>
      <c r="C183" s="184" t="s">
        <v>289</v>
      </c>
      <c r="D183" s="184" t="s">
        <v>184</v>
      </c>
      <c r="E183" s="185" t="s">
        <v>290</v>
      </c>
      <c r="F183" s="186" t="s">
        <v>291</v>
      </c>
      <c r="G183" s="187" t="s">
        <v>223</v>
      </c>
      <c r="H183" s="188">
        <v>275.71800000000002</v>
      </c>
      <c r="I183" s="189"/>
      <c r="J183" s="190">
        <f>ROUND(I183*H183,2)</f>
        <v>0</v>
      </c>
      <c r="K183" s="186" t="s">
        <v>1</v>
      </c>
      <c r="L183" s="38"/>
      <c r="M183" s="191" t="s">
        <v>1</v>
      </c>
      <c r="N183" s="192" t="s">
        <v>38</v>
      </c>
      <c r="O183" s="70"/>
      <c r="P183" s="193">
        <f>O183*H183</f>
        <v>0</v>
      </c>
      <c r="Q183" s="193">
        <v>0</v>
      </c>
      <c r="R183" s="193">
        <f>Q183*H183</f>
        <v>0</v>
      </c>
      <c r="S183" s="193">
        <v>0</v>
      </c>
      <c r="T183" s="194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5" t="s">
        <v>189</v>
      </c>
      <c r="AT183" s="195" t="s">
        <v>184</v>
      </c>
      <c r="AU183" s="195" t="s">
        <v>83</v>
      </c>
      <c r="AY183" s="16" t="s">
        <v>182</v>
      </c>
      <c r="BE183" s="196">
        <f>IF(N183="základní",J183,0)</f>
        <v>0</v>
      </c>
      <c r="BF183" s="196">
        <f>IF(N183="snížená",J183,0)</f>
        <v>0</v>
      </c>
      <c r="BG183" s="196">
        <f>IF(N183="zákl. přenesená",J183,0)</f>
        <v>0</v>
      </c>
      <c r="BH183" s="196">
        <f>IF(N183="sníž. přenesená",J183,0)</f>
        <v>0</v>
      </c>
      <c r="BI183" s="196">
        <f>IF(N183="nulová",J183,0)</f>
        <v>0</v>
      </c>
      <c r="BJ183" s="16" t="s">
        <v>81</v>
      </c>
      <c r="BK183" s="196">
        <f>ROUND(I183*H183,2)</f>
        <v>0</v>
      </c>
      <c r="BL183" s="16" t="s">
        <v>189</v>
      </c>
      <c r="BM183" s="195" t="s">
        <v>292</v>
      </c>
    </row>
    <row r="184" spans="1:65" s="12" customFormat="1">
      <c r="B184" s="197"/>
      <c r="C184" s="198"/>
      <c r="D184" s="199" t="s">
        <v>191</v>
      </c>
      <c r="E184" s="200" t="s">
        <v>1</v>
      </c>
      <c r="F184" s="201" t="s">
        <v>293</v>
      </c>
      <c r="G184" s="198"/>
      <c r="H184" s="202">
        <v>275.71800000000002</v>
      </c>
      <c r="I184" s="203"/>
      <c r="J184" s="198"/>
      <c r="K184" s="198"/>
      <c r="L184" s="204"/>
      <c r="M184" s="205"/>
      <c r="N184" s="206"/>
      <c r="O184" s="206"/>
      <c r="P184" s="206"/>
      <c r="Q184" s="206"/>
      <c r="R184" s="206"/>
      <c r="S184" s="206"/>
      <c r="T184" s="207"/>
      <c r="AT184" s="208" t="s">
        <v>191</v>
      </c>
      <c r="AU184" s="208" t="s">
        <v>83</v>
      </c>
      <c r="AV184" s="12" t="s">
        <v>83</v>
      </c>
      <c r="AW184" s="12" t="s">
        <v>30</v>
      </c>
      <c r="AX184" s="12" t="s">
        <v>81</v>
      </c>
      <c r="AY184" s="208" t="s">
        <v>182</v>
      </c>
    </row>
    <row r="185" spans="1:65" s="1" customFormat="1" ht="24">
      <c r="A185" s="33"/>
      <c r="B185" s="34"/>
      <c r="C185" s="184" t="s">
        <v>7</v>
      </c>
      <c r="D185" s="184" t="s">
        <v>184</v>
      </c>
      <c r="E185" s="185" t="s">
        <v>294</v>
      </c>
      <c r="F185" s="186" t="s">
        <v>295</v>
      </c>
      <c r="G185" s="187" t="s">
        <v>223</v>
      </c>
      <c r="H185" s="188">
        <v>275.71800000000002</v>
      </c>
      <c r="I185" s="189"/>
      <c r="J185" s="190">
        <f>ROUND(I185*H185,2)</f>
        <v>0</v>
      </c>
      <c r="K185" s="186" t="s">
        <v>1</v>
      </c>
      <c r="L185" s="38"/>
      <c r="M185" s="191" t="s">
        <v>1</v>
      </c>
      <c r="N185" s="192" t="s">
        <v>38</v>
      </c>
      <c r="O185" s="70"/>
      <c r="P185" s="193">
        <f>O185*H185</f>
        <v>0</v>
      </c>
      <c r="Q185" s="193">
        <v>0</v>
      </c>
      <c r="R185" s="193">
        <f>Q185*H185</f>
        <v>0</v>
      </c>
      <c r="S185" s="193">
        <v>0</v>
      </c>
      <c r="T185" s="194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5" t="s">
        <v>189</v>
      </c>
      <c r="AT185" s="195" t="s">
        <v>184</v>
      </c>
      <c r="AU185" s="195" t="s">
        <v>83</v>
      </c>
      <c r="AY185" s="16" t="s">
        <v>182</v>
      </c>
      <c r="BE185" s="196">
        <f>IF(N185="základní",J185,0)</f>
        <v>0</v>
      </c>
      <c r="BF185" s="196">
        <f>IF(N185="snížená",J185,0)</f>
        <v>0</v>
      </c>
      <c r="BG185" s="196">
        <f>IF(N185="zákl. přenesená",J185,0)</f>
        <v>0</v>
      </c>
      <c r="BH185" s="196">
        <f>IF(N185="sníž. přenesená",J185,0)</f>
        <v>0</v>
      </c>
      <c r="BI185" s="196">
        <f>IF(N185="nulová",J185,0)</f>
        <v>0</v>
      </c>
      <c r="BJ185" s="16" t="s">
        <v>81</v>
      </c>
      <c r="BK185" s="196">
        <f>ROUND(I185*H185,2)</f>
        <v>0</v>
      </c>
      <c r="BL185" s="16" t="s">
        <v>189</v>
      </c>
      <c r="BM185" s="195" t="s">
        <v>296</v>
      </c>
    </row>
    <row r="186" spans="1:65" s="12" customFormat="1">
      <c r="B186" s="197"/>
      <c r="C186" s="198"/>
      <c r="D186" s="199" t="s">
        <v>191</v>
      </c>
      <c r="E186" s="200" t="s">
        <v>1</v>
      </c>
      <c r="F186" s="201" t="s">
        <v>293</v>
      </c>
      <c r="G186" s="198"/>
      <c r="H186" s="202">
        <v>275.71800000000002</v>
      </c>
      <c r="I186" s="203"/>
      <c r="J186" s="198"/>
      <c r="K186" s="198"/>
      <c r="L186" s="204"/>
      <c r="M186" s="205"/>
      <c r="N186" s="206"/>
      <c r="O186" s="206"/>
      <c r="P186" s="206"/>
      <c r="Q186" s="206"/>
      <c r="R186" s="206"/>
      <c r="S186" s="206"/>
      <c r="T186" s="207"/>
      <c r="AT186" s="208" t="s">
        <v>191</v>
      </c>
      <c r="AU186" s="208" t="s">
        <v>83</v>
      </c>
      <c r="AV186" s="12" t="s">
        <v>83</v>
      </c>
      <c r="AW186" s="12" t="s">
        <v>30</v>
      </c>
      <c r="AX186" s="12" t="s">
        <v>81</v>
      </c>
      <c r="AY186" s="208" t="s">
        <v>182</v>
      </c>
    </row>
    <row r="187" spans="1:65" s="1" customFormat="1" ht="16.5" customHeight="1">
      <c r="A187" s="33"/>
      <c r="B187" s="34"/>
      <c r="C187" s="184" t="s">
        <v>297</v>
      </c>
      <c r="D187" s="184" t="s">
        <v>184</v>
      </c>
      <c r="E187" s="185" t="s">
        <v>298</v>
      </c>
      <c r="F187" s="186" t="s">
        <v>299</v>
      </c>
      <c r="G187" s="187" t="s">
        <v>223</v>
      </c>
      <c r="H187" s="188">
        <v>940.05600000000004</v>
      </c>
      <c r="I187" s="189"/>
      <c r="J187" s="190">
        <f>ROUND(I187*H187,2)</f>
        <v>0</v>
      </c>
      <c r="K187" s="186" t="s">
        <v>1</v>
      </c>
      <c r="L187" s="38"/>
      <c r="M187" s="191" t="s">
        <v>1</v>
      </c>
      <c r="N187" s="192" t="s">
        <v>38</v>
      </c>
      <c r="O187" s="70"/>
      <c r="P187" s="193">
        <f>O187*H187</f>
        <v>0</v>
      </c>
      <c r="Q187" s="193">
        <v>0</v>
      </c>
      <c r="R187" s="193">
        <f>Q187*H187</f>
        <v>0</v>
      </c>
      <c r="S187" s="193">
        <v>0</v>
      </c>
      <c r="T187" s="194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5" t="s">
        <v>189</v>
      </c>
      <c r="AT187" s="195" t="s">
        <v>184</v>
      </c>
      <c r="AU187" s="195" t="s">
        <v>83</v>
      </c>
      <c r="AY187" s="16" t="s">
        <v>182</v>
      </c>
      <c r="BE187" s="196">
        <f>IF(N187="základní",J187,0)</f>
        <v>0</v>
      </c>
      <c r="BF187" s="196">
        <f>IF(N187="snížená",J187,0)</f>
        <v>0</v>
      </c>
      <c r="BG187" s="196">
        <f>IF(N187="zákl. přenesená",J187,0)</f>
        <v>0</v>
      </c>
      <c r="BH187" s="196">
        <f>IF(N187="sníž. přenesená",J187,0)</f>
        <v>0</v>
      </c>
      <c r="BI187" s="196">
        <f>IF(N187="nulová",J187,0)</f>
        <v>0</v>
      </c>
      <c r="BJ187" s="16" t="s">
        <v>81</v>
      </c>
      <c r="BK187" s="196">
        <f>ROUND(I187*H187,2)</f>
        <v>0</v>
      </c>
      <c r="BL187" s="16" t="s">
        <v>189</v>
      </c>
      <c r="BM187" s="195" t="s">
        <v>300</v>
      </c>
    </row>
    <row r="188" spans="1:65" s="12" customFormat="1">
      <c r="B188" s="197"/>
      <c r="C188" s="198"/>
      <c r="D188" s="199" t="s">
        <v>191</v>
      </c>
      <c r="E188" s="200" t="s">
        <v>1</v>
      </c>
      <c r="F188" s="201" t="s">
        <v>301</v>
      </c>
      <c r="G188" s="198"/>
      <c r="H188" s="202">
        <v>940.05600000000004</v>
      </c>
      <c r="I188" s="203"/>
      <c r="J188" s="198"/>
      <c r="K188" s="198"/>
      <c r="L188" s="204"/>
      <c r="M188" s="205"/>
      <c r="N188" s="206"/>
      <c r="O188" s="206"/>
      <c r="P188" s="206"/>
      <c r="Q188" s="206"/>
      <c r="R188" s="206"/>
      <c r="S188" s="206"/>
      <c r="T188" s="207"/>
      <c r="AT188" s="208" t="s">
        <v>191</v>
      </c>
      <c r="AU188" s="208" t="s">
        <v>83</v>
      </c>
      <c r="AV188" s="12" t="s">
        <v>83</v>
      </c>
      <c r="AW188" s="12" t="s">
        <v>30</v>
      </c>
      <c r="AX188" s="12" t="s">
        <v>81</v>
      </c>
      <c r="AY188" s="208" t="s">
        <v>182</v>
      </c>
    </row>
    <row r="189" spans="1:65" s="1" customFormat="1" ht="24">
      <c r="A189" s="33"/>
      <c r="B189" s="34"/>
      <c r="C189" s="184" t="s">
        <v>302</v>
      </c>
      <c r="D189" s="184" t="s">
        <v>184</v>
      </c>
      <c r="E189" s="185" t="s">
        <v>303</v>
      </c>
      <c r="F189" s="186" t="s">
        <v>304</v>
      </c>
      <c r="G189" s="187" t="s">
        <v>305</v>
      </c>
      <c r="H189" s="188">
        <v>703.66499999999996</v>
      </c>
      <c r="I189" s="189"/>
      <c r="J189" s="190">
        <f>ROUND(I189*H189,2)</f>
        <v>0</v>
      </c>
      <c r="K189" s="186" t="s">
        <v>1</v>
      </c>
      <c r="L189" s="38"/>
      <c r="M189" s="191" t="s">
        <v>1</v>
      </c>
      <c r="N189" s="192" t="s">
        <v>38</v>
      </c>
      <c r="O189" s="70"/>
      <c r="P189" s="193">
        <f>O189*H189</f>
        <v>0</v>
      </c>
      <c r="Q189" s="193">
        <v>0</v>
      </c>
      <c r="R189" s="193">
        <f>Q189*H189</f>
        <v>0</v>
      </c>
      <c r="S189" s="193">
        <v>0</v>
      </c>
      <c r="T189" s="194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5" t="s">
        <v>189</v>
      </c>
      <c r="AT189" s="195" t="s">
        <v>184</v>
      </c>
      <c r="AU189" s="195" t="s">
        <v>83</v>
      </c>
      <c r="AY189" s="16" t="s">
        <v>182</v>
      </c>
      <c r="BE189" s="196">
        <f>IF(N189="základní",J189,0)</f>
        <v>0</v>
      </c>
      <c r="BF189" s="196">
        <f>IF(N189="snížená",J189,0)</f>
        <v>0</v>
      </c>
      <c r="BG189" s="196">
        <f>IF(N189="zákl. přenesená",J189,0)</f>
        <v>0</v>
      </c>
      <c r="BH189" s="196">
        <f>IF(N189="sníž. přenesená",J189,0)</f>
        <v>0</v>
      </c>
      <c r="BI189" s="196">
        <f>IF(N189="nulová",J189,0)</f>
        <v>0</v>
      </c>
      <c r="BJ189" s="16" t="s">
        <v>81</v>
      </c>
      <c r="BK189" s="196">
        <f>ROUND(I189*H189,2)</f>
        <v>0</v>
      </c>
      <c r="BL189" s="16" t="s">
        <v>189</v>
      </c>
      <c r="BM189" s="195" t="s">
        <v>306</v>
      </c>
    </row>
    <row r="190" spans="1:65" s="12" customFormat="1">
      <c r="B190" s="197"/>
      <c r="C190" s="198"/>
      <c r="D190" s="199" t="s">
        <v>191</v>
      </c>
      <c r="E190" s="200" t="s">
        <v>1</v>
      </c>
      <c r="F190" s="201" t="s">
        <v>307</v>
      </c>
      <c r="G190" s="198"/>
      <c r="H190" s="202">
        <v>703.66499999999996</v>
      </c>
      <c r="I190" s="203"/>
      <c r="J190" s="198"/>
      <c r="K190" s="198"/>
      <c r="L190" s="204"/>
      <c r="M190" s="205"/>
      <c r="N190" s="206"/>
      <c r="O190" s="206"/>
      <c r="P190" s="206"/>
      <c r="Q190" s="206"/>
      <c r="R190" s="206"/>
      <c r="S190" s="206"/>
      <c r="T190" s="207"/>
      <c r="AT190" s="208" t="s">
        <v>191</v>
      </c>
      <c r="AU190" s="208" t="s">
        <v>83</v>
      </c>
      <c r="AV190" s="12" t="s">
        <v>83</v>
      </c>
      <c r="AW190" s="12" t="s">
        <v>30</v>
      </c>
      <c r="AX190" s="12" t="s">
        <v>81</v>
      </c>
      <c r="AY190" s="208" t="s">
        <v>182</v>
      </c>
    </row>
    <row r="191" spans="1:65" s="1" customFormat="1" ht="24">
      <c r="A191" s="33"/>
      <c r="B191" s="34"/>
      <c r="C191" s="184" t="s">
        <v>308</v>
      </c>
      <c r="D191" s="184" t="s">
        <v>184</v>
      </c>
      <c r="E191" s="185" t="s">
        <v>309</v>
      </c>
      <c r="F191" s="186" t="s">
        <v>310</v>
      </c>
      <c r="G191" s="187" t="s">
        <v>223</v>
      </c>
      <c r="H191" s="188">
        <v>407.16199999999998</v>
      </c>
      <c r="I191" s="189"/>
      <c r="J191" s="190">
        <f>ROUND(I191*H191,2)</f>
        <v>0</v>
      </c>
      <c r="K191" s="186" t="s">
        <v>1</v>
      </c>
      <c r="L191" s="38"/>
      <c r="M191" s="191" t="s">
        <v>1</v>
      </c>
      <c r="N191" s="192" t="s">
        <v>38</v>
      </c>
      <c r="O191" s="70"/>
      <c r="P191" s="193">
        <f>O191*H191</f>
        <v>0</v>
      </c>
      <c r="Q191" s="193">
        <v>0</v>
      </c>
      <c r="R191" s="193">
        <f>Q191*H191</f>
        <v>0</v>
      </c>
      <c r="S191" s="193">
        <v>0</v>
      </c>
      <c r="T191" s="194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95" t="s">
        <v>189</v>
      </c>
      <c r="AT191" s="195" t="s">
        <v>184</v>
      </c>
      <c r="AU191" s="195" t="s">
        <v>83</v>
      </c>
      <c r="AY191" s="16" t="s">
        <v>182</v>
      </c>
      <c r="BE191" s="196">
        <f>IF(N191="základní",J191,0)</f>
        <v>0</v>
      </c>
      <c r="BF191" s="196">
        <f>IF(N191="snížená",J191,0)</f>
        <v>0</v>
      </c>
      <c r="BG191" s="196">
        <f>IF(N191="zákl. přenesená",J191,0)</f>
        <v>0</v>
      </c>
      <c r="BH191" s="196">
        <f>IF(N191="sníž. přenesená",J191,0)</f>
        <v>0</v>
      </c>
      <c r="BI191" s="196">
        <f>IF(N191="nulová",J191,0)</f>
        <v>0</v>
      </c>
      <c r="BJ191" s="16" t="s">
        <v>81</v>
      </c>
      <c r="BK191" s="196">
        <f>ROUND(I191*H191,2)</f>
        <v>0</v>
      </c>
      <c r="BL191" s="16" t="s">
        <v>189</v>
      </c>
      <c r="BM191" s="195" t="s">
        <v>311</v>
      </c>
    </row>
    <row r="192" spans="1:65" s="12" customFormat="1">
      <c r="B192" s="197"/>
      <c r="C192" s="198"/>
      <c r="D192" s="199" t="s">
        <v>191</v>
      </c>
      <c r="E192" s="200" t="s">
        <v>1</v>
      </c>
      <c r="F192" s="201" t="s">
        <v>312</v>
      </c>
      <c r="G192" s="198"/>
      <c r="H192" s="202">
        <v>406.03500000000003</v>
      </c>
      <c r="I192" s="203"/>
      <c r="J192" s="198"/>
      <c r="K192" s="198"/>
      <c r="L192" s="204"/>
      <c r="M192" s="205"/>
      <c r="N192" s="206"/>
      <c r="O192" s="206"/>
      <c r="P192" s="206"/>
      <c r="Q192" s="206"/>
      <c r="R192" s="206"/>
      <c r="S192" s="206"/>
      <c r="T192" s="207"/>
      <c r="AT192" s="208" t="s">
        <v>191</v>
      </c>
      <c r="AU192" s="208" t="s">
        <v>83</v>
      </c>
      <c r="AV192" s="12" t="s">
        <v>83</v>
      </c>
      <c r="AW192" s="12" t="s">
        <v>30</v>
      </c>
      <c r="AX192" s="12" t="s">
        <v>73</v>
      </c>
      <c r="AY192" s="208" t="s">
        <v>182</v>
      </c>
    </row>
    <row r="193" spans="1:65" s="12" customFormat="1">
      <c r="B193" s="197"/>
      <c r="C193" s="198"/>
      <c r="D193" s="199" t="s">
        <v>191</v>
      </c>
      <c r="E193" s="200" t="s">
        <v>1</v>
      </c>
      <c r="F193" s="201" t="s">
        <v>313</v>
      </c>
      <c r="G193" s="198"/>
      <c r="H193" s="202">
        <v>1.127</v>
      </c>
      <c r="I193" s="203"/>
      <c r="J193" s="198"/>
      <c r="K193" s="198"/>
      <c r="L193" s="204"/>
      <c r="M193" s="205"/>
      <c r="N193" s="206"/>
      <c r="O193" s="206"/>
      <c r="P193" s="206"/>
      <c r="Q193" s="206"/>
      <c r="R193" s="206"/>
      <c r="S193" s="206"/>
      <c r="T193" s="207"/>
      <c r="AT193" s="208" t="s">
        <v>191</v>
      </c>
      <c r="AU193" s="208" t="s">
        <v>83</v>
      </c>
      <c r="AV193" s="12" t="s">
        <v>83</v>
      </c>
      <c r="AW193" s="12" t="s">
        <v>30</v>
      </c>
      <c r="AX193" s="12" t="s">
        <v>73</v>
      </c>
      <c r="AY193" s="208" t="s">
        <v>182</v>
      </c>
    </row>
    <row r="194" spans="1:65" s="13" customFormat="1">
      <c r="B194" s="209"/>
      <c r="C194" s="210"/>
      <c r="D194" s="199" t="s">
        <v>191</v>
      </c>
      <c r="E194" s="211" t="s">
        <v>1</v>
      </c>
      <c r="F194" s="212" t="s">
        <v>199</v>
      </c>
      <c r="G194" s="210"/>
      <c r="H194" s="213">
        <v>407.16199999999998</v>
      </c>
      <c r="I194" s="214"/>
      <c r="J194" s="210"/>
      <c r="K194" s="210"/>
      <c r="L194" s="215"/>
      <c r="M194" s="216"/>
      <c r="N194" s="217"/>
      <c r="O194" s="217"/>
      <c r="P194" s="217"/>
      <c r="Q194" s="217"/>
      <c r="R194" s="217"/>
      <c r="S194" s="217"/>
      <c r="T194" s="218"/>
      <c r="AT194" s="219" t="s">
        <v>191</v>
      </c>
      <c r="AU194" s="219" t="s">
        <v>83</v>
      </c>
      <c r="AV194" s="13" t="s">
        <v>189</v>
      </c>
      <c r="AW194" s="13" t="s">
        <v>30</v>
      </c>
      <c r="AX194" s="13" t="s">
        <v>81</v>
      </c>
      <c r="AY194" s="219" t="s">
        <v>182</v>
      </c>
    </row>
    <row r="195" spans="1:65" s="1" customFormat="1" ht="16.5" customHeight="1">
      <c r="A195" s="33"/>
      <c r="B195" s="34"/>
      <c r="C195" s="230" t="s">
        <v>314</v>
      </c>
      <c r="D195" s="230" t="s">
        <v>315</v>
      </c>
      <c r="E195" s="231" t="s">
        <v>316</v>
      </c>
      <c r="F195" s="232" t="s">
        <v>317</v>
      </c>
      <c r="G195" s="233" t="s">
        <v>305</v>
      </c>
      <c r="H195" s="234">
        <v>446.09199999999998</v>
      </c>
      <c r="I195" s="235"/>
      <c r="J195" s="236">
        <f>ROUND(I195*H195,2)</f>
        <v>0</v>
      </c>
      <c r="K195" s="232" t="s">
        <v>188</v>
      </c>
      <c r="L195" s="237"/>
      <c r="M195" s="238" t="s">
        <v>1</v>
      </c>
      <c r="N195" s="239" t="s">
        <v>38</v>
      </c>
      <c r="O195" s="70"/>
      <c r="P195" s="193">
        <f>O195*H195</f>
        <v>0</v>
      </c>
      <c r="Q195" s="193">
        <v>1</v>
      </c>
      <c r="R195" s="193">
        <f>Q195*H195</f>
        <v>446.09199999999998</v>
      </c>
      <c r="S195" s="193">
        <v>0</v>
      </c>
      <c r="T195" s="194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5" t="s">
        <v>226</v>
      </c>
      <c r="AT195" s="195" t="s">
        <v>315</v>
      </c>
      <c r="AU195" s="195" t="s">
        <v>83</v>
      </c>
      <c r="AY195" s="16" t="s">
        <v>182</v>
      </c>
      <c r="BE195" s="196">
        <f>IF(N195="základní",J195,0)</f>
        <v>0</v>
      </c>
      <c r="BF195" s="196">
        <f>IF(N195="snížená",J195,0)</f>
        <v>0</v>
      </c>
      <c r="BG195" s="196">
        <f>IF(N195="zákl. přenesená",J195,0)</f>
        <v>0</v>
      </c>
      <c r="BH195" s="196">
        <f>IF(N195="sníž. přenesená",J195,0)</f>
        <v>0</v>
      </c>
      <c r="BI195" s="196">
        <f>IF(N195="nulová",J195,0)</f>
        <v>0</v>
      </c>
      <c r="BJ195" s="16" t="s">
        <v>81</v>
      </c>
      <c r="BK195" s="196">
        <f>ROUND(I195*H195,2)</f>
        <v>0</v>
      </c>
      <c r="BL195" s="16" t="s">
        <v>189</v>
      </c>
      <c r="BM195" s="195" t="s">
        <v>318</v>
      </c>
    </row>
    <row r="196" spans="1:65" s="14" customFormat="1">
      <c r="B196" s="220"/>
      <c r="C196" s="221"/>
      <c r="D196" s="199" t="s">
        <v>191</v>
      </c>
      <c r="E196" s="222" t="s">
        <v>1</v>
      </c>
      <c r="F196" s="223" t="s">
        <v>319</v>
      </c>
      <c r="G196" s="221"/>
      <c r="H196" s="222" t="s">
        <v>1</v>
      </c>
      <c r="I196" s="224"/>
      <c r="J196" s="221"/>
      <c r="K196" s="221"/>
      <c r="L196" s="225"/>
      <c r="M196" s="226"/>
      <c r="N196" s="227"/>
      <c r="O196" s="227"/>
      <c r="P196" s="227"/>
      <c r="Q196" s="227"/>
      <c r="R196" s="227"/>
      <c r="S196" s="227"/>
      <c r="T196" s="228"/>
      <c r="AT196" s="229" t="s">
        <v>191</v>
      </c>
      <c r="AU196" s="229" t="s">
        <v>83</v>
      </c>
      <c r="AV196" s="14" t="s">
        <v>81</v>
      </c>
      <c r="AW196" s="14" t="s">
        <v>30</v>
      </c>
      <c r="AX196" s="14" t="s">
        <v>73</v>
      </c>
      <c r="AY196" s="229" t="s">
        <v>182</v>
      </c>
    </row>
    <row r="197" spans="1:65" s="12" customFormat="1">
      <c r="B197" s="197"/>
      <c r="C197" s="198"/>
      <c r="D197" s="199" t="s">
        <v>191</v>
      </c>
      <c r="E197" s="200" t="s">
        <v>1</v>
      </c>
      <c r="F197" s="201" t="s">
        <v>320</v>
      </c>
      <c r="G197" s="198"/>
      <c r="H197" s="202">
        <v>58.451999999999998</v>
      </c>
      <c r="I197" s="203"/>
      <c r="J197" s="198"/>
      <c r="K197" s="198"/>
      <c r="L197" s="204"/>
      <c r="M197" s="205"/>
      <c r="N197" s="206"/>
      <c r="O197" s="206"/>
      <c r="P197" s="206"/>
      <c r="Q197" s="206"/>
      <c r="R197" s="206"/>
      <c r="S197" s="206"/>
      <c r="T197" s="207"/>
      <c r="AT197" s="208" t="s">
        <v>191</v>
      </c>
      <c r="AU197" s="208" t="s">
        <v>83</v>
      </c>
      <c r="AV197" s="12" t="s">
        <v>83</v>
      </c>
      <c r="AW197" s="12" t="s">
        <v>30</v>
      </c>
      <c r="AX197" s="12" t="s">
        <v>73</v>
      </c>
      <c r="AY197" s="208" t="s">
        <v>182</v>
      </c>
    </row>
    <row r="198" spans="1:65" s="12" customFormat="1">
      <c r="B198" s="197"/>
      <c r="C198" s="198"/>
      <c r="D198" s="199" t="s">
        <v>191</v>
      </c>
      <c r="E198" s="200" t="s">
        <v>1</v>
      </c>
      <c r="F198" s="201" t="s">
        <v>321</v>
      </c>
      <c r="G198" s="198"/>
      <c r="H198" s="202">
        <v>50.658000000000001</v>
      </c>
      <c r="I198" s="203"/>
      <c r="J198" s="198"/>
      <c r="K198" s="198"/>
      <c r="L198" s="204"/>
      <c r="M198" s="205"/>
      <c r="N198" s="206"/>
      <c r="O198" s="206"/>
      <c r="P198" s="206"/>
      <c r="Q198" s="206"/>
      <c r="R198" s="206"/>
      <c r="S198" s="206"/>
      <c r="T198" s="207"/>
      <c r="AT198" s="208" t="s">
        <v>191</v>
      </c>
      <c r="AU198" s="208" t="s">
        <v>83</v>
      </c>
      <c r="AV198" s="12" t="s">
        <v>83</v>
      </c>
      <c r="AW198" s="12" t="s">
        <v>30</v>
      </c>
      <c r="AX198" s="12" t="s">
        <v>73</v>
      </c>
      <c r="AY198" s="208" t="s">
        <v>182</v>
      </c>
    </row>
    <row r="199" spans="1:65" s="12" customFormat="1">
      <c r="B199" s="197"/>
      <c r="C199" s="198"/>
      <c r="D199" s="199" t="s">
        <v>191</v>
      </c>
      <c r="E199" s="200" t="s">
        <v>1</v>
      </c>
      <c r="F199" s="201" t="s">
        <v>322</v>
      </c>
      <c r="G199" s="198"/>
      <c r="H199" s="202">
        <v>138.71899999999999</v>
      </c>
      <c r="I199" s="203"/>
      <c r="J199" s="198"/>
      <c r="K199" s="198"/>
      <c r="L199" s="204"/>
      <c r="M199" s="205"/>
      <c r="N199" s="206"/>
      <c r="O199" s="206"/>
      <c r="P199" s="206"/>
      <c r="Q199" s="206"/>
      <c r="R199" s="206"/>
      <c r="S199" s="206"/>
      <c r="T199" s="207"/>
      <c r="AT199" s="208" t="s">
        <v>191</v>
      </c>
      <c r="AU199" s="208" t="s">
        <v>83</v>
      </c>
      <c r="AV199" s="12" t="s">
        <v>83</v>
      </c>
      <c r="AW199" s="12" t="s">
        <v>30</v>
      </c>
      <c r="AX199" s="12" t="s">
        <v>73</v>
      </c>
      <c r="AY199" s="208" t="s">
        <v>182</v>
      </c>
    </row>
    <row r="200" spans="1:65" s="13" customFormat="1">
      <c r="B200" s="209"/>
      <c r="C200" s="210"/>
      <c r="D200" s="199" t="s">
        <v>191</v>
      </c>
      <c r="E200" s="211" t="s">
        <v>145</v>
      </c>
      <c r="F200" s="212" t="s">
        <v>199</v>
      </c>
      <c r="G200" s="210"/>
      <c r="H200" s="213">
        <v>247.82900000000001</v>
      </c>
      <c r="I200" s="214"/>
      <c r="J200" s="210"/>
      <c r="K200" s="210"/>
      <c r="L200" s="215"/>
      <c r="M200" s="216"/>
      <c r="N200" s="217"/>
      <c r="O200" s="217"/>
      <c r="P200" s="217"/>
      <c r="Q200" s="217"/>
      <c r="R200" s="217"/>
      <c r="S200" s="217"/>
      <c r="T200" s="218"/>
      <c r="AT200" s="219" t="s">
        <v>191</v>
      </c>
      <c r="AU200" s="219" t="s">
        <v>83</v>
      </c>
      <c r="AV200" s="13" t="s">
        <v>189</v>
      </c>
      <c r="AW200" s="13" t="s">
        <v>30</v>
      </c>
      <c r="AX200" s="13" t="s">
        <v>73</v>
      </c>
      <c r="AY200" s="219" t="s">
        <v>182</v>
      </c>
    </row>
    <row r="201" spans="1:65" s="12" customFormat="1">
      <c r="B201" s="197"/>
      <c r="C201" s="198"/>
      <c r="D201" s="199" t="s">
        <v>191</v>
      </c>
      <c r="E201" s="200" t="s">
        <v>1</v>
      </c>
      <c r="F201" s="201" t="s">
        <v>323</v>
      </c>
      <c r="G201" s="198"/>
      <c r="H201" s="202">
        <v>446.09199999999998</v>
      </c>
      <c r="I201" s="203"/>
      <c r="J201" s="198"/>
      <c r="K201" s="198"/>
      <c r="L201" s="204"/>
      <c r="M201" s="205"/>
      <c r="N201" s="206"/>
      <c r="O201" s="206"/>
      <c r="P201" s="206"/>
      <c r="Q201" s="206"/>
      <c r="R201" s="206"/>
      <c r="S201" s="206"/>
      <c r="T201" s="207"/>
      <c r="AT201" s="208" t="s">
        <v>191</v>
      </c>
      <c r="AU201" s="208" t="s">
        <v>83</v>
      </c>
      <c r="AV201" s="12" t="s">
        <v>83</v>
      </c>
      <c r="AW201" s="12" t="s">
        <v>30</v>
      </c>
      <c r="AX201" s="12" t="s">
        <v>81</v>
      </c>
      <c r="AY201" s="208" t="s">
        <v>182</v>
      </c>
    </row>
    <row r="202" spans="1:65" s="1" customFormat="1" ht="24">
      <c r="A202" s="33"/>
      <c r="B202" s="34"/>
      <c r="C202" s="184" t="s">
        <v>324</v>
      </c>
      <c r="D202" s="184" t="s">
        <v>184</v>
      </c>
      <c r="E202" s="185" t="s">
        <v>325</v>
      </c>
      <c r="F202" s="186" t="s">
        <v>326</v>
      </c>
      <c r="G202" s="187" t="s">
        <v>223</v>
      </c>
      <c r="H202" s="188">
        <v>93.52</v>
      </c>
      <c r="I202" s="189"/>
      <c r="J202" s="190">
        <f>ROUND(I202*H202,2)</f>
        <v>0</v>
      </c>
      <c r="K202" s="186" t="s">
        <v>1</v>
      </c>
      <c r="L202" s="38"/>
      <c r="M202" s="191" t="s">
        <v>1</v>
      </c>
      <c r="N202" s="192" t="s">
        <v>38</v>
      </c>
      <c r="O202" s="70"/>
      <c r="P202" s="193">
        <f>O202*H202</f>
        <v>0</v>
      </c>
      <c r="Q202" s="193">
        <v>0</v>
      </c>
      <c r="R202" s="193">
        <f>Q202*H202</f>
        <v>0</v>
      </c>
      <c r="S202" s="193">
        <v>0</v>
      </c>
      <c r="T202" s="194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5" t="s">
        <v>189</v>
      </c>
      <c r="AT202" s="195" t="s">
        <v>184</v>
      </c>
      <c r="AU202" s="195" t="s">
        <v>83</v>
      </c>
      <c r="AY202" s="16" t="s">
        <v>182</v>
      </c>
      <c r="BE202" s="196">
        <f>IF(N202="základní",J202,0)</f>
        <v>0</v>
      </c>
      <c r="BF202" s="196">
        <f>IF(N202="snížená",J202,0)</f>
        <v>0</v>
      </c>
      <c r="BG202" s="196">
        <f>IF(N202="zákl. přenesená",J202,0)</f>
        <v>0</v>
      </c>
      <c r="BH202" s="196">
        <f>IF(N202="sníž. přenesená",J202,0)</f>
        <v>0</v>
      </c>
      <c r="BI202" s="196">
        <f>IF(N202="nulová",J202,0)</f>
        <v>0</v>
      </c>
      <c r="BJ202" s="16" t="s">
        <v>81</v>
      </c>
      <c r="BK202" s="196">
        <f>ROUND(I202*H202,2)</f>
        <v>0</v>
      </c>
      <c r="BL202" s="16" t="s">
        <v>189</v>
      </c>
      <c r="BM202" s="195" t="s">
        <v>327</v>
      </c>
    </row>
    <row r="203" spans="1:65" s="12" customFormat="1">
      <c r="B203" s="197"/>
      <c r="C203" s="198"/>
      <c r="D203" s="199" t="s">
        <v>191</v>
      </c>
      <c r="E203" s="200" t="s">
        <v>136</v>
      </c>
      <c r="F203" s="201" t="s">
        <v>328</v>
      </c>
      <c r="G203" s="198"/>
      <c r="H203" s="202">
        <v>93.52</v>
      </c>
      <c r="I203" s="203"/>
      <c r="J203" s="198"/>
      <c r="K203" s="198"/>
      <c r="L203" s="204"/>
      <c r="M203" s="205"/>
      <c r="N203" s="206"/>
      <c r="O203" s="206"/>
      <c r="P203" s="206"/>
      <c r="Q203" s="206"/>
      <c r="R203" s="206"/>
      <c r="S203" s="206"/>
      <c r="T203" s="207"/>
      <c r="AT203" s="208" t="s">
        <v>191</v>
      </c>
      <c r="AU203" s="208" t="s">
        <v>83</v>
      </c>
      <c r="AV203" s="12" t="s">
        <v>83</v>
      </c>
      <c r="AW203" s="12" t="s">
        <v>30</v>
      </c>
      <c r="AX203" s="12" t="s">
        <v>81</v>
      </c>
      <c r="AY203" s="208" t="s">
        <v>182</v>
      </c>
    </row>
    <row r="204" spans="1:65" s="1" customFormat="1" ht="16.5" customHeight="1">
      <c r="A204" s="33"/>
      <c r="B204" s="34"/>
      <c r="C204" s="230" t="s">
        <v>329</v>
      </c>
      <c r="D204" s="230" t="s">
        <v>315</v>
      </c>
      <c r="E204" s="231" t="s">
        <v>330</v>
      </c>
      <c r="F204" s="232" t="s">
        <v>331</v>
      </c>
      <c r="G204" s="233" t="s">
        <v>305</v>
      </c>
      <c r="H204" s="234">
        <v>168.33600000000001</v>
      </c>
      <c r="I204" s="235"/>
      <c r="J204" s="236">
        <f>ROUND(I204*H204,2)</f>
        <v>0</v>
      </c>
      <c r="K204" s="232" t="s">
        <v>1</v>
      </c>
      <c r="L204" s="237"/>
      <c r="M204" s="238" t="s">
        <v>1</v>
      </c>
      <c r="N204" s="239" t="s">
        <v>38</v>
      </c>
      <c r="O204" s="70"/>
      <c r="P204" s="193">
        <f>O204*H204</f>
        <v>0</v>
      </c>
      <c r="Q204" s="193">
        <v>0</v>
      </c>
      <c r="R204" s="193">
        <f>Q204*H204</f>
        <v>0</v>
      </c>
      <c r="S204" s="193">
        <v>0</v>
      </c>
      <c r="T204" s="194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5" t="s">
        <v>226</v>
      </c>
      <c r="AT204" s="195" t="s">
        <v>315</v>
      </c>
      <c r="AU204" s="195" t="s">
        <v>83</v>
      </c>
      <c r="AY204" s="16" t="s">
        <v>182</v>
      </c>
      <c r="BE204" s="196">
        <f>IF(N204="základní",J204,0)</f>
        <v>0</v>
      </c>
      <c r="BF204" s="196">
        <f>IF(N204="snížená",J204,0)</f>
        <v>0</v>
      </c>
      <c r="BG204" s="196">
        <f>IF(N204="zákl. přenesená",J204,0)</f>
        <v>0</v>
      </c>
      <c r="BH204" s="196">
        <f>IF(N204="sníž. přenesená",J204,0)</f>
        <v>0</v>
      </c>
      <c r="BI204" s="196">
        <f>IF(N204="nulová",J204,0)</f>
        <v>0</v>
      </c>
      <c r="BJ204" s="16" t="s">
        <v>81</v>
      </c>
      <c r="BK204" s="196">
        <f>ROUND(I204*H204,2)</f>
        <v>0</v>
      </c>
      <c r="BL204" s="16" t="s">
        <v>189</v>
      </c>
      <c r="BM204" s="195" t="s">
        <v>332</v>
      </c>
    </row>
    <row r="205" spans="1:65" s="12" customFormat="1">
      <c r="B205" s="197"/>
      <c r="C205" s="198"/>
      <c r="D205" s="199" t="s">
        <v>191</v>
      </c>
      <c r="E205" s="200" t="s">
        <v>1</v>
      </c>
      <c r="F205" s="201" t="s">
        <v>333</v>
      </c>
      <c r="G205" s="198"/>
      <c r="H205" s="202">
        <v>168.33600000000001</v>
      </c>
      <c r="I205" s="203"/>
      <c r="J205" s="198"/>
      <c r="K205" s="198"/>
      <c r="L205" s="204"/>
      <c r="M205" s="205"/>
      <c r="N205" s="206"/>
      <c r="O205" s="206"/>
      <c r="P205" s="206"/>
      <c r="Q205" s="206"/>
      <c r="R205" s="206"/>
      <c r="S205" s="206"/>
      <c r="T205" s="207"/>
      <c r="AT205" s="208" t="s">
        <v>191</v>
      </c>
      <c r="AU205" s="208" t="s">
        <v>83</v>
      </c>
      <c r="AV205" s="12" t="s">
        <v>83</v>
      </c>
      <c r="AW205" s="12" t="s">
        <v>30</v>
      </c>
      <c r="AX205" s="12" t="s">
        <v>81</v>
      </c>
      <c r="AY205" s="208" t="s">
        <v>182</v>
      </c>
    </row>
    <row r="206" spans="1:65" s="1" customFormat="1" ht="24">
      <c r="A206" s="33"/>
      <c r="B206" s="34"/>
      <c r="C206" s="184" t="s">
        <v>334</v>
      </c>
      <c r="D206" s="184" t="s">
        <v>184</v>
      </c>
      <c r="E206" s="185" t="s">
        <v>335</v>
      </c>
      <c r="F206" s="186" t="s">
        <v>336</v>
      </c>
      <c r="G206" s="187" t="s">
        <v>187</v>
      </c>
      <c r="H206" s="188">
        <v>253.279</v>
      </c>
      <c r="I206" s="189"/>
      <c r="J206" s="190">
        <f>ROUND(I206*H206,2)</f>
        <v>0</v>
      </c>
      <c r="K206" s="186" t="s">
        <v>188</v>
      </c>
      <c r="L206" s="38"/>
      <c r="M206" s="191" t="s">
        <v>1</v>
      </c>
      <c r="N206" s="192" t="s">
        <v>38</v>
      </c>
      <c r="O206" s="70"/>
      <c r="P206" s="193">
        <f>O206*H206</f>
        <v>0</v>
      </c>
      <c r="Q206" s="193">
        <v>0</v>
      </c>
      <c r="R206" s="193">
        <f>Q206*H206</f>
        <v>0</v>
      </c>
      <c r="S206" s="193">
        <v>0</v>
      </c>
      <c r="T206" s="194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95" t="s">
        <v>189</v>
      </c>
      <c r="AT206" s="195" t="s">
        <v>184</v>
      </c>
      <c r="AU206" s="195" t="s">
        <v>83</v>
      </c>
      <c r="AY206" s="16" t="s">
        <v>182</v>
      </c>
      <c r="BE206" s="196">
        <f>IF(N206="základní",J206,0)</f>
        <v>0</v>
      </c>
      <c r="BF206" s="196">
        <f>IF(N206="snížená",J206,0)</f>
        <v>0</v>
      </c>
      <c r="BG206" s="196">
        <f>IF(N206="zákl. přenesená",J206,0)</f>
        <v>0</v>
      </c>
      <c r="BH206" s="196">
        <f>IF(N206="sníž. přenesená",J206,0)</f>
        <v>0</v>
      </c>
      <c r="BI206" s="196">
        <f>IF(N206="nulová",J206,0)</f>
        <v>0</v>
      </c>
      <c r="BJ206" s="16" t="s">
        <v>81</v>
      </c>
      <c r="BK206" s="196">
        <f>ROUND(I206*H206,2)</f>
        <v>0</v>
      </c>
      <c r="BL206" s="16" t="s">
        <v>189</v>
      </c>
      <c r="BM206" s="195" t="s">
        <v>337</v>
      </c>
    </row>
    <row r="207" spans="1:65" s="12" customFormat="1">
      <c r="B207" s="197"/>
      <c r="C207" s="198"/>
      <c r="D207" s="199" t="s">
        <v>191</v>
      </c>
      <c r="E207" s="200" t="s">
        <v>1</v>
      </c>
      <c r="F207" s="201" t="s">
        <v>219</v>
      </c>
      <c r="G207" s="198"/>
      <c r="H207" s="202">
        <v>253.279</v>
      </c>
      <c r="I207" s="203"/>
      <c r="J207" s="198"/>
      <c r="K207" s="198"/>
      <c r="L207" s="204"/>
      <c r="M207" s="205"/>
      <c r="N207" s="206"/>
      <c r="O207" s="206"/>
      <c r="P207" s="206"/>
      <c r="Q207" s="206"/>
      <c r="R207" s="206"/>
      <c r="S207" s="206"/>
      <c r="T207" s="207"/>
      <c r="AT207" s="208" t="s">
        <v>191</v>
      </c>
      <c r="AU207" s="208" t="s">
        <v>83</v>
      </c>
      <c r="AV207" s="12" t="s">
        <v>83</v>
      </c>
      <c r="AW207" s="12" t="s">
        <v>30</v>
      </c>
      <c r="AX207" s="12" t="s">
        <v>73</v>
      </c>
      <c r="AY207" s="208" t="s">
        <v>182</v>
      </c>
    </row>
    <row r="208" spans="1:65" s="13" customFormat="1">
      <c r="B208" s="209"/>
      <c r="C208" s="210"/>
      <c r="D208" s="199" t="s">
        <v>191</v>
      </c>
      <c r="E208" s="211" t="s">
        <v>1</v>
      </c>
      <c r="F208" s="212" t="s">
        <v>199</v>
      </c>
      <c r="G208" s="210"/>
      <c r="H208" s="213">
        <v>253.279</v>
      </c>
      <c r="I208" s="214"/>
      <c r="J208" s="210"/>
      <c r="K208" s="210"/>
      <c r="L208" s="215"/>
      <c r="M208" s="216"/>
      <c r="N208" s="217"/>
      <c r="O208" s="217"/>
      <c r="P208" s="217"/>
      <c r="Q208" s="217"/>
      <c r="R208" s="217"/>
      <c r="S208" s="217"/>
      <c r="T208" s="218"/>
      <c r="AT208" s="219" t="s">
        <v>191</v>
      </c>
      <c r="AU208" s="219" t="s">
        <v>83</v>
      </c>
      <c r="AV208" s="13" t="s">
        <v>189</v>
      </c>
      <c r="AW208" s="13" t="s">
        <v>30</v>
      </c>
      <c r="AX208" s="13" t="s">
        <v>81</v>
      </c>
      <c r="AY208" s="219" t="s">
        <v>182</v>
      </c>
    </row>
    <row r="209" spans="1:65" s="1" customFormat="1" ht="16.5" customHeight="1">
      <c r="A209" s="33"/>
      <c r="B209" s="34"/>
      <c r="C209" s="184" t="s">
        <v>338</v>
      </c>
      <c r="D209" s="184" t="s">
        <v>184</v>
      </c>
      <c r="E209" s="185" t="s">
        <v>339</v>
      </c>
      <c r="F209" s="186" t="s">
        <v>340</v>
      </c>
      <c r="G209" s="187" t="s">
        <v>341</v>
      </c>
      <c r="H209" s="188">
        <v>194.83</v>
      </c>
      <c r="I209" s="189"/>
      <c r="J209" s="190">
        <f>ROUND(I209*H209,2)</f>
        <v>0</v>
      </c>
      <c r="K209" s="186" t="s">
        <v>1</v>
      </c>
      <c r="L209" s="38"/>
      <c r="M209" s="191" t="s">
        <v>1</v>
      </c>
      <c r="N209" s="192" t="s">
        <v>38</v>
      </c>
      <c r="O209" s="70"/>
      <c r="P209" s="193">
        <f>O209*H209</f>
        <v>0</v>
      </c>
      <c r="Q209" s="193">
        <v>0</v>
      </c>
      <c r="R209" s="193">
        <f>Q209*H209</f>
        <v>0</v>
      </c>
      <c r="S209" s="193">
        <v>0</v>
      </c>
      <c r="T209" s="194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95" t="s">
        <v>189</v>
      </c>
      <c r="AT209" s="195" t="s">
        <v>184</v>
      </c>
      <c r="AU209" s="195" t="s">
        <v>83</v>
      </c>
      <c r="AY209" s="16" t="s">
        <v>182</v>
      </c>
      <c r="BE209" s="196">
        <f>IF(N209="základní",J209,0)</f>
        <v>0</v>
      </c>
      <c r="BF209" s="196">
        <f>IF(N209="snížená",J209,0)</f>
        <v>0</v>
      </c>
      <c r="BG209" s="196">
        <f>IF(N209="zákl. přenesená",J209,0)</f>
        <v>0</v>
      </c>
      <c r="BH209" s="196">
        <f>IF(N209="sníž. přenesená",J209,0)</f>
        <v>0</v>
      </c>
      <c r="BI209" s="196">
        <f>IF(N209="nulová",J209,0)</f>
        <v>0</v>
      </c>
      <c r="BJ209" s="16" t="s">
        <v>81</v>
      </c>
      <c r="BK209" s="196">
        <f>ROUND(I209*H209,2)</f>
        <v>0</v>
      </c>
      <c r="BL209" s="16" t="s">
        <v>189</v>
      </c>
      <c r="BM209" s="195" t="s">
        <v>342</v>
      </c>
    </row>
    <row r="210" spans="1:65" s="12" customFormat="1">
      <c r="B210" s="197"/>
      <c r="C210" s="198"/>
      <c r="D210" s="199" t="s">
        <v>191</v>
      </c>
      <c r="E210" s="200" t="s">
        <v>123</v>
      </c>
      <c r="F210" s="201" t="s">
        <v>546</v>
      </c>
      <c r="G210" s="198"/>
      <c r="H210" s="202">
        <v>584.5</v>
      </c>
      <c r="I210" s="203"/>
      <c r="J210" s="198"/>
      <c r="K210" s="198"/>
      <c r="L210" s="204"/>
      <c r="M210" s="205"/>
      <c r="N210" s="206"/>
      <c r="O210" s="206"/>
      <c r="P210" s="206"/>
      <c r="Q210" s="206"/>
      <c r="R210" s="206"/>
      <c r="S210" s="206"/>
      <c r="T210" s="207"/>
      <c r="AT210" s="208" t="s">
        <v>191</v>
      </c>
      <c r="AU210" s="208" t="s">
        <v>83</v>
      </c>
      <c r="AV210" s="12" t="s">
        <v>83</v>
      </c>
      <c r="AW210" s="12" t="s">
        <v>30</v>
      </c>
      <c r="AX210" s="12" t="s">
        <v>73</v>
      </c>
      <c r="AY210" s="208" t="s">
        <v>182</v>
      </c>
    </row>
    <row r="211" spans="1:65" s="12" customFormat="1">
      <c r="B211" s="197"/>
      <c r="C211" s="198"/>
      <c r="D211" s="199" t="s">
        <v>191</v>
      </c>
      <c r="E211" s="200" t="s">
        <v>118</v>
      </c>
      <c r="F211" s="201" t="s">
        <v>344</v>
      </c>
      <c r="G211" s="198"/>
      <c r="H211" s="202">
        <v>0.8</v>
      </c>
      <c r="I211" s="203"/>
      <c r="J211" s="198"/>
      <c r="K211" s="198"/>
      <c r="L211" s="204"/>
      <c r="M211" s="205"/>
      <c r="N211" s="206"/>
      <c r="O211" s="206"/>
      <c r="P211" s="206"/>
      <c r="Q211" s="206"/>
      <c r="R211" s="206"/>
      <c r="S211" s="206"/>
      <c r="T211" s="207"/>
      <c r="AT211" s="208" t="s">
        <v>191</v>
      </c>
      <c r="AU211" s="208" t="s">
        <v>83</v>
      </c>
      <c r="AV211" s="12" t="s">
        <v>83</v>
      </c>
      <c r="AW211" s="12" t="s">
        <v>30</v>
      </c>
      <c r="AX211" s="12" t="s">
        <v>73</v>
      </c>
      <c r="AY211" s="208" t="s">
        <v>182</v>
      </c>
    </row>
    <row r="212" spans="1:65" s="12" customFormat="1">
      <c r="B212" s="197"/>
      <c r="C212" s="198"/>
      <c r="D212" s="199" t="s">
        <v>191</v>
      </c>
      <c r="E212" s="200" t="s">
        <v>133</v>
      </c>
      <c r="F212" s="201" t="s">
        <v>345</v>
      </c>
      <c r="G212" s="198"/>
      <c r="H212" s="202">
        <v>1.4</v>
      </c>
      <c r="I212" s="203"/>
      <c r="J212" s="198"/>
      <c r="K212" s="198"/>
      <c r="L212" s="204"/>
      <c r="M212" s="205"/>
      <c r="N212" s="206"/>
      <c r="O212" s="206"/>
      <c r="P212" s="206"/>
      <c r="Q212" s="206"/>
      <c r="R212" s="206"/>
      <c r="S212" s="206"/>
      <c r="T212" s="207"/>
      <c r="AT212" s="208" t="s">
        <v>191</v>
      </c>
      <c r="AU212" s="208" t="s">
        <v>83</v>
      </c>
      <c r="AV212" s="12" t="s">
        <v>83</v>
      </c>
      <c r="AW212" s="12" t="s">
        <v>30</v>
      </c>
      <c r="AX212" s="12" t="s">
        <v>73</v>
      </c>
      <c r="AY212" s="208" t="s">
        <v>182</v>
      </c>
    </row>
    <row r="213" spans="1:65" s="12" customFormat="1">
      <c r="B213" s="197"/>
      <c r="C213" s="198"/>
      <c r="D213" s="199" t="s">
        <v>191</v>
      </c>
      <c r="E213" s="200" t="s">
        <v>148</v>
      </c>
      <c r="F213" s="201" t="s">
        <v>547</v>
      </c>
      <c r="G213" s="198"/>
      <c r="H213" s="202">
        <v>44</v>
      </c>
      <c r="I213" s="203"/>
      <c r="J213" s="198"/>
      <c r="K213" s="198"/>
      <c r="L213" s="204"/>
      <c r="M213" s="205"/>
      <c r="N213" s="206"/>
      <c r="O213" s="206"/>
      <c r="P213" s="206"/>
      <c r="Q213" s="206"/>
      <c r="R213" s="206"/>
      <c r="S213" s="206"/>
      <c r="T213" s="207"/>
      <c r="AT213" s="208" t="s">
        <v>191</v>
      </c>
      <c r="AU213" s="208" t="s">
        <v>83</v>
      </c>
      <c r="AV213" s="12" t="s">
        <v>83</v>
      </c>
      <c r="AW213" s="12" t="s">
        <v>30</v>
      </c>
      <c r="AX213" s="12" t="s">
        <v>73</v>
      </c>
      <c r="AY213" s="208" t="s">
        <v>182</v>
      </c>
    </row>
    <row r="214" spans="1:65" s="12" customFormat="1">
      <c r="B214" s="197"/>
      <c r="C214" s="198"/>
      <c r="D214" s="199" t="s">
        <v>191</v>
      </c>
      <c r="E214" s="200" t="s">
        <v>121</v>
      </c>
      <c r="F214" s="201" t="s">
        <v>548</v>
      </c>
      <c r="G214" s="198"/>
      <c r="H214" s="202">
        <v>97.42</v>
      </c>
      <c r="I214" s="203"/>
      <c r="J214" s="198"/>
      <c r="K214" s="198"/>
      <c r="L214" s="204"/>
      <c r="M214" s="205"/>
      <c r="N214" s="206"/>
      <c r="O214" s="206"/>
      <c r="P214" s="206"/>
      <c r="Q214" s="206"/>
      <c r="R214" s="206"/>
      <c r="S214" s="206"/>
      <c r="T214" s="207"/>
      <c r="AT214" s="208" t="s">
        <v>191</v>
      </c>
      <c r="AU214" s="208" t="s">
        <v>83</v>
      </c>
      <c r="AV214" s="12" t="s">
        <v>83</v>
      </c>
      <c r="AW214" s="12" t="s">
        <v>30</v>
      </c>
      <c r="AX214" s="12" t="s">
        <v>73</v>
      </c>
      <c r="AY214" s="208" t="s">
        <v>182</v>
      </c>
    </row>
    <row r="215" spans="1:65" s="12" customFormat="1">
      <c r="B215" s="197"/>
      <c r="C215" s="198"/>
      <c r="D215" s="199" t="s">
        <v>191</v>
      </c>
      <c r="E215" s="200" t="s">
        <v>114</v>
      </c>
      <c r="F215" s="201" t="s">
        <v>549</v>
      </c>
      <c r="G215" s="198"/>
      <c r="H215" s="202">
        <v>97.42</v>
      </c>
      <c r="I215" s="203"/>
      <c r="J215" s="198"/>
      <c r="K215" s="198"/>
      <c r="L215" s="204"/>
      <c r="M215" s="205"/>
      <c r="N215" s="206"/>
      <c r="O215" s="206"/>
      <c r="P215" s="206"/>
      <c r="Q215" s="206"/>
      <c r="R215" s="206"/>
      <c r="S215" s="206"/>
      <c r="T215" s="207"/>
      <c r="AT215" s="208" t="s">
        <v>191</v>
      </c>
      <c r="AU215" s="208" t="s">
        <v>83</v>
      </c>
      <c r="AV215" s="12" t="s">
        <v>83</v>
      </c>
      <c r="AW215" s="12" t="s">
        <v>30</v>
      </c>
      <c r="AX215" s="12" t="s">
        <v>73</v>
      </c>
      <c r="AY215" s="208" t="s">
        <v>182</v>
      </c>
    </row>
    <row r="216" spans="1:65" s="12" customFormat="1">
      <c r="B216" s="197"/>
      <c r="C216" s="198"/>
      <c r="D216" s="199" t="s">
        <v>191</v>
      </c>
      <c r="E216" s="200" t="s">
        <v>126</v>
      </c>
      <c r="F216" s="201" t="s">
        <v>550</v>
      </c>
      <c r="G216" s="198"/>
      <c r="H216" s="202">
        <v>194.83</v>
      </c>
      <c r="I216" s="203"/>
      <c r="J216" s="198"/>
      <c r="K216" s="198"/>
      <c r="L216" s="204"/>
      <c r="M216" s="205"/>
      <c r="N216" s="206"/>
      <c r="O216" s="206"/>
      <c r="P216" s="206"/>
      <c r="Q216" s="206"/>
      <c r="R216" s="206"/>
      <c r="S216" s="206"/>
      <c r="T216" s="207"/>
      <c r="AT216" s="208" t="s">
        <v>191</v>
      </c>
      <c r="AU216" s="208" t="s">
        <v>83</v>
      </c>
      <c r="AV216" s="12" t="s">
        <v>83</v>
      </c>
      <c r="AW216" s="12" t="s">
        <v>30</v>
      </c>
      <c r="AX216" s="12" t="s">
        <v>73</v>
      </c>
      <c r="AY216" s="208" t="s">
        <v>182</v>
      </c>
    </row>
    <row r="217" spans="1:65" s="12" customFormat="1">
      <c r="B217" s="197"/>
      <c r="C217" s="198"/>
      <c r="D217" s="199" t="s">
        <v>191</v>
      </c>
      <c r="E217" s="200" t="s">
        <v>111</v>
      </c>
      <c r="F217" s="201" t="s">
        <v>551</v>
      </c>
      <c r="G217" s="198"/>
      <c r="H217" s="202">
        <v>194.83</v>
      </c>
      <c r="I217" s="203"/>
      <c r="J217" s="198"/>
      <c r="K217" s="198"/>
      <c r="L217" s="204"/>
      <c r="M217" s="205"/>
      <c r="N217" s="206"/>
      <c r="O217" s="206"/>
      <c r="P217" s="206"/>
      <c r="Q217" s="206"/>
      <c r="R217" s="206"/>
      <c r="S217" s="206"/>
      <c r="T217" s="207"/>
      <c r="AT217" s="208" t="s">
        <v>191</v>
      </c>
      <c r="AU217" s="208" t="s">
        <v>83</v>
      </c>
      <c r="AV217" s="12" t="s">
        <v>83</v>
      </c>
      <c r="AW217" s="12" t="s">
        <v>30</v>
      </c>
      <c r="AX217" s="12" t="s">
        <v>81</v>
      </c>
      <c r="AY217" s="208" t="s">
        <v>182</v>
      </c>
    </row>
    <row r="218" spans="1:65" s="11" customFormat="1" ht="22.9" customHeight="1">
      <c r="B218" s="168"/>
      <c r="C218" s="169"/>
      <c r="D218" s="170" t="s">
        <v>72</v>
      </c>
      <c r="E218" s="182" t="s">
        <v>189</v>
      </c>
      <c r="F218" s="182" t="s">
        <v>354</v>
      </c>
      <c r="G218" s="169"/>
      <c r="H218" s="169"/>
      <c r="I218" s="172"/>
      <c r="J218" s="183">
        <f>BK218</f>
        <v>0</v>
      </c>
      <c r="K218" s="169"/>
      <c r="L218" s="174"/>
      <c r="M218" s="175"/>
      <c r="N218" s="176"/>
      <c r="O218" s="176"/>
      <c r="P218" s="177">
        <f>SUM(P219:P222)</f>
        <v>0</v>
      </c>
      <c r="Q218" s="176"/>
      <c r="R218" s="177">
        <f>SUM(R219:R222)</f>
        <v>0</v>
      </c>
      <c r="S218" s="176"/>
      <c r="T218" s="178">
        <f>SUM(T219:T222)</f>
        <v>0</v>
      </c>
      <c r="AR218" s="179" t="s">
        <v>81</v>
      </c>
      <c r="AT218" s="180" t="s">
        <v>72</v>
      </c>
      <c r="AU218" s="180" t="s">
        <v>81</v>
      </c>
      <c r="AY218" s="179" t="s">
        <v>182</v>
      </c>
      <c r="BK218" s="181">
        <f>SUM(BK219:BK222)</f>
        <v>0</v>
      </c>
    </row>
    <row r="219" spans="1:65" s="1" customFormat="1" ht="16.5" customHeight="1">
      <c r="A219" s="33"/>
      <c r="B219" s="34"/>
      <c r="C219" s="184" t="s">
        <v>355</v>
      </c>
      <c r="D219" s="184" t="s">
        <v>184</v>
      </c>
      <c r="E219" s="185" t="s">
        <v>356</v>
      </c>
      <c r="F219" s="186" t="s">
        <v>357</v>
      </c>
      <c r="G219" s="187" t="s">
        <v>223</v>
      </c>
      <c r="H219" s="188">
        <v>2.8159999999999998</v>
      </c>
      <c r="I219" s="189"/>
      <c r="J219" s="190">
        <f>ROUND(I219*H219,2)</f>
        <v>0</v>
      </c>
      <c r="K219" s="186" t="s">
        <v>1</v>
      </c>
      <c r="L219" s="38"/>
      <c r="M219" s="191" t="s">
        <v>1</v>
      </c>
      <c r="N219" s="192" t="s">
        <v>38</v>
      </c>
      <c r="O219" s="70"/>
      <c r="P219" s="193">
        <f>O219*H219</f>
        <v>0</v>
      </c>
      <c r="Q219" s="193">
        <v>0</v>
      </c>
      <c r="R219" s="193">
        <f>Q219*H219</f>
        <v>0</v>
      </c>
      <c r="S219" s="193">
        <v>0</v>
      </c>
      <c r="T219" s="194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5" t="s">
        <v>189</v>
      </c>
      <c r="AT219" s="195" t="s">
        <v>184</v>
      </c>
      <c r="AU219" s="195" t="s">
        <v>83</v>
      </c>
      <c r="AY219" s="16" t="s">
        <v>182</v>
      </c>
      <c r="BE219" s="196">
        <f>IF(N219="základní",J219,0)</f>
        <v>0</v>
      </c>
      <c r="BF219" s="196">
        <f>IF(N219="snížená",J219,0)</f>
        <v>0</v>
      </c>
      <c r="BG219" s="196">
        <f>IF(N219="zákl. přenesená",J219,0)</f>
        <v>0</v>
      </c>
      <c r="BH219" s="196">
        <f>IF(N219="sníž. přenesená",J219,0)</f>
        <v>0</v>
      </c>
      <c r="BI219" s="196">
        <f>IF(N219="nulová",J219,0)</f>
        <v>0</v>
      </c>
      <c r="BJ219" s="16" t="s">
        <v>81</v>
      </c>
      <c r="BK219" s="196">
        <f>ROUND(I219*H219,2)</f>
        <v>0</v>
      </c>
      <c r="BL219" s="16" t="s">
        <v>189</v>
      </c>
      <c r="BM219" s="195" t="s">
        <v>358</v>
      </c>
    </row>
    <row r="220" spans="1:65" s="12" customFormat="1">
      <c r="B220" s="197"/>
      <c r="C220" s="198"/>
      <c r="D220" s="199" t="s">
        <v>191</v>
      </c>
      <c r="E220" s="200" t="s">
        <v>142</v>
      </c>
      <c r="F220" s="201" t="s">
        <v>359</v>
      </c>
      <c r="G220" s="198"/>
      <c r="H220" s="202">
        <v>2.8159999999999998</v>
      </c>
      <c r="I220" s="203"/>
      <c r="J220" s="198"/>
      <c r="K220" s="198"/>
      <c r="L220" s="204"/>
      <c r="M220" s="205"/>
      <c r="N220" s="206"/>
      <c r="O220" s="206"/>
      <c r="P220" s="206"/>
      <c r="Q220" s="206"/>
      <c r="R220" s="206"/>
      <c r="S220" s="206"/>
      <c r="T220" s="207"/>
      <c r="AT220" s="208" t="s">
        <v>191</v>
      </c>
      <c r="AU220" s="208" t="s">
        <v>83</v>
      </c>
      <c r="AV220" s="12" t="s">
        <v>83</v>
      </c>
      <c r="AW220" s="12" t="s">
        <v>30</v>
      </c>
      <c r="AX220" s="12" t="s">
        <v>81</v>
      </c>
      <c r="AY220" s="208" t="s">
        <v>182</v>
      </c>
    </row>
    <row r="221" spans="1:65" s="1" customFormat="1" ht="24">
      <c r="A221" s="33"/>
      <c r="B221" s="34"/>
      <c r="C221" s="184" t="s">
        <v>360</v>
      </c>
      <c r="D221" s="184" t="s">
        <v>184</v>
      </c>
      <c r="E221" s="185" t="s">
        <v>361</v>
      </c>
      <c r="F221" s="186" t="s">
        <v>362</v>
      </c>
      <c r="G221" s="187" t="s">
        <v>223</v>
      </c>
      <c r="H221" s="188">
        <v>46.76</v>
      </c>
      <c r="I221" s="189"/>
      <c r="J221" s="190">
        <f>ROUND(I221*H221,2)</f>
        <v>0</v>
      </c>
      <c r="K221" s="186" t="s">
        <v>188</v>
      </c>
      <c r="L221" s="38"/>
      <c r="M221" s="191" t="s">
        <v>1</v>
      </c>
      <c r="N221" s="192" t="s">
        <v>38</v>
      </c>
      <c r="O221" s="70"/>
      <c r="P221" s="193">
        <f>O221*H221</f>
        <v>0</v>
      </c>
      <c r="Q221" s="193">
        <v>0</v>
      </c>
      <c r="R221" s="193">
        <f>Q221*H221</f>
        <v>0</v>
      </c>
      <c r="S221" s="193">
        <v>0</v>
      </c>
      <c r="T221" s="194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5" t="s">
        <v>189</v>
      </c>
      <c r="AT221" s="195" t="s">
        <v>184</v>
      </c>
      <c r="AU221" s="195" t="s">
        <v>83</v>
      </c>
      <c r="AY221" s="16" t="s">
        <v>182</v>
      </c>
      <c r="BE221" s="196">
        <f>IF(N221="základní",J221,0)</f>
        <v>0</v>
      </c>
      <c r="BF221" s="196">
        <f>IF(N221="snížená",J221,0)</f>
        <v>0</v>
      </c>
      <c r="BG221" s="196">
        <f>IF(N221="zákl. přenesená",J221,0)</f>
        <v>0</v>
      </c>
      <c r="BH221" s="196">
        <f>IF(N221="sníž. přenesená",J221,0)</f>
        <v>0</v>
      </c>
      <c r="BI221" s="196">
        <f>IF(N221="nulová",J221,0)</f>
        <v>0</v>
      </c>
      <c r="BJ221" s="16" t="s">
        <v>81</v>
      </c>
      <c r="BK221" s="196">
        <f>ROUND(I221*H221,2)</f>
        <v>0</v>
      </c>
      <c r="BL221" s="16" t="s">
        <v>189</v>
      </c>
      <c r="BM221" s="195" t="s">
        <v>363</v>
      </c>
    </row>
    <row r="222" spans="1:65" s="12" customFormat="1">
      <c r="B222" s="197"/>
      <c r="C222" s="198"/>
      <c r="D222" s="199" t="s">
        <v>191</v>
      </c>
      <c r="E222" s="200" t="s">
        <v>139</v>
      </c>
      <c r="F222" s="201" t="s">
        <v>364</v>
      </c>
      <c r="G222" s="198"/>
      <c r="H222" s="202">
        <v>46.76</v>
      </c>
      <c r="I222" s="203"/>
      <c r="J222" s="198"/>
      <c r="K222" s="198"/>
      <c r="L222" s="204"/>
      <c r="M222" s="205"/>
      <c r="N222" s="206"/>
      <c r="O222" s="206"/>
      <c r="P222" s="206"/>
      <c r="Q222" s="206"/>
      <c r="R222" s="206"/>
      <c r="S222" s="206"/>
      <c r="T222" s="207"/>
      <c r="AT222" s="208" t="s">
        <v>191</v>
      </c>
      <c r="AU222" s="208" t="s">
        <v>83</v>
      </c>
      <c r="AV222" s="12" t="s">
        <v>83</v>
      </c>
      <c r="AW222" s="12" t="s">
        <v>30</v>
      </c>
      <c r="AX222" s="12" t="s">
        <v>81</v>
      </c>
      <c r="AY222" s="208" t="s">
        <v>182</v>
      </c>
    </row>
    <row r="223" spans="1:65" s="11" customFormat="1" ht="22.9" customHeight="1">
      <c r="B223" s="168"/>
      <c r="C223" s="169"/>
      <c r="D223" s="170" t="s">
        <v>72</v>
      </c>
      <c r="E223" s="182" t="s">
        <v>209</v>
      </c>
      <c r="F223" s="182" t="s">
        <v>365</v>
      </c>
      <c r="G223" s="169"/>
      <c r="H223" s="169"/>
      <c r="I223" s="172"/>
      <c r="J223" s="183">
        <f>BK223</f>
        <v>0</v>
      </c>
      <c r="K223" s="169"/>
      <c r="L223" s="174"/>
      <c r="M223" s="175"/>
      <c r="N223" s="176"/>
      <c r="O223" s="176"/>
      <c r="P223" s="177">
        <f>SUM(P224:P239)</f>
        <v>0</v>
      </c>
      <c r="Q223" s="176"/>
      <c r="R223" s="177">
        <f>SUM(R224:R239)</f>
        <v>100.356933</v>
      </c>
      <c r="S223" s="176"/>
      <c r="T223" s="178">
        <f>SUM(T224:T239)</f>
        <v>0</v>
      </c>
      <c r="AR223" s="179" t="s">
        <v>81</v>
      </c>
      <c r="AT223" s="180" t="s">
        <v>72</v>
      </c>
      <c r="AU223" s="180" t="s">
        <v>81</v>
      </c>
      <c r="AY223" s="179" t="s">
        <v>182</v>
      </c>
      <c r="BK223" s="181">
        <f>SUM(BK224:BK239)</f>
        <v>0</v>
      </c>
    </row>
    <row r="224" spans="1:65" s="1" customFormat="1" ht="16.5" customHeight="1">
      <c r="A224" s="33"/>
      <c r="B224" s="34"/>
      <c r="C224" s="184" t="s">
        <v>366</v>
      </c>
      <c r="D224" s="184" t="s">
        <v>184</v>
      </c>
      <c r="E224" s="185" t="s">
        <v>367</v>
      </c>
      <c r="F224" s="186" t="s">
        <v>368</v>
      </c>
      <c r="G224" s="187" t="s">
        <v>187</v>
      </c>
      <c r="H224" s="188">
        <v>233.79599999999999</v>
      </c>
      <c r="I224" s="189"/>
      <c r="J224" s="190">
        <f>ROUND(I224*H224,2)</f>
        <v>0</v>
      </c>
      <c r="K224" s="186" t="s">
        <v>188</v>
      </c>
      <c r="L224" s="38"/>
      <c r="M224" s="191" t="s">
        <v>1</v>
      </c>
      <c r="N224" s="192" t="s">
        <v>38</v>
      </c>
      <c r="O224" s="70"/>
      <c r="P224" s="193">
        <f>O224*H224</f>
        <v>0</v>
      </c>
      <c r="Q224" s="193">
        <v>0.34499999999999997</v>
      </c>
      <c r="R224" s="193">
        <f>Q224*H224</f>
        <v>80.65961999999999</v>
      </c>
      <c r="S224" s="193">
        <v>0</v>
      </c>
      <c r="T224" s="194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95" t="s">
        <v>189</v>
      </c>
      <c r="AT224" s="195" t="s">
        <v>184</v>
      </c>
      <c r="AU224" s="195" t="s">
        <v>83</v>
      </c>
      <c r="AY224" s="16" t="s">
        <v>182</v>
      </c>
      <c r="BE224" s="196">
        <f>IF(N224="základní",J224,0)</f>
        <v>0</v>
      </c>
      <c r="BF224" s="196">
        <f>IF(N224="snížená",J224,0)</f>
        <v>0</v>
      </c>
      <c r="BG224" s="196">
        <f>IF(N224="zákl. přenesená",J224,0)</f>
        <v>0</v>
      </c>
      <c r="BH224" s="196">
        <f>IF(N224="sníž. přenesená",J224,0)</f>
        <v>0</v>
      </c>
      <c r="BI224" s="196">
        <f>IF(N224="nulová",J224,0)</f>
        <v>0</v>
      </c>
      <c r="BJ224" s="16" t="s">
        <v>81</v>
      </c>
      <c r="BK224" s="196">
        <f>ROUND(I224*H224,2)</f>
        <v>0</v>
      </c>
      <c r="BL224" s="16" t="s">
        <v>189</v>
      </c>
      <c r="BM224" s="195" t="s">
        <v>369</v>
      </c>
    </row>
    <row r="225" spans="1:65" s="12" customFormat="1">
      <c r="B225" s="197"/>
      <c r="C225" s="198"/>
      <c r="D225" s="199" t="s">
        <v>191</v>
      </c>
      <c r="E225" s="200" t="s">
        <v>1</v>
      </c>
      <c r="F225" s="201" t="s">
        <v>192</v>
      </c>
      <c r="G225" s="198"/>
      <c r="H225" s="202">
        <v>233.79599999999999</v>
      </c>
      <c r="I225" s="203"/>
      <c r="J225" s="198"/>
      <c r="K225" s="198"/>
      <c r="L225" s="204"/>
      <c r="M225" s="205"/>
      <c r="N225" s="206"/>
      <c r="O225" s="206"/>
      <c r="P225" s="206"/>
      <c r="Q225" s="206"/>
      <c r="R225" s="206"/>
      <c r="S225" s="206"/>
      <c r="T225" s="207"/>
      <c r="AT225" s="208" t="s">
        <v>191</v>
      </c>
      <c r="AU225" s="208" t="s">
        <v>83</v>
      </c>
      <c r="AV225" s="12" t="s">
        <v>83</v>
      </c>
      <c r="AW225" s="12" t="s">
        <v>30</v>
      </c>
      <c r="AX225" s="12" t="s">
        <v>81</v>
      </c>
      <c r="AY225" s="208" t="s">
        <v>182</v>
      </c>
    </row>
    <row r="226" spans="1:65" s="1" customFormat="1" ht="16.5" customHeight="1">
      <c r="A226" s="33"/>
      <c r="B226" s="34"/>
      <c r="C226" s="184" t="s">
        <v>370</v>
      </c>
      <c r="D226" s="184" t="s">
        <v>184</v>
      </c>
      <c r="E226" s="185" t="s">
        <v>371</v>
      </c>
      <c r="F226" s="186" t="s">
        <v>372</v>
      </c>
      <c r="G226" s="187" t="s">
        <v>187</v>
      </c>
      <c r="H226" s="188">
        <v>77.936000000000007</v>
      </c>
      <c r="I226" s="189"/>
      <c r="J226" s="190">
        <f>ROUND(I226*H226,2)</f>
        <v>0</v>
      </c>
      <c r="K226" s="186" t="s">
        <v>188</v>
      </c>
      <c r="L226" s="38"/>
      <c r="M226" s="191" t="s">
        <v>1</v>
      </c>
      <c r="N226" s="192" t="s">
        <v>38</v>
      </c>
      <c r="O226" s="70"/>
      <c r="P226" s="193">
        <f>O226*H226</f>
        <v>0</v>
      </c>
      <c r="Q226" s="193">
        <v>0</v>
      </c>
      <c r="R226" s="193">
        <f>Q226*H226</f>
        <v>0</v>
      </c>
      <c r="S226" s="193">
        <v>0</v>
      </c>
      <c r="T226" s="194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95" t="s">
        <v>189</v>
      </c>
      <c r="AT226" s="195" t="s">
        <v>184</v>
      </c>
      <c r="AU226" s="195" t="s">
        <v>83</v>
      </c>
      <c r="AY226" s="16" t="s">
        <v>182</v>
      </c>
      <c r="BE226" s="196">
        <f>IF(N226="základní",J226,0)</f>
        <v>0</v>
      </c>
      <c r="BF226" s="196">
        <f>IF(N226="snížená",J226,0)</f>
        <v>0</v>
      </c>
      <c r="BG226" s="196">
        <f>IF(N226="zákl. přenesená",J226,0)</f>
        <v>0</v>
      </c>
      <c r="BH226" s="196">
        <f>IF(N226="sníž. přenesená",J226,0)</f>
        <v>0</v>
      </c>
      <c r="BI226" s="196">
        <f>IF(N226="nulová",J226,0)</f>
        <v>0</v>
      </c>
      <c r="BJ226" s="16" t="s">
        <v>81</v>
      </c>
      <c r="BK226" s="196">
        <f>ROUND(I226*H226,2)</f>
        <v>0</v>
      </c>
      <c r="BL226" s="16" t="s">
        <v>189</v>
      </c>
      <c r="BM226" s="195" t="s">
        <v>373</v>
      </c>
    </row>
    <row r="227" spans="1:65" s="12" customFormat="1">
      <c r="B227" s="197"/>
      <c r="C227" s="198"/>
      <c r="D227" s="199" t="s">
        <v>191</v>
      </c>
      <c r="E227" s="200" t="s">
        <v>1</v>
      </c>
      <c r="F227" s="201" t="s">
        <v>374</v>
      </c>
      <c r="G227" s="198"/>
      <c r="H227" s="202">
        <v>77.936000000000007</v>
      </c>
      <c r="I227" s="203"/>
      <c r="J227" s="198"/>
      <c r="K227" s="198"/>
      <c r="L227" s="204"/>
      <c r="M227" s="205"/>
      <c r="N227" s="206"/>
      <c r="O227" s="206"/>
      <c r="P227" s="206"/>
      <c r="Q227" s="206"/>
      <c r="R227" s="206"/>
      <c r="S227" s="206"/>
      <c r="T227" s="207"/>
      <c r="AT227" s="208" t="s">
        <v>191</v>
      </c>
      <c r="AU227" s="208" t="s">
        <v>83</v>
      </c>
      <c r="AV227" s="12" t="s">
        <v>83</v>
      </c>
      <c r="AW227" s="12" t="s">
        <v>30</v>
      </c>
      <c r="AX227" s="12" t="s">
        <v>81</v>
      </c>
      <c r="AY227" s="208" t="s">
        <v>182</v>
      </c>
    </row>
    <row r="228" spans="1:65" s="1" customFormat="1" ht="16.5" customHeight="1">
      <c r="A228" s="33"/>
      <c r="B228" s="34"/>
      <c r="C228" s="184" t="s">
        <v>375</v>
      </c>
      <c r="D228" s="184" t="s">
        <v>184</v>
      </c>
      <c r="E228" s="185" t="s">
        <v>376</v>
      </c>
      <c r="F228" s="186" t="s">
        <v>377</v>
      </c>
      <c r="G228" s="187" t="s">
        <v>187</v>
      </c>
      <c r="H228" s="188">
        <v>77.936000000000007</v>
      </c>
      <c r="I228" s="189"/>
      <c r="J228" s="190">
        <f>ROUND(I228*H228,2)</f>
        <v>0</v>
      </c>
      <c r="K228" s="186" t="s">
        <v>188</v>
      </c>
      <c r="L228" s="38"/>
      <c r="M228" s="191" t="s">
        <v>1</v>
      </c>
      <c r="N228" s="192" t="s">
        <v>38</v>
      </c>
      <c r="O228" s="70"/>
      <c r="P228" s="193">
        <f>O228*H228</f>
        <v>0</v>
      </c>
      <c r="Q228" s="193">
        <v>0</v>
      </c>
      <c r="R228" s="193">
        <f>Q228*H228</f>
        <v>0</v>
      </c>
      <c r="S228" s="193">
        <v>0</v>
      </c>
      <c r="T228" s="194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95" t="s">
        <v>189</v>
      </c>
      <c r="AT228" s="195" t="s">
        <v>184</v>
      </c>
      <c r="AU228" s="195" t="s">
        <v>83</v>
      </c>
      <c r="AY228" s="16" t="s">
        <v>182</v>
      </c>
      <c r="BE228" s="196">
        <f>IF(N228="základní",J228,0)</f>
        <v>0</v>
      </c>
      <c r="BF228" s="196">
        <f>IF(N228="snížená",J228,0)</f>
        <v>0</v>
      </c>
      <c r="BG228" s="196">
        <f>IF(N228="zákl. přenesená",J228,0)</f>
        <v>0</v>
      </c>
      <c r="BH228" s="196">
        <f>IF(N228="sníž. přenesená",J228,0)</f>
        <v>0</v>
      </c>
      <c r="BI228" s="196">
        <f>IF(N228="nulová",J228,0)</f>
        <v>0</v>
      </c>
      <c r="BJ228" s="16" t="s">
        <v>81</v>
      </c>
      <c r="BK228" s="196">
        <f>ROUND(I228*H228,2)</f>
        <v>0</v>
      </c>
      <c r="BL228" s="16" t="s">
        <v>189</v>
      </c>
      <c r="BM228" s="195" t="s">
        <v>378</v>
      </c>
    </row>
    <row r="229" spans="1:65" s="12" customFormat="1">
      <c r="B229" s="197"/>
      <c r="C229" s="198"/>
      <c r="D229" s="199" t="s">
        <v>191</v>
      </c>
      <c r="E229" s="200" t="s">
        <v>1</v>
      </c>
      <c r="F229" s="201" t="s">
        <v>198</v>
      </c>
      <c r="G229" s="198"/>
      <c r="H229" s="202">
        <v>77.936000000000007</v>
      </c>
      <c r="I229" s="203"/>
      <c r="J229" s="198"/>
      <c r="K229" s="198"/>
      <c r="L229" s="204"/>
      <c r="M229" s="205"/>
      <c r="N229" s="206"/>
      <c r="O229" s="206"/>
      <c r="P229" s="206"/>
      <c r="Q229" s="206"/>
      <c r="R229" s="206"/>
      <c r="S229" s="206"/>
      <c r="T229" s="207"/>
      <c r="AT229" s="208" t="s">
        <v>191</v>
      </c>
      <c r="AU229" s="208" t="s">
        <v>83</v>
      </c>
      <c r="AV229" s="12" t="s">
        <v>83</v>
      </c>
      <c r="AW229" s="12" t="s">
        <v>30</v>
      </c>
      <c r="AX229" s="12" t="s">
        <v>81</v>
      </c>
      <c r="AY229" s="208" t="s">
        <v>182</v>
      </c>
    </row>
    <row r="230" spans="1:65" s="1" customFormat="1" ht="33" customHeight="1">
      <c r="A230" s="33"/>
      <c r="B230" s="34"/>
      <c r="C230" s="184" t="s">
        <v>379</v>
      </c>
      <c r="D230" s="184" t="s">
        <v>184</v>
      </c>
      <c r="E230" s="185" t="s">
        <v>380</v>
      </c>
      <c r="F230" s="186" t="s">
        <v>381</v>
      </c>
      <c r="G230" s="187" t="s">
        <v>187</v>
      </c>
      <c r="H230" s="188">
        <v>253.292</v>
      </c>
      <c r="I230" s="189"/>
      <c r="J230" s="190">
        <f>ROUND(I230*H230,2)</f>
        <v>0</v>
      </c>
      <c r="K230" s="186" t="s">
        <v>188</v>
      </c>
      <c r="L230" s="38"/>
      <c r="M230" s="191" t="s">
        <v>1</v>
      </c>
      <c r="N230" s="192" t="s">
        <v>38</v>
      </c>
      <c r="O230" s="70"/>
      <c r="P230" s="193">
        <f>O230*H230</f>
        <v>0</v>
      </c>
      <c r="Q230" s="193">
        <v>0</v>
      </c>
      <c r="R230" s="193">
        <f>Q230*H230</f>
        <v>0</v>
      </c>
      <c r="S230" s="193">
        <v>0</v>
      </c>
      <c r="T230" s="194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95" t="s">
        <v>189</v>
      </c>
      <c r="AT230" s="195" t="s">
        <v>184</v>
      </c>
      <c r="AU230" s="195" t="s">
        <v>83</v>
      </c>
      <c r="AY230" s="16" t="s">
        <v>182</v>
      </c>
      <c r="BE230" s="196">
        <f>IF(N230="základní",J230,0)</f>
        <v>0</v>
      </c>
      <c r="BF230" s="196">
        <f>IF(N230="snížená",J230,0)</f>
        <v>0</v>
      </c>
      <c r="BG230" s="196">
        <f>IF(N230="zákl. přenesená",J230,0)</f>
        <v>0</v>
      </c>
      <c r="BH230" s="196">
        <f>IF(N230="sníž. přenesená",J230,0)</f>
        <v>0</v>
      </c>
      <c r="BI230" s="196">
        <f>IF(N230="nulová",J230,0)</f>
        <v>0</v>
      </c>
      <c r="BJ230" s="16" t="s">
        <v>81</v>
      </c>
      <c r="BK230" s="196">
        <f>ROUND(I230*H230,2)</f>
        <v>0</v>
      </c>
      <c r="BL230" s="16" t="s">
        <v>189</v>
      </c>
      <c r="BM230" s="195" t="s">
        <v>382</v>
      </c>
    </row>
    <row r="231" spans="1:65" s="12" customFormat="1">
      <c r="B231" s="197"/>
      <c r="C231" s="198"/>
      <c r="D231" s="199" t="s">
        <v>191</v>
      </c>
      <c r="E231" s="200" t="s">
        <v>1</v>
      </c>
      <c r="F231" s="201" t="s">
        <v>196</v>
      </c>
      <c r="G231" s="198"/>
      <c r="H231" s="202">
        <v>126.646</v>
      </c>
      <c r="I231" s="203"/>
      <c r="J231" s="198"/>
      <c r="K231" s="198"/>
      <c r="L231" s="204"/>
      <c r="M231" s="205"/>
      <c r="N231" s="206"/>
      <c r="O231" s="206"/>
      <c r="P231" s="206"/>
      <c r="Q231" s="206"/>
      <c r="R231" s="206"/>
      <c r="S231" s="206"/>
      <c r="T231" s="207"/>
      <c r="AT231" s="208" t="s">
        <v>191</v>
      </c>
      <c r="AU231" s="208" t="s">
        <v>83</v>
      </c>
      <c r="AV231" s="12" t="s">
        <v>83</v>
      </c>
      <c r="AW231" s="12" t="s">
        <v>30</v>
      </c>
      <c r="AX231" s="12" t="s">
        <v>73</v>
      </c>
      <c r="AY231" s="208" t="s">
        <v>182</v>
      </c>
    </row>
    <row r="232" spans="1:65" s="12" customFormat="1">
      <c r="B232" s="197"/>
      <c r="C232" s="198"/>
      <c r="D232" s="199" t="s">
        <v>191</v>
      </c>
      <c r="E232" s="200" t="s">
        <v>1</v>
      </c>
      <c r="F232" s="201" t="s">
        <v>197</v>
      </c>
      <c r="G232" s="198"/>
      <c r="H232" s="202">
        <v>126.646</v>
      </c>
      <c r="I232" s="203"/>
      <c r="J232" s="198"/>
      <c r="K232" s="198"/>
      <c r="L232" s="204"/>
      <c r="M232" s="205"/>
      <c r="N232" s="206"/>
      <c r="O232" s="206"/>
      <c r="P232" s="206"/>
      <c r="Q232" s="206"/>
      <c r="R232" s="206"/>
      <c r="S232" s="206"/>
      <c r="T232" s="207"/>
      <c r="AT232" s="208" t="s">
        <v>191</v>
      </c>
      <c r="AU232" s="208" t="s">
        <v>83</v>
      </c>
      <c r="AV232" s="12" t="s">
        <v>83</v>
      </c>
      <c r="AW232" s="12" t="s">
        <v>30</v>
      </c>
      <c r="AX232" s="12" t="s">
        <v>73</v>
      </c>
      <c r="AY232" s="208" t="s">
        <v>182</v>
      </c>
    </row>
    <row r="233" spans="1:65" s="13" customFormat="1">
      <c r="B233" s="209"/>
      <c r="C233" s="210"/>
      <c r="D233" s="199" t="s">
        <v>191</v>
      </c>
      <c r="E233" s="211" t="s">
        <v>1</v>
      </c>
      <c r="F233" s="212" t="s">
        <v>199</v>
      </c>
      <c r="G233" s="210"/>
      <c r="H233" s="213">
        <v>253.292</v>
      </c>
      <c r="I233" s="214"/>
      <c r="J233" s="210"/>
      <c r="K233" s="210"/>
      <c r="L233" s="215"/>
      <c r="M233" s="216"/>
      <c r="N233" s="217"/>
      <c r="O233" s="217"/>
      <c r="P233" s="217"/>
      <c r="Q233" s="217"/>
      <c r="R233" s="217"/>
      <c r="S233" s="217"/>
      <c r="T233" s="218"/>
      <c r="AT233" s="219" t="s">
        <v>191</v>
      </c>
      <c r="AU233" s="219" t="s">
        <v>83</v>
      </c>
      <c r="AV233" s="13" t="s">
        <v>189</v>
      </c>
      <c r="AW233" s="13" t="s">
        <v>30</v>
      </c>
      <c r="AX233" s="13" t="s">
        <v>81</v>
      </c>
      <c r="AY233" s="219" t="s">
        <v>182</v>
      </c>
    </row>
    <row r="234" spans="1:65" s="1" customFormat="1" ht="24">
      <c r="A234" s="33"/>
      <c r="B234" s="34"/>
      <c r="C234" s="184" t="s">
        <v>383</v>
      </c>
      <c r="D234" s="184" t="s">
        <v>184</v>
      </c>
      <c r="E234" s="185" t="s">
        <v>384</v>
      </c>
      <c r="F234" s="186" t="s">
        <v>385</v>
      </c>
      <c r="G234" s="187" t="s">
        <v>187</v>
      </c>
      <c r="H234" s="188">
        <v>233.80799999999999</v>
      </c>
      <c r="I234" s="189"/>
      <c r="J234" s="190">
        <f>ROUND(I234*H234,2)</f>
        <v>0</v>
      </c>
      <c r="K234" s="186" t="s">
        <v>188</v>
      </c>
      <c r="L234" s="38"/>
      <c r="M234" s="191" t="s">
        <v>1</v>
      </c>
      <c r="N234" s="192" t="s">
        <v>38</v>
      </c>
      <c r="O234" s="70"/>
      <c r="P234" s="193">
        <f>O234*H234</f>
        <v>0</v>
      </c>
      <c r="Q234" s="193">
        <v>0</v>
      </c>
      <c r="R234" s="193">
        <f>Q234*H234</f>
        <v>0</v>
      </c>
      <c r="S234" s="193">
        <v>0</v>
      </c>
      <c r="T234" s="194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95" t="s">
        <v>189</v>
      </c>
      <c r="AT234" s="195" t="s">
        <v>184</v>
      </c>
      <c r="AU234" s="195" t="s">
        <v>83</v>
      </c>
      <c r="AY234" s="16" t="s">
        <v>182</v>
      </c>
      <c r="BE234" s="196">
        <f>IF(N234="základní",J234,0)</f>
        <v>0</v>
      </c>
      <c r="BF234" s="196">
        <f>IF(N234="snížená",J234,0)</f>
        <v>0</v>
      </c>
      <c r="BG234" s="196">
        <f>IF(N234="zákl. přenesená",J234,0)</f>
        <v>0</v>
      </c>
      <c r="BH234" s="196">
        <f>IF(N234="sníž. přenesená",J234,0)</f>
        <v>0</v>
      </c>
      <c r="BI234" s="196">
        <f>IF(N234="nulová",J234,0)</f>
        <v>0</v>
      </c>
      <c r="BJ234" s="16" t="s">
        <v>81</v>
      </c>
      <c r="BK234" s="196">
        <f>ROUND(I234*H234,2)</f>
        <v>0</v>
      </c>
      <c r="BL234" s="16" t="s">
        <v>189</v>
      </c>
      <c r="BM234" s="195" t="s">
        <v>386</v>
      </c>
    </row>
    <row r="235" spans="1:65" s="12" customFormat="1">
      <c r="B235" s="197"/>
      <c r="C235" s="198"/>
      <c r="D235" s="199" t="s">
        <v>191</v>
      </c>
      <c r="E235" s="200" t="s">
        <v>1</v>
      </c>
      <c r="F235" s="201" t="s">
        <v>387</v>
      </c>
      <c r="G235" s="198"/>
      <c r="H235" s="202">
        <v>155.87200000000001</v>
      </c>
      <c r="I235" s="203"/>
      <c r="J235" s="198"/>
      <c r="K235" s="198"/>
      <c r="L235" s="204"/>
      <c r="M235" s="205"/>
      <c r="N235" s="206"/>
      <c r="O235" s="206"/>
      <c r="P235" s="206"/>
      <c r="Q235" s="206"/>
      <c r="R235" s="206"/>
      <c r="S235" s="206"/>
      <c r="T235" s="207"/>
      <c r="AT235" s="208" t="s">
        <v>191</v>
      </c>
      <c r="AU235" s="208" t="s">
        <v>83</v>
      </c>
      <c r="AV235" s="12" t="s">
        <v>83</v>
      </c>
      <c r="AW235" s="12" t="s">
        <v>30</v>
      </c>
      <c r="AX235" s="12" t="s">
        <v>73</v>
      </c>
      <c r="AY235" s="208" t="s">
        <v>182</v>
      </c>
    </row>
    <row r="236" spans="1:65" s="12" customFormat="1">
      <c r="B236" s="197"/>
      <c r="C236" s="198"/>
      <c r="D236" s="199" t="s">
        <v>191</v>
      </c>
      <c r="E236" s="200" t="s">
        <v>1</v>
      </c>
      <c r="F236" s="201" t="s">
        <v>198</v>
      </c>
      <c r="G236" s="198"/>
      <c r="H236" s="202">
        <v>77.936000000000007</v>
      </c>
      <c r="I236" s="203"/>
      <c r="J236" s="198"/>
      <c r="K236" s="198"/>
      <c r="L236" s="204"/>
      <c r="M236" s="205"/>
      <c r="N236" s="206"/>
      <c r="O236" s="206"/>
      <c r="P236" s="206"/>
      <c r="Q236" s="206"/>
      <c r="R236" s="206"/>
      <c r="S236" s="206"/>
      <c r="T236" s="207"/>
      <c r="AT236" s="208" t="s">
        <v>191</v>
      </c>
      <c r="AU236" s="208" t="s">
        <v>83</v>
      </c>
      <c r="AV236" s="12" t="s">
        <v>83</v>
      </c>
      <c r="AW236" s="12" t="s">
        <v>30</v>
      </c>
      <c r="AX236" s="12" t="s">
        <v>73</v>
      </c>
      <c r="AY236" s="208" t="s">
        <v>182</v>
      </c>
    </row>
    <row r="237" spans="1:65" s="13" customFormat="1">
      <c r="B237" s="209"/>
      <c r="C237" s="210"/>
      <c r="D237" s="199" t="s">
        <v>191</v>
      </c>
      <c r="E237" s="211" t="s">
        <v>1</v>
      </c>
      <c r="F237" s="212" t="s">
        <v>199</v>
      </c>
      <c r="G237" s="210"/>
      <c r="H237" s="213">
        <v>233.80799999999999</v>
      </c>
      <c r="I237" s="214"/>
      <c r="J237" s="210"/>
      <c r="K237" s="210"/>
      <c r="L237" s="215"/>
      <c r="M237" s="216"/>
      <c r="N237" s="217"/>
      <c r="O237" s="217"/>
      <c r="P237" s="217"/>
      <c r="Q237" s="217"/>
      <c r="R237" s="217"/>
      <c r="S237" s="217"/>
      <c r="T237" s="218"/>
      <c r="AT237" s="219" t="s">
        <v>191</v>
      </c>
      <c r="AU237" s="219" t="s">
        <v>83</v>
      </c>
      <c r="AV237" s="13" t="s">
        <v>189</v>
      </c>
      <c r="AW237" s="13" t="s">
        <v>30</v>
      </c>
      <c r="AX237" s="13" t="s">
        <v>81</v>
      </c>
      <c r="AY237" s="219" t="s">
        <v>182</v>
      </c>
    </row>
    <row r="238" spans="1:65" s="1" customFormat="1" ht="24">
      <c r="A238" s="33"/>
      <c r="B238" s="34"/>
      <c r="C238" s="184" t="s">
        <v>388</v>
      </c>
      <c r="D238" s="184" t="s">
        <v>184</v>
      </c>
      <c r="E238" s="185" t="s">
        <v>389</v>
      </c>
      <c r="F238" s="186" t="s">
        <v>390</v>
      </c>
      <c r="G238" s="187" t="s">
        <v>187</v>
      </c>
      <c r="H238" s="188">
        <v>233.79599999999999</v>
      </c>
      <c r="I238" s="189"/>
      <c r="J238" s="190">
        <f>ROUND(I238*H238,2)</f>
        <v>0</v>
      </c>
      <c r="K238" s="186" t="s">
        <v>188</v>
      </c>
      <c r="L238" s="38"/>
      <c r="M238" s="191" t="s">
        <v>1</v>
      </c>
      <c r="N238" s="192" t="s">
        <v>38</v>
      </c>
      <c r="O238" s="70"/>
      <c r="P238" s="193">
        <f>O238*H238</f>
        <v>0</v>
      </c>
      <c r="Q238" s="193">
        <v>8.4250000000000005E-2</v>
      </c>
      <c r="R238" s="193">
        <f>Q238*H238</f>
        <v>19.697313000000001</v>
      </c>
      <c r="S238" s="193">
        <v>0</v>
      </c>
      <c r="T238" s="194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95" t="s">
        <v>189</v>
      </c>
      <c r="AT238" s="195" t="s">
        <v>184</v>
      </c>
      <c r="AU238" s="195" t="s">
        <v>83</v>
      </c>
      <c r="AY238" s="16" t="s">
        <v>182</v>
      </c>
      <c r="BE238" s="196">
        <f>IF(N238="základní",J238,0)</f>
        <v>0</v>
      </c>
      <c r="BF238" s="196">
        <f>IF(N238="snížená",J238,0)</f>
        <v>0</v>
      </c>
      <c r="BG238" s="196">
        <f>IF(N238="zákl. přenesená",J238,0)</f>
        <v>0</v>
      </c>
      <c r="BH238" s="196">
        <f>IF(N238="sníž. přenesená",J238,0)</f>
        <v>0</v>
      </c>
      <c r="BI238" s="196">
        <f>IF(N238="nulová",J238,0)</f>
        <v>0</v>
      </c>
      <c r="BJ238" s="16" t="s">
        <v>81</v>
      </c>
      <c r="BK238" s="196">
        <f>ROUND(I238*H238,2)</f>
        <v>0</v>
      </c>
      <c r="BL238" s="16" t="s">
        <v>189</v>
      </c>
      <c r="BM238" s="195" t="s">
        <v>391</v>
      </c>
    </row>
    <row r="239" spans="1:65" s="12" customFormat="1">
      <c r="B239" s="197"/>
      <c r="C239" s="198"/>
      <c r="D239" s="199" t="s">
        <v>191</v>
      </c>
      <c r="E239" s="200" t="s">
        <v>1</v>
      </c>
      <c r="F239" s="201" t="s">
        <v>192</v>
      </c>
      <c r="G239" s="198"/>
      <c r="H239" s="202">
        <v>233.79599999999999</v>
      </c>
      <c r="I239" s="203"/>
      <c r="J239" s="198"/>
      <c r="K239" s="198"/>
      <c r="L239" s="204"/>
      <c r="M239" s="205"/>
      <c r="N239" s="206"/>
      <c r="O239" s="206"/>
      <c r="P239" s="206"/>
      <c r="Q239" s="206"/>
      <c r="R239" s="206"/>
      <c r="S239" s="206"/>
      <c r="T239" s="207"/>
      <c r="AT239" s="208" t="s">
        <v>191</v>
      </c>
      <c r="AU239" s="208" t="s">
        <v>83</v>
      </c>
      <c r="AV239" s="12" t="s">
        <v>83</v>
      </c>
      <c r="AW239" s="12" t="s">
        <v>30</v>
      </c>
      <c r="AX239" s="12" t="s">
        <v>81</v>
      </c>
      <c r="AY239" s="208" t="s">
        <v>182</v>
      </c>
    </row>
    <row r="240" spans="1:65" s="11" customFormat="1" ht="22.9" customHeight="1">
      <c r="B240" s="168"/>
      <c r="C240" s="169"/>
      <c r="D240" s="170" t="s">
        <v>72</v>
      </c>
      <c r="E240" s="182" t="s">
        <v>226</v>
      </c>
      <c r="F240" s="182" t="s">
        <v>392</v>
      </c>
      <c r="G240" s="169"/>
      <c r="H240" s="169"/>
      <c r="I240" s="172"/>
      <c r="J240" s="183">
        <f>BK240</f>
        <v>0</v>
      </c>
      <c r="K240" s="169"/>
      <c r="L240" s="174"/>
      <c r="M240" s="175"/>
      <c r="N240" s="176"/>
      <c r="O240" s="176"/>
      <c r="P240" s="177">
        <f>SUM(P241:P260)</f>
        <v>0</v>
      </c>
      <c r="Q240" s="176"/>
      <c r="R240" s="177">
        <f>SUM(R241:R260)</f>
        <v>22.106934250000005</v>
      </c>
      <c r="S240" s="176"/>
      <c r="T240" s="178">
        <f>SUM(T241:T260)</f>
        <v>0</v>
      </c>
      <c r="AR240" s="179" t="s">
        <v>81</v>
      </c>
      <c r="AT240" s="180" t="s">
        <v>72</v>
      </c>
      <c r="AU240" s="180" t="s">
        <v>81</v>
      </c>
      <c r="AY240" s="179" t="s">
        <v>182</v>
      </c>
      <c r="BK240" s="181">
        <f>SUM(BK241:BK260)</f>
        <v>0</v>
      </c>
    </row>
    <row r="241" spans="1:65" s="1" customFormat="1" ht="33" customHeight="1">
      <c r="A241" s="33"/>
      <c r="B241" s="34"/>
      <c r="C241" s="184" t="s">
        <v>393</v>
      </c>
      <c r="D241" s="184" t="s">
        <v>184</v>
      </c>
      <c r="E241" s="185" t="s">
        <v>394</v>
      </c>
      <c r="F241" s="186" t="s">
        <v>395</v>
      </c>
      <c r="G241" s="187" t="s">
        <v>212</v>
      </c>
      <c r="H241" s="188">
        <v>584.5</v>
      </c>
      <c r="I241" s="189"/>
      <c r="J241" s="190">
        <f>ROUND(I241*H241,2)</f>
        <v>0</v>
      </c>
      <c r="K241" s="186" t="s">
        <v>188</v>
      </c>
      <c r="L241" s="38"/>
      <c r="M241" s="191" t="s">
        <v>1</v>
      </c>
      <c r="N241" s="192" t="s">
        <v>38</v>
      </c>
      <c r="O241" s="70"/>
      <c r="P241" s="193">
        <f>O241*H241</f>
        <v>0</v>
      </c>
      <c r="Q241" s="193">
        <v>0</v>
      </c>
      <c r="R241" s="193">
        <f>Q241*H241</f>
        <v>0</v>
      </c>
      <c r="S241" s="193">
        <v>0</v>
      </c>
      <c r="T241" s="194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95" t="s">
        <v>189</v>
      </c>
      <c r="AT241" s="195" t="s">
        <v>184</v>
      </c>
      <c r="AU241" s="195" t="s">
        <v>83</v>
      </c>
      <c r="AY241" s="16" t="s">
        <v>182</v>
      </c>
      <c r="BE241" s="196">
        <f>IF(N241="základní",J241,0)</f>
        <v>0</v>
      </c>
      <c r="BF241" s="196">
        <f>IF(N241="snížená",J241,0)</f>
        <v>0</v>
      </c>
      <c r="BG241" s="196">
        <f>IF(N241="zákl. přenesená",J241,0)</f>
        <v>0</v>
      </c>
      <c r="BH241" s="196">
        <f>IF(N241="sníž. přenesená",J241,0)</f>
        <v>0</v>
      </c>
      <c r="BI241" s="196">
        <f>IF(N241="nulová",J241,0)</f>
        <v>0</v>
      </c>
      <c r="BJ241" s="16" t="s">
        <v>81</v>
      </c>
      <c r="BK241" s="196">
        <f>ROUND(I241*H241,2)</f>
        <v>0</v>
      </c>
      <c r="BL241" s="16" t="s">
        <v>189</v>
      </c>
      <c r="BM241" s="195" t="s">
        <v>396</v>
      </c>
    </row>
    <row r="242" spans="1:65" s="12" customFormat="1">
      <c r="B242" s="197"/>
      <c r="C242" s="198"/>
      <c r="D242" s="199" t="s">
        <v>191</v>
      </c>
      <c r="E242" s="200" t="s">
        <v>1</v>
      </c>
      <c r="F242" s="201" t="s">
        <v>123</v>
      </c>
      <c r="G242" s="198"/>
      <c r="H242" s="202">
        <v>584.5</v>
      </c>
      <c r="I242" s="203"/>
      <c r="J242" s="198"/>
      <c r="K242" s="198"/>
      <c r="L242" s="204"/>
      <c r="M242" s="205"/>
      <c r="N242" s="206"/>
      <c r="O242" s="206"/>
      <c r="P242" s="206"/>
      <c r="Q242" s="206"/>
      <c r="R242" s="206"/>
      <c r="S242" s="206"/>
      <c r="T242" s="207"/>
      <c r="AT242" s="208" t="s">
        <v>191</v>
      </c>
      <c r="AU242" s="208" t="s">
        <v>83</v>
      </c>
      <c r="AV242" s="12" t="s">
        <v>83</v>
      </c>
      <c r="AW242" s="12" t="s">
        <v>30</v>
      </c>
      <c r="AX242" s="12" t="s">
        <v>81</v>
      </c>
      <c r="AY242" s="208" t="s">
        <v>182</v>
      </c>
    </row>
    <row r="243" spans="1:65" s="1" customFormat="1" ht="16.5" customHeight="1">
      <c r="A243" s="33"/>
      <c r="B243" s="34"/>
      <c r="C243" s="230" t="s">
        <v>397</v>
      </c>
      <c r="D243" s="230" t="s">
        <v>315</v>
      </c>
      <c r="E243" s="231" t="s">
        <v>398</v>
      </c>
      <c r="F243" s="232" t="s">
        <v>399</v>
      </c>
      <c r="G243" s="233" t="s">
        <v>212</v>
      </c>
      <c r="H243" s="234">
        <v>603.75</v>
      </c>
      <c r="I243" s="235"/>
      <c r="J243" s="236">
        <f>ROUND(I243*H243,2)</f>
        <v>0</v>
      </c>
      <c r="K243" s="232" t="s">
        <v>1</v>
      </c>
      <c r="L243" s="237"/>
      <c r="M243" s="238" t="s">
        <v>1</v>
      </c>
      <c r="N243" s="239" t="s">
        <v>38</v>
      </c>
      <c r="O243" s="70"/>
      <c r="P243" s="193">
        <f>O243*H243</f>
        <v>0</v>
      </c>
      <c r="Q243" s="193">
        <v>2.14E-3</v>
      </c>
      <c r="R243" s="193">
        <f>Q243*H243</f>
        <v>1.292025</v>
      </c>
      <c r="S243" s="193">
        <v>0</v>
      </c>
      <c r="T243" s="194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95" t="s">
        <v>226</v>
      </c>
      <c r="AT243" s="195" t="s">
        <v>315</v>
      </c>
      <c r="AU243" s="195" t="s">
        <v>83</v>
      </c>
      <c r="AY243" s="16" t="s">
        <v>182</v>
      </c>
      <c r="BE243" s="196">
        <f>IF(N243="základní",J243,0)</f>
        <v>0</v>
      </c>
      <c r="BF243" s="196">
        <f>IF(N243="snížená",J243,0)</f>
        <v>0</v>
      </c>
      <c r="BG243" s="196">
        <f>IF(N243="zákl. přenesená",J243,0)</f>
        <v>0</v>
      </c>
      <c r="BH243" s="196">
        <f>IF(N243="sníž. přenesená",J243,0)</f>
        <v>0</v>
      </c>
      <c r="BI243" s="196">
        <f>IF(N243="nulová",J243,0)</f>
        <v>0</v>
      </c>
      <c r="BJ243" s="16" t="s">
        <v>81</v>
      </c>
      <c r="BK243" s="196">
        <f>ROUND(I243*H243,2)</f>
        <v>0</v>
      </c>
      <c r="BL243" s="16" t="s">
        <v>189</v>
      </c>
      <c r="BM243" s="195" t="s">
        <v>400</v>
      </c>
    </row>
    <row r="244" spans="1:65" s="12" customFormat="1">
      <c r="B244" s="197"/>
      <c r="C244" s="198"/>
      <c r="D244" s="199" t="s">
        <v>191</v>
      </c>
      <c r="E244" s="200" t="s">
        <v>1</v>
      </c>
      <c r="F244" s="201" t="s">
        <v>552</v>
      </c>
      <c r="G244" s="198"/>
      <c r="H244" s="202">
        <v>603.75</v>
      </c>
      <c r="I244" s="203"/>
      <c r="J244" s="198"/>
      <c r="K244" s="198"/>
      <c r="L244" s="204"/>
      <c r="M244" s="205"/>
      <c r="N244" s="206"/>
      <c r="O244" s="206"/>
      <c r="P244" s="206"/>
      <c r="Q244" s="206"/>
      <c r="R244" s="206"/>
      <c r="S244" s="206"/>
      <c r="T244" s="207"/>
      <c r="AT244" s="208" t="s">
        <v>191</v>
      </c>
      <c r="AU244" s="208" t="s">
        <v>83</v>
      </c>
      <c r="AV244" s="12" t="s">
        <v>83</v>
      </c>
      <c r="AW244" s="12" t="s">
        <v>30</v>
      </c>
      <c r="AX244" s="12" t="s">
        <v>81</v>
      </c>
      <c r="AY244" s="208" t="s">
        <v>182</v>
      </c>
    </row>
    <row r="245" spans="1:65" s="1" customFormat="1" ht="16.5" customHeight="1">
      <c r="A245" s="33"/>
      <c r="B245" s="34"/>
      <c r="C245" s="230" t="s">
        <v>402</v>
      </c>
      <c r="D245" s="230" t="s">
        <v>315</v>
      </c>
      <c r="E245" s="231" t="s">
        <v>403</v>
      </c>
      <c r="F245" s="232" t="s">
        <v>404</v>
      </c>
      <c r="G245" s="233" t="s">
        <v>212</v>
      </c>
      <c r="H245" s="234">
        <v>9.9749999999999996</v>
      </c>
      <c r="I245" s="235"/>
      <c r="J245" s="236">
        <f>ROUND(I245*H245,2)</f>
        <v>0</v>
      </c>
      <c r="K245" s="232" t="s">
        <v>1</v>
      </c>
      <c r="L245" s="237"/>
      <c r="M245" s="238" t="s">
        <v>1</v>
      </c>
      <c r="N245" s="239" t="s">
        <v>38</v>
      </c>
      <c r="O245" s="70"/>
      <c r="P245" s="193">
        <f>O245*H245</f>
        <v>0</v>
      </c>
      <c r="Q245" s="193">
        <v>2.14E-3</v>
      </c>
      <c r="R245" s="193">
        <f>Q245*H245</f>
        <v>2.1346499999999997E-2</v>
      </c>
      <c r="S245" s="193">
        <v>0</v>
      </c>
      <c r="T245" s="194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95" t="s">
        <v>226</v>
      </c>
      <c r="AT245" s="195" t="s">
        <v>315</v>
      </c>
      <c r="AU245" s="195" t="s">
        <v>83</v>
      </c>
      <c r="AY245" s="16" t="s">
        <v>182</v>
      </c>
      <c r="BE245" s="196">
        <f>IF(N245="základní",J245,0)</f>
        <v>0</v>
      </c>
      <c r="BF245" s="196">
        <f>IF(N245="snížená",J245,0)</f>
        <v>0</v>
      </c>
      <c r="BG245" s="196">
        <f>IF(N245="zákl. přenesená",J245,0)</f>
        <v>0</v>
      </c>
      <c r="BH245" s="196">
        <f>IF(N245="sníž. přenesená",J245,0)</f>
        <v>0</v>
      </c>
      <c r="BI245" s="196">
        <f>IF(N245="nulová",J245,0)</f>
        <v>0</v>
      </c>
      <c r="BJ245" s="16" t="s">
        <v>81</v>
      </c>
      <c r="BK245" s="196">
        <f>ROUND(I245*H245,2)</f>
        <v>0</v>
      </c>
      <c r="BL245" s="16" t="s">
        <v>189</v>
      </c>
      <c r="BM245" s="195" t="s">
        <v>553</v>
      </c>
    </row>
    <row r="246" spans="1:65" s="12" customFormat="1">
      <c r="B246" s="197"/>
      <c r="C246" s="198"/>
      <c r="D246" s="199" t="s">
        <v>191</v>
      </c>
      <c r="E246" s="200" t="s">
        <v>1</v>
      </c>
      <c r="F246" s="201" t="s">
        <v>554</v>
      </c>
      <c r="G246" s="198"/>
      <c r="H246" s="202">
        <v>9.9749999999999996</v>
      </c>
      <c r="I246" s="203"/>
      <c r="J246" s="198"/>
      <c r="K246" s="198"/>
      <c r="L246" s="204"/>
      <c r="M246" s="205"/>
      <c r="N246" s="206"/>
      <c r="O246" s="206"/>
      <c r="P246" s="206"/>
      <c r="Q246" s="206"/>
      <c r="R246" s="206"/>
      <c r="S246" s="206"/>
      <c r="T246" s="207"/>
      <c r="AT246" s="208" t="s">
        <v>191</v>
      </c>
      <c r="AU246" s="208" t="s">
        <v>83</v>
      </c>
      <c r="AV246" s="12" t="s">
        <v>83</v>
      </c>
      <c r="AW246" s="12" t="s">
        <v>30</v>
      </c>
      <c r="AX246" s="12" t="s">
        <v>81</v>
      </c>
      <c r="AY246" s="208" t="s">
        <v>182</v>
      </c>
    </row>
    <row r="247" spans="1:65" s="1" customFormat="1" ht="21.75" customHeight="1">
      <c r="A247" s="33"/>
      <c r="B247" s="34"/>
      <c r="C247" s="184" t="s">
        <v>407</v>
      </c>
      <c r="D247" s="184" t="s">
        <v>184</v>
      </c>
      <c r="E247" s="185" t="s">
        <v>408</v>
      </c>
      <c r="F247" s="186" t="s">
        <v>409</v>
      </c>
      <c r="G247" s="187" t="s">
        <v>212</v>
      </c>
      <c r="H247" s="188">
        <v>584.5</v>
      </c>
      <c r="I247" s="189"/>
      <c r="J247" s="190">
        <f>ROUND(I247*H247,2)</f>
        <v>0</v>
      </c>
      <c r="K247" s="186" t="s">
        <v>188</v>
      </c>
      <c r="L247" s="38"/>
      <c r="M247" s="191" t="s">
        <v>1</v>
      </c>
      <c r="N247" s="192" t="s">
        <v>38</v>
      </c>
      <c r="O247" s="70"/>
      <c r="P247" s="193">
        <f>O247*H247</f>
        <v>0</v>
      </c>
      <c r="Q247" s="193">
        <v>1.0000000000000001E-5</v>
      </c>
      <c r="R247" s="193">
        <f>Q247*H247</f>
        <v>5.8450000000000004E-3</v>
      </c>
      <c r="S247" s="193">
        <v>0</v>
      </c>
      <c r="T247" s="194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95" t="s">
        <v>271</v>
      </c>
      <c r="AT247" s="195" t="s">
        <v>184</v>
      </c>
      <c r="AU247" s="195" t="s">
        <v>83</v>
      </c>
      <c r="AY247" s="16" t="s">
        <v>182</v>
      </c>
      <c r="BE247" s="196">
        <f>IF(N247="základní",J247,0)</f>
        <v>0</v>
      </c>
      <c r="BF247" s="196">
        <f>IF(N247="snížená",J247,0)</f>
        <v>0</v>
      </c>
      <c r="BG247" s="196">
        <f>IF(N247="zákl. přenesená",J247,0)</f>
        <v>0</v>
      </c>
      <c r="BH247" s="196">
        <f>IF(N247="sníž. přenesená",J247,0)</f>
        <v>0</v>
      </c>
      <c r="BI247" s="196">
        <f>IF(N247="nulová",J247,0)</f>
        <v>0</v>
      </c>
      <c r="BJ247" s="16" t="s">
        <v>81</v>
      </c>
      <c r="BK247" s="196">
        <f>ROUND(I247*H247,2)</f>
        <v>0</v>
      </c>
      <c r="BL247" s="16" t="s">
        <v>271</v>
      </c>
      <c r="BM247" s="195" t="s">
        <v>410</v>
      </c>
    </row>
    <row r="248" spans="1:65" s="12" customFormat="1">
      <c r="B248" s="197"/>
      <c r="C248" s="198"/>
      <c r="D248" s="199" t="s">
        <v>191</v>
      </c>
      <c r="E248" s="200" t="s">
        <v>1</v>
      </c>
      <c r="F248" s="201" t="s">
        <v>123</v>
      </c>
      <c r="G248" s="198"/>
      <c r="H248" s="202">
        <v>584.5</v>
      </c>
      <c r="I248" s="203"/>
      <c r="J248" s="198"/>
      <c r="K248" s="198"/>
      <c r="L248" s="204"/>
      <c r="M248" s="205"/>
      <c r="N248" s="206"/>
      <c r="O248" s="206"/>
      <c r="P248" s="206"/>
      <c r="Q248" s="206"/>
      <c r="R248" s="206"/>
      <c r="S248" s="206"/>
      <c r="T248" s="207"/>
      <c r="AT248" s="208" t="s">
        <v>191</v>
      </c>
      <c r="AU248" s="208" t="s">
        <v>83</v>
      </c>
      <c r="AV248" s="12" t="s">
        <v>83</v>
      </c>
      <c r="AW248" s="12" t="s">
        <v>30</v>
      </c>
      <c r="AX248" s="12" t="s">
        <v>81</v>
      </c>
      <c r="AY248" s="208" t="s">
        <v>182</v>
      </c>
    </row>
    <row r="249" spans="1:65" s="1" customFormat="1" ht="16.5" customHeight="1">
      <c r="A249" s="33"/>
      <c r="B249" s="34"/>
      <c r="C249" s="184" t="s">
        <v>411</v>
      </c>
      <c r="D249" s="184" t="s">
        <v>184</v>
      </c>
      <c r="E249" s="185" t="s">
        <v>412</v>
      </c>
      <c r="F249" s="186" t="s">
        <v>413</v>
      </c>
      <c r="G249" s="187" t="s">
        <v>212</v>
      </c>
      <c r="H249" s="188">
        <v>584.5</v>
      </c>
      <c r="I249" s="189"/>
      <c r="J249" s="190">
        <f>ROUND(I249*H249,2)</f>
        <v>0</v>
      </c>
      <c r="K249" s="186" t="s">
        <v>1</v>
      </c>
      <c r="L249" s="38"/>
      <c r="M249" s="191" t="s">
        <v>1</v>
      </c>
      <c r="N249" s="192" t="s">
        <v>38</v>
      </c>
      <c r="O249" s="70"/>
      <c r="P249" s="193">
        <f>O249*H249</f>
        <v>0</v>
      </c>
      <c r="Q249" s="193">
        <v>0</v>
      </c>
      <c r="R249" s="193">
        <f>Q249*H249</f>
        <v>0</v>
      </c>
      <c r="S249" s="193">
        <v>0</v>
      </c>
      <c r="T249" s="194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95" t="s">
        <v>189</v>
      </c>
      <c r="AT249" s="195" t="s">
        <v>184</v>
      </c>
      <c r="AU249" s="195" t="s">
        <v>83</v>
      </c>
      <c r="AY249" s="16" t="s">
        <v>182</v>
      </c>
      <c r="BE249" s="196">
        <f>IF(N249="základní",J249,0)</f>
        <v>0</v>
      </c>
      <c r="BF249" s="196">
        <f>IF(N249="snížená",J249,0)</f>
        <v>0</v>
      </c>
      <c r="BG249" s="196">
        <f>IF(N249="zákl. přenesená",J249,0)</f>
        <v>0</v>
      </c>
      <c r="BH249" s="196">
        <f>IF(N249="sníž. přenesená",J249,0)</f>
        <v>0</v>
      </c>
      <c r="BI249" s="196">
        <f>IF(N249="nulová",J249,0)</f>
        <v>0</v>
      </c>
      <c r="BJ249" s="16" t="s">
        <v>81</v>
      </c>
      <c r="BK249" s="196">
        <f>ROUND(I249*H249,2)</f>
        <v>0</v>
      </c>
      <c r="BL249" s="16" t="s">
        <v>189</v>
      </c>
      <c r="BM249" s="195" t="s">
        <v>414</v>
      </c>
    </row>
    <row r="250" spans="1:65" s="12" customFormat="1">
      <c r="B250" s="197"/>
      <c r="C250" s="198"/>
      <c r="D250" s="199" t="s">
        <v>191</v>
      </c>
      <c r="E250" s="200" t="s">
        <v>1</v>
      </c>
      <c r="F250" s="201" t="s">
        <v>123</v>
      </c>
      <c r="G250" s="198"/>
      <c r="H250" s="202">
        <v>584.5</v>
      </c>
      <c r="I250" s="203"/>
      <c r="J250" s="198"/>
      <c r="K250" s="198"/>
      <c r="L250" s="204"/>
      <c r="M250" s="205"/>
      <c r="N250" s="206"/>
      <c r="O250" s="206"/>
      <c r="P250" s="206"/>
      <c r="Q250" s="206"/>
      <c r="R250" s="206"/>
      <c r="S250" s="206"/>
      <c r="T250" s="207"/>
      <c r="AT250" s="208" t="s">
        <v>191</v>
      </c>
      <c r="AU250" s="208" t="s">
        <v>83</v>
      </c>
      <c r="AV250" s="12" t="s">
        <v>83</v>
      </c>
      <c r="AW250" s="12" t="s">
        <v>30</v>
      </c>
      <c r="AX250" s="12" t="s">
        <v>81</v>
      </c>
      <c r="AY250" s="208" t="s">
        <v>182</v>
      </c>
    </row>
    <row r="251" spans="1:65" s="1" customFormat="1" ht="33" customHeight="1">
      <c r="A251" s="33"/>
      <c r="B251" s="34"/>
      <c r="C251" s="184" t="s">
        <v>415</v>
      </c>
      <c r="D251" s="184" t="s">
        <v>184</v>
      </c>
      <c r="E251" s="185" t="s">
        <v>416</v>
      </c>
      <c r="F251" s="186" t="s">
        <v>417</v>
      </c>
      <c r="G251" s="187" t="s">
        <v>418</v>
      </c>
      <c r="H251" s="188">
        <v>44</v>
      </c>
      <c r="I251" s="189"/>
      <c r="J251" s="190">
        <f>ROUND(I251*H251,2)</f>
        <v>0</v>
      </c>
      <c r="K251" s="186" t="s">
        <v>188</v>
      </c>
      <c r="L251" s="38"/>
      <c r="M251" s="191" t="s">
        <v>1</v>
      </c>
      <c r="N251" s="192" t="s">
        <v>38</v>
      </c>
      <c r="O251" s="70"/>
      <c r="P251" s="193">
        <f>O251*H251</f>
        <v>0</v>
      </c>
      <c r="Q251" s="193">
        <v>0.36191000000000001</v>
      </c>
      <c r="R251" s="193">
        <f>Q251*H251</f>
        <v>15.92404</v>
      </c>
      <c r="S251" s="193">
        <v>0</v>
      </c>
      <c r="T251" s="194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95" t="s">
        <v>189</v>
      </c>
      <c r="AT251" s="195" t="s">
        <v>184</v>
      </c>
      <c r="AU251" s="195" t="s">
        <v>83</v>
      </c>
      <c r="AY251" s="16" t="s">
        <v>182</v>
      </c>
      <c r="BE251" s="196">
        <f>IF(N251="základní",J251,0)</f>
        <v>0</v>
      </c>
      <c r="BF251" s="196">
        <f>IF(N251="snížená",J251,0)</f>
        <v>0</v>
      </c>
      <c r="BG251" s="196">
        <f>IF(N251="zákl. přenesená",J251,0)</f>
        <v>0</v>
      </c>
      <c r="BH251" s="196">
        <f>IF(N251="sníž. přenesená",J251,0)</f>
        <v>0</v>
      </c>
      <c r="BI251" s="196">
        <f>IF(N251="nulová",J251,0)</f>
        <v>0</v>
      </c>
      <c r="BJ251" s="16" t="s">
        <v>81</v>
      </c>
      <c r="BK251" s="196">
        <f>ROUND(I251*H251,2)</f>
        <v>0</v>
      </c>
      <c r="BL251" s="16" t="s">
        <v>189</v>
      </c>
      <c r="BM251" s="195" t="s">
        <v>419</v>
      </c>
    </row>
    <row r="252" spans="1:65" s="12" customFormat="1">
      <c r="B252" s="197"/>
      <c r="C252" s="198"/>
      <c r="D252" s="199" t="s">
        <v>191</v>
      </c>
      <c r="E252" s="200" t="s">
        <v>1</v>
      </c>
      <c r="F252" s="201" t="s">
        <v>148</v>
      </c>
      <c r="G252" s="198"/>
      <c r="H252" s="202">
        <v>44</v>
      </c>
      <c r="I252" s="203"/>
      <c r="J252" s="198"/>
      <c r="K252" s="198"/>
      <c r="L252" s="204"/>
      <c r="M252" s="205"/>
      <c r="N252" s="206"/>
      <c r="O252" s="206"/>
      <c r="P252" s="206"/>
      <c r="Q252" s="206"/>
      <c r="R252" s="206"/>
      <c r="S252" s="206"/>
      <c r="T252" s="207"/>
      <c r="AT252" s="208" t="s">
        <v>191</v>
      </c>
      <c r="AU252" s="208" t="s">
        <v>83</v>
      </c>
      <c r="AV252" s="12" t="s">
        <v>83</v>
      </c>
      <c r="AW252" s="12" t="s">
        <v>30</v>
      </c>
      <c r="AX252" s="12" t="s">
        <v>81</v>
      </c>
      <c r="AY252" s="208" t="s">
        <v>182</v>
      </c>
    </row>
    <row r="253" spans="1:65" s="1" customFormat="1" ht="24">
      <c r="A253" s="33"/>
      <c r="B253" s="34"/>
      <c r="C253" s="230" t="s">
        <v>420</v>
      </c>
      <c r="D253" s="230" t="s">
        <v>315</v>
      </c>
      <c r="E253" s="231" t="s">
        <v>421</v>
      </c>
      <c r="F253" s="232" t="s">
        <v>422</v>
      </c>
      <c r="G253" s="233" t="s">
        <v>418</v>
      </c>
      <c r="H253" s="234">
        <v>42</v>
      </c>
      <c r="I253" s="235"/>
      <c r="J253" s="236">
        <f>ROUND(I253*H253,2)</f>
        <v>0</v>
      </c>
      <c r="K253" s="232" t="s">
        <v>1</v>
      </c>
      <c r="L253" s="237"/>
      <c r="M253" s="238" t="s">
        <v>1</v>
      </c>
      <c r="N253" s="239" t="s">
        <v>38</v>
      </c>
      <c r="O253" s="70"/>
      <c r="P253" s="193">
        <f>O253*H253</f>
        <v>0</v>
      </c>
      <c r="Q253" s="193">
        <v>0.11</v>
      </c>
      <c r="R253" s="193">
        <f>Q253*H253</f>
        <v>4.62</v>
      </c>
      <c r="S253" s="193">
        <v>0</v>
      </c>
      <c r="T253" s="194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95" t="s">
        <v>226</v>
      </c>
      <c r="AT253" s="195" t="s">
        <v>315</v>
      </c>
      <c r="AU253" s="195" t="s">
        <v>83</v>
      </c>
      <c r="AY253" s="16" t="s">
        <v>182</v>
      </c>
      <c r="BE253" s="196">
        <f>IF(N253="základní",J253,0)</f>
        <v>0</v>
      </c>
      <c r="BF253" s="196">
        <f>IF(N253="snížená",J253,0)</f>
        <v>0</v>
      </c>
      <c r="BG253" s="196">
        <f>IF(N253="zákl. přenesená",J253,0)</f>
        <v>0</v>
      </c>
      <c r="BH253" s="196">
        <f>IF(N253="sníž. přenesená",J253,0)</f>
        <v>0</v>
      </c>
      <c r="BI253" s="196">
        <f>IF(N253="nulová",J253,0)</f>
        <v>0</v>
      </c>
      <c r="BJ253" s="16" t="s">
        <v>81</v>
      </c>
      <c r="BK253" s="196">
        <f>ROUND(I253*H253,2)</f>
        <v>0</v>
      </c>
      <c r="BL253" s="16" t="s">
        <v>189</v>
      </c>
      <c r="BM253" s="195" t="s">
        <v>423</v>
      </c>
    </row>
    <row r="254" spans="1:65" s="1" customFormat="1" ht="24">
      <c r="A254" s="33"/>
      <c r="B254" s="34"/>
      <c r="C254" s="230" t="s">
        <v>424</v>
      </c>
      <c r="D254" s="230" t="s">
        <v>315</v>
      </c>
      <c r="E254" s="231" t="s">
        <v>425</v>
      </c>
      <c r="F254" s="232" t="s">
        <v>426</v>
      </c>
      <c r="G254" s="233" t="s">
        <v>418</v>
      </c>
      <c r="H254" s="234">
        <v>1</v>
      </c>
      <c r="I254" s="235"/>
      <c r="J254" s="236">
        <f>ROUND(I254*H254,2)</f>
        <v>0</v>
      </c>
      <c r="K254" s="232" t="s">
        <v>1</v>
      </c>
      <c r="L254" s="237"/>
      <c r="M254" s="238" t="s">
        <v>1</v>
      </c>
      <c r="N254" s="239" t="s">
        <v>38</v>
      </c>
      <c r="O254" s="70"/>
      <c r="P254" s="193">
        <f>O254*H254</f>
        <v>0</v>
      </c>
      <c r="Q254" s="193">
        <v>4.4999999999999998E-2</v>
      </c>
      <c r="R254" s="193">
        <f>Q254*H254</f>
        <v>4.4999999999999998E-2</v>
      </c>
      <c r="S254" s="193">
        <v>0</v>
      </c>
      <c r="T254" s="194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95" t="s">
        <v>226</v>
      </c>
      <c r="AT254" s="195" t="s">
        <v>315</v>
      </c>
      <c r="AU254" s="195" t="s">
        <v>83</v>
      </c>
      <c r="AY254" s="16" t="s">
        <v>182</v>
      </c>
      <c r="BE254" s="196">
        <f>IF(N254="základní",J254,0)</f>
        <v>0</v>
      </c>
      <c r="BF254" s="196">
        <f>IF(N254="snížená",J254,0)</f>
        <v>0</v>
      </c>
      <c r="BG254" s="196">
        <f>IF(N254="zákl. přenesená",J254,0)</f>
        <v>0</v>
      </c>
      <c r="BH254" s="196">
        <f>IF(N254="sníž. přenesená",J254,0)</f>
        <v>0</v>
      </c>
      <c r="BI254" s="196">
        <f>IF(N254="nulová",J254,0)</f>
        <v>0</v>
      </c>
      <c r="BJ254" s="16" t="s">
        <v>81</v>
      </c>
      <c r="BK254" s="196">
        <f>ROUND(I254*H254,2)</f>
        <v>0</v>
      </c>
      <c r="BL254" s="16" t="s">
        <v>189</v>
      </c>
      <c r="BM254" s="195" t="s">
        <v>427</v>
      </c>
    </row>
    <row r="255" spans="1:65" s="1" customFormat="1" ht="24">
      <c r="A255" s="33"/>
      <c r="B255" s="34"/>
      <c r="C255" s="230" t="s">
        <v>428</v>
      </c>
      <c r="D255" s="230" t="s">
        <v>315</v>
      </c>
      <c r="E255" s="231" t="s">
        <v>429</v>
      </c>
      <c r="F255" s="232" t="s">
        <v>430</v>
      </c>
      <c r="G255" s="233" t="s">
        <v>418</v>
      </c>
      <c r="H255" s="234">
        <v>1</v>
      </c>
      <c r="I255" s="235"/>
      <c r="J255" s="236">
        <f>ROUND(I255*H255,2)</f>
        <v>0</v>
      </c>
      <c r="K255" s="232" t="s">
        <v>1</v>
      </c>
      <c r="L255" s="237"/>
      <c r="M255" s="238" t="s">
        <v>1</v>
      </c>
      <c r="N255" s="239" t="s">
        <v>38</v>
      </c>
      <c r="O255" s="70"/>
      <c r="P255" s="193">
        <f>O255*H255</f>
        <v>0</v>
      </c>
      <c r="Q255" s="193">
        <v>4.4999999999999998E-2</v>
      </c>
      <c r="R255" s="193">
        <f>Q255*H255</f>
        <v>4.4999999999999998E-2</v>
      </c>
      <c r="S255" s="193">
        <v>0</v>
      </c>
      <c r="T255" s="194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95" t="s">
        <v>226</v>
      </c>
      <c r="AT255" s="195" t="s">
        <v>315</v>
      </c>
      <c r="AU255" s="195" t="s">
        <v>83</v>
      </c>
      <c r="AY255" s="16" t="s">
        <v>182</v>
      </c>
      <c r="BE255" s="196">
        <f>IF(N255="základní",J255,0)</f>
        <v>0</v>
      </c>
      <c r="BF255" s="196">
        <f>IF(N255="snížená",J255,0)</f>
        <v>0</v>
      </c>
      <c r="BG255" s="196">
        <f>IF(N255="zákl. přenesená",J255,0)</f>
        <v>0</v>
      </c>
      <c r="BH255" s="196">
        <f>IF(N255="sníž. přenesená",J255,0)</f>
        <v>0</v>
      </c>
      <c r="BI255" s="196">
        <f>IF(N255="nulová",J255,0)</f>
        <v>0</v>
      </c>
      <c r="BJ255" s="16" t="s">
        <v>81</v>
      </c>
      <c r="BK255" s="196">
        <f>ROUND(I255*H255,2)</f>
        <v>0</v>
      </c>
      <c r="BL255" s="16" t="s">
        <v>189</v>
      </c>
      <c r="BM255" s="195" t="s">
        <v>431</v>
      </c>
    </row>
    <row r="256" spans="1:65" s="1" customFormat="1" ht="24">
      <c r="A256" s="33"/>
      <c r="B256" s="34"/>
      <c r="C256" s="184" t="s">
        <v>432</v>
      </c>
      <c r="D256" s="184" t="s">
        <v>184</v>
      </c>
      <c r="E256" s="185" t="s">
        <v>529</v>
      </c>
      <c r="F256" s="186" t="s">
        <v>530</v>
      </c>
      <c r="G256" s="187" t="s">
        <v>418</v>
      </c>
      <c r="H256" s="188">
        <v>1</v>
      </c>
      <c r="I256" s="189"/>
      <c r="J256" s="190">
        <f>ROUND(I256*H256,2)</f>
        <v>0</v>
      </c>
      <c r="K256" s="186" t="s">
        <v>1</v>
      </c>
      <c r="L256" s="38"/>
      <c r="M256" s="191" t="s">
        <v>1</v>
      </c>
      <c r="N256" s="192" t="s">
        <v>38</v>
      </c>
      <c r="O256" s="70"/>
      <c r="P256" s="193">
        <f>O256*H256</f>
        <v>0</v>
      </c>
      <c r="Q256" s="193">
        <v>2E-3</v>
      </c>
      <c r="R256" s="193">
        <f>Q256*H256</f>
        <v>2E-3</v>
      </c>
      <c r="S256" s="193">
        <v>0</v>
      </c>
      <c r="T256" s="194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95" t="s">
        <v>189</v>
      </c>
      <c r="AT256" s="195" t="s">
        <v>184</v>
      </c>
      <c r="AU256" s="195" t="s">
        <v>83</v>
      </c>
      <c r="AY256" s="16" t="s">
        <v>182</v>
      </c>
      <c r="BE256" s="196">
        <f>IF(N256="základní",J256,0)</f>
        <v>0</v>
      </c>
      <c r="BF256" s="196">
        <f>IF(N256="snížená",J256,0)</f>
        <v>0</v>
      </c>
      <c r="BG256" s="196">
        <f>IF(N256="zákl. přenesená",J256,0)</f>
        <v>0</v>
      </c>
      <c r="BH256" s="196">
        <f>IF(N256="sníž. přenesená",J256,0)</f>
        <v>0</v>
      </c>
      <c r="BI256" s="196">
        <f>IF(N256="nulová",J256,0)</f>
        <v>0</v>
      </c>
      <c r="BJ256" s="16" t="s">
        <v>81</v>
      </c>
      <c r="BK256" s="196">
        <f>ROUND(I256*H256,2)</f>
        <v>0</v>
      </c>
      <c r="BL256" s="16" t="s">
        <v>189</v>
      </c>
      <c r="BM256" s="195" t="s">
        <v>555</v>
      </c>
    </row>
    <row r="257" spans="1:65" s="1" customFormat="1" ht="16.5" customHeight="1">
      <c r="A257" s="33"/>
      <c r="B257" s="34"/>
      <c r="C257" s="184" t="s">
        <v>437</v>
      </c>
      <c r="D257" s="184" t="s">
        <v>184</v>
      </c>
      <c r="E257" s="185" t="s">
        <v>433</v>
      </c>
      <c r="F257" s="186" t="s">
        <v>434</v>
      </c>
      <c r="G257" s="187" t="s">
        <v>212</v>
      </c>
      <c r="H257" s="188">
        <v>613.72500000000002</v>
      </c>
      <c r="I257" s="189"/>
      <c r="J257" s="190">
        <f>ROUND(I257*H257,2)</f>
        <v>0</v>
      </c>
      <c r="K257" s="186" t="s">
        <v>1</v>
      </c>
      <c r="L257" s="38"/>
      <c r="M257" s="191" t="s">
        <v>1</v>
      </c>
      <c r="N257" s="192" t="s">
        <v>38</v>
      </c>
      <c r="O257" s="70"/>
      <c r="P257" s="193">
        <f>O257*H257</f>
        <v>0</v>
      </c>
      <c r="Q257" s="193">
        <v>1.9000000000000001E-4</v>
      </c>
      <c r="R257" s="193">
        <f>Q257*H257</f>
        <v>0.11660775000000001</v>
      </c>
      <c r="S257" s="193">
        <v>0</v>
      </c>
      <c r="T257" s="194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95" t="s">
        <v>189</v>
      </c>
      <c r="AT257" s="195" t="s">
        <v>184</v>
      </c>
      <c r="AU257" s="195" t="s">
        <v>83</v>
      </c>
      <c r="AY257" s="16" t="s">
        <v>182</v>
      </c>
      <c r="BE257" s="196">
        <f>IF(N257="základní",J257,0)</f>
        <v>0</v>
      </c>
      <c r="BF257" s="196">
        <f>IF(N257="snížená",J257,0)</f>
        <v>0</v>
      </c>
      <c r="BG257" s="196">
        <f>IF(N257="zákl. přenesená",J257,0)</f>
        <v>0</v>
      </c>
      <c r="BH257" s="196">
        <f>IF(N257="sníž. přenesená",J257,0)</f>
        <v>0</v>
      </c>
      <c r="BI257" s="196">
        <f>IF(N257="nulová",J257,0)</f>
        <v>0</v>
      </c>
      <c r="BJ257" s="16" t="s">
        <v>81</v>
      </c>
      <c r="BK257" s="196">
        <f>ROUND(I257*H257,2)</f>
        <v>0</v>
      </c>
      <c r="BL257" s="16" t="s">
        <v>189</v>
      </c>
      <c r="BM257" s="195" t="s">
        <v>435</v>
      </c>
    </row>
    <row r="258" spans="1:65" s="12" customFormat="1">
      <c r="B258" s="197"/>
      <c r="C258" s="198"/>
      <c r="D258" s="199" t="s">
        <v>191</v>
      </c>
      <c r="E258" s="200" t="s">
        <v>1</v>
      </c>
      <c r="F258" s="201" t="s">
        <v>436</v>
      </c>
      <c r="G258" s="198"/>
      <c r="H258" s="202">
        <v>613.72500000000002</v>
      </c>
      <c r="I258" s="203"/>
      <c r="J258" s="198"/>
      <c r="K258" s="198"/>
      <c r="L258" s="204"/>
      <c r="M258" s="205"/>
      <c r="N258" s="206"/>
      <c r="O258" s="206"/>
      <c r="P258" s="206"/>
      <c r="Q258" s="206"/>
      <c r="R258" s="206"/>
      <c r="S258" s="206"/>
      <c r="T258" s="207"/>
      <c r="AT258" s="208" t="s">
        <v>191</v>
      </c>
      <c r="AU258" s="208" t="s">
        <v>83</v>
      </c>
      <c r="AV258" s="12" t="s">
        <v>83</v>
      </c>
      <c r="AW258" s="12" t="s">
        <v>30</v>
      </c>
      <c r="AX258" s="12" t="s">
        <v>81</v>
      </c>
      <c r="AY258" s="208" t="s">
        <v>182</v>
      </c>
    </row>
    <row r="259" spans="1:65" s="1" customFormat="1" ht="21.75" customHeight="1">
      <c r="A259" s="33"/>
      <c r="B259" s="34"/>
      <c r="C259" s="184" t="s">
        <v>442</v>
      </c>
      <c r="D259" s="184" t="s">
        <v>184</v>
      </c>
      <c r="E259" s="185" t="s">
        <v>438</v>
      </c>
      <c r="F259" s="186" t="s">
        <v>439</v>
      </c>
      <c r="G259" s="187" t="s">
        <v>212</v>
      </c>
      <c r="H259" s="188">
        <v>584.5</v>
      </c>
      <c r="I259" s="189"/>
      <c r="J259" s="190">
        <f>ROUND(I259*H259,2)</f>
        <v>0</v>
      </c>
      <c r="K259" s="186" t="s">
        <v>1</v>
      </c>
      <c r="L259" s="38"/>
      <c r="M259" s="191" t="s">
        <v>1</v>
      </c>
      <c r="N259" s="192" t="s">
        <v>38</v>
      </c>
      <c r="O259" s="70"/>
      <c r="P259" s="193">
        <f>O259*H259</f>
        <v>0</v>
      </c>
      <c r="Q259" s="193">
        <v>6.0000000000000002E-5</v>
      </c>
      <c r="R259" s="193">
        <f>Q259*H259</f>
        <v>3.5070000000000004E-2</v>
      </c>
      <c r="S259" s="193">
        <v>0</v>
      </c>
      <c r="T259" s="194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95" t="s">
        <v>189</v>
      </c>
      <c r="AT259" s="195" t="s">
        <v>184</v>
      </c>
      <c r="AU259" s="195" t="s">
        <v>83</v>
      </c>
      <c r="AY259" s="16" t="s">
        <v>182</v>
      </c>
      <c r="BE259" s="196">
        <f>IF(N259="základní",J259,0)</f>
        <v>0</v>
      </c>
      <c r="BF259" s="196">
        <f>IF(N259="snížená",J259,0)</f>
        <v>0</v>
      </c>
      <c r="BG259" s="196">
        <f>IF(N259="zákl. přenesená",J259,0)</f>
        <v>0</v>
      </c>
      <c r="BH259" s="196">
        <f>IF(N259="sníž. přenesená",J259,0)</f>
        <v>0</v>
      </c>
      <c r="BI259" s="196">
        <f>IF(N259="nulová",J259,0)</f>
        <v>0</v>
      </c>
      <c r="BJ259" s="16" t="s">
        <v>81</v>
      </c>
      <c r="BK259" s="196">
        <f>ROUND(I259*H259,2)</f>
        <v>0</v>
      </c>
      <c r="BL259" s="16" t="s">
        <v>189</v>
      </c>
      <c r="BM259" s="195" t="s">
        <v>440</v>
      </c>
    </row>
    <row r="260" spans="1:65" s="12" customFormat="1">
      <c r="B260" s="197"/>
      <c r="C260" s="198"/>
      <c r="D260" s="199" t="s">
        <v>191</v>
      </c>
      <c r="E260" s="200" t="s">
        <v>1</v>
      </c>
      <c r="F260" s="201" t="s">
        <v>123</v>
      </c>
      <c r="G260" s="198"/>
      <c r="H260" s="202">
        <v>584.5</v>
      </c>
      <c r="I260" s="203"/>
      <c r="J260" s="198"/>
      <c r="K260" s="198"/>
      <c r="L260" s="204"/>
      <c r="M260" s="205"/>
      <c r="N260" s="206"/>
      <c r="O260" s="206"/>
      <c r="P260" s="206"/>
      <c r="Q260" s="206"/>
      <c r="R260" s="206"/>
      <c r="S260" s="206"/>
      <c r="T260" s="207"/>
      <c r="AT260" s="208" t="s">
        <v>191</v>
      </c>
      <c r="AU260" s="208" t="s">
        <v>83</v>
      </c>
      <c r="AV260" s="12" t="s">
        <v>83</v>
      </c>
      <c r="AW260" s="12" t="s">
        <v>30</v>
      </c>
      <c r="AX260" s="12" t="s">
        <v>81</v>
      </c>
      <c r="AY260" s="208" t="s">
        <v>182</v>
      </c>
    </row>
    <row r="261" spans="1:65" s="11" customFormat="1" ht="22.9" customHeight="1">
      <c r="B261" s="168"/>
      <c r="C261" s="169"/>
      <c r="D261" s="170" t="s">
        <v>72</v>
      </c>
      <c r="E261" s="182" t="s">
        <v>232</v>
      </c>
      <c r="F261" s="182" t="s">
        <v>441</v>
      </c>
      <c r="G261" s="169"/>
      <c r="H261" s="169"/>
      <c r="I261" s="172"/>
      <c r="J261" s="183">
        <f>BK261</f>
        <v>0</v>
      </c>
      <c r="K261" s="169"/>
      <c r="L261" s="174"/>
      <c r="M261" s="175"/>
      <c r="N261" s="176"/>
      <c r="O261" s="176"/>
      <c r="P261" s="177">
        <f>SUM(P262:P269)</f>
        <v>0</v>
      </c>
      <c r="Q261" s="176"/>
      <c r="R261" s="177">
        <f>SUM(R262:R269)</f>
        <v>4.2864800000000002E-2</v>
      </c>
      <c r="S261" s="176"/>
      <c r="T261" s="178">
        <f>SUM(T262:T269)</f>
        <v>0</v>
      </c>
      <c r="AR261" s="179" t="s">
        <v>81</v>
      </c>
      <c r="AT261" s="180" t="s">
        <v>72</v>
      </c>
      <c r="AU261" s="180" t="s">
        <v>81</v>
      </c>
      <c r="AY261" s="179" t="s">
        <v>182</v>
      </c>
      <c r="BK261" s="181">
        <f>SUM(BK262:BK269)</f>
        <v>0</v>
      </c>
    </row>
    <row r="262" spans="1:65" s="1" customFormat="1" ht="24">
      <c r="A262" s="33"/>
      <c r="B262" s="34"/>
      <c r="C262" s="184" t="s">
        <v>448</v>
      </c>
      <c r="D262" s="184" t="s">
        <v>184</v>
      </c>
      <c r="E262" s="185" t="s">
        <v>443</v>
      </c>
      <c r="F262" s="186" t="s">
        <v>444</v>
      </c>
      <c r="G262" s="187" t="s">
        <v>212</v>
      </c>
      <c r="H262" s="188">
        <v>194.84</v>
      </c>
      <c r="I262" s="189"/>
      <c r="J262" s="190">
        <f>ROUND(I262*H262,2)</f>
        <v>0</v>
      </c>
      <c r="K262" s="186" t="s">
        <v>445</v>
      </c>
      <c r="L262" s="38"/>
      <c r="M262" s="191" t="s">
        <v>1</v>
      </c>
      <c r="N262" s="192" t="s">
        <v>38</v>
      </c>
      <c r="O262" s="70"/>
      <c r="P262" s="193">
        <f>O262*H262</f>
        <v>0</v>
      </c>
      <c r="Q262" s="193">
        <v>2.2000000000000001E-4</v>
      </c>
      <c r="R262" s="193">
        <f>Q262*H262</f>
        <v>4.2864800000000002E-2</v>
      </c>
      <c r="S262" s="193">
        <v>0</v>
      </c>
      <c r="T262" s="194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95" t="s">
        <v>189</v>
      </c>
      <c r="AT262" s="195" t="s">
        <v>184</v>
      </c>
      <c r="AU262" s="195" t="s">
        <v>83</v>
      </c>
      <c r="AY262" s="16" t="s">
        <v>182</v>
      </c>
      <c r="BE262" s="196">
        <f>IF(N262="základní",J262,0)</f>
        <v>0</v>
      </c>
      <c r="BF262" s="196">
        <f>IF(N262="snížená",J262,0)</f>
        <v>0</v>
      </c>
      <c r="BG262" s="196">
        <f>IF(N262="zákl. přenesená",J262,0)</f>
        <v>0</v>
      </c>
      <c r="BH262" s="196">
        <f>IF(N262="sníž. přenesená",J262,0)</f>
        <v>0</v>
      </c>
      <c r="BI262" s="196">
        <f>IF(N262="nulová",J262,0)</f>
        <v>0</v>
      </c>
      <c r="BJ262" s="16" t="s">
        <v>81</v>
      </c>
      <c r="BK262" s="196">
        <f>ROUND(I262*H262,2)</f>
        <v>0</v>
      </c>
      <c r="BL262" s="16" t="s">
        <v>189</v>
      </c>
      <c r="BM262" s="195" t="s">
        <v>446</v>
      </c>
    </row>
    <row r="263" spans="1:65" s="12" customFormat="1">
      <c r="B263" s="197"/>
      <c r="C263" s="198"/>
      <c r="D263" s="199" t="s">
        <v>191</v>
      </c>
      <c r="E263" s="200" t="s">
        <v>1</v>
      </c>
      <c r="F263" s="201" t="s">
        <v>447</v>
      </c>
      <c r="G263" s="198"/>
      <c r="H263" s="202">
        <v>194.84</v>
      </c>
      <c r="I263" s="203"/>
      <c r="J263" s="198"/>
      <c r="K263" s="198"/>
      <c r="L263" s="204"/>
      <c r="M263" s="205"/>
      <c r="N263" s="206"/>
      <c r="O263" s="206"/>
      <c r="P263" s="206"/>
      <c r="Q263" s="206"/>
      <c r="R263" s="206"/>
      <c r="S263" s="206"/>
      <c r="T263" s="207"/>
      <c r="AT263" s="208" t="s">
        <v>191</v>
      </c>
      <c r="AU263" s="208" t="s">
        <v>83</v>
      </c>
      <c r="AV263" s="12" t="s">
        <v>83</v>
      </c>
      <c r="AW263" s="12" t="s">
        <v>30</v>
      </c>
      <c r="AX263" s="12" t="s">
        <v>81</v>
      </c>
      <c r="AY263" s="208" t="s">
        <v>182</v>
      </c>
    </row>
    <row r="264" spans="1:65" s="1" customFormat="1" ht="16.5" customHeight="1">
      <c r="A264" s="33"/>
      <c r="B264" s="34"/>
      <c r="C264" s="184" t="s">
        <v>453</v>
      </c>
      <c r="D264" s="184" t="s">
        <v>184</v>
      </c>
      <c r="E264" s="185" t="s">
        <v>449</v>
      </c>
      <c r="F264" s="186" t="s">
        <v>450</v>
      </c>
      <c r="G264" s="187" t="s">
        <v>212</v>
      </c>
      <c r="H264" s="188">
        <v>584.52</v>
      </c>
      <c r="I264" s="189"/>
      <c r="J264" s="190">
        <f>ROUND(I264*H264,2)</f>
        <v>0</v>
      </c>
      <c r="K264" s="186" t="s">
        <v>188</v>
      </c>
      <c r="L264" s="38"/>
      <c r="M264" s="191" t="s">
        <v>1</v>
      </c>
      <c r="N264" s="192" t="s">
        <v>38</v>
      </c>
      <c r="O264" s="70"/>
      <c r="P264" s="193">
        <f>O264*H264</f>
        <v>0</v>
      </c>
      <c r="Q264" s="193">
        <v>0</v>
      </c>
      <c r="R264" s="193">
        <f>Q264*H264</f>
        <v>0</v>
      </c>
      <c r="S264" s="193">
        <v>0</v>
      </c>
      <c r="T264" s="194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95" t="s">
        <v>189</v>
      </c>
      <c r="AT264" s="195" t="s">
        <v>184</v>
      </c>
      <c r="AU264" s="195" t="s">
        <v>83</v>
      </c>
      <c r="AY264" s="16" t="s">
        <v>182</v>
      </c>
      <c r="BE264" s="196">
        <f>IF(N264="základní",J264,0)</f>
        <v>0</v>
      </c>
      <c r="BF264" s="196">
        <f>IF(N264="snížená",J264,0)</f>
        <v>0</v>
      </c>
      <c r="BG264" s="196">
        <f>IF(N264="zákl. přenesená",J264,0)</f>
        <v>0</v>
      </c>
      <c r="BH264" s="196">
        <f>IF(N264="sníž. přenesená",J264,0)</f>
        <v>0</v>
      </c>
      <c r="BI264" s="196">
        <f>IF(N264="nulová",J264,0)</f>
        <v>0</v>
      </c>
      <c r="BJ264" s="16" t="s">
        <v>81</v>
      </c>
      <c r="BK264" s="196">
        <f>ROUND(I264*H264,2)</f>
        <v>0</v>
      </c>
      <c r="BL264" s="16" t="s">
        <v>189</v>
      </c>
      <c r="BM264" s="195" t="s">
        <v>451</v>
      </c>
    </row>
    <row r="265" spans="1:65" s="12" customFormat="1">
      <c r="B265" s="197"/>
      <c r="C265" s="198"/>
      <c r="D265" s="199" t="s">
        <v>191</v>
      </c>
      <c r="E265" s="200" t="s">
        <v>1</v>
      </c>
      <c r="F265" s="201" t="s">
        <v>447</v>
      </c>
      <c r="G265" s="198"/>
      <c r="H265" s="202">
        <v>194.84</v>
      </c>
      <c r="I265" s="203"/>
      <c r="J265" s="198"/>
      <c r="K265" s="198"/>
      <c r="L265" s="204"/>
      <c r="M265" s="205"/>
      <c r="N265" s="206"/>
      <c r="O265" s="206"/>
      <c r="P265" s="206"/>
      <c r="Q265" s="206"/>
      <c r="R265" s="206"/>
      <c r="S265" s="206"/>
      <c r="T265" s="207"/>
      <c r="AT265" s="208" t="s">
        <v>191</v>
      </c>
      <c r="AU265" s="208" t="s">
        <v>83</v>
      </c>
      <c r="AV265" s="12" t="s">
        <v>83</v>
      </c>
      <c r="AW265" s="12" t="s">
        <v>30</v>
      </c>
      <c r="AX265" s="12" t="s">
        <v>73</v>
      </c>
      <c r="AY265" s="208" t="s">
        <v>182</v>
      </c>
    </row>
    <row r="266" spans="1:65" s="12" customFormat="1">
      <c r="B266" s="197"/>
      <c r="C266" s="198"/>
      <c r="D266" s="199" t="s">
        <v>191</v>
      </c>
      <c r="E266" s="200" t="s">
        <v>1</v>
      </c>
      <c r="F266" s="201" t="s">
        <v>452</v>
      </c>
      <c r="G266" s="198"/>
      <c r="H266" s="202">
        <v>389.68</v>
      </c>
      <c r="I266" s="203"/>
      <c r="J266" s="198"/>
      <c r="K266" s="198"/>
      <c r="L266" s="204"/>
      <c r="M266" s="205"/>
      <c r="N266" s="206"/>
      <c r="O266" s="206"/>
      <c r="P266" s="206"/>
      <c r="Q266" s="206"/>
      <c r="R266" s="206"/>
      <c r="S266" s="206"/>
      <c r="T266" s="207"/>
      <c r="AT266" s="208" t="s">
        <v>191</v>
      </c>
      <c r="AU266" s="208" t="s">
        <v>83</v>
      </c>
      <c r="AV266" s="12" t="s">
        <v>83</v>
      </c>
      <c r="AW266" s="12" t="s">
        <v>30</v>
      </c>
      <c r="AX266" s="12" t="s">
        <v>73</v>
      </c>
      <c r="AY266" s="208" t="s">
        <v>182</v>
      </c>
    </row>
    <row r="267" spans="1:65" s="13" customFormat="1">
      <c r="B267" s="209"/>
      <c r="C267" s="210"/>
      <c r="D267" s="199" t="s">
        <v>191</v>
      </c>
      <c r="E267" s="211" t="s">
        <v>1</v>
      </c>
      <c r="F267" s="212" t="s">
        <v>199</v>
      </c>
      <c r="G267" s="210"/>
      <c r="H267" s="213">
        <v>584.52</v>
      </c>
      <c r="I267" s="214"/>
      <c r="J267" s="210"/>
      <c r="K267" s="210"/>
      <c r="L267" s="215"/>
      <c r="M267" s="216"/>
      <c r="N267" s="217"/>
      <c r="O267" s="217"/>
      <c r="P267" s="217"/>
      <c r="Q267" s="217"/>
      <c r="R267" s="217"/>
      <c r="S267" s="217"/>
      <c r="T267" s="218"/>
      <c r="AT267" s="219" t="s">
        <v>191</v>
      </c>
      <c r="AU267" s="219" t="s">
        <v>83</v>
      </c>
      <c r="AV267" s="13" t="s">
        <v>189</v>
      </c>
      <c r="AW267" s="13" t="s">
        <v>30</v>
      </c>
      <c r="AX267" s="13" t="s">
        <v>81</v>
      </c>
      <c r="AY267" s="219" t="s">
        <v>182</v>
      </c>
    </row>
    <row r="268" spans="1:65" s="1" customFormat="1" ht="21.75" customHeight="1">
      <c r="A268" s="33"/>
      <c r="B268" s="34"/>
      <c r="C268" s="184" t="s">
        <v>459</v>
      </c>
      <c r="D268" s="184" t="s">
        <v>184</v>
      </c>
      <c r="E268" s="185" t="s">
        <v>454</v>
      </c>
      <c r="F268" s="186" t="s">
        <v>455</v>
      </c>
      <c r="G268" s="187" t="s">
        <v>212</v>
      </c>
      <c r="H268" s="188">
        <v>194.84</v>
      </c>
      <c r="I268" s="189"/>
      <c r="J268" s="190">
        <f>ROUND(I268*H268,2)</f>
        <v>0</v>
      </c>
      <c r="K268" s="186" t="s">
        <v>188</v>
      </c>
      <c r="L268" s="38"/>
      <c r="M268" s="191" t="s">
        <v>1</v>
      </c>
      <c r="N268" s="192" t="s">
        <v>38</v>
      </c>
      <c r="O268" s="70"/>
      <c r="P268" s="193">
        <f>O268*H268</f>
        <v>0</v>
      </c>
      <c r="Q268" s="193">
        <v>0</v>
      </c>
      <c r="R268" s="193">
        <f>Q268*H268</f>
        <v>0</v>
      </c>
      <c r="S268" s="193">
        <v>0</v>
      </c>
      <c r="T268" s="194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95" t="s">
        <v>189</v>
      </c>
      <c r="AT268" s="195" t="s">
        <v>184</v>
      </c>
      <c r="AU268" s="195" t="s">
        <v>83</v>
      </c>
      <c r="AY268" s="16" t="s">
        <v>182</v>
      </c>
      <c r="BE268" s="196">
        <f>IF(N268="základní",J268,0)</f>
        <v>0</v>
      </c>
      <c r="BF268" s="196">
        <f>IF(N268="snížená",J268,0)</f>
        <v>0</v>
      </c>
      <c r="BG268" s="196">
        <f>IF(N268="zákl. přenesená",J268,0)</f>
        <v>0</v>
      </c>
      <c r="BH268" s="196">
        <f>IF(N268="sníž. přenesená",J268,0)</f>
        <v>0</v>
      </c>
      <c r="BI268" s="196">
        <f>IF(N268="nulová",J268,0)</f>
        <v>0</v>
      </c>
      <c r="BJ268" s="16" t="s">
        <v>81</v>
      </c>
      <c r="BK268" s="196">
        <f>ROUND(I268*H268,2)</f>
        <v>0</v>
      </c>
      <c r="BL268" s="16" t="s">
        <v>189</v>
      </c>
      <c r="BM268" s="195" t="s">
        <v>456</v>
      </c>
    </row>
    <row r="269" spans="1:65" s="12" customFormat="1">
      <c r="B269" s="197"/>
      <c r="C269" s="198"/>
      <c r="D269" s="199" t="s">
        <v>191</v>
      </c>
      <c r="E269" s="200" t="s">
        <v>1</v>
      </c>
      <c r="F269" s="201" t="s">
        <v>447</v>
      </c>
      <c r="G269" s="198"/>
      <c r="H269" s="202">
        <v>194.84</v>
      </c>
      <c r="I269" s="203"/>
      <c r="J269" s="198"/>
      <c r="K269" s="198"/>
      <c r="L269" s="204"/>
      <c r="M269" s="205"/>
      <c r="N269" s="206"/>
      <c r="O269" s="206"/>
      <c r="P269" s="206"/>
      <c r="Q269" s="206"/>
      <c r="R269" s="206"/>
      <c r="S269" s="206"/>
      <c r="T269" s="207"/>
      <c r="AT269" s="208" t="s">
        <v>191</v>
      </c>
      <c r="AU269" s="208" t="s">
        <v>83</v>
      </c>
      <c r="AV269" s="12" t="s">
        <v>83</v>
      </c>
      <c r="AW269" s="12" t="s">
        <v>30</v>
      </c>
      <c r="AX269" s="12" t="s">
        <v>81</v>
      </c>
      <c r="AY269" s="208" t="s">
        <v>182</v>
      </c>
    </row>
    <row r="270" spans="1:65" s="11" customFormat="1" ht="22.9" customHeight="1">
      <c r="B270" s="168"/>
      <c r="C270" s="169"/>
      <c r="D270" s="170" t="s">
        <v>72</v>
      </c>
      <c r="E270" s="182" t="s">
        <v>457</v>
      </c>
      <c r="F270" s="182" t="s">
        <v>458</v>
      </c>
      <c r="G270" s="169"/>
      <c r="H270" s="169"/>
      <c r="I270" s="172"/>
      <c r="J270" s="183">
        <f>BK270</f>
        <v>0</v>
      </c>
      <c r="K270" s="169"/>
      <c r="L270" s="174"/>
      <c r="M270" s="175"/>
      <c r="N270" s="176"/>
      <c r="O270" s="176"/>
      <c r="P270" s="177">
        <f>SUM(P271:P278)</f>
        <v>0</v>
      </c>
      <c r="Q270" s="176"/>
      <c r="R270" s="177">
        <f>SUM(R271:R278)</f>
        <v>0</v>
      </c>
      <c r="S270" s="176"/>
      <c r="T270" s="178">
        <f>SUM(T271:T278)</f>
        <v>0</v>
      </c>
      <c r="AR270" s="179" t="s">
        <v>81</v>
      </c>
      <c r="AT270" s="180" t="s">
        <v>72</v>
      </c>
      <c r="AU270" s="180" t="s">
        <v>81</v>
      </c>
      <c r="AY270" s="179" t="s">
        <v>182</v>
      </c>
      <c r="BK270" s="181">
        <f>SUM(BK271:BK278)</f>
        <v>0</v>
      </c>
    </row>
    <row r="271" spans="1:65" s="1" customFormat="1" ht="24">
      <c r="A271" s="33"/>
      <c r="B271" s="34"/>
      <c r="C271" s="184" t="s">
        <v>150</v>
      </c>
      <c r="D271" s="184" t="s">
        <v>184</v>
      </c>
      <c r="E271" s="185" t="s">
        <v>460</v>
      </c>
      <c r="F271" s="186" t="s">
        <v>461</v>
      </c>
      <c r="G271" s="187" t="s">
        <v>305</v>
      </c>
      <c r="H271" s="188">
        <v>127.542</v>
      </c>
      <c r="I271" s="189"/>
      <c r="J271" s="190">
        <f>ROUND(I271*H271,2)</f>
        <v>0</v>
      </c>
      <c r="K271" s="186" t="s">
        <v>1</v>
      </c>
      <c r="L271" s="38"/>
      <c r="M271" s="191" t="s">
        <v>1</v>
      </c>
      <c r="N271" s="192" t="s">
        <v>38</v>
      </c>
      <c r="O271" s="70"/>
      <c r="P271" s="193">
        <f>O271*H271</f>
        <v>0</v>
      </c>
      <c r="Q271" s="193">
        <v>0</v>
      </c>
      <c r="R271" s="193">
        <f>Q271*H271</f>
        <v>0</v>
      </c>
      <c r="S271" s="193">
        <v>0</v>
      </c>
      <c r="T271" s="194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95" t="s">
        <v>189</v>
      </c>
      <c r="AT271" s="195" t="s">
        <v>184</v>
      </c>
      <c r="AU271" s="195" t="s">
        <v>83</v>
      </c>
      <c r="AY271" s="16" t="s">
        <v>182</v>
      </c>
      <c r="BE271" s="196">
        <f>IF(N271="základní",J271,0)</f>
        <v>0</v>
      </c>
      <c r="BF271" s="196">
        <f>IF(N271="snížená",J271,0)</f>
        <v>0</v>
      </c>
      <c r="BG271" s="196">
        <f>IF(N271="zákl. přenesená",J271,0)</f>
        <v>0</v>
      </c>
      <c r="BH271" s="196">
        <f>IF(N271="sníž. přenesená",J271,0)</f>
        <v>0</v>
      </c>
      <c r="BI271" s="196">
        <f>IF(N271="nulová",J271,0)</f>
        <v>0</v>
      </c>
      <c r="BJ271" s="16" t="s">
        <v>81</v>
      </c>
      <c r="BK271" s="196">
        <f>ROUND(I271*H271,2)</f>
        <v>0</v>
      </c>
      <c r="BL271" s="16" t="s">
        <v>189</v>
      </c>
      <c r="BM271" s="195" t="s">
        <v>462</v>
      </c>
    </row>
    <row r="272" spans="1:65" s="12" customFormat="1">
      <c r="B272" s="197"/>
      <c r="C272" s="198"/>
      <c r="D272" s="199" t="s">
        <v>191</v>
      </c>
      <c r="E272" s="200" t="s">
        <v>1</v>
      </c>
      <c r="F272" s="201" t="s">
        <v>556</v>
      </c>
      <c r="G272" s="198"/>
      <c r="H272" s="202">
        <v>127.542</v>
      </c>
      <c r="I272" s="203"/>
      <c r="J272" s="198"/>
      <c r="K272" s="198"/>
      <c r="L272" s="204"/>
      <c r="M272" s="205"/>
      <c r="N272" s="206"/>
      <c r="O272" s="206"/>
      <c r="P272" s="206"/>
      <c r="Q272" s="206"/>
      <c r="R272" s="206"/>
      <c r="S272" s="206"/>
      <c r="T272" s="207"/>
      <c r="AT272" s="208" t="s">
        <v>191</v>
      </c>
      <c r="AU272" s="208" t="s">
        <v>83</v>
      </c>
      <c r="AV272" s="12" t="s">
        <v>83</v>
      </c>
      <c r="AW272" s="12" t="s">
        <v>30</v>
      </c>
      <c r="AX272" s="12" t="s">
        <v>81</v>
      </c>
      <c r="AY272" s="208" t="s">
        <v>182</v>
      </c>
    </row>
    <row r="273" spans="1:65" s="1" customFormat="1" ht="24">
      <c r="A273" s="33"/>
      <c r="B273" s="34"/>
      <c r="C273" s="184" t="s">
        <v>468</v>
      </c>
      <c r="D273" s="184" t="s">
        <v>184</v>
      </c>
      <c r="E273" s="185" t="s">
        <v>464</v>
      </c>
      <c r="F273" s="186" t="s">
        <v>465</v>
      </c>
      <c r="G273" s="187" t="s">
        <v>305</v>
      </c>
      <c r="H273" s="188">
        <v>1275.42</v>
      </c>
      <c r="I273" s="189"/>
      <c r="J273" s="190">
        <f>ROUND(I273*H273,2)</f>
        <v>0</v>
      </c>
      <c r="K273" s="186" t="s">
        <v>1</v>
      </c>
      <c r="L273" s="38"/>
      <c r="M273" s="191" t="s">
        <v>1</v>
      </c>
      <c r="N273" s="192" t="s">
        <v>38</v>
      </c>
      <c r="O273" s="70"/>
      <c r="P273" s="193">
        <f>O273*H273</f>
        <v>0</v>
      </c>
      <c r="Q273" s="193">
        <v>0</v>
      </c>
      <c r="R273" s="193">
        <f>Q273*H273</f>
        <v>0</v>
      </c>
      <c r="S273" s="193">
        <v>0</v>
      </c>
      <c r="T273" s="194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95" t="s">
        <v>189</v>
      </c>
      <c r="AT273" s="195" t="s">
        <v>184</v>
      </c>
      <c r="AU273" s="195" t="s">
        <v>83</v>
      </c>
      <c r="AY273" s="16" t="s">
        <v>182</v>
      </c>
      <c r="BE273" s="196">
        <f>IF(N273="základní",J273,0)</f>
        <v>0</v>
      </c>
      <c r="BF273" s="196">
        <f>IF(N273="snížená",J273,0)</f>
        <v>0</v>
      </c>
      <c r="BG273" s="196">
        <f>IF(N273="zákl. přenesená",J273,0)</f>
        <v>0</v>
      </c>
      <c r="BH273" s="196">
        <f>IF(N273="sníž. přenesená",J273,0)</f>
        <v>0</v>
      </c>
      <c r="BI273" s="196">
        <f>IF(N273="nulová",J273,0)</f>
        <v>0</v>
      </c>
      <c r="BJ273" s="16" t="s">
        <v>81</v>
      </c>
      <c r="BK273" s="196">
        <f>ROUND(I273*H273,2)</f>
        <v>0</v>
      </c>
      <c r="BL273" s="16" t="s">
        <v>189</v>
      </c>
      <c r="BM273" s="195" t="s">
        <v>466</v>
      </c>
    </row>
    <row r="274" spans="1:65" s="12" customFormat="1">
      <c r="B274" s="197"/>
      <c r="C274" s="198"/>
      <c r="D274" s="199" t="s">
        <v>191</v>
      </c>
      <c r="E274" s="200" t="s">
        <v>1</v>
      </c>
      <c r="F274" s="201" t="s">
        <v>557</v>
      </c>
      <c r="G274" s="198"/>
      <c r="H274" s="202">
        <v>1275.42</v>
      </c>
      <c r="I274" s="203"/>
      <c r="J274" s="198"/>
      <c r="K274" s="198"/>
      <c r="L274" s="204"/>
      <c r="M274" s="205"/>
      <c r="N274" s="206"/>
      <c r="O274" s="206"/>
      <c r="P274" s="206"/>
      <c r="Q274" s="206"/>
      <c r="R274" s="206"/>
      <c r="S274" s="206"/>
      <c r="T274" s="207"/>
      <c r="AT274" s="208" t="s">
        <v>191</v>
      </c>
      <c r="AU274" s="208" t="s">
        <v>83</v>
      </c>
      <c r="AV274" s="12" t="s">
        <v>83</v>
      </c>
      <c r="AW274" s="12" t="s">
        <v>30</v>
      </c>
      <c r="AX274" s="12" t="s">
        <v>81</v>
      </c>
      <c r="AY274" s="208" t="s">
        <v>182</v>
      </c>
    </row>
    <row r="275" spans="1:65" s="1" customFormat="1" ht="33" customHeight="1">
      <c r="A275" s="33"/>
      <c r="B275" s="34"/>
      <c r="C275" s="184" t="s">
        <v>473</v>
      </c>
      <c r="D275" s="184" t="s">
        <v>184</v>
      </c>
      <c r="E275" s="185" t="s">
        <v>469</v>
      </c>
      <c r="F275" s="186" t="s">
        <v>470</v>
      </c>
      <c r="G275" s="187" t="s">
        <v>305</v>
      </c>
      <c r="H275" s="188">
        <v>49.606000000000002</v>
      </c>
      <c r="I275" s="189"/>
      <c r="J275" s="190">
        <f>ROUND(I275*H275,2)</f>
        <v>0</v>
      </c>
      <c r="K275" s="186" t="s">
        <v>188</v>
      </c>
      <c r="L275" s="38"/>
      <c r="M275" s="191" t="s">
        <v>1</v>
      </c>
      <c r="N275" s="192" t="s">
        <v>38</v>
      </c>
      <c r="O275" s="70"/>
      <c r="P275" s="193">
        <f>O275*H275</f>
        <v>0</v>
      </c>
      <c r="Q275" s="193">
        <v>0</v>
      </c>
      <c r="R275" s="193">
        <f>Q275*H275</f>
        <v>0</v>
      </c>
      <c r="S275" s="193">
        <v>0</v>
      </c>
      <c r="T275" s="194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95" t="s">
        <v>189</v>
      </c>
      <c r="AT275" s="195" t="s">
        <v>184</v>
      </c>
      <c r="AU275" s="195" t="s">
        <v>83</v>
      </c>
      <c r="AY275" s="16" t="s">
        <v>182</v>
      </c>
      <c r="BE275" s="196">
        <f>IF(N275="základní",J275,0)</f>
        <v>0</v>
      </c>
      <c r="BF275" s="196">
        <f>IF(N275="snížená",J275,0)</f>
        <v>0</v>
      </c>
      <c r="BG275" s="196">
        <f>IF(N275="zákl. přenesená",J275,0)</f>
        <v>0</v>
      </c>
      <c r="BH275" s="196">
        <f>IF(N275="sníž. přenesená",J275,0)</f>
        <v>0</v>
      </c>
      <c r="BI275" s="196">
        <f>IF(N275="nulová",J275,0)</f>
        <v>0</v>
      </c>
      <c r="BJ275" s="16" t="s">
        <v>81</v>
      </c>
      <c r="BK275" s="196">
        <f>ROUND(I275*H275,2)</f>
        <v>0</v>
      </c>
      <c r="BL275" s="16" t="s">
        <v>189</v>
      </c>
      <c r="BM275" s="195" t="s">
        <v>471</v>
      </c>
    </row>
    <row r="276" spans="1:65" s="12" customFormat="1">
      <c r="B276" s="197"/>
      <c r="C276" s="198"/>
      <c r="D276" s="199" t="s">
        <v>191</v>
      </c>
      <c r="E276" s="200" t="s">
        <v>1</v>
      </c>
      <c r="F276" s="201" t="s">
        <v>558</v>
      </c>
      <c r="G276" s="198"/>
      <c r="H276" s="202">
        <v>49.606000000000002</v>
      </c>
      <c r="I276" s="203"/>
      <c r="J276" s="198"/>
      <c r="K276" s="198"/>
      <c r="L276" s="204"/>
      <c r="M276" s="205"/>
      <c r="N276" s="206"/>
      <c r="O276" s="206"/>
      <c r="P276" s="206"/>
      <c r="Q276" s="206"/>
      <c r="R276" s="206"/>
      <c r="S276" s="206"/>
      <c r="T276" s="207"/>
      <c r="AT276" s="208" t="s">
        <v>191</v>
      </c>
      <c r="AU276" s="208" t="s">
        <v>83</v>
      </c>
      <c r="AV276" s="12" t="s">
        <v>83</v>
      </c>
      <c r="AW276" s="12" t="s">
        <v>30</v>
      </c>
      <c r="AX276" s="12" t="s">
        <v>81</v>
      </c>
      <c r="AY276" s="208" t="s">
        <v>182</v>
      </c>
    </row>
    <row r="277" spans="1:65" s="1" customFormat="1" ht="24">
      <c r="A277" s="33"/>
      <c r="B277" s="34"/>
      <c r="C277" s="184" t="s">
        <v>479</v>
      </c>
      <c r="D277" s="184" t="s">
        <v>184</v>
      </c>
      <c r="E277" s="185" t="s">
        <v>474</v>
      </c>
      <c r="F277" s="186" t="s">
        <v>304</v>
      </c>
      <c r="G277" s="187" t="s">
        <v>305</v>
      </c>
      <c r="H277" s="188">
        <v>77.936000000000007</v>
      </c>
      <c r="I277" s="189"/>
      <c r="J277" s="190">
        <f>ROUND(I277*H277,2)</f>
        <v>0</v>
      </c>
      <c r="K277" s="186" t="s">
        <v>188</v>
      </c>
      <c r="L277" s="38"/>
      <c r="M277" s="191" t="s">
        <v>1</v>
      </c>
      <c r="N277" s="192" t="s">
        <v>38</v>
      </c>
      <c r="O277" s="70"/>
      <c r="P277" s="193">
        <f>O277*H277</f>
        <v>0</v>
      </c>
      <c r="Q277" s="193">
        <v>0</v>
      </c>
      <c r="R277" s="193">
        <f>Q277*H277</f>
        <v>0</v>
      </c>
      <c r="S277" s="193">
        <v>0</v>
      </c>
      <c r="T277" s="194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95" t="s">
        <v>189</v>
      </c>
      <c r="AT277" s="195" t="s">
        <v>184</v>
      </c>
      <c r="AU277" s="195" t="s">
        <v>83</v>
      </c>
      <c r="AY277" s="16" t="s">
        <v>182</v>
      </c>
      <c r="BE277" s="196">
        <f>IF(N277="základní",J277,0)</f>
        <v>0</v>
      </c>
      <c r="BF277" s="196">
        <f>IF(N277="snížená",J277,0)</f>
        <v>0</v>
      </c>
      <c r="BG277" s="196">
        <f>IF(N277="zákl. přenesená",J277,0)</f>
        <v>0</v>
      </c>
      <c r="BH277" s="196">
        <f>IF(N277="sníž. přenesená",J277,0)</f>
        <v>0</v>
      </c>
      <c r="BI277" s="196">
        <f>IF(N277="nulová",J277,0)</f>
        <v>0</v>
      </c>
      <c r="BJ277" s="16" t="s">
        <v>81</v>
      </c>
      <c r="BK277" s="196">
        <f>ROUND(I277*H277,2)</f>
        <v>0</v>
      </c>
      <c r="BL277" s="16" t="s">
        <v>189</v>
      </c>
      <c r="BM277" s="195" t="s">
        <v>475</v>
      </c>
    </row>
    <row r="278" spans="1:65" s="12" customFormat="1">
      <c r="B278" s="197"/>
      <c r="C278" s="198"/>
      <c r="D278" s="199" t="s">
        <v>191</v>
      </c>
      <c r="E278" s="200" t="s">
        <v>1</v>
      </c>
      <c r="F278" s="201" t="s">
        <v>559</v>
      </c>
      <c r="G278" s="198"/>
      <c r="H278" s="202">
        <v>77.936000000000007</v>
      </c>
      <c r="I278" s="203"/>
      <c r="J278" s="198"/>
      <c r="K278" s="198"/>
      <c r="L278" s="204"/>
      <c r="M278" s="205"/>
      <c r="N278" s="206"/>
      <c r="O278" s="206"/>
      <c r="P278" s="206"/>
      <c r="Q278" s="206"/>
      <c r="R278" s="206"/>
      <c r="S278" s="206"/>
      <c r="T278" s="207"/>
      <c r="AT278" s="208" t="s">
        <v>191</v>
      </c>
      <c r="AU278" s="208" t="s">
        <v>83</v>
      </c>
      <c r="AV278" s="12" t="s">
        <v>83</v>
      </c>
      <c r="AW278" s="12" t="s">
        <v>30</v>
      </c>
      <c r="AX278" s="12" t="s">
        <v>81</v>
      </c>
      <c r="AY278" s="208" t="s">
        <v>182</v>
      </c>
    </row>
    <row r="279" spans="1:65" s="11" customFormat="1" ht="22.9" customHeight="1">
      <c r="B279" s="168"/>
      <c r="C279" s="169"/>
      <c r="D279" s="170" t="s">
        <v>72</v>
      </c>
      <c r="E279" s="182" t="s">
        <v>477</v>
      </c>
      <c r="F279" s="182" t="s">
        <v>478</v>
      </c>
      <c r="G279" s="169"/>
      <c r="H279" s="169"/>
      <c r="I279" s="172"/>
      <c r="J279" s="183">
        <f>BK279</f>
        <v>0</v>
      </c>
      <c r="K279" s="169"/>
      <c r="L279" s="174"/>
      <c r="M279" s="175"/>
      <c r="N279" s="176"/>
      <c r="O279" s="176"/>
      <c r="P279" s="177">
        <f>SUM(P280:P283)</f>
        <v>0</v>
      </c>
      <c r="Q279" s="176"/>
      <c r="R279" s="177">
        <f>SUM(R280:R283)</f>
        <v>0</v>
      </c>
      <c r="S279" s="176"/>
      <c r="T279" s="178">
        <f>SUM(T280:T283)</f>
        <v>0</v>
      </c>
      <c r="AR279" s="179" t="s">
        <v>81</v>
      </c>
      <c r="AT279" s="180" t="s">
        <v>72</v>
      </c>
      <c r="AU279" s="180" t="s">
        <v>81</v>
      </c>
      <c r="AY279" s="179" t="s">
        <v>182</v>
      </c>
      <c r="BK279" s="181">
        <f>SUM(BK280:BK283)</f>
        <v>0</v>
      </c>
    </row>
    <row r="280" spans="1:65" s="1" customFormat="1" ht="33" customHeight="1">
      <c r="A280" s="33"/>
      <c r="B280" s="34"/>
      <c r="C280" s="184" t="s">
        <v>484</v>
      </c>
      <c r="D280" s="184" t="s">
        <v>184</v>
      </c>
      <c r="E280" s="185" t="s">
        <v>480</v>
      </c>
      <c r="F280" s="186" t="s">
        <v>481</v>
      </c>
      <c r="G280" s="187" t="s">
        <v>305</v>
      </c>
      <c r="H280" s="188">
        <v>100.357</v>
      </c>
      <c r="I280" s="189"/>
      <c r="J280" s="190">
        <f>ROUND(I280*H280,2)</f>
        <v>0</v>
      </c>
      <c r="K280" s="186" t="s">
        <v>188</v>
      </c>
      <c r="L280" s="38"/>
      <c r="M280" s="191" t="s">
        <v>1</v>
      </c>
      <c r="N280" s="192" t="s">
        <v>38</v>
      </c>
      <c r="O280" s="70"/>
      <c r="P280" s="193">
        <f>O280*H280</f>
        <v>0</v>
      </c>
      <c r="Q280" s="193">
        <v>0</v>
      </c>
      <c r="R280" s="193">
        <f>Q280*H280</f>
        <v>0</v>
      </c>
      <c r="S280" s="193">
        <v>0</v>
      </c>
      <c r="T280" s="194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95" t="s">
        <v>189</v>
      </c>
      <c r="AT280" s="195" t="s">
        <v>184</v>
      </c>
      <c r="AU280" s="195" t="s">
        <v>83</v>
      </c>
      <c r="AY280" s="16" t="s">
        <v>182</v>
      </c>
      <c r="BE280" s="196">
        <f>IF(N280="základní",J280,0)</f>
        <v>0</v>
      </c>
      <c r="BF280" s="196">
        <f>IF(N280="snížená",J280,0)</f>
        <v>0</v>
      </c>
      <c r="BG280" s="196">
        <f>IF(N280="zákl. přenesená",J280,0)</f>
        <v>0</v>
      </c>
      <c r="BH280" s="196">
        <f>IF(N280="sníž. přenesená",J280,0)</f>
        <v>0</v>
      </c>
      <c r="BI280" s="196">
        <f>IF(N280="nulová",J280,0)</f>
        <v>0</v>
      </c>
      <c r="BJ280" s="16" t="s">
        <v>81</v>
      </c>
      <c r="BK280" s="196">
        <f>ROUND(I280*H280,2)</f>
        <v>0</v>
      </c>
      <c r="BL280" s="16" t="s">
        <v>189</v>
      </c>
      <c r="BM280" s="195" t="s">
        <v>482</v>
      </c>
    </row>
    <row r="281" spans="1:65" s="12" customFormat="1">
      <c r="B281" s="197"/>
      <c r="C281" s="198"/>
      <c r="D281" s="199" t="s">
        <v>191</v>
      </c>
      <c r="E281" s="200" t="s">
        <v>1</v>
      </c>
      <c r="F281" s="201" t="s">
        <v>560</v>
      </c>
      <c r="G281" s="198"/>
      <c r="H281" s="202">
        <v>100.357</v>
      </c>
      <c r="I281" s="203"/>
      <c r="J281" s="198"/>
      <c r="K281" s="198"/>
      <c r="L281" s="204"/>
      <c r="M281" s="205"/>
      <c r="N281" s="206"/>
      <c r="O281" s="206"/>
      <c r="P281" s="206"/>
      <c r="Q281" s="206"/>
      <c r="R281" s="206"/>
      <c r="S281" s="206"/>
      <c r="T281" s="207"/>
      <c r="AT281" s="208" t="s">
        <v>191</v>
      </c>
      <c r="AU281" s="208" t="s">
        <v>83</v>
      </c>
      <c r="AV281" s="12" t="s">
        <v>83</v>
      </c>
      <c r="AW281" s="12" t="s">
        <v>30</v>
      </c>
      <c r="AX281" s="12" t="s">
        <v>81</v>
      </c>
      <c r="AY281" s="208" t="s">
        <v>182</v>
      </c>
    </row>
    <row r="282" spans="1:65" s="1" customFormat="1" ht="24">
      <c r="A282" s="33"/>
      <c r="B282" s="34"/>
      <c r="C282" s="184" t="s">
        <v>561</v>
      </c>
      <c r="D282" s="184" t="s">
        <v>184</v>
      </c>
      <c r="E282" s="185" t="s">
        <v>485</v>
      </c>
      <c r="F282" s="186" t="s">
        <v>486</v>
      </c>
      <c r="G282" s="187" t="s">
        <v>305</v>
      </c>
      <c r="H282" s="188">
        <v>22.105</v>
      </c>
      <c r="I282" s="189"/>
      <c r="J282" s="190">
        <f>ROUND(I282*H282,2)</f>
        <v>0</v>
      </c>
      <c r="K282" s="186" t="s">
        <v>188</v>
      </c>
      <c r="L282" s="38"/>
      <c r="M282" s="191" t="s">
        <v>1</v>
      </c>
      <c r="N282" s="192" t="s">
        <v>38</v>
      </c>
      <c r="O282" s="70"/>
      <c r="P282" s="193">
        <f>O282*H282</f>
        <v>0</v>
      </c>
      <c r="Q282" s="193">
        <v>0</v>
      </c>
      <c r="R282" s="193">
        <f>Q282*H282</f>
        <v>0</v>
      </c>
      <c r="S282" s="193">
        <v>0</v>
      </c>
      <c r="T282" s="194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95" t="s">
        <v>189</v>
      </c>
      <c r="AT282" s="195" t="s">
        <v>184</v>
      </c>
      <c r="AU282" s="195" t="s">
        <v>83</v>
      </c>
      <c r="AY282" s="16" t="s">
        <v>182</v>
      </c>
      <c r="BE282" s="196">
        <f>IF(N282="základní",J282,0)</f>
        <v>0</v>
      </c>
      <c r="BF282" s="196">
        <f>IF(N282="snížená",J282,0)</f>
        <v>0</v>
      </c>
      <c r="BG282" s="196">
        <f>IF(N282="zákl. přenesená",J282,0)</f>
        <v>0</v>
      </c>
      <c r="BH282" s="196">
        <f>IF(N282="sníž. přenesená",J282,0)</f>
        <v>0</v>
      </c>
      <c r="BI282" s="196">
        <f>IF(N282="nulová",J282,0)</f>
        <v>0</v>
      </c>
      <c r="BJ282" s="16" t="s">
        <v>81</v>
      </c>
      <c r="BK282" s="196">
        <f>ROUND(I282*H282,2)</f>
        <v>0</v>
      </c>
      <c r="BL282" s="16" t="s">
        <v>189</v>
      </c>
      <c r="BM282" s="195" t="s">
        <v>487</v>
      </c>
    </row>
    <row r="283" spans="1:65" s="12" customFormat="1">
      <c r="B283" s="197"/>
      <c r="C283" s="198"/>
      <c r="D283" s="199" t="s">
        <v>191</v>
      </c>
      <c r="E283" s="200" t="s">
        <v>1</v>
      </c>
      <c r="F283" s="201" t="s">
        <v>562</v>
      </c>
      <c r="G283" s="198"/>
      <c r="H283" s="202">
        <v>22.105</v>
      </c>
      <c r="I283" s="203"/>
      <c r="J283" s="198"/>
      <c r="K283" s="198"/>
      <c r="L283" s="204"/>
      <c r="M283" s="240"/>
      <c r="N283" s="241"/>
      <c r="O283" s="241"/>
      <c r="P283" s="241"/>
      <c r="Q283" s="241"/>
      <c r="R283" s="241"/>
      <c r="S283" s="241"/>
      <c r="T283" s="242"/>
      <c r="AT283" s="208" t="s">
        <v>191</v>
      </c>
      <c r="AU283" s="208" t="s">
        <v>83</v>
      </c>
      <c r="AV283" s="12" t="s">
        <v>83</v>
      </c>
      <c r="AW283" s="12" t="s">
        <v>30</v>
      </c>
      <c r="AX283" s="12" t="s">
        <v>81</v>
      </c>
      <c r="AY283" s="208" t="s">
        <v>182</v>
      </c>
    </row>
    <row r="284" spans="1:65" s="1" customFormat="1" ht="6.95" customHeight="1">
      <c r="A284" s="33"/>
      <c r="B284" s="53"/>
      <c r="C284" s="54"/>
      <c r="D284" s="54"/>
      <c r="E284" s="54"/>
      <c r="F284" s="54"/>
      <c r="G284" s="54"/>
      <c r="H284" s="54"/>
      <c r="I284" s="54"/>
      <c r="J284" s="54"/>
      <c r="K284" s="54"/>
      <c r="L284" s="38"/>
      <c r="M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</row>
  </sheetData>
  <sheetProtection sheet="1" objects="1" scenarios="1" formatColumns="0" formatRows="0" autoFilter="0"/>
  <autoFilter ref="C123:K283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honeticPr fontId="39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7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1:56" ht="36.950000000000003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6" t="s">
        <v>95</v>
      </c>
      <c r="AZ2" s="106" t="s">
        <v>111</v>
      </c>
      <c r="BA2" s="106" t="s">
        <v>112</v>
      </c>
      <c r="BB2" s="106" t="s">
        <v>1</v>
      </c>
      <c r="BC2" s="106" t="s">
        <v>563</v>
      </c>
      <c r="BD2" s="106" t="s">
        <v>83</v>
      </c>
    </row>
    <row r="3" spans="1:56" ht="6.95" hidden="1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83</v>
      </c>
      <c r="AZ3" s="106" t="s">
        <v>114</v>
      </c>
      <c r="BA3" s="106" t="s">
        <v>115</v>
      </c>
      <c r="BB3" s="106" t="s">
        <v>1</v>
      </c>
      <c r="BC3" s="106" t="s">
        <v>564</v>
      </c>
      <c r="BD3" s="106" t="s">
        <v>83</v>
      </c>
    </row>
    <row r="4" spans="1:56" ht="24.95" hidden="1" customHeight="1">
      <c r="B4" s="19"/>
      <c r="D4" s="109" t="s">
        <v>117</v>
      </c>
      <c r="L4" s="19"/>
      <c r="M4" s="110" t="s">
        <v>10</v>
      </c>
      <c r="AT4" s="16" t="s">
        <v>4</v>
      </c>
      <c r="AZ4" s="106" t="s">
        <v>118</v>
      </c>
      <c r="BA4" s="106" t="s">
        <v>119</v>
      </c>
      <c r="BB4" s="106" t="s">
        <v>1</v>
      </c>
      <c r="BC4" s="106" t="s">
        <v>120</v>
      </c>
      <c r="BD4" s="106" t="s">
        <v>83</v>
      </c>
    </row>
    <row r="5" spans="1:56" ht="6.95" hidden="1" customHeight="1">
      <c r="B5" s="19"/>
      <c r="L5" s="19"/>
      <c r="AZ5" s="106" t="s">
        <v>121</v>
      </c>
      <c r="BA5" s="106" t="s">
        <v>122</v>
      </c>
      <c r="BB5" s="106" t="s">
        <v>1</v>
      </c>
      <c r="BC5" s="106" t="s">
        <v>564</v>
      </c>
      <c r="BD5" s="106" t="s">
        <v>83</v>
      </c>
    </row>
    <row r="6" spans="1:56" ht="12" hidden="1" customHeight="1">
      <c r="B6" s="19"/>
      <c r="D6" s="111" t="s">
        <v>16</v>
      </c>
      <c r="L6" s="19"/>
      <c r="AZ6" s="106" t="s">
        <v>123</v>
      </c>
      <c r="BA6" s="106" t="s">
        <v>124</v>
      </c>
      <c r="BB6" s="106" t="s">
        <v>1</v>
      </c>
      <c r="BC6" s="106" t="s">
        <v>565</v>
      </c>
      <c r="BD6" s="106" t="s">
        <v>83</v>
      </c>
    </row>
    <row r="7" spans="1:56" ht="16.5" hidden="1" customHeight="1">
      <c r="B7" s="19"/>
      <c r="E7" s="306" t="str">
        <f ca="1">'Rekapitulace stavby'!K6</f>
        <v>Vodovodní přípojky Chlístovice - Žandov</v>
      </c>
      <c r="F7" s="307"/>
      <c r="G7" s="307"/>
      <c r="H7" s="307"/>
      <c r="L7" s="19"/>
      <c r="AZ7" s="106" t="s">
        <v>126</v>
      </c>
      <c r="BA7" s="106" t="s">
        <v>127</v>
      </c>
      <c r="BB7" s="106" t="s">
        <v>1</v>
      </c>
      <c r="BC7" s="106" t="s">
        <v>563</v>
      </c>
      <c r="BD7" s="106" t="s">
        <v>83</v>
      </c>
    </row>
    <row r="8" spans="1:56" s="1" customFormat="1" ht="12" hidden="1" customHeight="1">
      <c r="A8" s="33"/>
      <c r="B8" s="38"/>
      <c r="C8" s="33"/>
      <c r="D8" s="111" t="s">
        <v>128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106" t="s">
        <v>129</v>
      </c>
      <c r="BA8" s="106" t="s">
        <v>130</v>
      </c>
      <c r="BB8" s="106" t="s">
        <v>1</v>
      </c>
      <c r="BC8" s="106" t="s">
        <v>566</v>
      </c>
      <c r="BD8" s="106" t="s">
        <v>83</v>
      </c>
    </row>
    <row r="9" spans="1:56" s="1" customFormat="1" ht="16.5" hidden="1" customHeight="1">
      <c r="A9" s="33"/>
      <c r="B9" s="38"/>
      <c r="C9" s="33"/>
      <c r="D9" s="33"/>
      <c r="E9" s="308" t="s">
        <v>567</v>
      </c>
      <c r="F9" s="309"/>
      <c r="G9" s="309"/>
      <c r="H9" s="309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6" t="s">
        <v>133</v>
      </c>
      <c r="BA9" s="106" t="s">
        <v>134</v>
      </c>
      <c r="BB9" s="106" t="s">
        <v>1</v>
      </c>
      <c r="BC9" s="106" t="s">
        <v>135</v>
      </c>
      <c r="BD9" s="106" t="s">
        <v>83</v>
      </c>
    </row>
    <row r="10" spans="1:56" s="1" customFormat="1" hidden="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06" t="s">
        <v>136</v>
      </c>
      <c r="BA10" s="106" t="s">
        <v>137</v>
      </c>
      <c r="BB10" s="106" t="s">
        <v>1</v>
      </c>
      <c r="BC10" s="106" t="s">
        <v>568</v>
      </c>
      <c r="BD10" s="106" t="s">
        <v>83</v>
      </c>
    </row>
    <row r="11" spans="1:56" s="1" customFormat="1" ht="12" hidden="1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6" t="s">
        <v>139</v>
      </c>
      <c r="BA11" s="106" t="s">
        <v>140</v>
      </c>
      <c r="BB11" s="106" t="s">
        <v>1</v>
      </c>
      <c r="BC11" s="106" t="s">
        <v>569</v>
      </c>
      <c r="BD11" s="106" t="s">
        <v>83</v>
      </c>
    </row>
    <row r="12" spans="1:56" s="1" customFormat="1" ht="12" hidden="1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 ca="1">'Rekapitulace stavby'!AN8</f>
        <v>19. 4. 2021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6" t="s">
        <v>142</v>
      </c>
      <c r="BA12" s="106" t="s">
        <v>143</v>
      </c>
      <c r="BB12" s="106" t="s">
        <v>1</v>
      </c>
      <c r="BC12" s="106" t="s">
        <v>570</v>
      </c>
      <c r="BD12" s="106" t="s">
        <v>83</v>
      </c>
    </row>
    <row r="13" spans="1:56" s="1" customFormat="1" ht="10.9" hidden="1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6" t="s">
        <v>145</v>
      </c>
      <c r="BA13" s="106" t="s">
        <v>146</v>
      </c>
      <c r="BB13" s="106" t="s">
        <v>1</v>
      </c>
      <c r="BC13" s="106" t="s">
        <v>571</v>
      </c>
      <c r="BD13" s="106" t="s">
        <v>83</v>
      </c>
    </row>
    <row r="14" spans="1:56" s="1" customFormat="1" ht="12" hidden="1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 ca="1">IF('Rekapitulace stavby'!AN10="","",'Rekapitulace stavby'!AN10)</f>
        <v/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6" t="s">
        <v>148</v>
      </c>
      <c r="BA14" s="106" t="s">
        <v>149</v>
      </c>
      <c r="BB14" s="106" t="s">
        <v>1</v>
      </c>
      <c r="BC14" s="106" t="s">
        <v>252</v>
      </c>
      <c r="BD14" s="106" t="s">
        <v>83</v>
      </c>
    </row>
    <row r="15" spans="1:56" s="1" customFormat="1" ht="18" hidden="1" customHeight="1">
      <c r="A15" s="33"/>
      <c r="B15" s="38"/>
      <c r="C15" s="33"/>
      <c r="D15" s="33"/>
      <c r="E15" s="112" t="str">
        <f ca="1">IF('Rekapitulace stavby'!E11="","",'Rekapitulace stavby'!E11)</f>
        <v xml:space="preserve"> </v>
      </c>
      <c r="F15" s="33"/>
      <c r="G15" s="33"/>
      <c r="H15" s="33"/>
      <c r="I15" s="111" t="s">
        <v>26</v>
      </c>
      <c r="J15" s="112" t="str">
        <f ca="1"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1" customFormat="1" ht="6.95" hidden="1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1" customFormat="1" ht="12" hidden="1" customHeight="1">
      <c r="A17" s="33"/>
      <c r="B17" s="38"/>
      <c r="C17" s="33"/>
      <c r="D17" s="111" t="s">
        <v>27</v>
      </c>
      <c r="E17" s="33"/>
      <c r="F17" s="33"/>
      <c r="G17" s="33"/>
      <c r="H17" s="33"/>
      <c r="I17" s="111" t="s">
        <v>25</v>
      </c>
      <c r="J17" s="29" t="str">
        <f ca="1"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1" customFormat="1" ht="18" hidden="1" customHeight="1">
      <c r="A18" s="33"/>
      <c r="B18" s="38"/>
      <c r="C18" s="33"/>
      <c r="D18" s="33"/>
      <c r="E18" s="310" t="str">
        <f ca="1">'Rekapitulace stavby'!E14</f>
        <v>Vyplň údaj</v>
      </c>
      <c r="F18" s="311"/>
      <c r="G18" s="311"/>
      <c r="H18" s="311"/>
      <c r="I18" s="111" t="s">
        <v>26</v>
      </c>
      <c r="J18" s="29" t="str">
        <f ca="1"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1" customFormat="1" ht="6.95" hidden="1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1" customFormat="1" ht="12" hidden="1" customHeight="1">
      <c r="A20" s="33"/>
      <c r="B20" s="38"/>
      <c r="C20" s="33"/>
      <c r="D20" s="111" t="s">
        <v>29</v>
      </c>
      <c r="E20" s="33"/>
      <c r="F20" s="33"/>
      <c r="G20" s="33"/>
      <c r="H20" s="33"/>
      <c r="I20" s="111" t="s">
        <v>25</v>
      </c>
      <c r="J20" s="112" t="str">
        <f ca="1"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1" customFormat="1" ht="18" hidden="1" customHeight="1">
      <c r="A21" s="33"/>
      <c r="B21" s="38"/>
      <c r="C21" s="33"/>
      <c r="D21" s="33"/>
      <c r="E21" s="112" t="str">
        <f ca="1">IF('Rekapitulace stavby'!E17="","",'Rekapitulace stavby'!E17)</f>
        <v xml:space="preserve"> </v>
      </c>
      <c r="F21" s="33"/>
      <c r="G21" s="33"/>
      <c r="H21" s="33"/>
      <c r="I21" s="111" t="s">
        <v>26</v>
      </c>
      <c r="J21" s="112" t="str">
        <f ca="1"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1" customFormat="1" ht="6.95" hidden="1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1" customFormat="1" ht="12" hidden="1" customHeight="1">
      <c r="A23" s="33"/>
      <c r="B23" s="38"/>
      <c r="C23" s="33"/>
      <c r="D23" s="111" t="s">
        <v>31</v>
      </c>
      <c r="E23" s="33"/>
      <c r="F23" s="33"/>
      <c r="G23" s="33"/>
      <c r="H23" s="33"/>
      <c r="I23" s="111" t="s">
        <v>25</v>
      </c>
      <c r="J23" s="112" t="str">
        <f ca="1">IF('Rekapitulace stavby'!AN19="","",'Rekapitulace stavby'!AN19)</f>
        <v/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1" customFormat="1" ht="18" hidden="1" customHeight="1">
      <c r="A24" s="33"/>
      <c r="B24" s="38"/>
      <c r="C24" s="33"/>
      <c r="D24" s="33"/>
      <c r="E24" s="112" t="str">
        <f ca="1">IF('Rekapitulace stavby'!E20="","",'Rekapitulace stavby'!E20)</f>
        <v xml:space="preserve"> </v>
      </c>
      <c r="F24" s="33"/>
      <c r="G24" s="33"/>
      <c r="H24" s="33"/>
      <c r="I24" s="111" t="s">
        <v>26</v>
      </c>
      <c r="J24" s="112" t="str">
        <f ca="1">IF('Rekapitulace stavby'!AN20="","",'Rekapitulace stavby'!AN20)</f>
        <v/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1" customFormat="1" ht="6.95" hidden="1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1" customFormat="1" ht="12" hidden="1" customHeight="1">
      <c r="A26" s="33"/>
      <c r="B26" s="38"/>
      <c r="C26" s="33"/>
      <c r="D26" s="111" t="s">
        <v>32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7" customFormat="1" ht="16.5" hidden="1" customHeight="1">
      <c r="A27" s="114"/>
      <c r="B27" s="115"/>
      <c r="C27" s="114"/>
      <c r="D27" s="114"/>
      <c r="E27" s="312" t="s">
        <v>1</v>
      </c>
      <c r="F27" s="312"/>
      <c r="G27" s="312"/>
      <c r="H27" s="312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1" customFormat="1" ht="6.95" hidden="1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1" customFormat="1" ht="6.95" hidden="1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1" customFormat="1" ht="25.35" hidden="1" customHeight="1">
      <c r="A30" s="33"/>
      <c r="B30" s="38"/>
      <c r="C30" s="33"/>
      <c r="D30" s="118" t="s">
        <v>33</v>
      </c>
      <c r="E30" s="33"/>
      <c r="F30" s="33"/>
      <c r="G30" s="33"/>
      <c r="H30" s="33"/>
      <c r="I30" s="33"/>
      <c r="J30" s="119">
        <f>ROUND(J124,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1" customFormat="1" ht="6.95" hidden="1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1" customFormat="1" ht="14.45" hidden="1" customHeight="1">
      <c r="A32" s="33"/>
      <c r="B32" s="38"/>
      <c r="C32" s="33"/>
      <c r="D32" s="33"/>
      <c r="E32" s="33"/>
      <c r="F32" s="120" t="s">
        <v>35</v>
      </c>
      <c r="G32" s="33"/>
      <c r="H32" s="33"/>
      <c r="I32" s="120" t="s">
        <v>34</v>
      </c>
      <c r="J32" s="120" t="s">
        <v>36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1" customFormat="1" ht="14.45" hidden="1" customHeight="1">
      <c r="A33" s="33"/>
      <c r="B33" s="38"/>
      <c r="C33" s="33"/>
      <c r="D33" s="121" t="s">
        <v>37</v>
      </c>
      <c r="E33" s="111" t="s">
        <v>38</v>
      </c>
      <c r="F33" s="122">
        <f>ROUND((SUM(BE124:BE272)),  2)</f>
        <v>0</v>
      </c>
      <c r="G33" s="33"/>
      <c r="H33" s="33"/>
      <c r="I33" s="123">
        <v>0.21</v>
      </c>
      <c r="J33" s="122">
        <f>ROUND(((SUM(BE124:BE272))*I33),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1" customFormat="1" ht="14.45" hidden="1" customHeight="1">
      <c r="A34" s="33"/>
      <c r="B34" s="38"/>
      <c r="C34" s="33"/>
      <c r="D34" s="33"/>
      <c r="E34" s="111" t="s">
        <v>39</v>
      </c>
      <c r="F34" s="122">
        <f>ROUND((SUM(BF124:BF272)),  2)</f>
        <v>0</v>
      </c>
      <c r="G34" s="33"/>
      <c r="H34" s="33"/>
      <c r="I34" s="123">
        <v>0.15</v>
      </c>
      <c r="J34" s="122">
        <f>ROUND(((SUM(BF124:BF272))*I34),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1" customFormat="1" ht="14.45" hidden="1" customHeight="1">
      <c r="A35" s="33"/>
      <c r="B35" s="38"/>
      <c r="C35" s="33"/>
      <c r="D35" s="33"/>
      <c r="E35" s="111" t="s">
        <v>40</v>
      </c>
      <c r="F35" s="122">
        <f>ROUND((SUM(BG124:BG272)),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1" customFormat="1" ht="14.45" hidden="1" customHeight="1">
      <c r="A36" s="33"/>
      <c r="B36" s="38"/>
      <c r="C36" s="33"/>
      <c r="D36" s="33"/>
      <c r="E36" s="111" t="s">
        <v>41</v>
      </c>
      <c r="F36" s="122">
        <f>ROUND((SUM(BH124:BH272)),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1" customFormat="1" ht="14.45" hidden="1" customHeight="1">
      <c r="A37" s="33"/>
      <c r="B37" s="38"/>
      <c r="C37" s="33"/>
      <c r="D37" s="33"/>
      <c r="E37" s="111" t="s">
        <v>42</v>
      </c>
      <c r="F37" s="122">
        <f>ROUND((SUM(BI124:BI272)),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1" customFormat="1" ht="6.95" hidden="1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25.35" hidden="1" customHeight="1">
      <c r="A39" s="33"/>
      <c r="B39" s="38"/>
      <c r="C39" s="124"/>
      <c r="D39" s="125" t="s">
        <v>43</v>
      </c>
      <c r="E39" s="126"/>
      <c r="F39" s="126"/>
      <c r="G39" s="127" t="s">
        <v>44</v>
      </c>
      <c r="H39" s="128" t="s">
        <v>45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1" customFormat="1" ht="14.45" hidden="1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ht="14.45" hidden="1" customHeight="1">
      <c r="B41" s="19"/>
      <c r="L41" s="19"/>
    </row>
    <row r="42" spans="1:31" ht="14.45" hidden="1" customHeight="1">
      <c r="B42" s="19"/>
      <c r="L42" s="19"/>
    </row>
    <row r="43" spans="1:31" ht="14.45" hidden="1" customHeight="1">
      <c r="B43" s="19"/>
      <c r="L43" s="19"/>
    </row>
    <row r="44" spans="1:31" ht="14.45" hidden="1" customHeight="1">
      <c r="B44" s="19"/>
      <c r="L44" s="19"/>
    </row>
    <row r="45" spans="1:31" ht="14.45" hidden="1" customHeight="1">
      <c r="B45" s="19"/>
      <c r="L45" s="19"/>
    </row>
    <row r="46" spans="1:31" ht="14.45" hidden="1" customHeight="1">
      <c r="B46" s="19"/>
      <c r="L46" s="19"/>
    </row>
    <row r="47" spans="1:31" ht="14.45" hidden="1" customHeight="1">
      <c r="B47" s="19"/>
      <c r="L47" s="19"/>
    </row>
    <row r="48" spans="1:31" ht="14.45" hidden="1" customHeight="1">
      <c r="B48" s="19"/>
      <c r="L48" s="19"/>
    </row>
    <row r="49" spans="1:31" ht="14.45" hidden="1" customHeight="1">
      <c r="B49" s="19"/>
      <c r="L49" s="19"/>
    </row>
    <row r="50" spans="1:31" s="1" customFormat="1" ht="14.45" hidden="1" customHeight="1">
      <c r="B50" s="50"/>
      <c r="D50" s="131" t="s">
        <v>46</v>
      </c>
      <c r="E50" s="132"/>
      <c r="F50" s="132"/>
      <c r="G50" s="131" t="s">
        <v>47</v>
      </c>
      <c r="H50" s="132"/>
      <c r="I50" s="132"/>
      <c r="J50" s="132"/>
      <c r="K50" s="132"/>
      <c r="L50" s="50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1" customFormat="1" ht="12.75" hidden="1">
      <c r="A61" s="33"/>
      <c r="B61" s="38"/>
      <c r="C61" s="33"/>
      <c r="D61" s="133" t="s">
        <v>48</v>
      </c>
      <c r="E61" s="134"/>
      <c r="F61" s="135" t="s">
        <v>49</v>
      </c>
      <c r="G61" s="133" t="s">
        <v>48</v>
      </c>
      <c r="H61" s="134"/>
      <c r="I61" s="134"/>
      <c r="J61" s="136" t="s">
        <v>49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1" customFormat="1" ht="12.75" hidden="1">
      <c r="A65" s="33"/>
      <c r="B65" s="38"/>
      <c r="C65" s="33"/>
      <c r="D65" s="131" t="s">
        <v>50</v>
      </c>
      <c r="E65" s="137"/>
      <c r="F65" s="137"/>
      <c r="G65" s="131" t="s">
        <v>51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1" customFormat="1" ht="12.75" hidden="1">
      <c r="A76" s="33"/>
      <c r="B76" s="38"/>
      <c r="C76" s="33"/>
      <c r="D76" s="133" t="s">
        <v>48</v>
      </c>
      <c r="E76" s="134"/>
      <c r="F76" s="135" t="s">
        <v>49</v>
      </c>
      <c r="G76" s="133" t="s">
        <v>48</v>
      </c>
      <c r="H76" s="134"/>
      <c r="I76" s="134"/>
      <c r="J76" s="136" t="s">
        <v>49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1" customFormat="1" ht="14.45" hidden="1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hidden="1"/>
    <row r="79" spans="1:31" hidden="1"/>
    <row r="80" spans="1:31" hidden="1"/>
    <row r="81" spans="1:47" s="1" customFormat="1" ht="6.95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1" customFormat="1" ht="24.95" customHeight="1">
      <c r="A82" s="33"/>
      <c r="B82" s="34"/>
      <c r="C82" s="22" t="s">
        <v>154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1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1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1" customFormat="1" ht="16.5" customHeight="1">
      <c r="A85" s="33"/>
      <c r="B85" s="34"/>
      <c r="C85" s="35"/>
      <c r="D85" s="35"/>
      <c r="E85" s="304" t="str">
        <f>E7</f>
        <v>Vodovodní přípojky Chlístovice - Žandov</v>
      </c>
      <c r="F85" s="305"/>
      <c r="G85" s="305"/>
      <c r="H85" s="30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1" customFormat="1" ht="12" customHeight="1">
      <c r="A86" s="33"/>
      <c r="B86" s="34"/>
      <c r="C86" s="28" t="s">
        <v>128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1" customFormat="1" ht="16.5" customHeight="1">
      <c r="A87" s="33"/>
      <c r="B87" s="34"/>
      <c r="C87" s="35"/>
      <c r="D87" s="35"/>
      <c r="E87" s="282" t="str">
        <f>E9</f>
        <v>SO 01.5 - Vodovodní přípojky Kraličky</v>
      </c>
      <c r="F87" s="303"/>
      <c r="G87" s="303"/>
      <c r="H87" s="30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1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1" customFormat="1" ht="12" customHeight="1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 t="str">
        <f>IF(J12="","",J12)</f>
        <v>19. 4. 2021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1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1" customFormat="1" ht="15.2" customHeight="1">
      <c r="A91" s="33"/>
      <c r="B91" s="34"/>
      <c r="C91" s="28" t="s">
        <v>24</v>
      </c>
      <c r="D91" s="35"/>
      <c r="E91" s="35"/>
      <c r="F91" s="26" t="str">
        <f>E15</f>
        <v xml:space="preserve"> </v>
      </c>
      <c r="G91" s="35"/>
      <c r="H91" s="35"/>
      <c r="I91" s="28" t="s">
        <v>29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1" customFormat="1" ht="15.2" customHeight="1">
      <c r="A92" s="33"/>
      <c r="B92" s="34"/>
      <c r="C92" s="28" t="s">
        <v>27</v>
      </c>
      <c r="D92" s="35"/>
      <c r="E92" s="35"/>
      <c r="F92" s="26" t="str">
        <f>IF(E18="","",E18)</f>
        <v>Vyplň údaj</v>
      </c>
      <c r="G92" s="35"/>
      <c r="H92" s="35"/>
      <c r="I92" s="28" t="s">
        <v>31</v>
      </c>
      <c r="J92" s="31" t="str">
        <f>E24</f>
        <v xml:space="preserve"> 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1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1" customFormat="1" ht="29.25" customHeight="1">
      <c r="A94" s="33"/>
      <c r="B94" s="34"/>
      <c r="C94" s="142" t="s">
        <v>155</v>
      </c>
      <c r="D94" s="42"/>
      <c r="E94" s="42"/>
      <c r="F94" s="42"/>
      <c r="G94" s="42"/>
      <c r="H94" s="42"/>
      <c r="I94" s="42"/>
      <c r="J94" s="143" t="s">
        <v>156</v>
      </c>
      <c r="K94" s="42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1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1" customFormat="1" ht="22.9" customHeight="1">
      <c r="A96" s="33"/>
      <c r="B96" s="34"/>
      <c r="C96" s="144" t="s">
        <v>157</v>
      </c>
      <c r="D96" s="35"/>
      <c r="E96" s="35"/>
      <c r="F96" s="35"/>
      <c r="G96" s="35"/>
      <c r="H96" s="35"/>
      <c r="I96" s="35"/>
      <c r="J96" s="82">
        <f>J124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158</v>
      </c>
    </row>
    <row r="97" spans="1:31" s="8" customFormat="1" ht="24.95" customHeight="1">
      <c r="B97" s="145"/>
      <c r="C97" s="146"/>
      <c r="D97" s="147" t="s">
        <v>159</v>
      </c>
      <c r="E97" s="148"/>
      <c r="F97" s="148"/>
      <c r="G97" s="148"/>
      <c r="H97" s="148"/>
      <c r="I97" s="148"/>
      <c r="J97" s="149">
        <f>J125</f>
        <v>0</v>
      </c>
      <c r="K97" s="146"/>
      <c r="L97" s="150"/>
    </row>
    <row r="98" spans="1:31" s="9" customFormat="1" ht="19.899999999999999" customHeight="1">
      <c r="B98" s="151"/>
      <c r="C98" s="152"/>
      <c r="D98" s="153" t="s">
        <v>160</v>
      </c>
      <c r="E98" s="154"/>
      <c r="F98" s="154"/>
      <c r="G98" s="154"/>
      <c r="H98" s="154"/>
      <c r="I98" s="154"/>
      <c r="J98" s="155">
        <f>J126</f>
        <v>0</v>
      </c>
      <c r="K98" s="152"/>
      <c r="L98" s="156"/>
    </row>
    <row r="99" spans="1:31" s="9" customFormat="1" ht="19.899999999999999" customHeight="1">
      <c r="B99" s="151"/>
      <c r="C99" s="152"/>
      <c r="D99" s="153" t="s">
        <v>161</v>
      </c>
      <c r="E99" s="154"/>
      <c r="F99" s="154"/>
      <c r="G99" s="154"/>
      <c r="H99" s="154"/>
      <c r="I99" s="154"/>
      <c r="J99" s="155">
        <f>J211</f>
        <v>0</v>
      </c>
      <c r="K99" s="152"/>
      <c r="L99" s="156"/>
    </row>
    <row r="100" spans="1:31" s="9" customFormat="1" ht="19.899999999999999" customHeight="1">
      <c r="B100" s="151"/>
      <c r="C100" s="152"/>
      <c r="D100" s="153" t="s">
        <v>162</v>
      </c>
      <c r="E100" s="154"/>
      <c r="F100" s="154"/>
      <c r="G100" s="154"/>
      <c r="H100" s="154"/>
      <c r="I100" s="154"/>
      <c r="J100" s="155">
        <f>J216</f>
        <v>0</v>
      </c>
      <c r="K100" s="152"/>
      <c r="L100" s="156"/>
    </row>
    <row r="101" spans="1:31" s="9" customFormat="1" ht="19.899999999999999" customHeight="1">
      <c r="B101" s="151"/>
      <c r="C101" s="152"/>
      <c r="D101" s="153" t="s">
        <v>163</v>
      </c>
      <c r="E101" s="154"/>
      <c r="F101" s="154"/>
      <c r="G101" s="154"/>
      <c r="H101" s="154"/>
      <c r="I101" s="154"/>
      <c r="J101" s="155">
        <f>J233</f>
        <v>0</v>
      </c>
      <c r="K101" s="152"/>
      <c r="L101" s="156"/>
    </row>
    <row r="102" spans="1:31" s="9" customFormat="1" ht="19.899999999999999" customHeight="1">
      <c r="B102" s="151"/>
      <c r="C102" s="152"/>
      <c r="D102" s="153" t="s">
        <v>164</v>
      </c>
      <c r="E102" s="154"/>
      <c r="F102" s="154"/>
      <c r="G102" s="154"/>
      <c r="H102" s="154"/>
      <c r="I102" s="154"/>
      <c r="J102" s="155">
        <f>J250</f>
        <v>0</v>
      </c>
      <c r="K102" s="152"/>
      <c r="L102" s="156"/>
    </row>
    <row r="103" spans="1:31" s="9" customFormat="1" ht="19.899999999999999" customHeight="1">
      <c r="B103" s="151"/>
      <c r="C103" s="152"/>
      <c r="D103" s="153" t="s">
        <v>165</v>
      </c>
      <c r="E103" s="154"/>
      <c r="F103" s="154"/>
      <c r="G103" s="154"/>
      <c r="H103" s="154"/>
      <c r="I103" s="154"/>
      <c r="J103" s="155">
        <f>J259</f>
        <v>0</v>
      </c>
      <c r="K103" s="152"/>
      <c r="L103" s="156"/>
    </row>
    <row r="104" spans="1:31" s="9" customFormat="1" ht="19.899999999999999" customHeight="1">
      <c r="B104" s="151"/>
      <c r="C104" s="152"/>
      <c r="D104" s="153" t="s">
        <v>166</v>
      </c>
      <c r="E104" s="154"/>
      <c r="F104" s="154"/>
      <c r="G104" s="154"/>
      <c r="H104" s="154"/>
      <c r="I104" s="154"/>
      <c r="J104" s="155">
        <f>J268</f>
        <v>0</v>
      </c>
      <c r="K104" s="152"/>
      <c r="L104" s="156"/>
    </row>
    <row r="105" spans="1:31" s="1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1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1" customFormat="1" ht="6.95" customHeight="1">
      <c r="A110" s="33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1" customFormat="1" ht="24.95" customHeight="1">
      <c r="A111" s="33"/>
      <c r="B111" s="34"/>
      <c r="C111" s="22" t="s">
        <v>167</v>
      </c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1" customFormat="1" ht="6.95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A113" s="33"/>
      <c r="B113" s="34"/>
      <c r="C113" s="28" t="s">
        <v>16</v>
      </c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6.5" customHeight="1">
      <c r="A114" s="33"/>
      <c r="B114" s="34"/>
      <c r="C114" s="35"/>
      <c r="D114" s="35"/>
      <c r="E114" s="304" t="str">
        <f>E7</f>
        <v>Vodovodní přípojky Chlístovice - Žandov</v>
      </c>
      <c r="F114" s="305"/>
      <c r="G114" s="305"/>
      <c r="H114" s="30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1" customFormat="1" ht="12" customHeight="1">
      <c r="A115" s="33"/>
      <c r="B115" s="34"/>
      <c r="C115" s="28" t="s">
        <v>128</v>
      </c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" customFormat="1" ht="16.5" customHeight="1">
      <c r="A116" s="33"/>
      <c r="B116" s="34"/>
      <c r="C116" s="35"/>
      <c r="D116" s="35"/>
      <c r="E116" s="282" t="str">
        <f>E9</f>
        <v>SO 01.5 - Vodovodní přípojky Kraličky</v>
      </c>
      <c r="F116" s="303"/>
      <c r="G116" s="303"/>
      <c r="H116" s="303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" customFormat="1" ht="6.9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" customFormat="1" ht="12" customHeight="1">
      <c r="A118" s="33"/>
      <c r="B118" s="34"/>
      <c r="C118" s="28" t="s">
        <v>20</v>
      </c>
      <c r="D118" s="35"/>
      <c r="E118" s="35"/>
      <c r="F118" s="26" t="str">
        <f>F12</f>
        <v xml:space="preserve"> </v>
      </c>
      <c r="G118" s="35"/>
      <c r="H118" s="35"/>
      <c r="I118" s="28" t="s">
        <v>22</v>
      </c>
      <c r="J118" s="65" t="str">
        <f>IF(J12="","",J12)</f>
        <v>19. 4. 2021</v>
      </c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" customFormat="1" ht="6.95" customHeight="1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" customFormat="1" ht="15.2" customHeight="1">
      <c r="A120" s="33"/>
      <c r="B120" s="34"/>
      <c r="C120" s="28" t="s">
        <v>24</v>
      </c>
      <c r="D120" s="35"/>
      <c r="E120" s="35"/>
      <c r="F120" s="26" t="str">
        <f>E15</f>
        <v xml:space="preserve"> </v>
      </c>
      <c r="G120" s="35"/>
      <c r="H120" s="35"/>
      <c r="I120" s="28" t="s">
        <v>29</v>
      </c>
      <c r="J120" s="31" t="str">
        <f>E21</f>
        <v xml:space="preserve"> </v>
      </c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" customFormat="1" ht="15.2" customHeight="1">
      <c r="A121" s="33"/>
      <c r="B121" s="34"/>
      <c r="C121" s="28" t="s">
        <v>27</v>
      </c>
      <c r="D121" s="35"/>
      <c r="E121" s="35"/>
      <c r="F121" s="26" t="str">
        <f>IF(E18="","",E18)</f>
        <v>Vyplň údaj</v>
      </c>
      <c r="G121" s="35"/>
      <c r="H121" s="35"/>
      <c r="I121" s="28" t="s">
        <v>31</v>
      </c>
      <c r="J121" s="31" t="str">
        <f>E24</f>
        <v xml:space="preserve"> 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" customFormat="1" ht="10.3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0" customFormat="1" ht="29.25" customHeight="1">
      <c r="A123" s="157"/>
      <c r="B123" s="158"/>
      <c r="C123" s="159" t="s">
        <v>168</v>
      </c>
      <c r="D123" s="160" t="s">
        <v>58</v>
      </c>
      <c r="E123" s="160" t="s">
        <v>54</v>
      </c>
      <c r="F123" s="160" t="s">
        <v>55</v>
      </c>
      <c r="G123" s="160" t="s">
        <v>169</v>
      </c>
      <c r="H123" s="160" t="s">
        <v>170</v>
      </c>
      <c r="I123" s="160" t="s">
        <v>171</v>
      </c>
      <c r="J123" s="160" t="s">
        <v>156</v>
      </c>
      <c r="K123" s="161" t="s">
        <v>172</v>
      </c>
      <c r="L123" s="162"/>
      <c r="M123" s="73" t="s">
        <v>1</v>
      </c>
      <c r="N123" s="74" t="s">
        <v>37</v>
      </c>
      <c r="O123" s="74" t="s">
        <v>173</v>
      </c>
      <c r="P123" s="74" t="s">
        <v>174</v>
      </c>
      <c r="Q123" s="74" t="s">
        <v>175</v>
      </c>
      <c r="R123" s="74" t="s">
        <v>176</v>
      </c>
      <c r="S123" s="74" t="s">
        <v>177</v>
      </c>
      <c r="T123" s="75" t="s">
        <v>178</v>
      </c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</row>
    <row r="124" spans="1:65" s="1" customFormat="1" ht="22.9" customHeight="1">
      <c r="A124" s="33"/>
      <c r="B124" s="34"/>
      <c r="C124" s="80" t="s">
        <v>179</v>
      </c>
      <c r="D124" s="35"/>
      <c r="E124" s="35"/>
      <c r="F124" s="35"/>
      <c r="G124" s="35"/>
      <c r="H124" s="35"/>
      <c r="I124" s="35"/>
      <c r="J124" s="163">
        <f>BK124</f>
        <v>0</v>
      </c>
      <c r="K124" s="35"/>
      <c r="L124" s="38"/>
      <c r="M124" s="76"/>
      <c r="N124" s="164"/>
      <c r="O124" s="77"/>
      <c r="P124" s="165">
        <f>P125</f>
        <v>0</v>
      </c>
      <c r="Q124" s="77"/>
      <c r="R124" s="165">
        <f>R125</f>
        <v>151.43818824999997</v>
      </c>
      <c r="S124" s="77"/>
      <c r="T124" s="166">
        <f>T125</f>
        <v>51.942899999999995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6" t="s">
        <v>72</v>
      </c>
      <c r="AU124" s="16" t="s">
        <v>158</v>
      </c>
      <c r="BK124" s="167">
        <f>BK125</f>
        <v>0</v>
      </c>
    </row>
    <row r="125" spans="1:65" s="11" customFormat="1" ht="25.9" customHeight="1">
      <c r="B125" s="168"/>
      <c r="C125" s="169"/>
      <c r="D125" s="170" t="s">
        <v>72</v>
      </c>
      <c r="E125" s="171" t="s">
        <v>180</v>
      </c>
      <c r="F125" s="171" t="s">
        <v>181</v>
      </c>
      <c r="G125" s="169"/>
      <c r="H125" s="169"/>
      <c r="I125" s="172"/>
      <c r="J125" s="173">
        <f>BK125</f>
        <v>0</v>
      </c>
      <c r="K125" s="169"/>
      <c r="L125" s="174"/>
      <c r="M125" s="175"/>
      <c r="N125" s="176"/>
      <c r="O125" s="176"/>
      <c r="P125" s="177">
        <f>P126+P211+P216+P233+P250+P259+P268</f>
        <v>0</v>
      </c>
      <c r="Q125" s="176"/>
      <c r="R125" s="177">
        <f>R126+R211+R216+R233+R250+R259+R268</f>
        <v>151.43818824999997</v>
      </c>
      <c r="S125" s="176"/>
      <c r="T125" s="178">
        <f>T126+T211+T216+T233+T250+T259+T268</f>
        <v>51.942899999999995</v>
      </c>
      <c r="AR125" s="179" t="s">
        <v>81</v>
      </c>
      <c r="AT125" s="180" t="s">
        <v>72</v>
      </c>
      <c r="AU125" s="180" t="s">
        <v>73</v>
      </c>
      <c r="AY125" s="179" t="s">
        <v>182</v>
      </c>
      <c r="BK125" s="181">
        <f>BK126+BK211+BK216+BK233+BK250+BK259+BK268</f>
        <v>0</v>
      </c>
    </row>
    <row r="126" spans="1:65" s="11" customFormat="1" ht="22.9" customHeight="1">
      <c r="B126" s="168"/>
      <c r="C126" s="169"/>
      <c r="D126" s="170" t="s">
        <v>72</v>
      </c>
      <c r="E126" s="182" t="s">
        <v>81</v>
      </c>
      <c r="F126" s="182" t="s">
        <v>183</v>
      </c>
      <c r="G126" s="169"/>
      <c r="H126" s="169"/>
      <c r="I126" s="172"/>
      <c r="J126" s="183">
        <f>BK126</f>
        <v>0</v>
      </c>
      <c r="K126" s="169"/>
      <c r="L126" s="174"/>
      <c r="M126" s="175"/>
      <c r="N126" s="176"/>
      <c r="O126" s="176"/>
      <c r="P126" s="177">
        <f>SUM(P127:P210)</f>
        <v>0</v>
      </c>
      <c r="Q126" s="176"/>
      <c r="R126" s="177">
        <f>SUM(R127:R210)</f>
        <v>118.847489</v>
      </c>
      <c r="S126" s="176"/>
      <c r="T126" s="178">
        <f>SUM(T127:T210)</f>
        <v>51.942899999999995</v>
      </c>
      <c r="AR126" s="179" t="s">
        <v>81</v>
      </c>
      <c r="AT126" s="180" t="s">
        <v>72</v>
      </c>
      <c r="AU126" s="180" t="s">
        <v>81</v>
      </c>
      <c r="AY126" s="179" t="s">
        <v>182</v>
      </c>
      <c r="BK126" s="181">
        <f>SUM(BK127:BK210)</f>
        <v>0</v>
      </c>
    </row>
    <row r="127" spans="1:65" s="1" customFormat="1" ht="24">
      <c r="A127" s="33"/>
      <c r="B127" s="34"/>
      <c r="C127" s="184" t="s">
        <v>81</v>
      </c>
      <c r="D127" s="184" t="s">
        <v>184</v>
      </c>
      <c r="E127" s="185" t="s">
        <v>185</v>
      </c>
      <c r="F127" s="186" t="s">
        <v>186</v>
      </c>
      <c r="G127" s="187" t="s">
        <v>187</v>
      </c>
      <c r="H127" s="188">
        <v>61.8</v>
      </c>
      <c r="I127" s="189"/>
      <c r="J127" s="190">
        <f>ROUND(I127*H127,2)</f>
        <v>0</v>
      </c>
      <c r="K127" s="186" t="s">
        <v>188</v>
      </c>
      <c r="L127" s="38"/>
      <c r="M127" s="191" t="s">
        <v>1</v>
      </c>
      <c r="N127" s="192" t="s">
        <v>38</v>
      </c>
      <c r="O127" s="70"/>
      <c r="P127" s="193">
        <f>O127*H127</f>
        <v>0</v>
      </c>
      <c r="Q127" s="193">
        <v>0</v>
      </c>
      <c r="R127" s="193">
        <f>Q127*H127</f>
        <v>0</v>
      </c>
      <c r="S127" s="193">
        <v>0.29499999999999998</v>
      </c>
      <c r="T127" s="194">
        <f>S127*H127</f>
        <v>18.230999999999998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5" t="s">
        <v>189</v>
      </c>
      <c r="AT127" s="195" t="s">
        <v>184</v>
      </c>
      <c r="AU127" s="195" t="s">
        <v>83</v>
      </c>
      <c r="AY127" s="16" t="s">
        <v>182</v>
      </c>
      <c r="BE127" s="196">
        <f>IF(N127="základní",J127,0)</f>
        <v>0</v>
      </c>
      <c r="BF127" s="196">
        <f>IF(N127="snížená",J127,0)</f>
        <v>0</v>
      </c>
      <c r="BG127" s="196">
        <f>IF(N127="zákl. přenesená",J127,0)</f>
        <v>0</v>
      </c>
      <c r="BH127" s="196">
        <f>IF(N127="sníž. přenesená",J127,0)</f>
        <v>0</v>
      </c>
      <c r="BI127" s="196">
        <f>IF(N127="nulová",J127,0)</f>
        <v>0</v>
      </c>
      <c r="BJ127" s="16" t="s">
        <v>81</v>
      </c>
      <c r="BK127" s="196">
        <f>ROUND(I127*H127,2)</f>
        <v>0</v>
      </c>
      <c r="BL127" s="16" t="s">
        <v>189</v>
      </c>
      <c r="BM127" s="195" t="s">
        <v>190</v>
      </c>
    </row>
    <row r="128" spans="1:65" s="12" customFormat="1">
      <c r="B128" s="197"/>
      <c r="C128" s="198"/>
      <c r="D128" s="199" t="s">
        <v>191</v>
      </c>
      <c r="E128" s="200" t="s">
        <v>1</v>
      </c>
      <c r="F128" s="201" t="s">
        <v>192</v>
      </c>
      <c r="G128" s="198"/>
      <c r="H128" s="202">
        <v>61.8</v>
      </c>
      <c r="I128" s="203"/>
      <c r="J128" s="198"/>
      <c r="K128" s="198"/>
      <c r="L128" s="204"/>
      <c r="M128" s="205"/>
      <c r="N128" s="206"/>
      <c r="O128" s="206"/>
      <c r="P128" s="206"/>
      <c r="Q128" s="206"/>
      <c r="R128" s="206"/>
      <c r="S128" s="206"/>
      <c r="T128" s="207"/>
      <c r="AT128" s="208" t="s">
        <v>191</v>
      </c>
      <c r="AU128" s="208" t="s">
        <v>83</v>
      </c>
      <c r="AV128" s="12" t="s">
        <v>83</v>
      </c>
      <c r="AW128" s="12" t="s">
        <v>30</v>
      </c>
      <c r="AX128" s="12" t="s">
        <v>81</v>
      </c>
      <c r="AY128" s="208" t="s">
        <v>182</v>
      </c>
    </row>
    <row r="129" spans="1:65" s="1" customFormat="1" ht="24">
      <c r="A129" s="33"/>
      <c r="B129" s="34"/>
      <c r="C129" s="184" t="s">
        <v>83</v>
      </c>
      <c r="D129" s="184" t="s">
        <v>184</v>
      </c>
      <c r="E129" s="185" t="s">
        <v>193</v>
      </c>
      <c r="F129" s="186" t="s">
        <v>194</v>
      </c>
      <c r="G129" s="187" t="s">
        <v>187</v>
      </c>
      <c r="H129" s="188">
        <v>87.55</v>
      </c>
      <c r="I129" s="189"/>
      <c r="J129" s="190">
        <f>ROUND(I129*H129,2)</f>
        <v>0</v>
      </c>
      <c r="K129" s="186" t="s">
        <v>188</v>
      </c>
      <c r="L129" s="38"/>
      <c r="M129" s="191" t="s">
        <v>1</v>
      </c>
      <c r="N129" s="192" t="s">
        <v>38</v>
      </c>
      <c r="O129" s="70"/>
      <c r="P129" s="193">
        <f>O129*H129</f>
        <v>0</v>
      </c>
      <c r="Q129" s="193">
        <v>0</v>
      </c>
      <c r="R129" s="193">
        <f>Q129*H129</f>
        <v>0</v>
      </c>
      <c r="S129" s="193">
        <v>9.8000000000000004E-2</v>
      </c>
      <c r="T129" s="194">
        <f>S129*H129</f>
        <v>8.5799000000000003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95" t="s">
        <v>189</v>
      </c>
      <c r="AT129" s="195" t="s">
        <v>184</v>
      </c>
      <c r="AU129" s="195" t="s">
        <v>83</v>
      </c>
      <c r="AY129" s="16" t="s">
        <v>182</v>
      </c>
      <c r="BE129" s="196">
        <f>IF(N129="základní",J129,0)</f>
        <v>0</v>
      </c>
      <c r="BF129" s="196">
        <f>IF(N129="snížená",J129,0)</f>
        <v>0</v>
      </c>
      <c r="BG129" s="196">
        <f>IF(N129="zákl. přenesená",J129,0)</f>
        <v>0</v>
      </c>
      <c r="BH129" s="196">
        <f>IF(N129="sníž. přenesená",J129,0)</f>
        <v>0</v>
      </c>
      <c r="BI129" s="196">
        <f>IF(N129="nulová",J129,0)</f>
        <v>0</v>
      </c>
      <c r="BJ129" s="16" t="s">
        <v>81</v>
      </c>
      <c r="BK129" s="196">
        <f>ROUND(I129*H129,2)</f>
        <v>0</v>
      </c>
      <c r="BL129" s="16" t="s">
        <v>189</v>
      </c>
      <c r="BM129" s="195" t="s">
        <v>195</v>
      </c>
    </row>
    <row r="130" spans="1:65" s="12" customFormat="1">
      <c r="B130" s="197"/>
      <c r="C130" s="198"/>
      <c r="D130" s="199" t="s">
        <v>191</v>
      </c>
      <c r="E130" s="200" t="s">
        <v>1</v>
      </c>
      <c r="F130" s="201" t="s">
        <v>196</v>
      </c>
      <c r="G130" s="198"/>
      <c r="H130" s="202">
        <v>33.475000000000001</v>
      </c>
      <c r="I130" s="203"/>
      <c r="J130" s="198"/>
      <c r="K130" s="198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191</v>
      </c>
      <c r="AU130" s="208" t="s">
        <v>83</v>
      </c>
      <c r="AV130" s="12" t="s">
        <v>83</v>
      </c>
      <c r="AW130" s="12" t="s">
        <v>30</v>
      </c>
      <c r="AX130" s="12" t="s">
        <v>73</v>
      </c>
      <c r="AY130" s="208" t="s">
        <v>182</v>
      </c>
    </row>
    <row r="131" spans="1:65" s="12" customFormat="1">
      <c r="B131" s="197"/>
      <c r="C131" s="198"/>
      <c r="D131" s="199" t="s">
        <v>191</v>
      </c>
      <c r="E131" s="200" t="s">
        <v>1</v>
      </c>
      <c r="F131" s="201" t="s">
        <v>197</v>
      </c>
      <c r="G131" s="198"/>
      <c r="H131" s="202">
        <v>33.475000000000001</v>
      </c>
      <c r="I131" s="203"/>
      <c r="J131" s="198"/>
      <c r="K131" s="198"/>
      <c r="L131" s="204"/>
      <c r="M131" s="205"/>
      <c r="N131" s="206"/>
      <c r="O131" s="206"/>
      <c r="P131" s="206"/>
      <c r="Q131" s="206"/>
      <c r="R131" s="206"/>
      <c r="S131" s="206"/>
      <c r="T131" s="207"/>
      <c r="AT131" s="208" t="s">
        <v>191</v>
      </c>
      <c r="AU131" s="208" t="s">
        <v>83</v>
      </c>
      <c r="AV131" s="12" t="s">
        <v>83</v>
      </c>
      <c r="AW131" s="12" t="s">
        <v>30</v>
      </c>
      <c r="AX131" s="12" t="s">
        <v>73</v>
      </c>
      <c r="AY131" s="208" t="s">
        <v>182</v>
      </c>
    </row>
    <row r="132" spans="1:65" s="12" customFormat="1">
      <c r="B132" s="197"/>
      <c r="C132" s="198"/>
      <c r="D132" s="199" t="s">
        <v>191</v>
      </c>
      <c r="E132" s="200" t="s">
        <v>1</v>
      </c>
      <c r="F132" s="201" t="s">
        <v>198</v>
      </c>
      <c r="G132" s="198"/>
      <c r="H132" s="202">
        <v>20.6</v>
      </c>
      <c r="I132" s="203"/>
      <c r="J132" s="198"/>
      <c r="K132" s="198"/>
      <c r="L132" s="204"/>
      <c r="M132" s="205"/>
      <c r="N132" s="206"/>
      <c r="O132" s="206"/>
      <c r="P132" s="206"/>
      <c r="Q132" s="206"/>
      <c r="R132" s="206"/>
      <c r="S132" s="206"/>
      <c r="T132" s="207"/>
      <c r="AT132" s="208" t="s">
        <v>191</v>
      </c>
      <c r="AU132" s="208" t="s">
        <v>83</v>
      </c>
      <c r="AV132" s="12" t="s">
        <v>83</v>
      </c>
      <c r="AW132" s="12" t="s">
        <v>30</v>
      </c>
      <c r="AX132" s="12" t="s">
        <v>73</v>
      </c>
      <c r="AY132" s="208" t="s">
        <v>182</v>
      </c>
    </row>
    <row r="133" spans="1:65" s="13" customFormat="1">
      <c r="B133" s="209"/>
      <c r="C133" s="210"/>
      <c r="D133" s="199" t="s">
        <v>191</v>
      </c>
      <c r="E133" s="211" t="s">
        <v>1</v>
      </c>
      <c r="F133" s="212" t="s">
        <v>199</v>
      </c>
      <c r="G133" s="210"/>
      <c r="H133" s="213">
        <v>87.55</v>
      </c>
      <c r="I133" s="214"/>
      <c r="J133" s="210"/>
      <c r="K133" s="210"/>
      <c r="L133" s="215"/>
      <c r="M133" s="216"/>
      <c r="N133" s="217"/>
      <c r="O133" s="217"/>
      <c r="P133" s="217"/>
      <c r="Q133" s="217"/>
      <c r="R133" s="217"/>
      <c r="S133" s="217"/>
      <c r="T133" s="218"/>
      <c r="AT133" s="219" t="s">
        <v>191</v>
      </c>
      <c r="AU133" s="219" t="s">
        <v>83</v>
      </c>
      <c r="AV133" s="13" t="s">
        <v>189</v>
      </c>
      <c r="AW133" s="13" t="s">
        <v>30</v>
      </c>
      <c r="AX133" s="13" t="s">
        <v>81</v>
      </c>
      <c r="AY133" s="219" t="s">
        <v>182</v>
      </c>
    </row>
    <row r="134" spans="1:65" s="1" customFormat="1" ht="24">
      <c r="A134" s="33"/>
      <c r="B134" s="34"/>
      <c r="C134" s="184" t="s">
        <v>200</v>
      </c>
      <c r="D134" s="184" t="s">
        <v>184</v>
      </c>
      <c r="E134" s="185" t="s">
        <v>201</v>
      </c>
      <c r="F134" s="186" t="s">
        <v>202</v>
      </c>
      <c r="G134" s="187" t="s">
        <v>187</v>
      </c>
      <c r="H134" s="188">
        <v>20.6</v>
      </c>
      <c r="I134" s="189"/>
      <c r="J134" s="190">
        <f>ROUND(I134*H134,2)</f>
        <v>0</v>
      </c>
      <c r="K134" s="186" t="s">
        <v>188</v>
      </c>
      <c r="L134" s="38"/>
      <c r="M134" s="191" t="s">
        <v>1</v>
      </c>
      <c r="N134" s="192" t="s">
        <v>38</v>
      </c>
      <c r="O134" s="70"/>
      <c r="P134" s="193">
        <f>O134*H134</f>
        <v>0</v>
      </c>
      <c r="Q134" s="193">
        <v>0</v>
      </c>
      <c r="R134" s="193">
        <f>Q134*H134</f>
        <v>0</v>
      </c>
      <c r="S134" s="193">
        <v>0.22</v>
      </c>
      <c r="T134" s="194">
        <f>S134*H134</f>
        <v>4.532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5" t="s">
        <v>189</v>
      </c>
      <c r="AT134" s="195" t="s">
        <v>184</v>
      </c>
      <c r="AU134" s="195" t="s">
        <v>83</v>
      </c>
      <c r="AY134" s="16" t="s">
        <v>182</v>
      </c>
      <c r="BE134" s="196">
        <f>IF(N134="základní",J134,0)</f>
        <v>0</v>
      </c>
      <c r="BF134" s="196">
        <f>IF(N134="snížená",J134,0)</f>
        <v>0</v>
      </c>
      <c r="BG134" s="196">
        <f>IF(N134="zákl. přenesená",J134,0)</f>
        <v>0</v>
      </c>
      <c r="BH134" s="196">
        <f>IF(N134="sníž. přenesená",J134,0)</f>
        <v>0</v>
      </c>
      <c r="BI134" s="196">
        <f>IF(N134="nulová",J134,0)</f>
        <v>0</v>
      </c>
      <c r="BJ134" s="16" t="s">
        <v>81</v>
      </c>
      <c r="BK134" s="196">
        <f>ROUND(I134*H134,2)</f>
        <v>0</v>
      </c>
      <c r="BL134" s="16" t="s">
        <v>189</v>
      </c>
      <c r="BM134" s="195" t="s">
        <v>203</v>
      </c>
    </row>
    <row r="135" spans="1:65" s="12" customFormat="1">
      <c r="B135" s="197"/>
      <c r="C135" s="198"/>
      <c r="D135" s="199" t="s">
        <v>191</v>
      </c>
      <c r="E135" s="200" t="s">
        <v>1</v>
      </c>
      <c r="F135" s="201" t="s">
        <v>204</v>
      </c>
      <c r="G135" s="198"/>
      <c r="H135" s="202">
        <v>20.6</v>
      </c>
      <c r="I135" s="203"/>
      <c r="J135" s="198"/>
      <c r="K135" s="198"/>
      <c r="L135" s="204"/>
      <c r="M135" s="205"/>
      <c r="N135" s="206"/>
      <c r="O135" s="206"/>
      <c r="P135" s="206"/>
      <c r="Q135" s="206"/>
      <c r="R135" s="206"/>
      <c r="S135" s="206"/>
      <c r="T135" s="207"/>
      <c r="AT135" s="208" t="s">
        <v>191</v>
      </c>
      <c r="AU135" s="208" t="s">
        <v>83</v>
      </c>
      <c r="AV135" s="12" t="s">
        <v>83</v>
      </c>
      <c r="AW135" s="12" t="s">
        <v>30</v>
      </c>
      <c r="AX135" s="12" t="s">
        <v>73</v>
      </c>
      <c r="AY135" s="208" t="s">
        <v>182</v>
      </c>
    </row>
    <row r="136" spans="1:65" s="13" customFormat="1">
      <c r="B136" s="209"/>
      <c r="C136" s="210"/>
      <c r="D136" s="199" t="s">
        <v>191</v>
      </c>
      <c r="E136" s="211" t="s">
        <v>1</v>
      </c>
      <c r="F136" s="212" t="s">
        <v>199</v>
      </c>
      <c r="G136" s="210"/>
      <c r="H136" s="213">
        <v>20.6</v>
      </c>
      <c r="I136" s="214"/>
      <c r="J136" s="210"/>
      <c r="K136" s="210"/>
      <c r="L136" s="215"/>
      <c r="M136" s="216"/>
      <c r="N136" s="217"/>
      <c r="O136" s="217"/>
      <c r="P136" s="217"/>
      <c r="Q136" s="217"/>
      <c r="R136" s="217"/>
      <c r="S136" s="217"/>
      <c r="T136" s="218"/>
      <c r="AT136" s="219" t="s">
        <v>191</v>
      </c>
      <c r="AU136" s="219" t="s">
        <v>83</v>
      </c>
      <c r="AV136" s="13" t="s">
        <v>189</v>
      </c>
      <c r="AW136" s="13" t="s">
        <v>30</v>
      </c>
      <c r="AX136" s="13" t="s">
        <v>81</v>
      </c>
      <c r="AY136" s="219" t="s">
        <v>182</v>
      </c>
    </row>
    <row r="137" spans="1:65" s="1" customFormat="1" ht="24">
      <c r="A137" s="33"/>
      <c r="B137" s="34"/>
      <c r="C137" s="184" t="s">
        <v>189</v>
      </c>
      <c r="D137" s="184" t="s">
        <v>184</v>
      </c>
      <c r="E137" s="185" t="s">
        <v>205</v>
      </c>
      <c r="F137" s="186" t="s">
        <v>206</v>
      </c>
      <c r="G137" s="187" t="s">
        <v>187</v>
      </c>
      <c r="H137" s="188">
        <v>41.2</v>
      </c>
      <c r="I137" s="189"/>
      <c r="J137" s="190">
        <f>ROUND(I137*H137,2)</f>
        <v>0</v>
      </c>
      <c r="K137" s="186" t="s">
        <v>188</v>
      </c>
      <c r="L137" s="38"/>
      <c r="M137" s="191" t="s">
        <v>1</v>
      </c>
      <c r="N137" s="192" t="s">
        <v>38</v>
      </c>
      <c r="O137" s="70"/>
      <c r="P137" s="193">
        <f>O137*H137</f>
        <v>0</v>
      </c>
      <c r="Q137" s="193">
        <v>0</v>
      </c>
      <c r="R137" s="193">
        <f>Q137*H137</f>
        <v>0</v>
      </c>
      <c r="S137" s="193">
        <v>0.5</v>
      </c>
      <c r="T137" s="194">
        <f>S137*H137</f>
        <v>20.6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5" t="s">
        <v>189</v>
      </c>
      <c r="AT137" s="195" t="s">
        <v>184</v>
      </c>
      <c r="AU137" s="195" t="s">
        <v>83</v>
      </c>
      <c r="AY137" s="16" t="s">
        <v>182</v>
      </c>
      <c r="BE137" s="196">
        <f>IF(N137="základní",J137,0)</f>
        <v>0</v>
      </c>
      <c r="BF137" s="196">
        <f>IF(N137="snížená",J137,0)</f>
        <v>0</v>
      </c>
      <c r="BG137" s="196">
        <f>IF(N137="zákl. přenesená",J137,0)</f>
        <v>0</v>
      </c>
      <c r="BH137" s="196">
        <f>IF(N137="sníž. přenesená",J137,0)</f>
        <v>0</v>
      </c>
      <c r="BI137" s="196">
        <f>IF(N137="nulová",J137,0)</f>
        <v>0</v>
      </c>
      <c r="BJ137" s="16" t="s">
        <v>81</v>
      </c>
      <c r="BK137" s="196">
        <f>ROUND(I137*H137,2)</f>
        <v>0</v>
      </c>
      <c r="BL137" s="16" t="s">
        <v>189</v>
      </c>
      <c r="BM137" s="195" t="s">
        <v>207</v>
      </c>
    </row>
    <row r="138" spans="1:65" s="12" customFormat="1">
      <c r="B138" s="197"/>
      <c r="C138" s="198"/>
      <c r="D138" s="199" t="s">
        <v>191</v>
      </c>
      <c r="E138" s="200" t="s">
        <v>1</v>
      </c>
      <c r="F138" s="201" t="s">
        <v>208</v>
      </c>
      <c r="G138" s="198"/>
      <c r="H138" s="202">
        <v>41.2</v>
      </c>
      <c r="I138" s="203"/>
      <c r="J138" s="198"/>
      <c r="K138" s="198"/>
      <c r="L138" s="204"/>
      <c r="M138" s="205"/>
      <c r="N138" s="206"/>
      <c r="O138" s="206"/>
      <c r="P138" s="206"/>
      <c r="Q138" s="206"/>
      <c r="R138" s="206"/>
      <c r="S138" s="206"/>
      <c r="T138" s="207"/>
      <c r="AT138" s="208" t="s">
        <v>191</v>
      </c>
      <c r="AU138" s="208" t="s">
        <v>83</v>
      </c>
      <c r="AV138" s="12" t="s">
        <v>83</v>
      </c>
      <c r="AW138" s="12" t="s">
        <v>30</v>
      </c>
      <c r="AX138" s="12" t="s">
        <v>81</v>
      </c>
      <c r="AY138" s="208" t="s">
        <v>182</v>
      </c>
    </row>
    <row r="139" spans="1:65" s="1" customFormat="1" ht="24">
      <c r="A139" s="33"/>
      <c r="B139" s="34"/>
      <c r="C139" s="184" t="s">
        <v>209</v>
      </c>
      <c r="D139" s="184" t="s">
        <v>184</v>
      </c>
      <c r="E139" s="185" t="s">
        <v>210</v>
      </c>
      <c r="F139" s="186" t="s">
        <v>211</v>
      </c>
      <c r="G139" s="187" t="s">
        <v>212</v>
      </c>
      <c r="H139" s="188">
        <v>15.45</v>
      </c>
      <c r="I139" s="189"/>
      <c r="J139" s="190">
        <f>ROUND(I139*H139,2)</f>
        <v>0</v>
      </c>
      <c r="K139" s="186" t="s">
        <v>1</v>
      </c>
      <c r="L139" s="38"/>
      <c r="M139" s="191" t="s">
        <v>1</v>
      </c>
      <c r="N139" s="192" t="s">
        <v>38</v>
      </c>
      <c r="O139" s="70"/>
      <c r="P139" s="193">
        <f>O139*H139</f>
        <v>0</v>
      </c>
      <c r="Q139" s="193">
        <v>3.6900000000000002E-2</v>
      </c>
      <c r="R139" s="193">
        <f>Q139*H139</f>
        <v>0.57010499999999997</v>
      </c>
      <c r="S139" s="193">
        <v>0</v>
      </c>
      <c r="T139" s="194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5" t="s">
        <v>189</v>
      </c>
      <c r="AT139" s="195" t="s">
        <v>184</v>
      </c>
      <c r="AU139" s="195" t="s">
        <v>83</v>
      </c>
      <c r="AY139" s="16" t="s">
        <v>182</v>
      </c>
      <c r="BE139" s="196">
        <f>IF(N139="základní",J139,0)</f>
        <v>0</v>
      </c>
      <c r="BF139" s="196">
        <f>IF(N139="snížená",J139,0)</f>
        <v>0</v>
      </c>
      <c r="BG139" s="196">
        <f>IF(N139="zákl. přenesená",J139,0)</f>
        <v>0</v>
      </c>
      <c r="BH139" s="196">
        <f>IF(N139="sníž. přenesená",J139,0)</f>
        <v>0</v>
      </c>
      <c r="BI139" s="196">
        <f>IF(N139="nulová",J139,0)</f>
        <v>0</v>
      </c>
      <c r="BJ139" s="16" t="s">
        <v>81</v>
      </c>
      <c r="BK139" s="196">
        <f>ROUND(I139*H139,2)</f>
        <v>0</v>
      </c>
      <c r="BL139" s="16" t="s">
        <v>189</v>
      </c>
      <c r="BM139" s="195" t="s">
        <v>213</v>
      </c>
    </row>
    <row r="140" spans="1:65" s="12" customFormat="1">
      <c r="B140" s="197"/>
      <c r="C140" s="198"/>
      <c r="D140" s="199" t="s">
        <v>191</v>
      </c>
      <c r="E140" s="200" t="s">
        <v>1</v>
      </c>
      <c r="F140" s="201" t="s">
        <v>214</v>
      </c>
      <c r="G140" s="198"/>
      <c r="H140" s="202">
        <v>15.45</v>
      </c>
      <c r="I140" s="203"/>
      <c r="J140" s="198"/>
      <c r="K140" s="198"/>
      <c r="L140" s="204"/>
      <c r="M140" s="205"/>
      <c r="N140" s="206"/>
      <c r="O140" s="206"/>
      <c r="P140" s="206"/>
      <c r="Q140" s="206"/>
      <c r="R140" s="206"/>
      <c r="S140" s="206"/>
      <c r="T140" s="207"/>
      <c r="AT140" s="208" t="s">
        <v>191</v>
      </c>
      <c r="AU140" s="208" t="s">
        <v>83</v>
      </c>
      <c r="AV140" s="12" t="s">
        <v>83</v>
      </c>
      <c r="AW140" s="12" t="s">
        <v>30</v>
      </c>
      <c r="AX140" s="12" t="s">
        <v>81</v>
      </c>
      <c r="AY140" s="208" t="s">
        <v>182</v>
      </c>
    </row>
    <row r="141" spans="1:65" s="1" customFormat="1" ht="24">
      <c r="A141" s="33"/>
      <c r="B141" s="34"/>
      <c r="C141" s="184" t="s">
        <v>215</v>
      </c>
      <c r="D141" s="184" t="s">
        <v>184</v>
      </c>
      <c r="E141" s="185" t="s">
        <v>216</v>
      </c>
      <c r="F141" s="186" t="s">
        <v>217</v>
      </c>
      <c r="G141" s="187" t="s">
        <v>187</v>
      </c>
      <c r="H141" s="188">
        <v>66.95</v>
      </c>
      <c r="I141" s="189"/>
      <c r="J141" s="190">
        <f>ROUND(I141*H141,2)</f>
        <v>0</v>
      </c>
      <c r="K141" s="186" t="s">
        <v>188</v>
      </c>
      <c r="L141" s="38"/>
      <c r="M141" s="191" t="s">
        <v>1</v>
      </c>
      <c r="N141" s="192" t="s">
        <v>38</v>
      </c>
      <c r="O141" s="70"/>
      <c r="P141" s="193">
        <f>O141*H141</f>
        <v>0</v>
      </c>
      <c r="Q141" s="193">
        <v>0</v>
      </c>
      <c r="R141" s="193">
        <f>Q141*H141</f>
        <v>0</v>
      </c>
      <c r="S141" s="193">
        <v>0</v>
      </c>
      <c r="T141" s="194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5" t="s">
        <v>189</v>
      </c>
      <c r="AT141" s="195" t="s">
        <v>184</v>
      </c>
      <c r="AU141" s="195" t="s">
        <v>83</v>
      </c>
      <c r="AY141" s="16" t="s">
        <v>182</v>
      </c>
      <c r="BE141" s="196">
        <f>IF(N141="základní",J141,0)</f>
        <v>0</v>
      </c>
      <c r="BF141" s="196">
        <f>IF(N141="snížená",J141,0)</f>
        <v>0</v>
      </c>
      <c r="BG141" s="196">
        <f>IF(N141="zákl. přenesená",J141,0)</f>
        <v>0</v>
      </c>
      <c r="BH141" s="196">
        <f>IF(N141="sníž. přenesená",J141,0)</f>
        <v>0</v>
      </c>
      <c r="BI141" s="196">
        <f>IF(N141="nulová",J141,0)</f>
        <v>0</v>
      </c>
      <c r="BJ141" s="16" t="s">
        <v>81</v>
      </c>
      <c r="BK141" s="196">
        <f>ROUND(I141*H141,2)</f>
        <v>0</v>
      </c>
      <c r="BL141" s="16" t="s">
        <v>189</v>
      </c>
      <c r="BM141" s="195" t="s">
        <v>218</v>
      </c>
    </row>
    <row r="142" spans="1:65" s="12" customFormat="1">
      <c r="B142" s="197"/>
      <c r="C142" s="198"/>
      <c r="D142" s="199" t="s">
        <v>191</v>
      </c>
      <c r="E142" s="200" t="s">
        <v>1</v>
      </c>
      <c r="F142" s="201" t="s">
        <v>219</v>
      </c>
      <c r="G142" s="198"/>
      <c r="H142" s="202">
        <v>66.95</v>
      </c>
      <c r="I142" s="203"/>
      <c r="J142" s="198"/>
      <c r="K142" s="198"/>
      <c r="L142" s="204"/>
      <c r="M142" s="205"/>
      <c r="N142" s="206"/>
      <c r="O142" s="206"/>
      <c r="P142" s="206"/>
      <c r="Q142" s="206"/>
      <c r="R142" s="206"/>
      <c r="S142" s="206"/>
      <c r="T142" s="207"/>
      <c r="AT142" s="208" t="s">
        <v>191</v>
      </c>
      <c r="AU142" s="208" t="s">
        <v>83</v>
      </c>
      <c r="AV142" s="12" t="s">
        <v>83</v>
      </c>
      <c r="AW142" s="12" t="s">
        <v>30</v>
      </c>
      <c r="AX142" s="12" t="s">
        <v>73</v>
      </c>
      <c r="AY142" s="208" t="s">
        <v>182</v>
      </c>
    </row>
    <row r="143" spans="1:65" s="13" customFormat="1">
      <c r="B143" s="209"/>
      <c r="C143" s="210"/>
      <c r="D143" s="199" t="s">
        <v>191</v>
      </c>
      <c r="E143" s="211" t="s">
        <v>1</v>
      </c>
      <c r="F143" s="212" t="s">
        <v>199</v>
      </c>
      <c r="G143" s="210"/>
      <c r="H143" s="213">
        <v>66.95</v>
      </c>
      <c r="I143" s="214"/>
      <c r="J143" s="210"/>
      <c r="K143" s="210"/>
      <c r="L143" s="215"/>
      <c r="M143" s="216"/>
      <c r="N143" s="217"/>
      <c r="O143" s="217"/>
      <c r="P143" s="217"/>
      <c r="Q143" s="217"/>
      <c r="R143" s="217"/>
      <c r="S143" s="217"/>
      <c r="T143" s="218"/>
      <c r="AT143" s="219" t="s">
        <v>191</v>
      </c>
      <c r="AU143" s="219" t="s">
        <v>83</v>
      </c>
      <c r="AV143" s="13" t="s">
        <v>189</v>
      </c>
      <c r="AW143" s="13" t="s">
        <v>30</v>
      </c>
      <c r="AX143" s="13" t="s">
        <v>81</v>
      </c>
      <c r="AY143" s="219" t="s">
        <v>182</v>
      </c>
    </row>
    <row r="144" spans="1:65" s="1" customFormat="1" ht="24">
      <c r="A144" s="33"/>
      <c r="B144" s="34"/>
      <c r="C144" s="184" t="s">
        <v>220</v>
      </c>
      <c r="D144" s="184" t="s">
        <v>184</v>
      </c>
      <c r="E144" s="185" t="s">
        <v>221</v>
      </c>
      <c r="F144" s="186" t="s">
        <v>222</v>
      </c>
      <c r="G144" s="187" t="s">
        <v>223</v>
      </c>
      <c r="H144" s="188">
        <v>43.606999999999999</v>
      </c>
      <c r="I144" s="189"/>
      <c r="J144" s="190">
        <f>ROUND(I144*H144,2)</f>
        <v>0</v>
      </c>
      <c r="K144" s="186" t="s">
        <v>188</v>
      </c>
      <c r="L144" s="38"/>
      <c r="M144" s="191" t="s">
        <v>1</v>
      </c>
      <c r="N144" s="192" t="s">
        <v>38</v>
      </c>
      <c r="O144" s="70"/>
      <c r="P144" s="193">
        <f>O144*H144</f>
        <v>0</v>
      </c>
      <c r="Q144" s="193">
        <v>0</v>
      </c>
      <c r="R144" s="193">
        <f>Q144*H144</f>
        <v>0</v>
      </c>
      <c r="S144" s="193">
        <v>0</v>
      </c>
      <c r="T144" s="194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5" t="s">
        <v>189</v>
      </c>
      <c r="AT144" s="195" t="s">
        <v>184</v>
      </c>
      <c r="AU144" s="195" t="s">
        <v>83</v>
      </c>
      <c r="AY144" s="16" t="s">
        <v>182</v>
      </c>
      <c r="BE144" s="196">
        <f>IF(N144="základní",J144,0)</f>
        <v>0</v>
      </c>
      <c r="BF144" s="196">
        <f>IF(N144="snížená",J144,0)</f>
        <v>0</v>
      </c>
      <c r="BG144" s="196">
        <f>IF(N144="zákl. přenesená",J144,0)</f>
        <v>0</v>
      </c>
      <c r="BH144" s="196">
        <f>IF(N144="sníž. přenesená",J144,0)</f>
        <v>0</v>
      </c>
      <c r="BI144" s="196">
        <f>IF(N144="nulová",J144,0)</f>
        <v>0</v>
      </c>
      <c r="BJ144" s="16" t="s">
        <v>81</v>
      </c>
      <c r="BK144" s="196">
        <f>ROUND(I144*H144,2)</f>
        <v>0</v>
      </c>
      <c r="BL144" s="16" t="s">
        <v>189</v>
      </c>
      <c r="BM144" s="195" t="s">
        <v>224</v>
      </c>
    </row>
    <row r="145" spans="1:65" s="12" customFormat="1">
      <c r="B145" s="197"/>
      <c r="C145" s="198"/>
      <c r="D145" s="199" t="s">
        <v>191</v>
      </c>
      <c r="E145" s="200" t="s">
        <v>1</v>
      </c>
      <c r="F145" s="201" t="s">
        <v>225</v>
      </c>
      <c r="G145" s="198"/>
      <c r="H145" s="202">
        <v>43.606999999999999</v>
      </c>
      <c r="I145" s="203"/>
      <c r="J145" s="198"/>
      <c r="K145" s="198"/>
      <c r="L145" s="204"/>
      <c r="M145" s="205"/>
      <c r="N145" s="206"/>
      <c r="O145" s="206"/>
      <c r="P145" s="206"/>
      <c r="Q145" s="206"/>
      <c r="R145" s="206"/>
      <c r="S145" s="206"/>
      <c r="T145" s="207"/>
      <c r="AT145" s="208" t="s">
        <v>191</v>
      </c>
      <c r="AU145" s="208" t="s">
        <v>83</v>
      </c>
      <c r="AV145" s="12" t="s">
        <v>83</v>
      </c>
      <c r="AW145" s="12" t="s">
        <v>30</v>
      </c>
      <c r="AX145" s="12" t="s">
        <v>81</v>
      </c>
      <c r="AY145" s="208" t="s">
        <v>182</v>
      </c>
    </row>
    <row r="146" spans="1:65" s="1" customFormat="1" ht="33" customHeight="1">
      <c r="A146" s="33"/>
      <c r="B146" s="34"/>
      <c r="C146" s="184" t="s">
        <v>226</v>
      </c>
      <c r="D146" s="184" t="s">
        <v>184</v>
      </c>
      <c r="E146" s="185" t="s">
        <v>237</v>
      </c>
      <c r="F146" s="186" t="s">
        <v>238</v>
      </c>
      <c r="G146" s="187" t="s">
        <v>223</v>
      </c>
      <c r="H146" s="188">
        <v>72.679000000000002</v>
      </c>
      <c r="I146" s="189"/>
      <c r="J146" s="190">
        <f>ROUND(I146*H146,2)</f>
        <v>0</v>
      </c>
      <c r="K146" s="186" t="s">
        <v>1</v>
      </c>
      <c r="L146" s="38"/>
      <c r="M146" s="191" t="s">
        <v>1</v>
      </c>
      <c r="N146" s="192" t="s">
        <v>38</v>
      </c>
      <c r="O146" s="70"/>
      <c r="P146" s="193">
        <f>O146*H146</f>
        <v>0</v>
      </c>
      <c r="Q146" s="193">
        <v>0</v>
      </c>
      <c r="R146" s="193">
        <f>Q146*H146</f>
        <v>0</v>
      </c>
      <c r="S146" s="193">
        <v>0</v>
      </c>
      <c r="T146" s="194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5" t="s">
        <v>189</v>
      </c>
      <c r="AT146" s="195" t="s">
        <v>184</v>
      </c>
      <c r="AU146" s="195" t="s">
        <v>83</v>
      </c>
      <c r="AY146" s="16" t="s">
        <v>182</v>
      </c>
      <c r="BE146" s="196">
        <f>IF(N146="základní",J146,0)</f>
        <v>0</v>
      </c>
      <c r="BF146" s="196">
        <f>IF(N146="snížená",J146,0)</f>
        <v>0</v>
      </c>
      <c r="BG146" s="196">
        <f>IF(N146="zákl. přenesená",J146,0)</f>
        <v>0</v>
      </c>
      <c r="BH146" s="196">
        <f>IF(N146="sníž. přenesená",J146,0)</f>
        <v>0</v>
      </c>
      <c r="BI146" s="196">
        <f>IF(N146="nulová",J146,0)</f>
        <v>0</v>
      </c>
      <c r="BJ146" s="16" t="s">
        <v>81</v>
      </c>
      <c r="BK146" s="196">
        <f>ROUND(I146*H146,2)</f>
        <v>0</v>
      </c>
      <c r="BL146" s="16" t="s">
        <v>189</v>
      </c>
      <c r="BM146" s="195" t="s">
        <v>239</v>
      </c>
    </row>
    <row r="147" spans="1:65" s="12" customFormat="1">
      <c r="B147" s="197"/>
      <c r="C147" s="198"/>
      <c r="D147" s="199" t="s">
        <v>191</v>
      </c>
      <c r="E147" s="200" t="s">
        <v>1</v>
      </c>
      <c r="F147" s="201" t="s">
        <v>240</v>
      </c>
      <c r="G147" s="198"/>
      <c r="H147" s="202">
        <v>173.04</v>
      </c>
      <c r="I147" s="203"/>
      <c r="J147" s="198"/>
      <c r="K147" s="198"/>
      <c r="L147" s="204"/>
      <c r="M147" s="205"/>
      <c r="N147" s="206"/>
      <c r="O147" s="206"/>
      <c r="P147" s="206"/>
      <c r="Q147" s="206"/>
      <c r="R147" s="206"/>
      <c r="S147" s="206"/>
      <c r="T147" s="207"/>
      <c r="AT147" s="208" t="s">
        <v>191</v>
      </c>
      <c r="AU147" s="208" t="s">
        <v>83</v>
      </c>
      <c r="AV147" s="12" t="s">
        <v>83</v>
      </c>
      <c r="AW147" s="12" t="s">
        <v>30</v>
      </c>
      <c r="AX147" s="12" t="s">
        <v>73</v>
      </c>
      <c r="AY147" s="208" t="s">
        <v>182</v>
      </c>
    </row>
    <row r="148" spans="1:65" s="12" customFormat="1">
      <c r="B148" s="197"/>
      <c r="C148" s="198"/>
      <c r="D148" s="199" t="s">
        <v>191</v>
      </c>
      <c r="E148" s="200" t="s">
        <v>1</v>
      </c>
      <c r="F148" s="201" t="s">
        <v>241</v>
      </c>
      <c r="G148" s="198"/>
      <c r="H148" s="202">
        <v>6.72</v>
      </c>
      <c r="I148" s="203"/>
      <c r="J148" s="198"/>
      <c r="K148" s="198"/>
      <c r="L148" s="204"/>
      <c r="M148" s="205"/>
      <c r="N148" s="206"/>
      <c r="O148" s="206"/>
      <c r="P148" s="206"/>
      <c r="Q148" s="206"/>
      <c r="R148" s="206"/>
      <c r="S148" s="206"/>
      <c r="T148" s="207"/>
      <c r="AT148" s="208" t="s">
        <v>191</v>
      </c>
      <c r="AU148" s="208" t="s">
        <v>83</v>
      </c>
      <c r="AV148" s="12" t="s">
        <v>83</v>
      </c>
      <c r="AW148" s="12" t="s">
        <v>30</v>
      </c>
      <c r="AX148" s="12" t="s">
        <v>73</v>
      </c>
      <c r="AY148" s="208" t="s">
        <v>182</v>
      </c>
    </row>
    <row r="149" spans="1:65" s="14" customFormat="1">
      <c r="B149" s="220"/>
      <c r="C149" s="221"/>
      <c r="D149" s="199" t="s">
        <v>191</v>
      </c>
      <c r="E149" s="222" t="s">
        <v>1</v>
      </c>
      <c r="F149" s="223" t="s">
        <v>242</v>
      </c>
      <c r="G149" s="221"/>
      <c r="H149" s="222" t="s">
        <v>1</v>
      </c>
      <c r="I149" s="224"/>
      <c r="J149" s="221"/>
      <c r="K149" s="221"/>
      <c r="L149" s="225"/>
      <c r="M149" s="226"/>
      <c r="N149" s="227"/>
      <c r="O149" s="227"/>
      <c r="P149" s="227"/>
      <c r="Q149" s="227"/>
      <c r="R149" s="227"/>
      <c r="S149" s="227"/>
      <c r="T149" s="228"/>
      <c r="AT149" s="229" t="s">
        <v>191</v>
      </c>
      <c r="AU149" s="229" t="s">
        <v>83</v>
      </c>
      <c r="AV149" s="14" t="s">
        <v>81</v>
      </c>
      <c r="AW149" s="14" t="s">
        <v>30</v>
      </c>
      <c r="AX149" s="14" t="s">
        <v>73</v>
      </c>
      <c r="AY149" s="229" t="s">
        <v>182</v>
      </c>
    </row>
    <row r="150" spans="1:65" s="12" customFormat="1">
      <c r="B150" s="197"/>
      <c r="C150" s="198"/>
      <c r="D150" s="199" t="s">
        <v>191</v>
      </c>
      <c r="E150" s="200" t="s">
        <v>1</v>
      </c>
      <c r="F150" s="201" t="s">
        <v>243</v>
      </c>
      <c r="G150" s="198"/>
      <c r="H150" s="202">
        <v>-7.21</v>
      </c>
      <c r="I150" s="203"/>
      <c r="J150" s="198"/>
      <c r="K150" s="198"/>
      <c r="L150" s="204"/>
      <c r="M150" s="205"/>
      <c r="N150" s="206"/>
      <c r="O150" s="206"/>
      <c r="P150" s="206"/>
      <c r="Q150" s="206"/>
      <c r="R150" s="206"/>
      <c r="S150" s="206"/>
      <c r="T150" s="207"/>
      <c r="AT150" s="208" t="s">
        <v>191</v>
      </c>
      <c r="AU150" s="208" t="s">
        <v>83</v>
      </c>
      <c r="AV150" s="12" t="s">
        <v>83</v>
      </c>
      <c r="AW150" s="12" t="s">
        <v>30</v>
      </c>
      <c r="AX150" s="12" t="s">
        <v>73</v>
      </c>
      <c r="AY150" s="208" t="s">
        <v>182</v>
      </c>
    </row>
    <row r="151" spans="1:65" s="12" customFormat="1">
      <c r="B151" s="197"/>
      <c r="C151" s="198"/>
      <c r="D151" s="199" t="s">
        <v>191</v>
      </c>
      <c r="E151" s="200" t="s">
        <v>1</v>
      </c>
      <c r="F151" s="201" t="s">
        <v>244</v>
      </c>
      <c r="G151" s="198"/>
      <c r="H151" s="202">
        <v>-9.27</v>
      </c>
      <c r="I151" s="203"/>
      <c r="J151" s="198"/>
      <c r="K151" s="198"/>
      <c r="L151" s="204"/>
      <c r="M151" s="205"/>
      <c r="N151" s="206"/>
      <c r="O151" s="206"/>
      <c r="P151" s="206"/>
      <c r="Q151" s="206"/>
      <c r="R151" s="206"/>
      <c r="S151" s="206"/>
      <c r="T151" s="207"/>
      <c r="AT151" s="208" t="s">
        <v>191</v>
      </c>
      <c r="AU151" s="208" t="s">
        <v>83</v>
      </c>
      <c r="AV151" s="12" t="s">
        <v>83</v>
      </c>
      <c r="AW151" s="12" t="s">
        <v>30</v>
      </c>
      <c r="AX151" s="12" t="s">
        <v>73</v>
      </c>
      <c r="AY151" s="208" t="s">
        <v>182</v>
      </c>
    </row>
    <row r="152" spans="1:65" s="12" customFormat="1">
      <c r="B152" s="197"/>
      <c r="C152" s="198"/>
      <c r="D152" s="199" t="s">
        <v>191</v>
      </c>
      <c r="E152" s="200" t="s">
        <v>1</v>
      </c>
      <c r="F152" s="201" t="s">
        <v>245</v>
      </c>
      <c r="G152" s="198"/>
      <c r="H152" s="202">
        <v>-9.27</v>
      </c>
      <c r="I152" s="203"/>
      <c r="J152" s="198"/>
      <c r="K152" s="198"/>
      <c r="L152" s="204"/>
      <c r="M152" s="205"/>
      <c r="N152" s="206"/>
      <c r="O152" s="206"/>
      <c r="P152" s="206"/>
      <c r="Q152" s="206"/>
      <c r="R152" s="206"/>
      <c r="S152" s="206"/>
      <c r="T152" s="207"/>
      <c r="AT152" s="208" t="s">
        <v>191</v>
      </c>
      <c r="AU152" s="208" t="s">
        <v>83</v>
      </c>
      <c r="AV152" s="12" t="s">
        <v>83</v>
      </c>
      <c r="AW152" s="12" t="s">
        <v>30</v>
      </c>
      <c r="AX152" s="12" t="s">
        <v>73</v>
      </c>
      <c r="AY152" s="208" t="s">
        <v>182</v>
      </c>
    </row>
    <row r="153" spans="1:65" s="12" customFormat="1">
      <c r="B153" s="197"/>
      <c r="C153" s="198"/>
      <c r="D153" s="199" t="s">
        <v>191</v>
      </c>
      <c r="E153" s="200" t="s">
        <v>1</v>
      </c>
      <c r="F153" s="201" t="s">
        <v>246</v>
      </c>
      <c r="G153" s="198"/>
      <c r="H153" s="202">
        <v>-8.6519999999999992</v>
      </c>
      <c r="I153" s="203"/>
      <c r="J153" s="198"/>
      <c r="K153" s="198"/>
      <c r="L153" s="204"/>
      <c r="M153" s="205"/>
      <c r="N153" s="206"/>
      <c r="O153" s="206"/>
      <c r="P153" s="206"/>
      <c r="Q153" s="206"/>
      <c r="R153" s="206"/>
      <c r="S153" s="206"/>
      <c r="T153" s="207"/>
      <c r="AT153" s="208" t="s">
        <v>191</v>
      </c>
      <c r="AU153" s="208" t="s">
        <v>83</v>
      </c>
      <c r="AV153" s="12" t="s">
        <v>83</v>
      </c>
      <c r="AW153" s="12" t="s">
        <v>30</v>
      </c>
      <c r="AX153" s="12" t="s">
        <v>73</v>
      </c>
      <c r="AY153" s="208" t="s">
        <v>182</v>
      </c>
    </row>
    <row r="154" spans="1:65" s="13" customFormat="1">
      <c r="B154" s="209"/>
      <c r="C154" s="210"/>
      <c r="D154" s="199" t="s">
        <v>191</v>
      </c>
      <c r="E154" s="211" t="s">
        <v>129</v>
      </c>
      <c r="F154" s="212" t="s">
        <v>199</v>
      </c>
      <c r="G154" s="210"/>
      <c r="H154" s="213">
        <v>145.358</v>
      </c>
      <c r="I154" s="214"/>
      <c r="J154" s="210"/>
      <c r="K154" s="210"/>
      <c r="L154" s="215"/>
      <c r="M154" s="216"/>
      <c r="N154" s="217"/>
      <c r="O154" s="217"/>
      <c r="P154" s="217"/>
      <c r="Q154" s="217"/>
      <c r="R154" s="217"/>
      <c r="S154" s="217"/>
      <c r="T154" s="218"/>
      <c r="AT154" s="219" t="s">
        <v>191</v>
      </c>
      <c r="AU154" s="219" t="s">
        <v>83</v>
      </c>
      <c r="AV154" s="13" t="s">
        <v>189</v>
      </c>
      <c r="AW154" s="13" t="s">
        <v>30</v>
      </c>
      <c r="AX154" s="13" t="s">
        <v>73</v>
      </c>
      <c r="AY154" s="219" t="s">
        <v>182</v>
      </c>
    </row>
    <row r="155" spans="1:65" s="12" customFormat="1">
      <c r="B155" s="197"/>
      <c r="C155" s="198"/>
      <c r="D155" s="199" t="s">
        <v>191</v>
      </c>
      <c r="E155" s="200" t="s">
        <v>1</v>
      </c>
      <c r="F155" s="201" t="s">
        <v>247</v>
      </c>
      <c r="G155" s="198"/>
      <c r="H155" s="202">
        <v>72.679000000000002</v>
      </c>
      <c r="I155" s="203"/>
      <c r="J155" s="198"/>
      <c r="K155" s="198"/>
      <c r="L155" s="204"/>
      <c r="M155" s="205"/>
      <c r="N155" s="206"/>
      <c r="O155" s="206"/>
      <c r="P155" s="206"/>
      <c r="Q155" s="206"/>
      <c r="R155" s="206"/>
      <c r="S155" s="206"/>
      <c r="T155" s="207"/>
      <c r="AT155" s="208" t="s">
        <v>191</v>
      </c>
      <c r="AU155" s="208" t="s">
        <v>83</v>
      </c>
      <c r="AV155" s="12" t="s">
        <v>83</v>
      </c>
      <c r="AW155" s="12" t="s">
        <v>30</v>
      </c>
      <c r="AX155" s="12" t="s">
        <v>81</v>
      </c>
      <c r="AY155" s="208" t="s">
        <v>182</v>
      </c>
    </row>
    <row r="156" spans="1:65" s="1" customFormat="1" ht="33" customHeight="1">
      <c r="A156" s="33"/>
      <c r="B156" s="34"/>
      <c r="C156" s="184" t="s">
        <v>232</v>
      </c>
      <c r="D156" s="184" t="s">
        <v>184</v>
      </c>
      <c r="E156" s="185" t="s">
        <v>249</v>
      </c>
      <c r="F156" s="186" t="s">
        <v>250</v>
      </c>
      <c r="G156" s="187" t="s">
        <v>223</v>
      </c>
      <c r="H156" s="188">
        <v>72.679000000000002</v>
      </c>
      <c r="I156" s="189"/>
      <c r="J156" s="190">
        <f>ROUND(I156*H156,2)</f>
        <v>0</v>
      </c>
      <c r="K156" s="186" t="s">
        <v>1</v>
      </c>
      <c r="L156" s="38"/>
      <c r="M156" s="191" t="s">
        <v>1</v>
      </c>
      <c r="N156" s="192" t="s">
        <v>38</v>
      </c>
      <c r="O156" s="70"/>
      <c r="P156" s="193">
        <f>O156*H156</f>
        <v>0</v>
      </c>
      <c r="Q156" s="193">
        <v>0</v>
      </c>
      <c r="R156" s="193">
        <f>Q156*H156</f>
        <v>0</v>
      </c>
      <c r="S156" s="193">
        <v>0</v>
      </c>
      <c r="T156" s="194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5" t="s">
        <v>189</v>
      </c>
      <c r="AT156" s="195" t="s">
        <v>184</v>
      </c>
      <c r="AU156" s="195" t="s">
        <v>83</v>
      </c>
      <c r="AY156" s="16" t="s">
        <v>182</v>
      </c>
      <c r="BE156" s="196">
        <f>IF(N156="základní",J156,0)</f>
        <v>0</v>
      </c>
      <c r="BF156" s="196">
        <f>IF(N156="snížená",J156,0)</f>
        <v>0</v>
      </c>
      <c r="BG156" s="196">
        <f>IF(N156="zákl. přenesená",J156,0)</f>
        <v>0</v>
      </c>
      <c r="BH156" s="196">
        <f>IF(N156="sníž. přenesená",J156,0)</f>
        <v>0</v>
      </c>
      <c r="BI156" s="196">
        <f>IF(N156="nulová",J156,0)</f>
        <v>0</v>
      </c>
      <c r="BJ156" s="16" t="s">
        <v>81</v>
      </c>
      <c r="BK156" s="196">
        <f>ROUND(I156*H156,2)</f>
        <v>0</v>
      </c>
      <c r="BL156" s="16" t="s">
        <v>189</v>
      </c>
      <c r="BM156" s="195" t="s">
        <v>251</v>
      </c>
    </row>
    <row r="157" spans="1:65" s="12" customFormat="1">
      <c r="B157" s="197"/>
      <c r="C157" s="198"/>
      <c r="D157" s="199" t="s">
        <v>191</v>
      </c>
      <c r="E157" s="200" t="s">
        <v>1</v>
      </c>
      <c r="F157" s="201" t="s">
        <v>247</v>
      </c>
      <c r="G157" s="198"/>
      <c r="H157" s="202">
        <v>72.679000000000002</v>
      </c>
      <c r="I157" s="203"/>
      <c r="J157" s="198"/>
      <c r="K157" s="198"/>
      <c r="L157" s="204"/>
      <c r="M157" s="205"/>
      <c r="N157" s="206"/>
      <c r="O157" s="206"/>
      <c r="P157" s="206"/>
      <c r="Q157" s="206"/>
      <c r="R157" s="206"/>
      <c r="S157" s="206"/>
      <c r="T157" s="207"/>
      <c r="AT157" s="208" t="s">
        <v>191</v>
      </c>
      <c r="AU157" s="208" t="s">
        <v>83</v>
      </c>
      <c r="AV157" s="12" t="s">
        <v>83</v>
      </c>
      <c r="AW157" s="12" t="s">
        <v>30</v>
      </c>
      <c r="AX157" s="12" t="s">
        <v>81</v>
      </c>
      <c r="AY157" s="208" t="s">
        <v>182</v>
      </c>
    </row>
    <row r="158" spans="1:65" s="1" customFormat="1" ht="21.75" customHeight="1">
      <c r="A158" s="33"/>
      <c r="B158" s="34"/>
      <c r="C158" s="184" t="s">
        <v>236</v>
      </c>
      <c r="D158" s="184" t="s">
        <v>184</v>
      </c>
      <c r="E158" s="185" t="s">
        <v>253</v>
      </c>
      <c r="F158" s="186" t="s">
        <v>254</v>
      </c>
      <c r="G158" s="187" t="s">
        <v>187</v>
      </c>
      <c r="H158" s="188">
        <v>432.6</v>
      </c>
      <c r="I158" s="189"/>
      <c r="J158" s="190">
        <f>ROUND(I158*H158,2)</f>
        <v>0</v>
      </c>
      <c r="K158" s="186" t="s">
        <v>188</v>
      </c>
      <c r="L158" s="38"/>
      <c r="M158" s="191" t="s">
        <v>1</v>
      </c>
      <c r="N158" s="192" t="s">
        <v>38</v>
      </c>
      <c r="O158" s="70"/>
      <c r="P158" s="193">
        <f>O158*H158</f>
        <v>0</v>
      </c>
      <c r="Q158" s="193">
        <v>8.4000000000000003E-4</v>
      </c>
      <c r="R158" s="193">
        <f>Q158*H158</f>
        <v>0.36338400000000004</v>
      </c>
      <c r="S158" s="193">
        <v>0</v>
      </c>
      <c r="T158" s="194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5" t="s">
        <v>189</v>
      </c>
      <c r="AT158" s="195" t="s">
        <v>184</v>
      </c>
      <c r="AU158" s="195" t="s">
        <v>83</v>
      </c>
      <c r="AY158" s="16" t="s">
        <v>182</v>
      </c>
      <c r="BE158" s="196">
        <f>IF(N158="základní",J158,0)</f>
        <v>0</v>
      </c>
      <c r="BF158" s="196">
        <f>IF(N158="snížená",J158,0)</f>
        <v>0</v>
      </c>
      <c r="BG158" s="196">
        <f>IF(N158="zákl. přenesená",J158,0)</f>
        <v>0</v>
      </c>
      <c r="BH158" s="196">
        <f>IF(N158="sníž. přenesená",J158,0)</f>
        <v>0</v>
      </c>
      <c r="BI158" s="196">
        <f>IF(N158="nulová",J158,0)</f>
        <v>0</v>
      </c>
      <c r="BJ158" s="16" t="s">
        <v>81</v>
      </c>
      <c r="BK158" s="196">
        <f>ROUND(I158*H158,2)</f>
        <v>0</v>
      </c>
      <c r="BL158" s="16" t="s">
        <v>189</v>
      </c>
      <c r="BM158" s="195" t="s">
        <v>255</v>
      </c>
    </row>
    <row r="159" spans="1:65" s="12" customFormat="1">
      <c r="B159" s="197"/>
      <c r="C159" s="198"/>
      <c r="D159" s="199" t="s">
        <v>191</v>
      </c>
      <c r="E159" s="200" t="s">
        <v>1</v>
      </c>
      <c r="F159" s="201" t="s">
        <v>256</v>
      </c>
      <c r="G159" s="198"/>
      <c r="H159" s="202">
        <v>432.6</v>
      </c>
      <c r="I159" s="203"/>
      <c r="J159" s="198"/>
      <c r="K159" s="198"/>
      <c r="L159" s="204"/>
      <c r="M159" s="205"/>
      <c r="N159" s="206"/>
      <c r="O159" s="206"/>
      <c r="P159" s="206"/>
      <c r="Q159" s="206"/>
      <c r="R159" s="206"/>
      <c r="S159" s="206"/>
      <c r="T159" s="207"/>
      <c r="AT159" s="208" t="s">
        <v>191</v>
      </c>
      <c r="AU159" s="208" t="s">
        <v>83</v>
      </c>
      <c r="AV159" s="12" t="s">
        <v>83</v>
      </c>
      <c r="AW159" s="12" t="s">
        <v>30</v>
      </c>
      <c r="AX159" s="12" t="s">
        <v>81</v>
      </c>
      <c r="AY159" s="208" t="s">
        <v>182</v>
      </c>
    </row>
    <row r="160" spans="1:65" s="1" customFormat="1" ht="24">
      <c r="A160" s="33"/>
      <c r="B160" s="34"/>
      <c r="C160" s="184" t="s">
        <v>248</v>
      </c>
      <c r="D160" s="184" t="s">
        <v>184</v>
      </c>
      <c r="E160" s="185" t="s">
        <v>258</v>
      </c>
      <c r="F160" s="186" t="s">
        <v>259</v>
      </c>
      <c r="G160" s="187" t="s">
        <v>187</v>
      </c>
      <c r="H160" s="188">
        <v>432.6</v>
      </c>
      <c r="I160" s="189"/>
      <c r="J160" s="190">
        <f>ROUND(I160*H160,2)</f>
        <v>0</v>
      </c>
      <c r="K160" s="186" t="s">
        <v>188</v>
      </c>
      <c r="L160" s="38"/>
      <c r="M160" s="191" t="s">
        <v>1</v>
      </c>
      <c r="N160" s="192" t="s">
        <v>38</v>
      </c>
      <c r="O160" s="70"/>
      <c r="P160" s="193">
        <f>O160*H160</f>
        <v>0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5" t="s">
        <v>189</v>
      </c>
      <c r="AT160" s="195" t="s">
        <v>184</v>
      </c>
      <c r="AU160" s="195" t="s">
        <v>83</v>
      </c>
      <c r="AY160" s="16" t="s">
        <v>182</v>
      </c>
      <c r="BE160" s="196">
        <f>IF(N160="základní",J160,0)</f>
        <v>0</v>
      </c>
      <c r="BF160" s="196">
        <f>IF(N160="snížená",J160,0)</f>
        <v>0</v>
      </c>
      <c r="BG160" s="196">
        <f>IF(N160="zákl. přenesená",J160,0)</f>
        <v>0</v>
      </c>
      <c r="BH160" s="196">
        <f>IF(N160="sníž. přenesená",J160,0)</f>
        <v>0</v>
      </c>
      <c r="BI160" s="196">
        <f>IF(N160="nulová",J160,0)</f>
        <v>0</v>
      </c>
      <c r="BJ160" s="16" t="s">
        <v>81</v>
      </c>
      <c r="BK160" s="196">
        <f>ROUND(I160*H160,2)</f>
        <v>0</v>
      </c>
      <c r="BL160" s="16" t="s">
        <v>189</v>
      </c>
      <c r="BM160" s="195" t="s">
        <v>260</v>
      </c>
    </row>
    <row r="161" spans="1:65" s="12" customFormat="1">
      <c r="B161" s="197"/>
      <c r="C161" s="198"/>
      <c r="D161" s="199" t="s">
        <v>191</v>
      </c>
      <c r="E161" s="200" t="s">
        <v>1</v>
      </c>
      <c r="F161" s="201" t="s">
        <v>256</v>
      </c>
      <c r="G161" s="198"/>
      <c r="H161" s="202">
        <v>432.6</v>
      </c>
      <c r="I161" s="203"/>
      <c r="J161" s="198"/>
      <c r="K161" s="198"/>
      <c r="L161" s="204"/>
      <c r="M161" s="205"/>
      <c r="N161" s="206"/>
      <c r="O161" s="206"/>
      <c r="P161" s="206"/>
      <c r="Q161" s="206"/>
      <c r="R161" s="206"/>
      <c r="S161" s="206"/>
      <c r="T161" s="207"/>
      <c r="AT161" s="208" t="s">
        <v>191</v>
      </c>
      <c r="AU161" s="208" t="s">
        <v>83</v>
      </c>
      <c r="AV161" s="12" t="s">
        <v>83</v>
      </c>
      <c r="AW161" s="12" t="s">
        <v>30</v>
      </c>
      <c r="AX161" s="12" t="s">
        <v>81</v>
      </c>
      <c r="AY161" s="208" t="s">
        <v>182</v>
      </c>
    </row>
    <row r="162" spans="1:65" s="1" customFormat="1" ht="33" customHeight="1">
      <c r="A162" s="33"/>
      <c r="B162" s="34"/>
      <c r="C162" s="184" t="s">
        <v>252</v>
      </c>
      <c r="D162" s="184" t="s">
        <v>184</v>
      </c>
      <c r="E162" s="185" t="s">
        <v>262</v>
      </c>
      <c r="F162" s="186" t="s">
        <v>263</v>
      </c>
      <c r="G162" s="187" t="s">
        <v>223</v>
      </c>
      <c r="H162" s="188">
        <v>106.087</v>
      </c>
      <c r="I162" s="189"/>
      <c r="J162" s="190">
        <f>ROUND(I162*H162,2)</f>
        <v>0</v>
      </c>
      <c r="K162" s="186" t="s">
        <v>1</v>
      </c>
      <c r="L162" s="38"/>
      <c r="M162" s="191" t="s">
        <v>1</v>
      </c>
      <c r="N162" s="192" t="s">
        <v>38</v>
      </c>
      <c r="O162" s="70"/>
      <c r="P162" s="193">
        <f>O162*H162</f>
        <v>0</v>
      </c>
      <c r="Q162" s="193">
        <v>0</v>
      </c>
      <c r="R162" s="193">
        <f>Q162*H162</f>
        <v>0</v>
      </c>
      <c r="S162" s="193">
        <v>0</v>
      </c>
      <c r="T162" s="194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5" t="s">
        <v>189</v>
      </c>
      <c r="AT162" s="195" t="s">
        <v>184</v>
      </c>
      <c r="AU162" s="195" t="s">
        <v>83</v>
      </c>
      <c r="AY162" s="16" t="s">
        <v>182</v>
      </c>
      <c r="BE162" s="196">
        <f>IF(N162="základní",J162,0)</f>
        <v>0</v>
      </c>
      <c r="BF162" s="196">
        <f>IF(N162="snížená",J162,0)</f>
        <v>0</v>
      </c>
      <c r="BG162" s="196">
        <f>IF(N162="zákl. přenesená",J162,0)</f>
        <v>0</v>
      </c>
      <c r="BH162" s="196">
        <f>IF(N162="sníž. přenesená",J162,0)</f>
        <v>0</v>
      </c>
      <c r="BI162" s="196">
        <f>IF(N162="nulová",J162,0)</f>
        <v>0</v>
      </c>
      <c r="BJ162" s="16" t="s">
        <v>81</v>
      </c>
      <c r="BK162" s="196">
        <f>ROUND(I162*H162,2)</f>
        <v>0</v>
      </c>
      <c r="BL162" s="16" t="s">
        <v>189</v>
      </c>
      <c r="BM162" s="195" t="s">
        <v>264</v>
      </c>
    </row>
    <row r="163" spans="1:65" s="12" customFormat="1">
      <c r="B163" s="197"/>
      <c r="C163" s="198"/>
      <c r="D163" s="199" t="s">
        <v>191</v>
      </c>
      <c r="E163" s="200" t="s">
        <v>1</v>
      </c>
      <c r="F163" s="201" t="s">
        <v>496</v>
      </c>
      <c r="G163" s="198"/>
      <c r="H163" s="202">
        <v>83.581000000000003</v>
      </c>
      <c r="I163" s="203"/>
      <c r="J163" s="198"/>
      <c r="K163" s="198"/>
      <c r="L163" s="204"/>
      <c r="M163" s="205"/>
      <c r="N163" s="206"/>
      <c r="O163" s="206"/>
      <c r="P163" s="206"/>
      <c r="Q163" s="206"/>
      <c r="R163" s="206"/>
      <c r="S163" s="206"/>
      <c r="T163" s="207"/>
      <c r="AT163" s="208" t="s">
        <v>191</v>
      </c>
      <c r="AU163" s="208" t="s">
        <v>83</v>
      </c>
      <c r="AV163" s="12" t="s">
        <v>83</v>
      </c>
      <c r="AW163" s="12" t="s">
        <v>30</v>
      </c>
      <c r="AX163" s="12" t="s">
        <v>73</v>
      </c>
      <c r="AY163" s="208" t="s">
        <v>182</v>
      </c>
    </row>
    <row r="164" spans="1:65" s="12" customFormat="1" ht="22.5">
      <c r="B164" s="197"/>
      <c r="C164" s="198"/>
      <c r="D164" s="199" t="s">
        <v>191</v>
      </c>
      <c r="E164" s="200" t="s">
        <v>1</v>
      </c>
      <c r="F164" s="201" t="s">
        <v>270</v>
      </c>
      <c r="G164" s="198"/>
      <c r="H164" s="202">
        <v>22.506</v>
      </c>
      <c r="I164" s="203"/>
      <c r="J164" s="198"/>
      <c r="K164" s="198"/>
      <c r="L164" s="204"/>
      <c r="M164" s="205"/>
      <c r="N164" s="206"/>
      <c r="O164" s="206"/>
      <c r="P164" s="206"/>
      <c r="Q164" s="206"/>
      <c r="R164" s="206"/>
      <c r="S164" s="206"/>
      <c r="T164" s="207"/>
      <c r="AT164" s="208" t="s">
        <v>191</v>
      </c>
      <c r="AU164" s="208" t="s">
        <v>83</v>
      </c>
      <c r="AV164" s="12" t="s">
        <v>83</v>
      </c>
      <c r="AW164" s="12" t="s">
        <v>30</v>
      </c>
      <c r="AX164" s="12" t="s">
        <v>73</v>
      </c>
      <c r="AY164" s="208" t="s">
        <v>182</v>
      </c>
    </row>
    <row r="165" spans="1:65" s="13" customFormat="1">
      <c r="B165" s="209"/>
      <c r="C165" s="210"/>
      <c r="D165" s="199" t="s">
        <v>191</v>
      </c>
      <c r="E165" s="211" t="s">
        <v>1</v>
      </c>
      <c r="F165" s="212" t="s">
        <v>199</v>
      </c>
      <c r="G165" s="210"/>
      <c r="H165" s="213">
        <v>106.087</v>
      </c>
      <c r="I165" s="214"/>
      <c r="J165" s="210"/>
      <c r="K165" s="210"/>
      <c r="L165" s="215"/>
      <c r="M165" s="216"/>
      <c r="N165" s="217"/>
      <c r="O165" s="217"/>
      <c r="P165" s="217"/>
      <c r="Q165" s="217"/>
      <c r="R165" s="217"/>
      <c r="S165" s="217"/>
      <c r="T165" s="218"/>
      <c r="AT165" s="219" t="s">
        <v>191</v>
      </c>
      <c r="AU165" s="219" t="s">
        <v>83</v>
      </c>
      <c r="AV165" s="13" t="s">
        <v>189</v>
      </c>
      <c r="AW165" s="13" t="s">
        <v>30</v>
      </c>
      <c r="AX165" s="13" t="s">
        <v>81</v>
      </c>
      <c r="AY165" s="219" t="s">
        <v>182</v>
      </c>
    </row>
    <row r="166" spans="1:65" s="1" customFormat="1" ht="33" customHeight="1">
      <c r="A166" s="33"/>
      <c r="B166" s="34"/>
      <c r="C166" s="184" t="s">
        <v>257</v>
      </c>
      <c r="D166" s="184" t="s">
        <v>184</v>
      </c>
      <c r="E166" s="185" t="s">
        <v>267</v>
      </c>
      <c r="F166" s="186" t="s">
        <v>268</v>
      </c>
      <c r="G166" s="187" t="s">
        <v>223</v>
      </c>
      <c r="H166" s="188">
        <v>106.087</v>
      </c>
      <c r="I166" s="189"/>
      <c r="J166" s="190">
        <f>ROUND(I166*H166,2)</f>
        <v>0</v>
      </c>
      <c r="K166" s="186" t="s">
        <v>1</v>
      </c>
      <c r="L166" s="38"/>
      <c r="M166" s="191" t="s">
        <v>1</v>
      </c>
      <c r="N166" s="192" t="s">
        <v>38</v>
      </c>
      <c r="O166" s="70"/>
      <c r="P166" s="193">
        <f>O166*H166</f>
        <v>0</v>
      </c>
      <c r="Q166" s="193">
        <v>0</v>
      </c>
      <c r="R166" s="193">
        <f>Q166*H166</f>
        <v>0</v>
      </c>
      <c r="S166" s="193">
        <v>0</v>
      </c>
      <c r="T166" s="194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5" t="s">
        <v>189</v>
      </c>
      <c r="AT166" s="195" t="s">
        <v>184</v>
      </c>
      <c r="AU166" s="195" t="s">
        <v>83</v>
      </c>
      <c r="AY166" s="16" t="s">
        <v>182</v>
      </c>
      <c r="BE166" s="196">
        <f>IF(N166="základní",J166,0)</f>
        <v>0</v>
      </c>
      <c r="BF166" s="196">
        <f>IF(N166="snížená",J166,0)</f>
        <v>0</v>
      </c>
      <c r="BG166" s="196">
        <f>IF(N166="zákl. přenesená",J166,0)</f>
        <v>0</v>
      </c>
      <c r="BH166" s="196">
        <f>IF(N166="sníž. přenesená",J166,0)</f>
        <v>0</v>
      </c>
      <c r="BI166" s="196">
        <f>IF(N166="nulová",J166,0)</f>
        <v>0</v>
      </c>
      <c r="BJ166" s="16" t="s">
        <v>81</v>
      </c>
      <c r="BK166" s="196">
        <f>ROUND(I166*H166,2)</f>
        <v>0</v>
      </c>
      <c r="BL166" s="16" t="s">
        <v>189</v>
      </c>
      <c r="BM166" s="195" t="s">
        <v>269</v>
      </c>
    </row>
    <row r="167" spans="1:65" s="12" customFormat="1" ht="22.5">
      <c r="B167" s="197"/>
      <c r="C167" s="198"/>
      <c r="D167" s="199" t="s">
        <v>191</v>
      </c>
      <c r="E167" s="200" t="s">
        <v>1</v>
      </c>
      <c r="F167" s="201" t="s">
        <v>270</v>
      </c>
      <c r="G167" s="198"/>
      <c r="H167" s="202">
        <v>22.506</v>
      </c>
      <c r="I167" s="203"/>
      <c r="J167" s="198"/>
      <c r="K167" s="198"/>
      <c r="L167" s="204"/>
      <c r="M167" s="205"/>
      <c r="N167" s="206"/>
      <c r="O167" s="206"/>
      <c r="P167" s="206"/>
      <c r="Q167" s="206"/>
      <c r="R167" s="206"/>
      <c r="S167" s="206"/>
      <c r="T167" s="207"/>
      <c r="AT167" s="208" t="s">
        <v>191</v>
      </c>
      <c r="AU167" s="208" t="s">
        <v>83</v>
      </c>
      <c r="AV167" s="12" t="s">
        <v>83</v>
      </c>
      <c r="AW167" s="12" t="s">
        <v>30</v>
      </c>
      <c r="AX167" s="12" t="s">
        <v>73</v>
      </c>
      <c r="AY167" s="208" t="s">
        <v>182</v>
      </c>
    </row>
    <row r="168" spans="1:65" s="12" customFormat="1">
      <c r="B168" s="197"/>
      <c r="C168" s="198"/>
      <c r="D168" s="199" t="s">
        <v>191</v>
      </c>
      <c r="E168" s="200" t="s">
        <v>1</v>
      </c>
      <c r="F168" s="201" t="s">
        <v>497</v>
      </c>
      <c r="G168" s="198"/>
      <c r="H168" s="202">
        <v>83.581000000000003</v>
      </c>
      <c r="I168" s="203"/>
      <c r="J168" s="198"/>
      <c r="K168" s="198"/>
      <c r="L168" s="204"/>
      <c r="M168" s="205"/>
      <c r="N168" s="206"/>
      <c r="O168" s="206"/>
      <c r="P168" s="206"/>
      <c r="Q168" s="206"/>
      <c r="R168" s="206"/>
      <c r="S168" s="206"/>
      <c r="T168" s="207"/>
      <c r="AT168" s="208" t="s">
        <v>191</v>
      </c>
      <c r="AU168" s="208" t="s">
        <v>83</v>
      </c>
      <c r="AV168" s="12" t="s">
        <v>83</v>
      </c>
      <c r="AW168" s="12" t="s">
        <v>30</v>
      </c>
      <c r="AX168" s="12" t="s">
        <v>73</v>
      </c>
      <c r="AY168" s="208" t="s">
        <v>182</v>
      </c>
    </row>
    <row r="169" spans="1:65" s="13" customFormat="1">
      <c r="B169" s="209"/>
      <c r="C169" s="210"/>
      <c r="D169" s="199" t="s">
        <v>191</v>
      </c>
      <c r="E169" s="211" t="s">
        <v>1</v>
      </c>
      <c r="F169" s="212" t="s">
        <v>199</v>
      </c>
      <c r="G169" s="210"/>
      <c r="H169" s="213">
        <v>106.087</v>
      </c>
      <c r="I169" s="214"/>
      <c r="J169" s="210"/>
      <c r="K169" s="210"/>
      <c r="L169" s="215"/>
      <c r="M169" s="216"/>
      <c r="N169" s="217"/>
      <c r="O169" s="217"/>
      <c r="P169" s="217"/>
      <c r="Q169" s="217"/>
      <c r="R169" s="217"/>
      <c r="S169" s="217"/>
      <c r="T169" s="218"/>
      <c r="AT169" s="219" t="s">
        <v>191</v>
      </c>
      <c r="AU169" s="219" t="s">
        <v>83</v>
      </c>
      <c r="AV169" s="13" t="s">
        <v>189</v>
      </c>
      <c r="AW169" s="13" t="s">
        <v>30</v>
      </c>
      <c r="AX169" s="13" t="s">
        <v>81</v>
      </c>
      <c r="AY169" s="219" t="s">
        <v>182</v>
      </c>
    </row>
    <row r="170" spans="1:65" s="1" customFormat="1" ht="33" customHeight="1">
      <c r="A170" s="33"/>
      <c r="B170" s="34"/>
      <c r="C170" s="184" t="s">
        <v>261</v>
      </c>
      <c r="D170" s="184" t="s">
        <v>184</v>
      </c>
      <c r="E170" s="185" t="s">
        <v>272</v>
      </c>
      <c r="F170" s="186" t="s">
        <v>273</v>
      </c>
      <c r="G170" s="187" t="s">
        <v>223</v>
      </c>
      <c r="H170" s="188">
        <v>59.43</v>
      </c>
      <c r="I170" s="189"/>
      <c r="J170" s="190">
        <f>ROUND(I170*H170,2)</f>
        <v>0</v>
      </c>
      <c r="K170" s="186" t="s">
        <v>188</v>
      </c>
      <c r="L170" s="38"/>
      <c r="M170" s="191" t="s">
        <v>1</v>
      </c>
      <c r="N170" s="192" t="s">
        <v>38</v>
      </c>
      <c r="O170" s="70"/>
      <c r="P170" s="193">
        <f>O170*H170</f>
        <v>0</v>
      </c>
      <c r="Q170" s="193">
        <v>0</v>
      </c>
      <c r="R170" s="193">
        <f>Q170*H170</f>
        <v>0</v>
      </c>
      <c r="S170" s="193">
        <v>0</v>
      </c>
      <c r="T170" s="194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95" t="s">
        <v>189</v>
      </c>
      <c r="AT170" s="195" t="s">
        <v>184</v>
      </c>
      <c r="AU170" s="195" t="s">
        <v>83</v>
      </c>
      <c r="AY170" s="16" t="s">
        <v>182</v>
      </c>
      <c r="BE170" s="196">
        <f>IF(N170="základní",J170,0)</f>
        <v>0</v>
      </c>
      <c r="BF170" s="196">
        <f>IF(N170="snížená",J170,0)</f>
        <v>0</v>
      </c>
      <c r="BG170" s="196">
        <f>IF(N170="zákl. přenesená",J170,0)</f>
        <v>0</v>
      </c>
      <c r="BH170" s="196">
        <f>IF(N170="sníž. přenesená",J170,0)</f>
        <v>0</v>
      </c>
      <c r="BI170" s="196">
        <f>IF(N170="nulová",J170,0)</f>
        <v>0</v>
      </c>
      <c r="BJ170" s="16" t="s">
        <v>81</v>
      </c>
      <c r="BK170" s="196">
        <f>ROUND(I170*H170,2)</f>
        <v>0</v>
      </c>
      <c r="BL170" s="16" t="s">
        <v>189</v>
      </c>
      <c r="BM170" s="195" t="s">
        <v>274</v>
      </c>
    </row>
    <row r="171" spans="1:65" s="12" customFormat="1">
      <c r="B171" s="197"/>
      <c r="C171" s="198"/>
      <c r="D171" s="199" t="s">
        <v>191</v>
      </c>
      <c r="E171" s="200" t="s">
        <v>1</v>
      </c>
      <c r="F171" s="201" t="s">
        <v>498</v>
      </c>
      <c r="G171" s="198"/>
      <c r="H171" s="202">
        <v>59.43</v>
      </c>
      <c r="I171" s="203"/>
      <c r="J171" s="198"/>
      <c r="K171" s="198"/>
      <c r="L171" s="204"/>
      <c r="M171" s="205"/>
      <c r="N171" s="206"/>
      <c r="O171" s="206"/>
      <c r="P171" s="206"/>
      <c r="Q171" s="206"/>
      <c r="R171" s="206"/>
      <c r="S171" s="206"/>
      <c r="T171" s="207"/>
      <c r="AT171" s="208" t="s">
        <v>191</v>
      </c>
      <c r="AU171" s="208" t="s">
        <v>83</v>
      </c>
      <c r="AV171" s="12" t="s">
        <v>83</v>
      </c>
      <c r="AW171" s="12" t="s">
        <v>30</v>
      </c>
      <c r="AX171" s="12" t="s">
        <v>81</v>
      </c>
      <c r="AY171" s="208" t="s">
        <v>182</v>
      </c>
    </row>
    <row r="172" spans="1:65" s="1" customFormat="1" ht="36">
      <c r="A172" s="33"/>
      <c r="B172" s="34"/>
      <c r="C172" s="184" t="s">
        <v>8</v>
      </c>
      <c r="D172" s="184" t="s">
        <v>184</v>
      </c>
      <c r="E172" s="185" t="s">
        <v>277</v>
      </c>
      <c r="F172" s="186" t="s">
        <v>278</v>
      </c>
      <c r="G172" s="187" t="s">
        <v>223</v>
      </c>
      <c r="H172" s="188">
        <v>594.29700000000003</v>
      </c>
      <c r="I172" s="189"/>
      <c r="J172" s="190">
        <f>ROUND(I172*H172,2)</f>
        <v>0</v>
      </c>
      <c r="K172" s="186" t="s">
        <v>188</v>
      </c>
      <c r="L172" s="38"/>
      <c r="M172" s="191" t="s">
        <v>1</v>
      </c>
      <c r="N172" s="192" t="s">
        <v>38</v>
      </c>
      <c r="O172" s="70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5" t="s">
        <v>189</v>
      </c>
      <c r="AT172" s="195" t="s">
        <v>184</v>
      </c>
      <c r="AU172" s="195" t="s">
        <v>83</v>
      </c>
      <c r="AY172" s="16" t="s">
        <v>182</v>
      </c>
      <c r="BE172" s="196">
        <f>IF(N172="základní",J172,0)</f>
        <v>0</v>
      </c>
      <c r="BF172" s="196">
        <f>IF(N172="snížená",J172,0)</f>
        <v>0</v>
      </c>
      <c r="BG172" s="196">
        <f>IF(N172="zákl. přenesená",J172,0)</f>
        <v>0</v>
      </c>
      <c r="BH172" s="196">
        <f>IF(N172="sníž. přenesená",J172,0)</f>
        <v>0</v>
      </c>
      <c r="BI172" s="196">
        <f>IF(N172="nulová",J172,0)</f>
        <v>0</v>
      </c>
      <c r="BJ172" s="16" t="s">
        <v>81</v>
      </c>
      <c r="BK172" s="196">
        <f>ROUND(I172*H172,2)</f>
        <v>0</v>
      </c>
      <c r="BL172" s="16" t="s">
        <v>189</v>
      </c>
      <c r="BM172" s="195" t="s">
        <v>279</v>
      </c>
    </row>
    <row r="173" spans="1:65" s="12" customFormat="1">
      <c r="B173" s="197"/>
      <c r="C173" s="198"/>
      <c r="D173" s="199" t="s">
        <v>191</v>
      </c>
      <c r="E173" s="200" t="s">
        <v>1</v>
      </c>
      <c r="F173" s="201" t="s">
        <v>499</v>
      </c>
      <c r="G173" s="198"/>
      <c r="H173" s="202">
        <v>594.29700000000003</v>
      </c>
      <c r="I173" s="203"/>
      <c r="J173" s="198"/>
      <c r="K173" s="198"/>
      <c r="L173" s="204"/>
      <c r="M173" s="205"/>
      <c r="N173" s="206"/>
      <c r="O173" s="206"/>
      <c r="P173" s="206"/>
      <c r="Q173" s="206"/>
      <c r="R173" s="206"/>
      <c r="S173" s="206"/>
      <c r="T173" s="207"/>
      <c r="AT173" s="208" t="s">
        <v>191</v>
      </c>
      <c r="AU173" s="208" t="s">
        <v>83</v>
      </c>
      <c r="AV173" s="12" t="s">
        <v>83</v>
      </c>
      <c r="AW173" s="12" t="s">
        <v>30</v>
      </c>
      <c r="AX173" s="12" t="s">
        <v>81</v>
      </c>
      <c r="AY173" s="208" t="s">
        <v>182</v>
      </c>
    </row>
    <row r="174" spans="1:65" s="1" customFormat="1" ht="33" customHeight="1">
      <c r="A174" s="33"/>
      <c r="B174" s="34"/>
      <c r="C174" s="184" t="s">
        <v>271</v>
      </c>
      <c r="D174" s="184" t="s">
        <v>184</v>
      </c>
      <c r="E174" s="185" t="s">
        <v>282</v>
      </c>
      <c r="F174" s="186" t="s">
        <v>283</v>
      </c>
      <c r="G174" s="187" t="s">
        <v>223</v>
      </c>
      <c r="H174" s="188">
        <v>59.43</v>
      </c>
      <c r="I174" s="189"/>
      <c r="J174" s="190">
        <f>ROUND(I174*H174,2)</f>
        <v>0</v>
      </c>
      <c r="K174" s="186" t="s">
        <v>188</v>
      </c>
      <c r="L174" s="38"/>
      <c r="M174" s="191" t="s">
        <v>1</v>
      </c>
      <c r="N174" s="192" t="s">
        <v>38</v>
      </c>
      <c r="O174" s="70"/>
      <c r="P174" s="193">
        <f>O174*H174</f>
        <v>0</v>
      </c>
      <c r="Q174" s="193">
        <v>0</v>
      </c>
      <c r="R174" s="193">
        <f>Q174*H174</f>
        <v>0</v>
      </c>
      <c r="S174" s="193">
        <v>0</v>
      </c>
      <c r="T174" s="194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5" t="s">
        <v>189</v>
      </c>
      <c r="AT174" s="195" t="s">
        <v>184</v>
      </c>
      <c r="AU174" s="195" t="s">
        <v>83</v>
      </c>
      <c r="AY174" s="16" t="s">
        <v>182</v>
      </c>
      <c r="BE174" s="196">
        <f>IF(N174="základní",J174,0)</f>
        <v>0</v>
      </c>
      <c r="BF174" s="196">
        <f>IF(N174="snížená",J174,0)</f>
        <v>0</v>
      </c>
      <c r="BG174" s="196">
        <f>IF(N174="zákl. přenesená",J174,0)</f>
        <v>0</v>
      </c>
      <c r="BH174" s="196">
        <f>IF(N174="sníž. přenesená",J174,0)</f>
        <v>0</v>
      </c>
      <c r="BI174" s="196">
        <f>IF(N174="nulová",J174,0)</f>
        <v>0</v>
      </c>
      <c r="BJ174" s="16" t="s">
        <v>81</v>
      </c>
      <c r="BK174" s="196">
        <f>ROUND(I174*H174,2)</f>
        <v>0</v>
      </c>
      <c r="BL174" s="16" t="s">
        <v>189</v>
      </c>
      <c r="BM174" s="195" t="s">
        <v>284</v>
      </c>
    </row>
    <row r="175" spans="1:65" s="12" customFormat="1" ht="22.5">
      <c r="B175" s="197"/>
      <c r="C175" s="198"/>
      <c r="D175" s="199" t="s">
        <v>191</v>
      </c>
      <c r="E175" s="200" t="s">
        <v>1</v>
      </c>
      <c r="F175" s="201" t="s">
        <v>500</v>
      </c>
      <c r="G175" s="198"/>
      <c r="H175" s="202">
        <v>59.43</v>
      </c>
      <c r="I175" s="203"/>
      <c r="J175" s="198"/>
      <c r="K175" s="198"/>
      <c r="L175" s="204"/>
      <c r="M175" s="205"/>
      <c r="N175" s="206"/>
      <c r="O175" s="206"/>
      <c r="P175" s="206"/>
      <c r="Q175" s="206"/>
      <c r="R175" s="206"/>
      <c r="S175" s="206"/>
      <c r="T175" s="207"/>
      <c r="AT175" s="208" t="s">
        <v>191</v>
      </c>
      <c r="AU175" s="208" t="s">
        <v>83</v>
      </c>
      <c r="AV175" s="12" t="s">
        <v>83</v>
      </c>
      <c r="AW175" s="12" t="s">
        <v>30</v>
      </c>
      <c r="AX175" s="12" t="s">
        <v>81</v>
      </c>
      <c r="AY175" s="208" t="s">
        <v>182</v>
      </c>
    </row>
    <row r="176" spans="1:65" s="1" customFormat="1" ht="36">
      <c r="A176" s="33"/>
      <c r="B176" s="34"/>
      <c r="C176" s="184" t="s">
        <v>276</v>
      </c>
      <c r="D176" s="184" t="s">
        <v>184</v>
      </c>
      <c r="E176" s="185" t="s">
        <v>286</v>
      </c>
      <c r="F176" s="186" t="s">
        <v>287</v>
      </c>
      <c r="G176" s="187" t="s">
        <v>223</v>
      </c>
      <c r="H176" s="188">
        <v>594.29700000000003</v>
      </c>
      <c r="I176" s="189"/>
      <c r="J176" s="190">
        <f>ROUND(I176*H176,2)</f>
        <v>0</v>
      </c>
      <c r="K176" s="186" t="s">
        <v>188</v>
      </c>
      <c r="L176" s="38"/>
      <c r="M176" s="191" t="s">
        <v>1</v>
      </c>
      <c r="N176" s="192" t="s">
        <v>38</v>
      </c>
      <c r="O176" s="70"/>
      <c r="P176" s="193">
        <f>O176*H176</f>
        <v>0</v>
      </c>
      <c r="Q176" s="193">
        <v>0</v>
      </c>
      <c r="R176" s="193">
        <f>Q176*H176</f>
        <v>0</v>
      </c>
      <c r="S176" s="193">
        <v>0</v>
      </c>
      <c r="T176" s="194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5" t="s">
        <v>189</v>
      </c>
      <c r="AT176" s="195" t="s">
        <v>184</v>
      </c>
      <c r="AU176" s="195" t="s">
        <v>83</v>
      </c>
      <c r="AY176" s="16" t="s">
        <v>182</v>
      </c>
      <c r="BE176" s="196">
        <f>IF(N176="základní",J176,0)</f>
        <v>0</v>
      </c>
      <c r="BF176" s="196">
        <f>IF(N176="snížená",J176,0)</f>
        <v>0</v>
      </c>
      <c r="BG176" s="196">
        <f>IF(N176="zákl. přenesená",J176,0)</f>
        <v>0</v>
      </c>
      <c r="BH176" s="196">
        <f>IF(N176="sníž. přenesená",J176,0)</f>
        <v>0</v>
      </c>
      <c r="BI176" s="196">
        <f>IF(N176="nulová",J176,0)</f>
        <v>0</v>
      </c>
      <c r="BJ176" s="16" t="s">
        <v>81</v>
      </c>
      <c r="BK176" s="196">
        <f>ROUND(I176*H176,2)</f>
        <v>0</v>
      </c>
      <c r="BL176" s="16" t="s">
        <v>189</v>
      </c>
      <c r="BM176" s="195" t="s">
        <v>288</v>
      </c>
    </row>
    <row r="177" spans="1:65" s="12" customFormat="1">
      <c r="B177" s="197"/>
      <c r="C177" s="198"/>
      <c r="D177" s="199" t="s">
        <v>191</v>
      </c>
      <c r="E177" s="200" t="s">
        <v>1</v>
      </c>
      <c r="F177" s="201" t="s">
        <v>499</v>
      </c>
      <c r="G177" s="198"/>
      <c r="H177" s="202">
        <v>594.29700000000003</v>
      </c>
      <c r="I177" s="203"/>
      <c r="J177" s="198"/>
      <c r="K177" s="198"/>
      <c r="L177" s="204"/>
      <c r="M177" s="205"/>
      <c r="N177" s="206"/>
      <c r="O177" s="206"/>
      <c r="P177" s="206"/>
      <c r="Q177" s="206"/>
      <c r="R177" s="206"/>
      <c r="S177" s="206"/>
      <c r="T177" s="207"/>
      <c r="AT177" s="208" t="s">
        <v>191</v>
      </c>
      <c r="AU177" s="208" t="s">
        <v>83</v>
      </c>
      <c r="AV177" s="12" t="s">
        <v>83</v>
      </c>
      <c r="AW177" s="12" t="s">
        <v>30</v>
      </c>
      <c r="AX177" s="12" t="s">
        <v>81</v>
      </c>
      <c r="AY177" s="208" t="s">
        <v>182</v>
      </c>
    </row>
    <row r="178" spans="1:65" s="1" customFormat="1" ht="24">
      <c r="A178" s="33"/>
      <c r="B178" s="34"/>
      <c r="C178" s="184" t="s">
        <v>281</v>
      </c>
      <c r="D178" s="184" t="s">
        <v>184</v>
      </c>
      <c r="E178" s="185" t="s">
        <v>290</v>
      </c>
      <c r="F178" s="186" t="s">
        <v>291</v>
      </c>
      <c r="G178" s="187" t="s">
        <v>223</v>
      </c>
      <c r="H178" s="188">
        <v>72.679000000000002</v>
      </c>
      <c r="I178" s="189"/>
      <c r="J178" s="190">
        <f>ROUND(I178*H178,2)</f>
        <v>0</v>
      </c>
      <c r="K178" s="186" t="s">
        <v>1</v>
      </c>
      <c r="L178" s="38"/>
      <c r="M178" s="191" t="s">
        <v>1</v>
      </c>
      <c r="N178" s="192" t="s">
        <v>38</v>
      </c>
      <c r="O178" s="70"/>
      <c r="P178" s="193">
        <f>O178*H178</f>
        <v>0</v>
      </c>
      <c r="Q178" s="193">
        <v>0</v>
      </c>
      <c r="R178" s="193">
        <f>Q178*H178</f>
        <v>0</v>
      </c>
      <c r="S178" s="193">
        <v>0</v>
      </c>
      <c r="T178" s="194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5" t="s">
        <v>189</v>
      </c>
      <c r="AT178" s="195" t="s">
        <v>184</v>
      </c>
      <c r="AU178" s="195" t="s">
        <v>83</v>
      </c>
      <c r="AY178" s="16" t="s">
        <v>182</v>
      </c>
      <c r="BE178" s="196">
        <f>IF(N178="základní",J178,0)</f>
        <v>0</v>
      </c>
      <c r="BF178" s="196">
        <f>IF(N178="snížená",J178,0)</f>
        <v>0</v>
      </c>
      <c r="BG178" s="196">
        <f>IF(N178="zákl. přenesená",J178,0)</f>
        <v>0</v>
      </c>
      <c r="BH178" s="196">
        <f>IF(N178="sníž. přenesená",J178,0)</f>
        <v>0</v>
      </c>
      <c r="BI178" s="196">
        <f>IF(N178="nulová",J178,0)</f>
        <v>0</v>
      </c>
      <c r="BJ178" s="16" t="s">
        <v>81</v>
      </c>
      <c r="BK178" s="196">
        <f>ROUND(I178*H178,2)</f>
        <v>0</v>
      </c>
      <c r="BL178" s="16" t="s">
        <v>189</v>
      </c>
      <c r="BM178" s="195" t="s">
        <v>292</v>
      </c>
    </row>
    <row r="179" spans="1:65" s="12" customFormat="1">
      <c r="B179" s="197"/>
      <c r="C179" s="198"/>
      <c r="D179" s="199" t="s">
        <v>191</v>
      </c>
      <c r="E179" s="200" t="s">
        <v>1</v>
      </c>
      <c r="F179" s="201" t="s">
        <v>247</v>
      </c>
      <c r="G179" s="198"/>
      <c r="H179" s="202">
        <v>72.679000000000002</v>
      </c>
      <c r="I179" s="203"/>
      <c r="J179" s="198"/>
      <c r="K179" s="198"/>
      <c r="L179" s="204"/>
      <c r="M179" s="205"/>
      <c r="N179" s="206"/>
      <c r="O179" s="206"/>
      <c r="P179" s="206"/>
      <c r="Q179" s="206"/>
      <c r="R179" s="206"/>
      <c r="S179" s="206"/>
      <c r="T179" s="207"/>
      <c r="AT179" s="208" t="s">
        <v>191</v>
      </c>
      <c r="AU179" s="208" t="s">
        <v>83</v>
      </c>
      <c r="AV179" s="12" t="s">
        <v>83</v>
      </c>
      <c r="AW179" s="12" t="s">
        <v>30</v>
      </c>
      <c r="AX179" s="12" t="s">
        <v>81</v>
      </c>
      <c r="AY179" s="208" t="s">
        <v>182</v>
      </c>
    </row>
    <row r="180" spans="1:65" s="1" customFormat="1" ht="24">
      <c r="A180" s="33"/>
      <c r="B180" s="34"/>
      <c r="C180" s="184" t="s">
        <v>285</v>
      </c>
      <c r="D180" s="184" t="s">
        <v>184</v>
      </c>
      <c r="E180" s="185" t="s">
        <v>294</v>
      </c>
      <c r="F180" s="186" t="s">
        <v>295</v>
      </c>
      <c r="G180" s="187" t="s">
        <v>223</v>
      </c>
      <c r="H180" s="188">
        <v>72.679000000000002</v>
      </c>
      <c r="I180" s="189"/>
      <c r="J180" s="190">
        <f>ROUND(I180*H180,2)</f>
        <v>0</v>
      </c>
      <c r="K180" s="186" t="s">
        <v>1</v>
      </c>
      <c r="L180" s="38"/>
      <c r="M180" s="191" t="s">
        <v>1</v>
      </c>
      <c r="N180" s="192" t="s">
        <v>38</v>
      </c>
      <c r="O180" s="70"/>
      <c r="P180" s="193">
        <f>O180*H180</f>
        <v>0</v>
      </c>
      <c r="Q180" s="193">
        <v>0</v>
      </c>
      <c r="R180" s="193">
        <f>Q180*H180</f>
        <v>0</v>
      </c>
      <c r="S180" s="193">
        <v>0</v>
      </c>
      <c r="T180" s="194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5" t="s">
        <v>189</v>
      </c>
      <c r="AT180" s="195" t="s">
        <v>184</v>
      </c>
      <c r="AU180" s="195" t="s">
        <v>83</v>
      </c>
      <c r="AY180" s="16" t="s">
        <v>182</v>
      </c>
      <c r="BE180" s="196">
        <f>IF(N180="základní",J180,0)</f>
        <v>0</v>
      </c>
      <c r="BF180" s="196">
        <f>IF(N180="snížená",J180,0)</f>
        <v>0</v>
      </c>
      <c r="BG180" s="196">
        <f>IF(N180="zákl. přenesená",J180,0)</f>
        <v>0</v>
      </c>
      <c r="BH180" s="196">
        <f>IF(N180="sníž. přenesená",J180,0)</f>
        <v>0</v>
      </c>
      <c r="BI180" s="196">
        <f>IF(N180="nulová",J180,0)</f>
        <v>0</v>
      </c>
      <c r="BJ180" s="16" t="s">
        <v>81</v>
      </c>
      <c r="BK180" s="196">
        <f>ROUND(I180*H180,2)</f>
        <v>0</v>
      </c>
      <c r="BL180" s="16" t="s">
        <v>189</v>
      </c>
      <c r="BM180" s="195" t="s">
        <v>296</v>
      </c>
    </row>
    <row r="181" spans="1:65" s="12" customFormat="1">
      <c r="B181" s="197"/>
      <c r="C181" s="198"/>
      <c r="D181" s="199" t="s">
        <v>191</v>
      </c>
      <c r="E181" s="200" t="s">
        <v>1</v>
      </c>
      <c r="F181" s="201" t="s">
        <v>247</v>
      </c>
      <c r="G181" s="198"/>
      <c r="H181" s="202">
        <v>72.679000000000002</v>
      </c>
      <c r="I181" s="203"/>
      <c r="J181" s="198"/>
      <c r="K181" s="198"/>
      <c r="L181" s="204"/>
      <c r="M181" s="205"/>
      <c r="N181" s="206"/>
      <c r="O181" s="206"/>
      <c r="P181" s="206"/>
      <c r="Q181" s="206"/>
      <c r="R181" s="206"/>
      <c r="S181" s="206"/>
      <c r="T181" s="207"/>
      <c r="AT181" s="208" t="s">
        <v>191</v>
      </c>
      <c r="AU181" s="208" t="s">
        <v>83</v>
      </c>
      <c r="AV181" s="12" t="s">
        <v>83</v>
      </c>
      <c r="AW181" s="12" t="s">
        <v>30</v>
      </c>
      <c r="AX181" s="12" t="s">
        <v>81</v>
      </c>
      <c r="AY181" s="208" t="s">
        <v>182</v>
      </c>
    </row>
    <row r="182" spans="1:65" s="1" customFormat="1" ht="16.5" customHeight="1">
      <c r="A182" s="33"/>
      <c r="B182" s="34"/>
      <c r="C182" s="184" t="s">
        <v>289</v>
      </c>
      <c r="D182" s="184" t="s">
        <v>184</v>
      </c>
      <c r="E182" s="185" t="s">
        <v>298</v>
      </c>
      <c r="F182" s="186" t="s">
        <v>299</v>
      </c>
      <c r="G182" s="187" t="s">
        <v>223</v>
      </c>
      <c r="H182" s="188">
        <v>248.714</v>
      </c>
      <c r="I182" s="189"/>
      <c r="J182" s="190">
        <f>ROUND(I182*H182,2)</f>
        <v>0</v>
      </c>
      <c r="K182" s="186" t="s">
        <v>1</v>
      </c>
      <c r="L182" s="38"/>
      <c r="M182" s="191" t="s">
        <v>1</v>
      </c>
      <c r="N182" s="192" t="s">
        <v>38</v>
      </c>
      <c r="O182" s="70"/>
      <c r="P182" s="193">
        <f>O182*H182</f>
        <v>0</v>
      </c>
      <c r="Q182" s="193">
        <v>0</v>
      </c>
      <c r="R182" s="193">
        <f>Q182*H182</f>
        <v>0</v>
      </c>
      <c r="S182" s="193">
        <v>0</v>
      </c>
      <c r="T182" s="194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5" t="s">
        <v>189</v>
      </c>
      <c r="AT182" s="195" t="s">
        <v>184</v>
      </c>
      <c r="AU182" s="195" t="s">
        <v>83</v>
      </c>
      <c r="AY182" s="16" t="s">
        <v>182</v>
      </c>
      <c r="BE182" s="196">
        <f>IF(N182="základní",J182,0)</f>
        <v>0</v>
      </c>
      <c r="BF182" s="196">
        <f>IF(N182="snížená",J182,0)</f>
        <v>0</v>
      </c>
      <c r="BG182" s="196">
        <f>IF(N182="zákl. přenesená",J182,0)</f>
        <v>0</v>
      </c>
      <c r="BH182" s="196">
        <f>IF(N182="sníž. přenesená",J182,0)</f>
        <v>0</v>
      </c>
      <c r="BI182" s="196">
        <f>IF(N182="nulová",J182,0)</f>
        <v>0</v>
      </c>
      <c r="BJ182" s="16" t="s">
        <v>81</v>
      </c>
      <c r="BK182" s="196">
        <f>ROUND(I182*H182,2)</f>
        <v>0</v>
      </c>
      <c r="BL182" s="16" t="s">
        <v>189</v>
      </c>
      <c r="BM182" s="195" t="s">
        <v>300</v>
      </c>
    </row>
    <row r="183" spans="1:65" s="12" customFormat="1">
      <c r="B183" s="197"/>
      <c r="C183" s="198"/>
      <c r="D183" s="199" t="s">
        <v>191</v>
      </c>
      <c r="E183" s="200" t="s">
        <v>1</v>
      </c>
      <c r="F183" s="201" t="s">
        <v>301</v>
      </c>
      <c r="G183" s="198"/>
      <c r="H183" s="202">
        <v>248.714</v>
      </c>
      <c r="I183" s="203"/>
      <c r="J183" s="198"/>
      <c r="K183" s="198"/>
      <c r="L183" s="204"/>
      <c r="M183" s="205"/>
      <c r="N183" s="206"/>
      <c r="O183" s="206"/>
      <c r="P183" s="206"/>
      <c r="Q183" s="206"/>
      <c r="R183" s="206"/>
      <c r="S183" s="206"/>
      <c r="T183" s="207"/>
      <c r="AT183" s="208" t="s">
        <v>191</v>
      </c>
      <c r="AU183" s="208" t="s">
        <v>83</v>
      </c>
      <c r="AV183" s="12" t="s">
        <v>83</v>
      </c>
      <c r="AW183" s="12" t="s">
        <v>30</v>
      </c>
      <c r="AX183" s="12" t="s">
        <v>81</v>
      </c>
      <c r="AY183" s="208" t="s">
        <v>182</v>
      </c>
    </row>
    <row r="184" spans="1:65" s="1" customFormat="1" ht="24">
      <c r="A184" s="33"/>
      <c r="B184" s="34"/>
      <c r="C184" s="184" t="s">
        <v>7</v>
      </c>
      <c r="D184" s="184" t="s">
        <v>184</v>
      </c>
      <c r="E184" s="185" t="s">
        <v>303</v>
      </c>
      <c r="F184" s="186" t="s">
        <v>304</v>
      </c>
      <c r="G184" s="187" t="s">
        <v>305</v>
      </c>
      <c r="H184" s="188">
        <v>186.041</v>
      </c>
      <c r="I184" s="189"/>
      <c r="J184" s="190">
        <f>ROUND(I184*H184,2)</f>
        <v>0</v>
      </c>
      <c r="K184" s="186" t="s">
        <v>1</v>
      </c>
      <c r="L184" s="38"/>
      <c r="M184" s="191" t="s">
        <v>1</v>
      </c>
      <c r="N184" s="192" t="s">
        <v>38</v>
      </c>
      <c r="O184" s="70"/>
      <c r="P184" s="193">
        <f>O184*H184</f>
        <v>0</v>
      </c>
      <c r="Q184" s="193">
        <v>0</v>
      </c>
      <c r="R184" s="193">
        <f>Q184*H184</f>
        <v>0</v>
      </c>
      <c r="S184" s="193">
        <v>0</v>
      </c>
      <c r="T184" s="194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5" t="s">
        <v>189</v>
      </c>
      <c r="AT184" s="195" t="s">
        <v>184</v>
      </c>
      <c r="AU184" s="195" t="s">
        <v>83</v>
      </c>
      <c r="AY184" s="16" t="s">
        <v>182</v>
      </c>
      <c r="BE184" s="196">
        <f>IF(N184="základní",J184,0)</f>
        <v>0</v>
      </c>
      <c r="BF184" s="196">
        <f>IF(N184="snížená",J184,0)</f>
        <v>0</v>
      </c>
      <c r="BG184" s="196">
        <f>IF(N184="zákl. přenesená",J184,0)</f>
        <v>0</v>
      </c>
      <c r="BH184" s="196">
        <f>IF(N184="sníž. přenesená",J184,0)</f>
        <v>0</v>
      </c>
      <c r="BI184" s="196">
        <f>IF(N184="nulová",J184,0)</f>
        <v>0</v>
      </c>
      <c r="BJ184" s="16" t="s">
        <v>81</v>
      </c>
      <c r="BK184" s="196">
        <f>ROUND(I184*H184,2)</f>
        <v>0</v>
      </c>
      <c r="BL184" s="16" t="s">
        <v>189</v>
      </c>
      <c r="BM184" s="195" t="s">
        <v>306</v>
      </c>
    </row>
    <row r="185" spans="1:65" s="12" customFormat="1">
      <c r="B185" s="197"/>
      <c r="C185" s="198"/>
      <c r="D185" s="199" t="s">
        <v>191</v>
      </c>
      <c r="E185" s="200" t="s">
        <v>1</v>
      </c>
      <c r="F185" s="201" t="s">
        <v>307</v>
      </c>
      <c r="G185" s="198"/>
      <c r="H185" s="202">
        <v>186.041</v>
      </c>
      <c r="I185" s="203"/>
      <c r="J185" s="198"/>
      <c r="K185" s="198"/>
      <c r="L185" s="204"/>
      <c r="M185" s="205"/>
      <c r="N185" s="206"/>
      <c r="O185" s="206"/>
      <c r="P185" s="206"/>
      <c r="Q185" s="206"/>
      <c r="R185" s="206"/>
      <c r="S185" s="206"/>
      <c r="T185" s="207"/>
      <c r="AT185" s="208" t="s">
        <v>191</v>
      </c>
      <c r="AU185" s="208" t="s">
        <v>83</v>
      </c>
      <c r="AV185" s="12" t="s">
        <v>83</v>
      </c>
      <c r="AW185" s="12" t="s">
        <v>30</v>
      </c>
      <c r="AX185" s="12" t="s">
        <v>81</v>
      </c>
      <c r="AY185" s="208" t="s">
        <v>182</v>
      </c>
    </row>
    <row r="186" spans="1:65" s="1" customFormat="1" ht="24">
      <c r="A186" s="33"/>
      <c r="B186" s="34"/>
      <c r="C186" s="184" t="s">
        <v>297</v>
      </c>
      <c r="D186" s="184" t="s">
        <v>184</v>
      </c>
      <c r="E186" s="185" t="s">
        <v>309</v>
      </c>
      <c r="F186" s="186" t="s">
        <v>310</v>
      </c>
      <c r="G186" s="187" t="s">
        <v>223</v>
      </c>
      <c r="H186" s="188">
        <v>107.51</v>
      </c>
      <c r="I186" s="189"/>
      <c r="J186" s="190">
        <f>ROUND(I186*H186,2)</f>
        <v>0</v>
      </c>
      <c r="K186" s="186" t="s">
        <v>1</v>
      </c>
      <c r="L186" s="38"/>
      <c r="M186" s="191" t="s">
        <v>1</v>
      </c>
      <c r="N186" s="192" t="s">
        <v>38</v>
      </c>
      <c r="O186" s="70"/>
      <c r="P186" s="193">
        <f>O186*H186</f>
        <v>0</v>
      </c>
      <c r="Q186" s="193">
        <v>0</v>
      </c>
      <c r="R186" s="193">
        <f>Q186*H186</f>
        <v>0</v>
      </c>
      <c r="S186" s="193">
        <v>0</v>
      </c>
      <c r="T186" s="194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5" t="s">
        <v>189</v>
      </c>
      <c r="AT186" s="195" t="s">
        <v>184</v>
      </c>
      <c r="AU186" s="195" t="s">
        <v>83</v>
      </c>
      <c r="AY186" s="16" t="s">
        <v>182</v>
      </c>
      <c r="BE186" s="196">
        <f>IF(N186="základní",J186,0)</f>
        <v>0</v>
      </c>
      <c r="BF186" s="196">
        <f>IF(N186="snížená",J186,0)</f>
        <v>0</v>
      </c>
      <c r="BG186" s="196">
        <f>IF(N186="zákl. přenesená",J186,0)</f>
        <v>0</v>
      </c>
      <c r="BH186" s="196">
        <f>IF(N186="sníž. přenesená",J186,0)</f>
        <v>0</v>
      </c>
      <c r="BI186" s="196">
        <f>IF(N186="nulová",J186,0)</f>
        <v>0</v>
      </c>
      <c r="BJ186" s="16" t="s">
        <v>81</v>
      </c>
      <c r="BK186" s="196">
        <f>ROUND(I186*H186,2)</f>
        <v>0</v>
      </c>
      <c r="BL186" s="16" t="s">
        <v>189</v>
      </c>
      <c r="BM186" s="195" t="s">
        <v>311</v>
      </c>
    </row>
    <row r="187" spans="1:65" s="12" customFormat="1">
      <c r="B187" s="197"/>
      <c r="C187" s="198"/>
      <c r="D187" s="199" t="s">
        <v>191</v>
      </c>
      <c r="E187" s="200" t="s">
        <v>1</v>
      </c>
      <c r="F187" s="201" t="s">
        <v>312</v>
      </c>
      <c r="G187" s="198"/>
      <c r="H187" s="202">
        <v>107.51</v>
      </c>
      <c r="I187" s="203"/>
      <c r="J187" s="198"/>
      <c r="K187" s="198"/>
      <c r="L187" s="204"/>
      <c r="M187" s="205"/>
      <c r="N187" s="206"/>
      <c r="O187" s="206"/>
      <c r="P187" s="206"/>
      <c r="Q187" s="206"/>
      <c r="R187" s="206"/>
      <c r="S187" s="206"/>
      <c r="T187" s="207"/>
      <c r="AT187" s="208" t="s">
        <v>191</v>
      </c>
      <c r="AU187" s="208" t="s">
        <v>83</v>
      </c>
      <c r="AV187" s="12" t="s">
        <v>83</v>
      </c>
      <c r="AW187" s="12" t="s">
        <v>30</v>
      </c>
      <c r="AX187" s="12" t="s">
        <v>81</v>
      </c>
      <c r="AY187" s="208" t="s">
        <v>182</v>
      </c>
    </row>
    <row r="188" spans="1:65" s="1" customFormat="1" ht="16.5" customHeight="1">
      <c r="A188" s="33"/>
      <c r="B188" s="34"/>
      <c r="C188" s="230" t="s">
        <v>302</v>
      </c>
      <c r="D188" s="230" t="s">
        <v>315</v>
      </c>
      <c r="E188" s="231" t="s">
        <v>316</v>
      </c>
      <c r="F188" s="232" t="s">
        <v>317</v>
      </c>
      <c r="G188" s="233" t="s">
        <v>305</v>
      </c>
      <c r="H188" s="234">
        <v>117.914</v>
      </c>
      <c r="I188" s="235"/>
      <c r="J188" s="236">
        <f>ROUND(I188*H188,2)</f>
        <v>0</v>
      </c>
      <c r="K188" s="232" t="s">
        <v>188</v>
      </c>
      <c r="L188" s="237"/>
      <c r="M188" s="238" t="s">
        <v>1</v>
      </c>
      <c r="N188" s="239" t="s">
        <v>38</v>
      </c>
      <c r="O188" s="70"/>
      <c r="P188" s="193">
        <f>O188*H188</f>
        <v>0</v>
      </c>
      <c r="Q188" s="193">
        <v>1</v>
      </c>
      <c r="R188" s="193">
        <f>Q188*H188</f>
        <v>117.914</v>
      </c>
      <c r="S188" s="193">
        <v>0</v>
      </c>
      <c r="T188" s="194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5" t="s">
        <v>226</v>
      </c>
      <c r="AT188" s="195" t="s">
        <v>315</v>
      </c>
      <c r="AU188" s="195" t="s">
        <v>83</v>
      </c>
      <c r="AY188" s="16" t="s">
        <v>182</v>
      </c>
      <c r="BE188" s="196">
        <f>IF(N188="základní",J188,0)</f>
        <v>0</v>
      </c>
      <c r="BF188" s="196">
        <f>IF(N188="snížená",J188,0)</f>
        <v>0</v>
      </c>
      <c r="BG188" s="196">
        <f>IF(N188="zákl. přenesená",J188,0)</f>
        <v>0</v>
      </c>
      <c r="BH188" s="196">
        <f>IF(N188="sníž. přenesená",J188,0)</f>
        <v>0</v>
      </c>
      <c r="BI188" s="196">
        <f>IF(N188="nulová",J188,0)</f>
        <v>0</v>
      </c>
      <c r="BJ188" s="16" t="s">
        <v>81</v>
      </c>
      <c r="BK188" s="196">
        <f>ROUND(I188*H188,2)</f>
        <v>0</v>
      </c>
      <c r="BL188" s="16" t="s">
        <v>189</v>
      </c>
      <c r="BM188" s="195" t="s">
        <v>318</v>
      </c>
    </row>
    <row r="189" spans="1:65" s="14" customFormat="1">
      <c r="B189" s="220"/>
      <c r="C189" s="221"/>
      <c r="D189" s="199" t="s">
        <v>191</v>
      </c>
      <c r="E189" s="222" t="s">
        <v>1</v>
      </c>
      <c r="F189" s="223" t="s">
        <v>319</v>
      </c>
      <c r="G189" s="221"/>
      <c r="H189" s="222" t="s">
        <v>1</v>
      </c>
      <c r="I189" s="224"/>
      <c r="J189" s="221"/>
      <c r="K189" s="221"/>
      <c r="L189" s="225"/>
      <c r="M189" s="226"/>
      <c r="N189" s="227"/>
      <c r="O189" s="227"/>
      <c r="P189" s="227"/>
      <c r="Q189" s="227"/>
      <c r="R189" s="227"/>
      <c r="S189" s="227"/>
      <c r="T189" s="228"/>
      <c r="AT189" s="229" t="s">
        <v>191</v>
      </c>
      <c r="AU189" s="229" t="s">
        <v>83</v>
      </c>
      <c r="AV189" s="14" t="s">
        <v>81</v>
      </c>
      <c r="AW189" s="14" t="s">
        <v>30</v>
      </c>
      <c r="AX189" s="14" t="s">
        <v>73</v>
      </c>
      <c r="AY189" s="229" t="s">
        <v>182</v>
      </c>
    </row>
    <row r="190" spans="1:65" s="12" customFormat="1">
      <c r="B190" s="197"/>
      <c r="C190" s="198"/>
      <c r="D190" s="199" t="s">
        <v>191</v>
      </c>
      <c r="E190" s="200" t="s">
        <v>1</v>
      </c>
      <c r="F190" s="201" t="s">
        <v>320</v>
      </c>
      <c r="G190" s="198"/>
      <c r="H190" s="202">
        <v>15.45</v>
      </c>
      <c r="I190" s="203"/>
      <c r="J190" s="198"/>
      <c r="K190" s="198"/>
      <c r="L190" s="204"/>
      <c r="M190" s="205"/>
      <c r="N190" s="206"/>
      <c r="O190" s="206"/>
      <c r="P190" s="206"/>
      <c r="Q190" s="206"/>
      <c r="R190" s="206"/>
      <c r="S190" s="206"/>
      <c r="T190" s="207"/>
      <c r="AT190" s="208" t="s">
        <v>191</v>
      </c>
      <c r="AU190" s="208" t="s">
        <v>83</v>
      </c>
      <c r="AV190" s="12" t="s">
        <v>83</v>
      </c>
      <c r="AW190" s="12" t="s">
        <v>30</v>
      </c>
      <c r="AX190" s="12" t="s">
        <v>73</v>
      </c>
      <c r="AY190" s="208" t="s">
        <v>182</v>
      </c>
    </row>
    <row r="191" spans="1:65" s="12" customFormat="1">
      <c r="B191" s="197"/>
      <c r="C191" s="198"/>
      <c r="D191" s="199" t="s">
        <v>191</v>
      </c>
      <c r="E191" s="200" t="s">
        <v>1</v>
      </c>
      <c r="F191" s="201" t="s">
        <v>321</v>
      </c>
      <c r="G191" s="198"/>
      <c r="H191" s="202">
        <v>13.39</v>
      </c>
      <c r="I191" s="203"/>
      <c r="J191" s="198"/>
      <c r="K191" s="198"/>
      <c r="L191" s="204"/>
      <c r="M191" s="205"/>
      <c r="N191" s="206"/>
      <c r="O191" s="206"/>
      <c r="P191" s="206"/>
      <c r="Q191" s="206"/>
      <c r="R191" s="206"/>
      <c r="S191" s="206"/>
      <c r="T191" s="207"/>
      <c r="AT191" s="208" t="s">
        <v>191</v>
      </c>
      <c r="AU191" s="208" t="s">
        <v>83</v>
      </c>
      <c r="AV191" s="12" t="s">
        <v>83</v>
      </c>
      <c r="AW191" s="12" t="s">
        <v>30</v>
      </c>
      <c r="AX191" s="12" t="s">
        <v>73</v>
      </c>
      <c r="AY191" s="208" t="s">
        <v>182</v>
      </c>
    </row>
    <row r="192" spans="1:65" s="12" customFormat="1">
      <c r="B192" s="197"/>
      <c r="C192" s="198"/>
      <c r="D192" s="199" t="s">
        <v>191</v>
      </c>
      <c r="E192" s="200" t="s">
        <v>1</v>
      </c>
      <c r="F192" s="201" t="s">
        <v>322</v>
      </c>
      <c r="G192" s="198"/>
      <c r="H192" s="202">
        <v>36.667999999999999</v>
      </c>
      <c r="I192" s="203"/>
      <c r="J192" s="198"/>
      <c r="K192" s="198"/>
      <c r="L192" s="204"/>
      <c r="M192" s="205"/>
      <c r="N192" s="206"/>
      <c r="O192" s="206"/>
      <c r="P192" s="206"/>
      <c r="Q192" s="206"/>
      <c r="R192" s="206"/>
      <c r="S192" s="206"/>
      <c r="T192" s="207"/>
      <c r="AT192" s="208" t="s">
        <v>191</v>
      </c>
      <c r="AU192" s="208" t="s">
        <v>83</v>
      </c>
      <c r="AV192" s="12" t="s">
        <v>83</v>
      </c>
      <c r="AW192" s="12" t="s">
        <v>30</v>
      </c>
      <c r="AX192" s="12" t="s">
        <v>73</v>
      </c>
      <c r="AY192" s="208" t="s">
        <v>182</v>
      </c>
    </row>
    <row r="193" spans="1:65" s="13" customFormat="1">
      <c r="B193" s="209"/>
      <c r="C193" s="210"/>
      <c r="D193" s="199" t="s">
        <v>191</v>
      </c>
      <c r="E193" s="211" t="s">
        <v>145</v>
      </c>
      <c r="F193" s="212" t="s">
        <v>199</v>
      </c>
      <c r="G193" s="210"/>
      <c r="H193" s="213">
        <v>65.507999999999996</v>
      </c>
      <c r="I193" s="214"/>
      <c r="J193" s="210"/>
      <c r="K193" s="210"/>
      <c r="L193" s="215"/>
      <c r="M193" s="216"/>
      <c r="N193" s="217"/>
      <c r="O193" s="217"/>
      <c r="P193" s="217"/>
      <c r="Q193" s="217"/>
      <c r="R193" s="217"/>
      <c r="S193" s="217"/>
      <c r="T193" s="218"/>
      <c r="AT193" s="219" t="s">
        <v>191</v>
      </c>
      <c r="AU193" s="219" t="s">
        <v>83</v>
      </c>
      <c r="AV193" s="13" t="s">
        <v>189</v>
      </c>
      <c r="AW193" s="13" t="s">
        <v>30</v>
      </c>
      <c r="AX193" s="13" t="s">
        <v>73</v>
      </c>
      <c r="AY193" s="219" t="s">
        <v>182</v>
      </c>
    </row>
    <row r="194" spans="1:65" s="12" customFormat="1">
      <c r="B194" s="197"/>
      <c r="C194" s="198"/>
      <c r="D194" s="199" t="s">
        <v>191</v>
      </c>
      <c r="E194" s="200" t="s">
        <v>1</v>
      </c>
      <c r="F194" s="201" t="s">
        <v>323</v>
      </c>
      <c r="G194" s="198"/>
      <c r="H194" s="202">
        <v>117.914</v>
      </c>
      <c r="I194" s="203"/>
      <c r="J194" s="198"/>
      <c r="K194" s="198"/>
      <c r="L194" s="204"/>
      <c r="M194" s="205"/>
      <c r="N194" s="206"/>
      <c r="O194" s="206"/>
      <c r="P194" s="206"/>
      <c r="Q194" s="206"/>
      <c r="R194" s="206"/>
      <c r="S194" s="206"/>
      <c r="T194" s="207"/>
      <c r="AT194" s="208" t="s">
        <v>191</v>
      </c>
      <c r="AU194" s="208" t="s">
        <v>83</v>
      </c>
      <c r="AV194" s="12" t="s">
        <v>83</v>
      </c>
      <c r="AW194" s="12" t="s">
        <v>30</v>
      </c>
      <c r="AX194" s="12" t="s">
        <v>81</v>
      </c>
      <c r="AY194" s="208" t="s">
        <v>182</v>
      </c>
    </row>
    <row r="195" spans="1:65" s="1" customFormat="1" ht="24">
      <c r="A195" s="33"/>
      <c r="B195" s="34"/>
      <c r="C195" s="184" t="s">
        <v>308</v>
      </c>
      <c r="D195" s="184" t="s">
        <v>184</v>
      </c>
      <c r="E195" s="185" t="s">
        <v>325</v>
      </c>
      <c r="F195" s="186" t="s">
        <v>326</v>
      </c>
      <c r="G195" s="187" t="s">
        <v>223</v>
      </c>
      <c r="H195" s="188">
        <v>24.72</v>
      </c>
      <c r="I195" s="189"/>
      <c r="J195" s="190">
        <f>ROUND(I195*H195,2)</f>
        <v>0</v>
      </c>
      <c r="K195" s="186" t="s">
        <v>1</v>
      </c>
      <c r="L195" s="38"/>
      <c r="M195" s="191" t="s">
        <v>1</v>
      </c>
      <c r="N195" s="192" t="s">
        <v>38</v>
      </c>
      <c r="O195" s="70"/>
      <c r="P195" s="193">
        <f>O195*H195</f>
        <v>0</v>
      </c>
      <c r="Q195" s="193">
        <v>0</v>
      </c>
      <c r="R195" s="193">
        <f>Q195*H195</f>
        <v>0</v>
      </c>
      <c r="S195" s="193">
        <v>0</v>
      </c>
      <c r="T195" s="194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5" t="s">
        <v>189</v>
      </c>
      <c r="AT195" s="195" t="s">
        <v>184</v>
      </c>
      <c r="AU195" s="195" t="s">
        <v>83</v>
      </c>
      <c r="AY195" s="16" t="s">
        <v>182</v>
      </c>
      <c r="BE195" s="196">
        <f>IF(N195="základní",J195,0)</f>
        <v>0</v>
      </c>
      <c r="BF195" s="196">
        <f>IF(N195="snížená",J195,0)</f>
        <v>0</v>
      </c>
      <c r="BG195" s="196">
        <f>IF(N195="zákl. přenesená",J195,0)</f>
        <v>0</v>
      </c>
      <c r="BH195" s="196">
        <f>IF(N195="sníž. přenesená",J195,0)</f>
        <v>0</v>
      </c>
      <c r="BI195" s="196">
        <f>IF(N195="nulová",J195,0)</f>
        <v>0</v>
      </c>
      <c r="BJ195" s="16" t="s">
        <v>81</v>
      </c>
      <c r="BK195" s="196">
        <f>ROUND(I195*H195,2)</f>
        <v>0</v>
      </c>
      <c r="BL195" s="16" t="s">
        <v>189</v>
      </c>
      <c r="BM195" s="195" t="s">
        <v>327</v>
      </c>
    </row>
    <row r="196" spans="1:65" s="12" customFormat="1">
      <c r="B196" s="197"/>
      <c r="C196" s="198"/>
      <c r="D196" s="199" t="s">
        <v>191</v>
      </c>
      <c r="E196" s="200" t="s">
        <v>136</v>
      </c>
      <c r="F196" s="201" t="s">
        <v>328</v>
      </c>
      <c r="G196" s="198"/>
      <c r="H196" s="202">
        <v>24.72</v>
      </c>
      <c r="I196" s="203"/>
      <c r="J196" s="198"/>
      <c r="K196" s="198"/>
      <c r="L196" s="204"/>
      <c r="M196" s="205"/>
      <c r="N196" s="206"/>
      <c r="O196" s="206"/>
      <c r="P196" s="206"/>
      <c r="Q196" s="206"/>
      <c r="R196" s="206"/>
      <c r="S196" s="206"/>
      <c r="T196" s="207"/>
      <c r="AT196" s="208" t="s">
        <v>191</v>
      </c>
      <c r="AU196" s="208" t="s">
        <v>83</v>
      </c>
      <c r="AV196" s="12" t="s">
        <v>83</v>
      </c>
      <c r="AW196" s="12" t="s">
        <v>30</v>
      </c>
      <c r="AX196" s="12" t="s">
        <v>81</v>
      </c>
      <c r="AY196" s="208" t="s">
        <v>182</v>
      </c>
    </row>
    <row r="197" spans="1:65" s="1" customFormat="1" ht="16.5" customHeight="1">
      <c r="A197" s="33"/>
      <c r="B197" s="34"/>
      <c r="C197" s="230" t="s">
        <v>314</v>
      </c>
      <c r="D197" s="230" t="s">
        <v>315</v>
      </c>
      <c r="E197" s="231" t="s">
        <v>330</v>
      </c>
      <c r="F197" s="232" t="s">
        <v>331</v>
      </c>
      <c r="G197" s="233" t="s">
        <v>305</v>
      </c>
      <c r="H197" s="234">
        <v>44.496000000000002</v>
      </c>
      <c r="I197" s="235"/>
      <c r="J197" s="236">
        <f>ROUND(I197*H197,2)</f>
        <v>0</v>
      </c>
      <c r="K197" s="232" t="s">
        <v>1</v>
      </c>
      <c r="L197" s="237"/>
      <c r="M197" s="238" t="s">
        <v>1</v>
      </c>
      <c r="N197" s="239" t="s">
        <v>38</v>
      </c>
      <c r="O197" s="70"/>
      <c r="P197" s="193">
        <f>O197*H197</f>
        <v>0</v>
      </c>
      <c r="Q197" s="193">
        <v>0</v>
      </c>
      <c r="R197" s="193">
        <f>Q197*H197</f>
        <v>0</v>
      </c>
      <c r="S197" s="193">
        <v>0</v>
      </c>
      <c r="T197" s="194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5" t="s">
        <v>226</v>
      </c>
      <c r="AT197" s="195" t="s">
        <v>315</v>
      </c>
      <c r="AU197" s="195" t="s">
        <v>83</v>
      </c>
      <c r="AY197" s="16" t="s">
        <v>182</v>
      </c>
      <c r="BE197" s="196">
        <f>IF(N197="základní",J197,0)</f>
        <v>0</v>
      </c>
      <c r="BF197" s="196">
        <f>IF(N197="snížená",J197,0)</f>
        <v>0</v>
      </c>
      <c r="BG197" s="196">
        <f>IF(N197="zákl. přenesená",J197,0)</f>
        <v>0</v>
      </c>
      <c r="BH197" s="196">
        <f>IF(N197="sníž. přenesená",J197,0)</f>
        <v>0</v>
      </c>
      <c r="BI197" s="196">
        <f>IF(N197="nulová",J197,0)</f>
        <v>0</v>
      </c>
      <c r="BJ197" s="16" t="s">
        <v>81</v>
      </c>
      <c r="BK197" s="196">
        <f>ROUND(I197*H197,2)</f>
        <v>0</v>
      </c>
      <c r="BL197" s="16" t="s">
        <v>189</v>
      </c>
      <c r="BM197" s="195" t="s">
        <v>332</v>
      </c>
    </row>
    <row r="198" spans="1:65" s="12" customFormat="1">
      <c r="B198" s="197"/>
      <c r="C198" s="198"/>
      <c r="D198" s="199" t="s">
        <v>191</v>
      </c>
      <c r="E198" s="200" t="s">
        <v>1</v>
      </c>
      <c r="F198" s="201" t="s">
        <v>333</v>
      </c>
      <c r="G198" s="198"/>
      <c r="H198" s="202">
        <v>44.496000000000002</v>
      </c>
      <c r="I198" s="203"/>
      <c r="J198" s="198"/>
      <c r="K198" s="198"/>
      <c r="L198" s="204"/>
      <c r="M198" s="205"/>
      <c r="N198" s="206"/>
      <c r="O198" s="206"/>
      <c r="P198" s="206"/>
      <c r="Q198" s="206"/>
      <c r="R198" s="206"/>
      <c r="S198" s="206"/>
      <c r="T198" s="207"/>
      <c r="AT198" s="208" t="s">
        <v>191</v>
      </c>
      <c r="AU198" s="208" t="s">
        <v>83</v>
      </c>
      <c r="AV198" s="12" t="s">
        <v>83</v>
      </c>
      <c r="AW198" s="12" t="s">
        <v>30</v>
      </c>
      <c r="AX198" s="12" t="s">
        <v>81</v>
      </c>
      <c r="AY198" s="208" t="s">
        <v>182</v>
      </c>
    </row>
    <row r="199" spans="1:65" s="1" customFormat="1" ht="24">
      <c r="A199" s="33"/>
      <c r="B199" s="34"/>
      <c r="C199" s="184" t="s">
        <v>324</v>
      </c>
      <c r="D199" s="184" t="s">
        <v>184</v>
      </c>
      <c r="E199" s="185" t="s">
        <v>335</v>
      </c>
      <c r="F199" s="186" t="s">
        <v>336</v>
      </c>
      <c r="G199" s="187" t="s">
        <v>187</v>
      </c>
      <c r="H199" s="188">
        <v>66.95</v>
      </c>
      <c r="I199" s="189"/>
      <c r="J199" s="190">
        <f>ROUND(I199*H199,2)</f>
        <v>0</v>
      </c>
      <c r="K199" s="186" t="s">
        <v>188</v>
      </c>
      <c r="L199" s="38"/>
      <c r="M199" s="191" t="s">
        <v>1</v>
      </c>
      <c r="N199" s="192" t="s">
        <v>38</v>
      </c>
      <c r="O199" s="70"/>
      <c r="P199" s="193">
        <f>O199*H199</f>
        <v>0</v>
      </c>
      <c r="Q199" s="193">
        <v>0</v>
      </c>
      <c r="R199" s="193">
        <f>Q199*H199</f>
        <v>0</v>
      </c>
      <c r="S199" s="193">
        <v>0</v>
      </c>
      <c r="T199" s="194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5" t="s">
        <v>189</v>
      </c>
      <c r="AT199" s="195" t="s">
        <v>184</v>
      </c>
      <c r="AU199" s="195" t="s">
        <v>83</v>
      </c>
      <c r="AY199" s="16" t="s">
        <v>182</v>
      </c>
      <c r="BE199" s="196">
        <f>IF(N199="základní",J199,0)</f>
        <v>0</v>
      </c>
      <c r="BF199" s="196">
        <f>IF(N199="snížená",J199,0)</f>
        <v>0</v>
      </c>
      <c r="BG199" s="196">
        <f>IF(N199="zákl. přenesená",J199,0)</f>
        <v>0</v>
      </c>
      <c r="BH199" s="196">
        <f>IF(N199="sníž. přenesená",J199,0)</f>
        <v>0</v>
      </c>
      <c r="BI199" s="196">
        <f>IF(N199="nulová",J199,0)</f>
        <v>0</v>
      </c>
      <c r="BJ199" s="16" t="s">
        <v>81</v>
      </c>
      <c r="BK199" s="196">
        <f>ROUND(I199*H199,2)</f>
        <v>0</v>
      </c>
      <c r="BL199" s="16" t="s">
        <v>189</v>
      </c>
      <c r="BM199" s="195" t="s">
        <v>337</v>
      </c>
    </row>
    <row r="200" spans="1:65" s="12" customFormat="1">
      <c r="B200" s="197"/>
      <c r="C200" s="198"/>
      <c r="D200" s="199" t="s">
        <v>191</v>
      </c>
      <c r="E200" s="200" t="s">
        <v>1</v>
      </c>
      <c r="F200" s="201" t="s">
        <v>219</v>
      </c>
      <c r="G200" s="198"/>
      <c r="H200" s="202">
        <v>66.95</v>
      </c>
      <c r="I200" s="203"/>
      <c r="J200" s="198"/>
      <c r="K200" s="198"/>
      <c r="L200" s="204"/>
      <c r="M200" s="205"/>
      <c r="N200" s="206"/>
      <c r="O200" s="206"/>
      <c r="P200" s="206"/>
      <c r="Q200" s="206"/>
      <c r="R200" s="206"/>
      <c r="S200" s="206"/>
      <c r="T200" s="207"/>
      <c r="AT200" s="208" t="s">
        <v>191</v>
      </c>
      <c r="AU200" s="208" t="s">
        <v>83</v>
      </c>
      <c r="AV200" s="12" t="s">
        <v>83</v>
      </c>
      <c r="AW200" s="12" t="s">
        <v>30</v>
      </c>
      <c r="AX200" s="12" t="s">
        <v>73</v>
      </c>
      <c r="AY200" s="208" t="s">
        <v>182</v>
      </c>
    </row>
    <row r="201" spans="1:65" s="13" customFormat="1">
      <c r="B201" s="209"/>
      <c r="C201" s="210"/>
      <c r="D201" s="199" t="s">
        <v>191</v>
      </c>
      <c r="E201" s="211" t="s">
        <v>1</v>
      </c>
      <c r="F201" s="212" t="s">
        <v>199</v>
      </c>
      <c r="G201" s="210"/>
      <c r="H201" s="213">
        <v>66.95</v>
      </c>
      <c r="I201" s="214"/>
      <c r="J201" s="210"/>
      <c r="K201" s="210"/>
      <c r="L201" s="215"/>
      <c r="M201" s="216"/>
      <c r="N201" s="217"/>
      <c r="O201" s="217"/>
      <c r="P201" s="217"/>
      <c r="Q201" s="217"/>
      <c r="R201" s="217"/>
      <c r="S201" s="217"/>
      <c r="T201" s="218"/>
      <c r="AT201" s="219" t="s">
        <v>191</v>
      </c>
      <c r="AU201" s="219" t="s">
        <v>83</v>
      </c>
      <c r="AV201" s="13" t="s">
        <v>189</v>
      </c>
      <c r="AW201" s="13" t="s">
        <v>30</v>
      </c>
      <c r="AX201" s="13" t="s">
        <v>81</v>
      </c>
      <c r="AY201" s="219" t="s">
        <v>182</v>
      </c>
    </row>
    <row r="202" spans="1:65" s="1" customFormat="1" ht="16.5" customHeight="1">
      <c r="A202" s="33"/>
      <c r="B202" s="34"/>
      <c r="C202" s="184" t="s">
        <v>329</v>
      </c>
      <c r="D202" s="184" t="s">
        <v>184</v>
      </c>
      <c r="E202" s="185" t="s">
        <v>339</v>
      </c>
      <c r="F202" s="186" t="s">
        <v>340</v>
      </c>
      <c r="G202" s="187" t="s">
        <v>341</v>
      </c>
      <c r="H202" s="188">
        <v>154.5</v>
      </c>
      <c r="I202" s="189"/>
      <c r="J202" s="190">
        <f>ROUND(I202*H202,2)</f>
        <v>0</v>
      </c>
      <c r="K202" s="186" t="s">
        <v>1</v>
      </c>
      <c r="L202" s="38"/>
      <c r="M202" s="191" t="s">
        <v>1</v>
      </c>
      <c r="N202" s="192" t="s">
        <v>38</v>
      </c>
      <c r="O202" s="70"/>
      <c r="P202" s="193">
        <f>O202*H202</f>
        <v>0</v>
      </c>
      <c r="Q202" s="193">
        <v>0</v>
      </c>
      <c r="R202" s="193">
        <f>Q202*H202</f>
        <v>0</v>
      </c>
      <c r="S202" s="193">
        <v>0</v>
      </c>
      <c r="T202" s="194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5" t="s">
        <v>189</v>
      </c>
      <c r="AT202" s="195" t="s">
        <v>184</v>
      </c>
      <c r="AU202" s="195" t="s">
        <v>83</v>
      </c>
      <c r="AY202" s="16" t="s">
        <v>182</v>
      </c>
      <c r="BE202" s="196">
        <f>IF(N202="základní",J202,0)</f>
        <v>0</v>
      </c>
      <c r="BF202" s="196">
        <f>IF(N202="snížená",J202,0)</f>
        <v>0</v>
      </c>
      <c r="BG202" s="196">
        <f>IF(N202="zákl. přenesená",J202,0)</f>
        <v>0</v>
      </c>
      <c r="BH202" s="196">
        <f>IF(N202="sníž. přenesená",J202,0)</f>
        <v>0</v>
      </c>
      <c r="BI202" s="196">
        <f>IF(N202="nulová",J202,0)</f>
        <v>0</v>
      </c>
      <c r="BJ202" s="16" t="s">
        <v>81</v>
      </c>
      <c r="BK202" s="196">
        <f>ROUND(I202*H202,2)</f>
        <v>0</v>
      </c>
      <c r="BL202" s="16" t="s">
        <v>189</v>
      </c>
      <c r="BM202" s="195" t="s">
        <v>342</v>
      </c>
    </row>
    <row r="203" spans="1:65" s="12" customFormat="1">
      <c r="B203" s="197"/>
      <c r="C203" s="198"/>
      <c r="D203" s="199" t="s">
        <v>191</v>
      </c>
      <c r="E203" s="200" t="s">
        <v>123</v>
      </c>
      <c r="F203" s="201" t="s">
        <v>572</v>
      </c>
      <c r="G203" s="198"/>
      <c r="H203" s="202">
        <v>154.5</v>
      </c>
      <c r="I203" s="203"/>
      <c r="J203" s="198"/>
      <c r="K203" s="198"/>
      <c r="L203" s="204"/>
      <c r="M203" s="205"/>
      <c r="N203" s="206"/>
      <c r="O203" s="206"/>
      <c r="P203" s="206"/>
      <c r="Q203" s="206"/>
      <c r="R203" s="206"/>
      <c r="S203" s="206"/>
      <c r="T203" s="207"/>
      <c r="AT203" s="208" t="s">
        <v>191</v>
      </c>
      <c r="AU203" s="208" t="s">
        <v>83</v>
      </c>
      <c r="AV203" s="12" t="s">
        <v>83</v>
      </c>
      <c r="AW203" s="12" t="s">
        <v>30</v>
      </c>
      <c r="AX203" s="12" t="s">
        <v>81</v>
      </c>
      <c r="AY203" s="208" t="s">
        <v>182</v>
      </c>
    </row>
    <row r="204" spans="1:65" s="12" customFormat="1">
      <c r="B204" s="197"/>
      <c r="C204" s="198"/>
      <c r="D204" s="199" t="s">
        <v>191</v>
      </c>
      <c r="E204" s="200" t="s">
        <v>118</v>
      </c>
      <c r="F204" s="201" t="s">
        <v>344</v>
      </c>
      <c r="G204" s="198"/>
      <c r="H204" s="202">
        <v>0.8</v>
      </c>
      <c r="I204" s="203"/>
      <c r="J204" s="198"/>
      <c r="K204" s="198"/>
      <c r="L204" s="204"/>
      <c r="M204" s="205"/>
      <c r="N204" s="206"/>
      <c r="O204" s="206"/>
      <c r="P204" s="206"/>
      <c r="Q204" s="206"/>
      <c r="R204" s="206"/>
      <c r="S204" s="206"/>
      <c r="T204" s="207"/>
      <c r="AT204" s="208" t="s">
        <v>191</v>
      </c>
      <c r="AU204" s="208" t="s">
        <v>83</v>
      </c>
      <c r="AV204" s="12" t="s">
        <v>83</v>
      </c>
      <c r="AW204" s="12" t="s">
        <v>30</v>
      </c>
      <c r="AX204" s="12" t="s">
        <v>73</v>
      </c>
      <c r="AY204" s="208" t="s">
        <v>182</v>
      </c>
    </row>
    <row r="205" spans="1:65" s="12" customFormat="1">
      <c r="B205" s="197"/>
      <c r="C205" s="198"/>
      <c r="D205" s="199" t="s">
        <v>191</v>
      </c>
      <c r="E205" s="200" t="s">
        <v>133</v>
      </c>
      <c r="F205" s="201" t="s">
        <v>345</v>
      </c>
      <c r="G205" s="198"/>
      <c r="H205" s="202">
        <v>1.4</v>
      </c>
      <c r="I205" s="203"/>
      <c r="J205" s="198"/>
      <c r="K205" s="198"/>
      <c r="L205" s="204"/>
      <c r="M205" s="205"/>
      <c r="N205" s="206"/>
      <c r="O205" s="206"/>
      <c r="P205" s="206"/>
      <c r="Q205" s="206"/>
      <c r="R205" s="206"/>
      <c r="S205" s="206"/>
      <c r="T205" s="207"/>
      <c r="AT205" s="208" t="s">
        <v>191</v>
      </c>
      <c r="AU205" s="208" t="s">
        <v>83</v>
      </c>
      <c r="AV205" s="12" t="s">
        <v>83</v>
      </c>
      <c r="AW205" s="12" t="s">
        <v>30</v>
      </c>
      <c r="AX205" s="12" t="s">
        <v>73</v>
      </c>
      <c r="AY205" s="208" t="s">
        <v>182</v>
      </c>
    </row>
    <row r="206" spans="1:65" s="12" customFormat="1">
      <c r="B206" s="197"/>
      <c r="C206" s="198"/>
      <c r="D206" s="199" t="s">
        <v>191</v>
      </c>
      <c r="E206" s="200" t="s">
        <v>148</v>
      </c>
      <c r="F206" s="201" t="s">
        <v>573</v>
      </c>
      <c r="G206" s="198"/>
      <c r="H206" s="202">
        <v>12</v>
      </c>
      <c r="I206" s="203"/>
      <c r="J206" s="198"/>
      <c r="K206" s="198"/>
      <c r="L206" s="204"/>
      <c r="M206" s="205"/>
      <c r="N206" s="206"/>
      <c r="O206" s="206"/>
      <c r="P206" s="206"/>
      <c r="Q206" s="206"/>
      <c r="R206" s="206"/>
      <c r="S206" s="206"/>
      <c r="T206" s="207"/>
      <c r="AT206" s="208" t="s">
        <v>191</v>
      </c>
      <c r="AU206" s="208" t="s">
        <v>83</v>
      </c>
      <c r="AV206" s="12" t="s">
        <v>83</v>
      </c>
      <c r="AW206" s="12" t="s">
        <v>30</v>
      </c>
      <c r="AX206" s="12" t="s">
        <v>73</v>
      </c>
      <c r="AY206" s="208" t="s">
        <v>182</v>
      </c>
    </row>
    <row r="207" spans="1:65" s="12" customFormat="1">
      <c r="B207" s="197"/>
      <c r="C207" s="198"/>
      <c r="D207" s="199" t="s">
        <v>191</v>
      </c>
      <c r="E207" s="200" t="s">
        <v>121</v>
      </c>
      <c r="F207" s="201" t="s">
        <v>574</v>
      </c>
      <c r="G207" s="198"/>
      <c r="H207" s="202">
        <v>25.75</v>
      </c>
      <c r="I207" s="203"/>
      <c r="J207" s="198"/>
      <c r="K207" s="198"/>
      <c r="L207" s="204"/>
      <c r="M207" s="205"/>
      <c r="N207" s="206"/>
      <c r="O207" s="206"/>
      <c r="P207" s="206"/>
      <c r="Q207" s="206"/>
      <c r="R207" s="206"/>
      <c r="S207" s="206"/>
      <c r="T207" s="207"/>
      <c r="AT207" s="208" t="s">
        <v>191</v>
      </c>
      <c r="AU207" s="208" t="s">
        <v>83</v>
      </c>
      <c r="AV207" s="12" t="s">
        <v>83</v>
      </c>
      <c r="AW207" s="12" t="s">
        <v>30</v>
      </c>
      <c r="AX207" s="12" t="s">
        <v>73</v>
      </c>
      <c r="AY207" s="208" t="s">
        <v>182</v>
      </c>
    </row>
    <row r="208" spans="1:65" s="12" customFormat="1">
      <c r="B208" s="197"/>
      <c r="C208" s="198"/>
      <c r="D208" s="199" t="s">
        <v>191</v>
      </c>
      <c r="E208" s="200" t="s">
        <v>114</v>
      </c>
      <c r="F208" s="201" t="s">
        <v>575</v>
      </c>
      <c r="G208" s="198"/>
      <c r="H208" s="202">
        <v>25.75</v>
      </c>
      <c r="I208" s="203"/>
      <c r="J208" s="198"/>
      <c r="K208" s="198"/>
      <c r="L208" s="204"/>
      <c r="M208" s="205"/>
      <c r="N208" s="206"/>
      <c r="O208" s="206"/>
      <c r="P208" s="206"/>
      <c r="Q208" s="206"/>
      <c r="R208" s="206"/>
      <c r="S208" s="206"/>
      <c r="T208" s="207"/>
      <c r="AT208" s="208" t="s">
        <v>191</v>
      </c>
      <c r="AU208" s="208" t="s">
        <v>83</v>
      </c>
      <c r="AV208" s="12" t="s">
        <v>83</v>
      </c>
      <c r="AW208" s="12" t="s">
        <v>30</v>
      </c>
      <c r="AX208" s="12" t="s">
        <v>73</v>
      </c>
      <c r="AY208" s="208" t="s">
        <v>182</v>
      </c>
    </row>
    <row r="209" spans="1:65" s="12" customFormat="1">
      <c r="B209" s="197"/>
      <c r="C209" s="198"/>
      <c r="D209" s="199" t="s">
        <v>191</v>
      </c>
      <c r="E209" s="200" t="s">
        <v>126</v>
      </c>
      <c r="F209" s="201" t="s">
        <v>576</v>
      </c>
      <c r="G209" s="198"/>
      <c r="H209" s="202">
        <v>51.5</v>
      </c>
      <c r="I209" s="203"/>
      <c r="J209" s="198"/>
      <c r="K209" s="198"/>
      <c r="L209" s="204"/>
      <c r="M209" s="205"/>
      <c r="N209" s="206"/>
      <c r="O209" s="206"/>
      <c r="P209" s="206"/>
      <c r="Q209" s="206"/>
      <c r="R209" s="206"/>
      <c r="S209" s="206"/>
      <c r="T209" s="207"/>
      <c r="AT209" s="208" t="s">
        <v>191</v>
      </c>
      <c r="AU209" s="208" t="s">
        <v>83</v>
      </c>
      <c r="AV209" s="12" t="s">
        <v>83</v>
      </c>
      <c r="AW209" s="12" t="s">
        <v>30</v>
      </c>
      <c r="AX209" s="12" t="s">
        <v>73</v>
      </c>
      <c r="AY209" s="208" t="s">
        <v>182</v>
      </c>
    </row>
    <row r="210" spans="1:65" s="12" customFormat="1">
      <c r="B210" s="197"/>
      <c r="C210" s="198"/>
      <c r="D210" s="199" t="s">
        <v>191</v>
      </c>
      <c r="E210" s="200" t="s">
        <v>111</v>
      </c>
      <c r="F210" s="201" t="s">
        <v>577</v>
      </c>
      <c r="G210" s="198"/>
      <c r="H210" s="202">
        <v>51.5</v>
      </c>
      <c r="I210" s="203"/>
      <c r="J210" s="198"/>
      <c r="K210" s="198"/>
      <c r="L210" s="204"/>
      <c r="M210" s="205"/>
      <c r="N210" s="206"/>
      <c r="O210" s="206"/>
      <c r="P210" s="206"/>
      <c r="Q210" s="206"/>
      <c r="R210" s="206"/>
      <c r="S210" s="206"/>
      <c r="T210" s="207"/>
      <c r="AT210" s="208" t="s">
        <v>191</v>
      </c>
      <c r="AU210" s="208" t="s">
        <v>83</v>
      </c>
      <c r="AV210" s="12" t="s">
        <v>83</v>
      </c>
      <c r="AW210" s="12" t="s">
        <v>30</v>
      </c>
      <c r="AX210" s="12" t="s">
        <v>73</v>
      </c>
      <c r="AY210" s="208" t="s">
        <v>182</v>
      </c>
    </row>
    <row r="211" spans="1:65" s="11" customFormat="1" ht="22.9" customHeight="1">
      <c r="B211" s="168"/>
      <c r="C211" s="169"/>
      <c r="D211" s="170" t="s">
        <v>72</v>
      </c>
      <c r="E211" s="182" t="s">
        <v>189</v>
      </c>
      <c r="F211" s="182" t="s">
        <v>354</v>
      </c>
      <c r="G211" s="169"/>
      <c r="H211" s="169"/>
      <c r="I211" s="172"/>
      <c r="J211" s="183">
        <f>BK211</f>
        <v>0</v>
      </c>
      <c r="K211" s="169"/>
      <c r="L211" s="174"/>
      <c r="M211" s="175"/>
      <c r="N211" s="176"/>
      <c r="O211" s="176"/>
      <c r="P211" s="177">
        <f>SUM(P212:P215)</f>
        <v>0</v>
      </c>
      <c r="Q211" s="176"/>
      <c r="R211" s="177">
        <f>SUM(R212:R215)</f>
        <v>0</v>
      </c>
      <c r="S211" s="176"/>
      <c r="T211" s="178">
        <f>SUM(T212:T215)</f>
        <v>0</v>
      </c>
      <c r="AR211" s="179" t="s">
        <v>81</v>
      </c>
      <c r="AT211" s="180" t="s">
        <v>72</v>
      </c>
      <c r="AU211" s="180" t="s">
        <v>81</v>
      </c>
      <c r="AY211" s="179" t="s">
        <v>182</v>
      </c>
      <c r="BK211" s="181">
        <f>SUM(BK212:BK215)</f>
        <v>0</v>
      </c>
    </row>
    <row r="212" spans="1:65" s="1" customFormat="1" ht="16.5" customHeight="1">
      <c r="A212" s="33"/>
      <c r="B212" s="34"/>
      <c r="C212" s="184" t="s">
        <v>334</v>
      </c>
      <c r="D212" s="184" t="s">
        <v>184</v>
      </c>
      <c r="E212" s="185" t="s">
        <v>356</v>
      </c>
      <c r="F212" s="186" t="s">
        <v>357</v>
      </c>
      <c r="G212" s="187" t="s">
        <v>223</v>
      </c>
      <c r="H212" s="188">
        <v>0.76800000000000002</v>
      </c>
      <c r="I212" s="189"/>
      <c r="J212" s="190">
        <f>ROUND(I212*H212,2)</f>
        <v>0</v>
      </c>
      <c r="K212" s="186" t="s">
        <v>1</v>
      </c>
      <c r="L212" s="38"/>
      <c r="M212" s="191" t="s">
        <v>1</v>
      </c>
      <c r="N212" s="192" t="s">
        <v>38</v>
      </c>
      <c r="O212" s="70"/>
      <c r="P212" s="193">
        <f>O212*H212</f>
        <v>0</v>
      </c>
      <c r="Q212" s="193">
        <v>0</v>
      </c>
      <c r="R212" s="193">
        <f>Q212*H212</f>
        <v>0</v>
      </c>
      <c r="S212" s="193">
        <v>0</v>
      </c>
      <c r="T212" s="194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5" t="s">
        <v>189</v>
      </c>
      <c r="AT212" s="195" t="s">
        <v>184</v>
      </c>
      <c r="AU212" s="195" t="s">
        <v>83</v>
      </c>
      <c r="AY212" s="16" t="s">
        <v>182</v>
      </c>
      <c r="BE212" s="196">
        <f>IF(N212="základní",J212,0)</f>
        <v>0</v>
      </c>
      <c r="BF212" s="196">
        <f>IF(N212="snížená",J212,0)</f>
        <v>0</v>
      </c>
      <c r="BG212" s="196">
        <f>IF(N212="zákl. přenesená",J212,0)</f>
        <v>0</v>
      </c>
      <c r="BH212" s="196">
        <f>IF(N212="sníž. přenesená",J212,0)</f>
        <v>0</v>
      </c>
      <c r="BI212" s="196">
        <f>IF(N212="nulová",J212,0)</f>
        <v>0</v>
      </c>
      <c r="BJ212" s="16" t="s">
        <v>81</v>
      </c>
      <c r="BK212" s="196">
        <f>ROUND(I212*H212,2)</f>
        <v>0</v>
      </c>
      <c r="BL212" s="16" t="s">
        <v>189</v>
      </c>
      <c r="BM212" s="195" t="s">
        <v>358</v>
      </c>
    </row>
    <row r="213" spans="1:65" s="12" customFormat="1">
      <c r="B213" s="197"/>
      <c r="C213" s="198"/>
      <c r="D213" s="199" t="s">
        <v>191</v>
      </c>
      <c r="E213" s="200" t="s">
        <v>142</v>
      </c>
      <c r="F213" s="201" t="s">
        <v>359</v>
      </c>
      <c r="G213" s="198"/>
      <c r="H213" s="202">
        <v>0.76800000000000002</v>
      </c>
      <c r="I213" s="203"/>
      <c r="J213" s="198"/>
      <c r="K213" s="198"/>
      <c r="L213" s="204"/>
      <c r="M213" s="205"/>
      <c r="N213" s="206"/>
      <c r="O213" s="206"/>
      <c r="P213" s="206"/>
      <c r="Q213" s="206"/>
      <c r="R213" s="206"/>
      <c r="S213" s="206"/>
      <c r="T213" s="207"/>
      <c r="AT213" s="208" t="s">
        <v>191</v>
      </c>
      <c r="AU213" s="208" t="s">
        <v>83</v>
      </c>
      <c r="AV213" s="12" t="s">
        <v>83</v>
      </c>
      <c r="AW213" s="12" t="s">
        <v>30</v>
      </c>
      <c r="AX213" s="12" t="s">
        <v>81</v>
      </c>
      <c r="AY213" s="208" t="s">
        <v>182</v>
      </c>
    </row>
    <row r="214" spans="1:65" s="1" customFormat="1" ht="24">
      <c r="A214" s="33"/>
      <c r="B214" s="34"/>
      <c r="C214" s="184" t="s">
        <v>338</v>
      </c>
      <c r="D214" s="184" t="s">
        <v>184</v>
      </c>
      <c r="E214" s="185" t="s">
        <v>361</v>
      </c>
      <c r="F214" s="186" t="s">
        <v>362</v>
      </c>
      <c r="G214" s="187" t="s">
        <v>223</v>
      </c>
      <c r="H214" s="188">
        <v>12.36</v>
      </c>
      <c r="I214" s="189"/>
      <c r="J214" s="190">
        <f>ROUND(I214*H214,2)</f>
        <v>0</v>
      </c>
      <c r="K214" s="186" t="s">
        <v>188</v>
      </c>
      <c r="L214" s="38"/>
      <c r="M214" s="191" t="s">
        <v>1</v>
      </c>
      <c r="N214" s="192" t="s">
        <v>38</v>
      </c>
      <c r="O214" s="70"/>
      <c r="P214" s="193">
        <f>O214*H214</f>
        <v>0</v>
      </c>
      <c r="Q214" s="193">
        <v>0</v>
      </c>
      <c r="R214" s="193">
        <f>Q214*H214</f>
        <v>0</v>
      </c>
      <c r="S214" s="193">
        <v>0</v>
      </c>
      <c r="T214" s="194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5" t="s">
        <v>189</v>
      </c>
      <c r="AT214" s="195" t="s">
        <v>184</v>
      </c>
      <c r="AU214" s="195" t="s">
        <v>83</v>
      </c>
      <c r="AY214" s="16" t="s">
        <v>182</v>
      </c>
      <c r="BE214" s="196">
        <f>IF(N214="základní",J214,0)</f>
        <v>0</v>
      </c>
      <c r="BF214" s="196">
        <f>IF(N214="snížená",J214,0)</f>
        <v>0</v>
      </c>
      <c r="BG214" s="196">
        <f>IF(N214="zákl. přenesená",J214,0)</f>
        <v>0</v>
      </c>
      <c r="BH214" s="196">
        <f>IF(N214="sníž. přenesená",J214,0)</f>
        <v>0</v>
      </c>
      <c r="BI214" s="196">
        <f>IF(N214="nulová",J214,0)</f>
        <v>0</v>
      </c>
      <c r="BJ214" s="16" t="s">
        <v>81</v>
      </c>
      <c r="BK214" s="196">
        <f>ROUND(I214*H214,2)</f>
        <v>0</v>
      </c>
      <c r="BL214" s="16" t="s">
        <v>189</v>
      </c>
      <c r="BM214" s="195" t="s">
        <v>363</v>
      </c>
    </row>
    <row r="215" spans="1:65" s="12" customFormat="1">
      <c r="B215" s="197"/>
      <c r="C215" s="198"/>
      <c r="D215" s="199" t="s">
        <v>191</v>
      </c>
      <c r="E215" s="200" t="s">
        <v>139</v>
      </c>
      <c r="F215" s="201" t="s">
        <v>364</v>
      </c>
      <c r="G215" s="198"/>
      <c r="H215" s="202">
        <v>12.36</v>
      </c>
      <c r="I215" s="203"/>
      <c r="J215" s="198"/>
      <c r="K215" s="198"/>
      <c r="L215" s="204"/>
      <c r="M215" s="205"/>
      <c r="N215" s="206"/>
      <c r="O215" s="206"/>
      <c r="P215" s="206"/>
      <c r="Q215" s="206"/>
      <c r="R215" s="206"/>
      <c r="S215" s="206"/>
      <c r="T215" s="207"/>
      <c r="AT215" s="208" t="s">
        <v>191</v>
      </c>
      <c r="AU215" s="208" t="s">
        <v>83</v>
      </c>
      <c r="AV215" s="12" t="s">
        <v>83</v>
      </c>
      <c r="AW215" s="12" t="s">
        <v>30</v>
      </c>
      <c r="AX215" s="12" t="s">
        <v>81</v>
      </c>
      <c r="AY215" s="208" t="s">
        <v>182</v>
      </c>
    </row>
    <row r="216" spans="1:65" s="11" customFormat="1" ht="22.9" customHeight="1">
      <c r="B216" s="168"/>
      <c r="C216" s="169"/>
      <c r="D216" s="170" t="s">
        <v>72</v>
      </c>
      <c r="E216" s="182" t="s">
        <v>209</v>
      </c>
      <c r="F216" s="182" t="s">
        <v>365</v>
      </c>
      <c r="G216" s="169"/>
      <c r="H216" s="169"/>
      <c r="I216" s="172"/>
      <c r="J216" s="183">
        <f>BK216</f>
        <v>0</v>
      </c>
      <c r="K216" s="169"/>
      <c r="L216" s="174"/>
      <c r="M216" s="175"/>
      <c r="N216" s="176"/>
      <c r="O216" s="176"/>
      <c r="P216" s="177">
        <f>SUM(P217:P232)</f>
        <v>0</v>
      </c>
      <c r="Q216" s="176"/>
      <c r="R216" s="177">
        <f>SUM(R217:R232)</f>
        <v>26.527649999999998</v>
      </c>
      <c r="S216" s="176"/>
      <c r="T216" s="178">
        <f>SUM(T217:T232)</f>
        <v>0</v>
      </c>
      <c r="AR216" s="179" t="s">
        <v>81</v>
      </c>
      <c r="AT216" s="180" t="s">
        <v>72</v>
      </c>
      <c r="AU216" s="180" t="s">
        <v>81</v>
      </c>
      <c r="AY216" s="179" t="s">
        <v>182</v>
      </c>
      <c r="BK216" s="181">
        <f>SUM(BK217:BK232)</f>
        <v>0</v>
      </c>
    </row>
    <row r="217" spans="1:65" s="1" customFormat="1" ht="16.5" customHeight="1">
      <c r="A217" s="33"/>
      <c r="B217" s="34"/>
      <c r="C217" s="184" t="s">
        <v>355</v>
      </c>
      <c r="D217" s="184" t="s">
        <v>184</v>
      </c>
      <c r="E217" s="185" t="s">
        <v>367</v>
      </c>
      <c r="F217" s="186" t="s">
        <v>368</v>
      </c>
      <c r="G217" s="187" t="s">
        <v>187</v>
      </c>
      <c r="H217" s="188">
        <v>61.8</v>
      </c>
      <c r="I217" s="189"/>
      <c r="J217" s="190">
        <f>ROUND(I217*H217,2)</f>
        <v>0</v>
      </c>
      <c r="K217" s="186" t="s">
        <v>188</v>
      </c>
      <c r="L217" s="38"/>
      <c r="M217" s="191" t="s">
        <v>1</v>
      </c>
      <c r="N217" s="192" t="s">
        <v>38</v>
      </c>
      <c r="O217" s="70"/>
      <c r="P217" s="193">
        <f>O217*H217</f>
        <v>0</v>
      </c>
      <c r="Q217" s="193">
        <v>0.34499999999999997</v>
      </c>
      <c r="R217" s="193">
        <f>Q217*H217</f>
        <v>21.320999999999998</v>
      </c>
      <c r="S217" s="193">
        <v>0</v>
      </c>
      <c r="T217" s="194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5" t="s">
        <v>189</v>
      </c>
      <c r="AT217" s="195" t="s">
        <v>184</v>
      </c>
      <c r="AU217" s="195" t="s">
        <v>83</v>
      </c>
      <c r="AY217" s="16" t="s">
        <v>182</v>
      </c>
      <c r="BE217" s="196">
        <f>IF(N217="základní",J217,0)</f>
        <v>0</v>
      </c>
      <c r="BF217" s="196">
        <f>IF(N217="snížená",J217,0)</f>
        <v>0</v>
      </c>
      <c r="BG217" s="196">
        <f>IF(N217="zákl. přenesená",J217,0)</f>
        <v>0</v>
      </c>
      <c r="BH217" s="196">
        <f>IF(N217="sníž. přenesená",J217,0)</f>
        <v>0</v>
      </c>
      <c r="BI217" s="196">
        <f>IF(N217="nulová",J217,0)</f>
        <v>0</v>
      </c>
      <c r="BJ217" s="16" t="s">
        <v>81</v>
      </c>
      <c r="BK217" s="196">
        <f>ROUND(I217*H217,2)</f>
        <v>0</v>
      </c>
      <c r="BL217" s="16" t="s">
        <v>189</v>
      </c>
      <c r="BM217" s="195" t="s">
        <v>369</v>
      </c>
    </row>
    <row r="218" spans="1:65" s="12" customFormat="1">
      <c r="B218" s="197"/>
      <c r="C218" s="198"/>
      <c r="D218" s="199" t="s">
        <v>191</v>
      </c>
      <c r="E218" s="200" t="s">
        <v>1</v>
      </c>
      <c r="F218" s="201" t="s">
        <v>192</v>
      </c>
      <c r="G218" s="198"/>
      <c r="H218" s="202">
        <v>61.8</v>
      </c>
      <c r="I218" s="203"/>
      <c r="J218" s="198"/>
      <c r="K218" s="198"/>
      <c r="L218" s="204"/>
      <c r="M218" s="205"/>
      <c r="N218" s="206"/>
      <c r="O218" s="206"/>
      <c r="P218" s="206"/>
      <c r="Q218" s="206"/>
      <c r="R218" s="206"/>
      <c r="S218" s="206"/>
      <c r="T218" s="207"/>
      <c r="AT218" s="208" t="s">
        <v>191</v>
      </c>
      <c r="AU218" s="208" t="s">
        <v>83</v>
      </c>
      <c r="AV218" s="12" t="s">
        <v>83</v>
      </c>
      <c r="AW218" s="12" t="s">
        <v>30</v>
      </c>
      <c r="AX218" s="12" t="s">
        <v>81</v>
      </c>
      <c r="AY218" s="208" t="s">
        <v>182</v>
      </c>
    </row>
    <row r="219" spans="1:65" s="1" customFormat="1" ht="16.5" customHeight="1">
      <c r="A219" s="33"/>
      <c r="B219" s="34"/>
      <c r="C219" s="184" t="s">
        <v>360</v>
      </c>
      <c r="D219" s="184" t="s">
        <v>184</v>
      </c>
      <c r="E219" s="185" t="s">
        <v>371</v>
      </c>
      <c r="F219" s="186" t="s">
        <v>372</v>
      </c>
      <c r="G219" s="187" t="s">
        <v>187</v>
      </c>
      <c r="H219" s="188">
        <v>20.6</v>
      </c>
      <c r="I219" s="189"/>
      <c r="J219" s="190">
        <f>ROUND(I219*H219,2)</f>
        <v>0</v>
      </c>
      <c r="K219" s="186" t="s">
        <v>188</v>
      </c>
      <c r="L219" s="38"/>
      <c r="M219" s="191" t="s">
        <v>1</v>
      </c>
      <c r="N219" s="192" t="s">
        <v>38</v>
      </c>
      <c r="O219" s="70"/>
      <c r="P219" s="193">
        <f>O219*H219</f>
        <v>0</v>
      </c>
      <c r="Q219" s="193">
        <v>0</v>
      </c>
      <c r="R219" s="193">
        <f>Q219*H219</f>
        <v>0</v>
      </c>
      <c r="S219" s="193">
        <v>0</v>
      </c>
      <c r="T219" s="194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5" t="s">
        <v>189</v>
      </c>
      <c r="AT219" s="195" t="s">
        <v>184</v>
      </c>
      <c r="AU219" s="195" t="s">
        <v>83</v>
      </c>
      <c r="AY219" s="16" t="s">
        <v>182</v>
      </c>
      <c r="BE219" s="196">
        <f>IF(N219="základní",J219,0)</f>
        <v>0</v>
      </c>
      <c r="BF219" s="196">
        <f>IF(N219="snížená",J219,0)</f>
        <v>0</v>
      </c>
      <c r="BG219" s="196">
        <f>IF(N219="zákl. přenesená",J219,0)</f>
        <v>0</v>
      </c>
      <c r="BH219" s="196">
        <f>IF(N219="sníž. přenesená",J219,0)</f>
        <v>0</v>
      </c>
      <c r="BI219" s="196">
        <f>IF(N219="nulová",J219,0)</f>
        <v>0</v>
      </c>
      <c r="BJ219" s="16" t="s">
        <v>81</v>
      </c>
      <c r="BK219" s="196">
        <f>ROUND(I219*H219,2)</f>
        <v>0</v>
      </c>
      <c r="BL219" s="16" t="s">
        <v>189</v>
      </c>
      <c r="BM219" s="195" t="s">
        <v>373</v>
      </c>
    </row>
    <row r="220" spans="1:65" s="12" customFormat="1">
      <c r="B220" s="197"/>
      <c r="C220" s="198"/>
      <c r="D220" s="199" t="s">
        <v>191</v>
      </c>
      <c r="E220" s="200" t="s">
        <v>1</v>
      </c>
      <c r="F220" s="201" t="s">
        <v>374</v>
      </c>
      <c r="G220" s="198"/>
      <c r="H220" s="202">
        <v>20.6</v>
      </c>
      <c r="I220" s="203"/>
      <c r="J220" s="198"/>
      <c r="K220" s="198"/>
      <c r="L220" s="204"/>
      <c r="M220" s="205"/>
      <c r="N220" s="206"/>
      <c r="O220" s="206"/>
      <c r="P220" s="206"/>
      <c r="Q220" s="206"/>
      <c r="R220" s="206"/>
      <c r="S220" s="206"/>
      <c r="T220" s="207"/>
      <c r="AT220" s="208" t="s">
        <v>191</v>
      </c>
      <c r="AU220" s="208" t="s">
        <v>83</v>
      </c>
      <c r="AV220" s="12" t="s">
        <v>83</v>
      </c>
      <c r="AW220" s="12" t="s">
        <v>30</v>
      </c>
      <c r="AX220" s="12" t="s">
        <v>81</v>
      </c>
      <c r="AY220" s="208" t="s">
        <v>182</v>
      </c>
    </row>
    <row r="221" spans="1:65" s="1" customFormat="1" ht="16.5" customHeight="1">
      <c r="A221" s="33"/>
      <c r="B221" s="34"/>
      <c r="C221" s="184" t="s">
        <v>366</v>
      </c>
      <c r="D221" s="184" t="s">
        <v>184</v>
      </c>
      <c r="E221" s="185" t="s">
        <v>376</v>
      </c>
      <c r="F221" s="186" t="s">
        <v>377</v>
      </c>
      <c r="G221" s="187" t="s">
        <v>187</v>
      </c>
      <c r="H221" s="188">
        <v>20.6</v>
      </c>
      <c r="I221" s="189"/>
      <c r="J221" s="190">
        <f>ROUND(I221*H221,2)</f>
        <v>0</v>
      </c>
      <c r="K221" s="186" t="s">
        <v>188</v>
      </c>
      <c r="L221" s="38"/>
      <c r="M221" s="191" t="s">
        <v>1</v>
      </c>
      <c r="N221" s="192" t="s">
        <v>38</v>
      </c>
      <c r="O221" s="70"/>
      <c r="P221" s="193">
        <f>O221*H221</f>
        <v>0</v>
      </c>
      <c r="Q221" s="193">
        <v>0</v>
      </c>
      <c r="R221" s="193">
        <f>Q221*H221</f>
        <v>0</v>
      </c>
      <c r="S221" s="193">
        <v>0</v>
      </c>
      <c r="T221" s="194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5" t="s">
        <v>189</v>
      </c>
      <c r="AT221" s="195" t="s">
        <v>184</v>
      </c>
      <c r="AU221" s="195" t="s">
        <v>83</v>
      </c>
      <c r="AY221" s="16" t="s">
        <v>182</v>
      </c>
      <c r="BE221" s="196">
        <f>IF(N221="základní",J221,0)</f>
        <v>0</v>
      </c>
      <c r="BF221" s="196">
        <f>IF(N221="snížená",J221,0)</f>
        <v>0</v>
      </c>
      <c r="BG221" s="196">
        <f>IF(N221="zákl. přenesená",J221,0)</f>
        <v>0</v>
      </c>
      <c r="BH221" s="196">
        <f>IF(N221="sníž. přenesená",J221,0)</f>
        <v>0</v>
      </c>
      <c r="BI221" s="196">
        <f>IF(N221="nulová",J221,0)</f>
        <v>0</v>
      </c>
      <c r="BJ221" s="16" t="s">
        <v>81</v>
      </c>
      <c r="BK221" s="196">
        <f>ROUND(I221*H221,2)</f>
        <v>0</v>
      </c>
      <c r="BL221" s="16" t="s">
        <v>189</v>
      </c>
      <c r="BM221" s="195" t="s">
        <v>378</v>
      </c>
    </row>
    <row r="222" spans="1:65" s="12" customFormat="1">
      <c r="B222" s="197"/>
      <c r="C222" s="198"/>
      <c r="D222" s="199" t="s">
        <v>191</v>
      </c>
      <c r="E222" s="200" t="s">
        <v>1</v>
      </c>
      <c r="F222" s="201" t="s">
        <v>198</v>
      </c>
      <c r="G222" s="198"/>
      <c r="H222" s="202">
        <v>20.6</v>
      </c>
      <c r="I222" s="203"/>
      <c r="J222" s="198"/>
      <c r="K222" s="198"/>
      <c r="L222" s="204"/>
      <c r="M222" s="205"/>
      <c r="N222" s="206"/>
      <c r="O222" s="206"/>
      <c r="P222" s="206"/>
      <c r="Q222" s="206"/>
      <c r="R222" s="206"/>
      <c r="S222" s="206"/>
      <c r="T222" s="207"/>
      <c r="AT222" s="208" t="s">
        <v>191</v>
      </c>
      <c r="AU222" s="208" t="s">
        <v>83</v>
      </c>
      <c r="AV222" s="12" t="s">
        <v>83</v>
      </c>
      <c r="AW222" s="12" t="s">
        <v>30</v>
      </c>
      <c r="AX222" s="12" t="s">
        <v>81</v>
      </c>
      <c r="AY222" s="208" t="s">
        <v>182</v>
      </c>
    </row>
    <row r="223" spans="1:65" s="1" customFormat="1" ht="33" customHeight="1">
      <c r="A223" s="33"/>
      <c r="B223" s="34"/>
      <c r="C223" s="184" t="s">
        <v>370</v>
      </c>
      <c r="D223" s="184" t="s">
        <v>184</v>
      </c>
      <c r="E223" s="185" t="s">
        <v>380</v>
      </c>
      <c r="F223" s="186" t="s">
        <v>381</v>
      </c>
      <c r="G223" s="187" t="s">
        <v>187</v>
      </c>
      <c r="H223" s="188">
        <v>66.95</v>
      </c>
      <c r="I223" s="189"/>
      <c r="J223" s="190">
        <f>ROUND(I223*H223,2)</f>
        <v>0</v>
      </c>
      <c r="K223" s="186" t="s">
        <v>188</v>
      </c>
      <c r="L223" s="38"/>
      <c r="M223" s="191" t="s">
        <v>1</v>
      </c>
      <c r="N223" s="192" t="s">
        <v>38</v>
      </c>
      <c r="O223" s="70"/>
      <c r="P223" s="193">
        <f>O223*H223</f>
        <v>0</v>
      </c>
      <c r="Q223" s="193">
        <v>0</v>
      </c>
      <c r="R223" s="193">
        <f>Q223*H223</f>
        <v>0</v>
      </c>
      <c r="S223" s="193">
        <v>0</v>
      </c>
      <c r="T223" s="194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5" t="s">
        <v>189</v>
      </c>
      <c r="AT223" s="195" t="s">
        <v>184</v>
      </c>
      <c r="AU223" s="195" t="s">
        <v>83</v>
      </c>
      <c r="AY223" s="16" t="s">
        <v>182</v>
      </c>
      <c r="BE223" s="196">
        <f>IF(N223="základní",J223,0)</f>
        <v>0</v>
      </c>
      <c r="BF223" s="196">
        <f>IF(N223="snížená",J223,0)</f>
        <v>0</v>
      </c>
      <c r="BG223" s="196">
        <f>IF(N223="zákl. přenesená",J223,0)</f>
        <v>0</v>
      </c>
      <c r="BH223" s="196">
        <f>IF(N223="sníž. přenesená",J223,0)</f>
        <v>0</v>
      </c>
      <c r="BI223" s="196">
        <f>IF(N223="nulová",J223,0)</f>
        <v>0</v>
      </c>
      <c r="BJ223" s="16" t="s">
        <v>81</v>
      </c>
      <c r="BK223" s="196">
        <f>ROUND(I223*H223,2)</f>
        <v>0</v>
      </c>
      <c r="BL223" s="16" t="s">
        <v>189</v>
      </c>
      <c r="BM223" s="195" t="s">
        <v>382</v>
      </c>
    </row>
    <row r="224" spans="1:65" s="12" customFormat="1">
      <c r="B224" s="197"/>
      <c r="C224" s="198"/>
      <c r="D224" s="199" t="s">
        <v>191</v>
      </c>
      <c r="E224" s="200" t="s">
        <v>1</v>
      </c>
      <c r="F224" s="201" t="s">
        <v>196</v>
      </c>
      <c r="G224" s="198"/>
      <c r="H224" s="202">
        <v>33.475000000000001</v>
      </c>
      <c r="I224" s="203"/>
      <c r="J224" s="198"/>
      <c r="K224" s="198"/>
      <c r="L224" s="204"/>
      <c r="M224" s="205"/>
      <c r="N224" s="206"/>
      <c r="O224" s="206"/>
      <c r="P224" s="206"/>
      <c r="Q224" s="206"/>
      <c r="R224" s="206"/>
      <c r="S224" s="206"/>
      <c r="T224" s="207"/>
      <c r="AT224" s="208" t="s">
        <v>191</v>
      </c>
      <c r="AU224" s="208" t="s">
        <v>83</v>
      </c>
      <c r="AV224" s="12" t="s">
        <v>83</v>
      </c>
      <c r="AW224" s="12" t="s">
        <v>30</v>
      </c>
      <c r="AX224" s="12" t="s">
        <v>73</v>
      </c>
      <c r="AY224" s="208" t="s">
        <v>182</v>
      </c>
    </row>
    <row r="225" spans="1:65" s="12" customFormat="1">
      <c r="B225" s="197"/>
      <c r="C225" s="198"/>
      <c r="D225" s="199" t="s">
        <v>191</v>
      </c>
      <c r="E225" s="200" t="s">
        <v>1</v>
      </c>
      <c r="F225" s="201" t="s">
        <v>197</v>
      </c>
      <c r="G225" s="198"/>
      <c r="H225" s="202">
        <v>33.475000000000001</v>
      </c>
      <c r="I225" s="203"/>
      <c r="J225" s="198"/>
      <c r="K225" s="198"/>
      <c r="L225" s="204"/>
      <c r="M225" s="205"/>
      <c r="N225" s="206"/>
      <c r="O225" s="206"/>
      <c r="P225" s="206"/>
      <c r="Q225" s="206"/>
      <c r="R225" s="206"/>
      <c r="S225" s="206"/>
      <c r="T225" s="207"/>
      <c r="AT225" s="208" t="s">
        <v>191</v>
      </c>
      <c r="AU225" s="208" t="s">
        <v>83</v>
      </c>
      <c r="AV225" s="12" t="s">
        <v>83</v>
      </c>
      <c r="AW225" s="12" t="s">
        <v>30</v>
      </c>
      <c r="AX225" s="12" t="s">
        <v>73</v>
      </c>
      <c r="AY225" s="208" t="s">
        <v>182</v>
      </c>
    </row>
    <row r="226" spans="1:65" s="13" customFormat="1">
      <c r="B226" s="209"/>
      <c r="C226" s="210"/>
      <c r="D226" s="199" t="s">
        <v>191</v>
      </c>
      <c r="E226" s="211" t="s">
        <v>1</v>
      </c>
      <c r="F226" s="212" t="s">
        <v>199</v>
      </c>
      <c r="G226" s="210"/>
      <c r="H226" s="213">
        <v>66.95</v>
      </c>
      <c r="I226" s="214"/>
      <c r="J226" s="210"/>
      <c r="K226" s="210"/>
      <c r="L226" s="215"/>
      <c r="M226" s="216"/>
      <c r="N226" s="217"/>
      <c r="O226" s="217"/>
      <c r="P226" s="217"/>
      <c r="Q226" s="217"/>
      <c r="R226" s="217"/>
      <c r="S226" s="217"/>
      <c r="T226" s="218"/>
      <c r="AT226" s="219" t="s">
        <v>191</v>
      </c>
      <c r="AU226" s="219" t="s">
        <v>83</v>
      </c>
      <c r="AV226" s="13" t="s">
        <v>189</v>
      </c>
      <c r="AW226" s="13" t="s">
        <v>30</v>
      </c>
      <c r="AX226" s="13" t="s">
        <v>81</v>
      </c>
      <c r="AY226" s="219" t="s">
        <v>182</v>
      </c>
    </row>
    <row r="227" spans="1:65" s="1" customFormat="1" ht="24">
      <c r="A227" s="33"/>
      <c r="B227" s="34"/>
      <c r="C227" s="184" t="s">
        <v>375</v>
      </c>
      <c r="D227" s="184" t="s">
        <v>184</v>
      </c>
      <c r="E227" s="185" t="s">
        <v>384</v>
      </c>
      <c r="F227" s="186" t="s">
        <v>385</v>
      </c>
      <c r="G227" s="187" t="s">
        <v>187</v>
      </c>
      <c r="H227" s="188">
        <v>61.8</v>
      </c>
      <c r="I227" s="189"/>
      <c r="J227" s="190">
        <f>ROUND(I227*H227,2)</f>
        <v>0</v>
      </c>
      <c r="K227" s="186" t="s">
        <v>188</v>
      </c>
      <c r="L227" s="38"/>
      <c r="M227" s="191" t="s">
        <v>1</v>
      </c>
      <c r="N227" s="192" t="s">
        <v>38</v>
      </c>
      <c r="O227" s="70"/>
      <c r="P227" s="193">
        <f>O227*H227</f>
        <v>0</v>
      </c>
      <c r="Q227" s="193">
        <v>0</v>
      </c>
      <c r="R227" s="193">
        <f>Q227*H227</f>
        <v>0</v>
      </c>
      <c r="S227" s="193">
        <v>0</v>
      </c>
      <c r="T227" s="194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5" t="s">
        <v>189</v>
      </c>
      <c r="AT227" s="195" t="s">
        <v>184</v>
      </c>
      <c r="AU227" s="195" t="s">
        <v>83</v>
      </c>
      <c r="AY227" s="16" t="s">
        <v>182</v>
      </c>
      <c r="BE227" s="196">
        <f>IF(N227="základní",J227,0)</f>
        <v>0</v>
      </c>
      <c r="BF227" s="196">
        <f>IF(N227="snížená",J227,0)</f>
        <v>0</v>
      </c>
      <c r="BG227" s="196">
        <f>IF(N227="zákl. přenesená",J227,0)</f>
        <v>0</v>
      </c>
      <c r="BH227" s="196">
        <f>IF(N227="sníž. přenesená",J227,0)</f>
        <v>0</v>
      </c>
      <c r="BI227" s="196">
        <f>IF(N227="nulová",J227,0)</f>
        <v>0</v>
      </c>
      <c r="BJ227" s="16" t="s">
        <v>81</v>
      </c>
      <c r="BK227" s="196">
        <f>ROUND(I227*H227,2)</f>
        <v>0</v>
      </c>
      <c r="BL227" s="16" t="s">
        <v>189</v>
      </c>
      <c r="BM227" s="195" t="s">
        <v>386</v>
      </c>
    </row>
    <row r="228" spans="1:65" s="12" customFormat="1">
      <c r="B228" s="197"/>
      <c r="C228" s="198"/>
      <c r="D228" s="199" t="s">
        <v>191</v>
      </c>
      <c r="E228" s="200" t="s">
        <v>1</v>
      </c>
      <c r="F228" s="201" t="s">
        <v>387</v>
      </c>
      <c r="G228" s="198"/>
      <c r="H228" s="202">
        <v>41.2</v>
      </c>
      <c r="I228" s="203"/>
      <c r="J228" s="198"/>
      <c r="K228" s="198"/>
      <c r="L228" s="204"/>
      <c r="M228" s="205"/>
      <c r="N228" s="206"/>
      <c r="O228" s="206"/>
      <c r="P228" s="206"/>
      <c r="Q228" s="206"/>
      <c r="R228" s="206"/>
      <c r="S228" s="206"/>
      <c r="T228" s="207"/>
      <c r="AT228" s="208" t="s">
        <v>191</v>
      </c>
      <c r="AU228" s="208" t="s">
        <v>83</v>
      </c>
      <c r="AV228" s="12" t="s">
        <v>83</v>
      </c>
      <c r="AW228" s="12" t="s">
        <v>30</v>
      </c>
      <c r="AX228" s="12" t="s">
        <v>73</v>
      </c>
      <c r="AY228" s="208" t="s">
        <v>182</v>
      </c>
    </row>
    <row r="229" spans="1:65" s="12" customFormat="1">
      <c r="B229" s="197"/>
      <c r="C229" s="198"/>
      <c r="D229" s="199" t="s">
        <v>191</v>
      </c>
      <c r="E229" s="200" t="s">
        <v>1</v>
      </c>
      <c r="F229" s="201" t="s">
        <v>198</v>
      </c>
      <c r="G229" s="198"/>
      <c r="H229" s="202">
        <v>20.6</v>
      </c>
      <c r="I229" s="203"/>
      <c r="J229" s="198"/>
      <c r="K229" s="198"/>
      <c r="L229" s="204"/>
      <c r="M229" s="205"/>
      <c r="N229" s="206"/>
      <c r="O229" s="206"/>
      <c r="P229" s="206"/>
      <c r="Q229" s="206"/>
      <c r="R229" s="206"/>
      <c r="S229" s="206"/>
      <c r="T229" s="207"/>
      <c r="AT229" s="208" t="s">
        <v>191</v>
      </c>
      <c r="AU229" s="208" t="s">
        <v>83</v>
      </c>
      <c r="AV229" s="12" t="s">
        <v>83</v>
      </c>
      <c r="AW229" s="12" t="s">
        <v>30</v>
      </c>
      <c r="AX229" s="12" t="s">
        <v>73</v>
      </c>
      <c r="AY229" s="208" t="s">
        <v>182</v>
      </c>
    </row>
    <row r="230" spans="1:65" s="13" customFormat="1">
      <c r="B230" s="209"/>
      <c r="C230" s="210"/>
      <c r="D230" s="199" t="s">
        <v>191</v>
      </c>
      <c r="E230" s="211" t="s">
        <v>1</v>
      </c>
      <c r="F230" s="212" t="s">
        <v>199</v>
      </c>
      <c r="G230" s="210"/>
      <c r="H230" s="213">
        <v>61.8</v>
      </c>
      <c r="I230" s="214"/>
      <c r="J230" s="210"/>
      <c r="K230" s="210"/>
      <c r="L230" s="215"/>
      <c r="M230" s="216"/>
      <c r="N230" s="217"/>
      <c r="O230" s="217"/>
      <c r="P230" s="217"/>
      <c r="Q230" s="217"/>
      <c r="R230" s="217"/>
      <c r="S230" s="217"/>
      <c r="T230" s="218"/>
      <c r="AT230" s="219" t="s">
        <v>191</v>
      </c>
      <c r="AU230" s="219" t="s">
        <v>83</v>
      </c>
      <c r="AV230" s="13" t="s">
        <v>189</v>
      </c>
      <c r="AW230" s="13" t="s">
        <v>30</v>
      </c>
      <c r="AX230" s="13" t="s">
        <v>81</v>
      </c>
      <c r="AY230" s="219" t="s">
        <v>182</v>
      </c>
    </row>
    <row r="231" spans="1:65" s="1" customFormat="1" ht="24">
      <c r="A231" s="33"/>
      <c r="B231" s="34"/>
      <c r="C231" s="184" t="s">
        <v>379</v>
      </c>
      <c r="D231" s="184" t="s">
        <v>184</v>
      </c>
      <c r="E231" s="185" t="s">
        <v>389</v>
      </c>
      <c r="F231" s="186" t="s">
        <v>390</v>
      </c>
      <c r="G231" s="187" t="s">
        <v>187</v>
      </c>
      <c r="H231" s="188">
        <v>61.8</v>
      </c>
      <c r="I231" s="189"/>
      <c r="J231" s="190">
        <f>ROUND(I231*H231,2)</f>
        <v>0</v>
      </c>
      <c r="K231" s="186" t="s">
        <v>188</v>
      </c>
      <c r="L231" s="38"/>
      <c r="M231" s="191" t="s">
        <v>1</v>
      </c>
      <c r="N231" s="192" t="s">
        <v>38</v>
      </c>
      <c r="O231" s="70"/>
      <c r="P231" s="193">
        <f>O231*H231</f>
        <v>0</v>
      </c>
      <c r="Q231" s="193">
        <v>8.4250000000000005E-2</v>
      </c>
      <c r="R231" s="193">
        <f>Q231*H231</f>
        <v>5.2066499999999998</v>
      </c>
      <c r="S231" s="193">
        <v>0</v>
      </c>
      <c r="T231" s="194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95" t="s">
        <v>189</v>
      </c>
      <c r="AT231" s="195" t="s">
        <v>184</v>
      </c>
      <c r="AU231" s="195" t="s">
        <v>83</v>
      </c>
      <c r="AY231" s="16" t="s">
        <v>182</v>
      </c>
      <c r="BE231" s="196">
        <f>IF(N231="základní",J231,0)</f>
        <v>0</v>
      </c>
      <c r="BF231" s="196">
        <f>IF(N231="snížená",J231,0)</f>
        <v>0</v>
      </c>
      <c r="BG231" s="196">
        <f>IF(N231="zákl. přenesená",J231,0)</f>
        <v>0</v>
      </c>
      <c r="BH231" s="196">
        <f>IF(N231="sníž. přenesená",J231,0)</f>
        <v>0</v>
      </c>
      <c r="BI231" s="196">
        <f>IF(N231="nulová",J231,0)</f>
        <v>0</v>
      </c>
      <c r="BJ231" s="16" t="s">
        <v>81</v>
      </c>
      <c r="BK231" s="196">
        <f>ROUND(I231*H231,2)</f>
        <v>0</v>
      </c>
      <c r="BL231" s="16" t="s">
        <v>189</v>
      </c>
      <c r="BM231" s="195" t="s">
        <v>391</v>
      </c>
    </row>
    <row r="232" spans="1:65" s="12" customFormat="1">
      <c r="B232" s="197"/>
      <c r="C232" s="198"/>
      <c r="D232" s="199" t="s">
        <v>191</v>
      </c>
      <c r="E232" s="200" t="s">
        <v>1</v>
      </c>
      <c r="F232" s="201" t="s">
        <v>192</v>
      </c>
      <c r="G232" s="198"/>
      <c r="H232" s="202">
        <v>61.8</v>
      </c>
      <c r="I232" s="203"/>
      <c r="J232" s="198"/>
      <c r="K232" s="198"/>
      <c r="L232" s="204"/>
      <c r="M232" s="205"/>
      <c r="N232" s="206"/>
      <c r="O232" s="206"/>
      <c r="P232" s="206"/>
      <c r="Q232" s="206"/>
      <c r="R232" s="206"/>
      <c r="S232" s="206"/>
      <c r="T232" s="207"/>
      <c r="AT232" s="208" t="s">
        <v>191</v>
      </c>
      <c r="AU232" s="208" t="s">
        <v>83</v>
      </c>
      <c r="AV232" s="12" t="s">
        <v>83</v>
      </c>
      <c r="AW232" s="12" t="s">
        <v>30</v>
      </c>
      <c r="AX232" s="12" t="s">
        <v>81</v>
      </c>
      <c r="AY232" s="208" t="s">
        <v>182</v>
      </c>
    </row>
    <row r="233" spans="1:65" s="11" customFormat="1" ht="22.9" customHeight="1">
      <c r="B233" s="168"/>
      <c r="C233" s="169"/>
      <c r="D233" s="170" t="s">
        <v>72</v>
      </c>
      <c r="E233" s="182" t="s">
        <v>226</v>
      </c>
      <c r="F233" s="182" t="s">
        <v>392</v>
      </c>
      <c r="G233" s="169"/>
      <c r="H233" s="169"/>
      <c r="I233" s="172"/>
      <c r="J233" s="183">
        <f>BK233</f>
        <v>0</v>
      </c>
      <c r="K233" s="169"/>
      <c r="L233" s="174"/>
      <c r="M233" s="175"/>
      <c r="N233" s="176"/>
      <c r="O233" s="176"/>
      <c r="P233" s="177">
        <f>SUM(P234:P249)</f>
        <v>0</v>
      </c>
      <c r="Q233" s="176"/>
      <c r="R233" s="177">
        <f>SUM(R234:R249)</f>
        <v>6.0517192499999997</v>
      </c>
      <c r="S233" s="176"/>
      <c r="T233" s="178">
        <f>SUM(T234:T249)</f>
        <v>0</v>
      </c>
      <c r="AR233" s="179" t="s">
        <v>81</v>
      </c>
      <c r="AT233" s="180" t="s">
        <v>72</v>
      </c>
      <c r="AU233" s="180" t="s">
        <v>81</v>
      </c>
      <c r="AY233" s="179" t="s">
        <v>182</v>
      </c>
      <c r="BK233" s="181">
        <f>SUM(BK234:BK249)</f>
        <v>0</v>
      </c>
    </row>
    <row r="234" spans="1:65" s="1" customFormat="1" ht="33" customHeight="1">
      <c r="A234" s="33"/>
      <c r="B234" s="34"/>
      <c r="C234" s="184" t="s">
        <v>383</v>
      </c>
      <c r="D234" s="184" t="s">
        <v>184</v>
      </c>
      <c r="E234" s="185" t="s">
        <v>394</v>
      </c>
      <c r="F234" s="186" t="s">
        <v>395</v>
      </c>
      <c r="G234" s="187" t="s">
        <v>212</v>
      </c>
      <c r="H234" s="188">
        <v>154.5</v>
      </c>
      <c r="I234" s="189"/>
      <c r="J234" s="190">
        <f>ROUND(I234*H234,2)</f>
        <v>0</v>
      </c>
      <c r="K234" s="186" t="s">
        <v>188</v>
      </c>
      <c r="L234" s="38"/>
      <c r="M234" s="191" t="s">
        <v>1</v>
      </c>
      <c r="N234" s="192" t="s">
        <v>38</v>
      </c>
      <c r="O234" s="70"/>
      <c r="P234" s="193">
        <f>O234*H234</f>
        <v>0</v>
      </c>
      <c r="Q234" s="193">
        <v>0</v>
      </c>
      <c r="R234" s="193">
        <f>Q234*H234</f>
        <v>0</v>
      </c>
      <c r="S234" s="193">
        <v>0</v>
      </c>
      <c r="T234" s="194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95" t="s">
        <v>189</v>
      </c>
      <c r="AT234" s="195" t="s">
        <v>184</v>
      </c>
      <c r="AU234" s="195" t="s">
        <v>83</v>
      </c>
      <c r="AY234" s="16" t="s">
        <v>182</v>
      </c>
      <c r="BE234" s="196">
        <f>IF(N234="základní",J234,0)</f>
        <v>0</v>
      </c>
      <c r="BF234" s="196">
        <f>IF(N234="snížená",J234,0)</f>
        <v>0</v>
      </c>
      <c r="BG234" s="196">
        <f>IF(N234="zákl. přenesená",J234,0)</f>
        <v>0</v>
      </c>
      <c r="BH234" s="196">
        <f>IF(N234="sníž. přenesená",J234,0)</f>
        <v>0</v>
      </c>
      <c r="BI234" s="196">
        <f>IF(N234="nulová",J234,0)</f>
        <v>0</v>
      </c>
      <c r="BJ234" s="16" t="s">
        <v>81</v>
      </c>
      <c r="BK234" s="196">
        <f>ROUND(I234*H234,2)</f>
        <v>0</v>
      </c>
      <c r="BL234" s="16" t="s">
        <v>189</v>
      </c>
      <c r="BM234" s="195" t="s">
        <v>396</v>
      </c>
    </row>
    <row r="235" spans="1:65" s="12" customFormat="1">
      <c r="B235" s="197"/>
      <c r="C235" s="198"/>
      <c r="D235" s="199" t="s">
        <v>191</v>
      </c>
      <c r="E235" s="200" t="s">
        <v>1</v>
      </c>
      <c r="F235" s="201" t="s">
        <v>123</v>
      </c>
      <c r="G235" s="198"/>
      <c r="H235" s="202">
        <v>154.5</v>
      </c>
      <c r="I235" s="203"/>
      <c r="J235" s="198"/>
      <c r="K235" s="198"/>
      <c r="L235" s="204"/>
      <c r="M235" s="205"/>
      <c r="N235" s="206"/>
      <c r="O235" s="206"/>
      <c r="P235" s="206"/>
      <c r="Q235" s="206"/>
      <c r="R235" s="206"/>
      <c r="S235" s="206"/>
      <c r="T235" s="207"/>
      <c r="AT235" s="208" t="s">
        <v>191</v>
      </c>
      <c r="AU235" s="208" t="s">
        <v>83</v>
      </c>
      <c r="AV235" s="12" t="s">
        <v>83</v>
      </c>
      <c r="AW235" s="12" t="s">
        <v>30</v>
      </c>
      <c r="AX235" s="12" t="s">
        <v>81</v>
      </c>
      <c r="AY235" s="208" t="s">
        <v>182</v>
      </c>
    </row>
    <row r="236" spans="1:65" s="1" customFormat="1" ht="16.5" customHeight="1">
      <c r="A236" s="33"/>
      <c r="B236" s="34"/>
      <c r="C236" s="230" t="s">
        <v>388</v>
      </c>
      <c r="D236" s="230" t="s">
        <v>315</v>
      </c>
      <c r="E236" s="231" t="s">
        <v>398</v>
      </c>
      <c r="F236" s="232" t="s">
        <v>399</v>
      </c>
      <c r="G236" s="233" t="s">
        <v>212</v>
      </c>
      <c r="H236" s="234">
        <v>162.22499999999999</v>
      </c>
      <c r="I236" s="235"/>
      <c r="J236" s="236">
        <f>ROUND(I236*H236,2)</f>
        <v>0</v>
      </c>
      <c r="K236" s="232" t="s">
        <v>1</v>
      </c>
      <c r="L236" s="237"/>
      <c r="M236" s="238" t="s">
        <v>1</v>
      </c>
      <c r="N236" s="239" t="s">
        <v>38</v>
      </c>
      <c r="O236" s="70"/>
      <c r="P236" s="193">
        <f>O236*H236</f>
        <v>0</v>
      </c>
      <c r="Q236" s="193">
        <v>2.14E-3</v>
      </c>
      <c r="R236" s="193">
        <f>Q236*H236</f>
        <v>0.34716149999999996</v>
      </c>
      <c r="S236" s="193">
        <v>0</v>
      </c>
      <c r="T236" s="194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95" t="s">
        <v>226</v>
      </c>
      <c r="AT236" s="195" t="s">
        <v>315</v>
      </c>
      <c r="AU236" s="195" t="s">
        <v>83</v>
      </c>
      <c r="AY236" s="16" t="s">
        <v>182</v>
      </c>
      <c r="BE236" s="196">
        <f>IF(N236="základní",J236,0)</f>
        <v>0</v>
      </c>
      <c r="BF236" s="196">
        <f>IF(N236="snížená",J236,0)</f>
        <v>0</v>
      </c>
      <c r="BG236" s="196">
        <f>IF(N236="zákl. přenesená",J236,0)</f>
        <v>0</v>
      </c>
      <c r="BH236" s="196">
        <f>IF(N236="sníž. přenesená",J236,0)</f>
        <v>0</v>
      </c>
      <c r="BI236" s="196">
        <f>IF(N236="nulová",J236,0)</f>
        <v>0</v>
      </c>
      <c r="BJ236" s="16" t="s">
        <v>81</v>
      </c>
      <c r="BK236" s="196">
        <f>ROUND(I236*H236,2)</f>
        <v>0</v>
      </c>
      <c r="BL236" s="16" t="s">
        <v>189</v>
      </c>
      <c r="BM236" s="195" t="s">
        <v>400</v>
      </c>
    </row>
    <row r="237" spans="1:65" s="12" customFormat="1">
      <c r="B237" s="197"/>
      <c r="C237" s="198"/>
      <c r="D237" s="199" t="s">
        <v>191</v>
      </c>
      <c r="E237" s="200" t="s">
        <v>1</v>
      </c>
      <c r="F237" s="201" t="s">
        <v>436</v>
      </c>
      <c r="G237" s="198"/>
      <c r="H237" s="202">
        <v>162.22499999999999</v>
      </c>
      <c r="I237" s="203"/>
      <c r="J237" s="198"/>
      <c r="K237" s="198"/>
      <c r="L237" s="204"/>
      <c r="M237" s="205"/>
      <c r="N237" s="206"/>
      <c r="O237" s="206"/>
      <c r="P237" s="206"/>
      <c r="Q237" s="206"/>
      <c r="R237" s="206"/>
      <c r="S237" s="206"/>
      <c r="T237" s="207"/>
      <c r="AT237" s="208" t="s">
        <v>191</v>
      </c>
      <c r="AU237" s="208" t="s">
        <v>83</v>
      </c>
      <c r="AV237" s="12" t="s">
        <v>83</v>
      </c>
      <c r="AW237" s="12" t="s">
        <v>30</v>
      </c>
      <c r="AX237" s="12" t="s">
        <v>81</v>
      </c>
      <c r="AY237" s="208" t="s">
        <v>182</v>
      </c>
    </row>
    <row r="238" spans="1:65" s="1" customFormat="1" ht="21.75" customHeight="1">
      <c r="A238" s="33"/>
      <c r="B238" s="34"/>
      <c r="C238" s="184" t="s">
        <v>393</v>
      </c>
      <c r="D238" s="184" t="s">
        <v>184</v>
      </c>
      <c r="E238" s="185" t="s">
        <v>408</v>
      </c>
      <c r="F238" s="186" t="s">
        <v>409</v>
      </c>
      <c r="G238" s="187" t="s">
        <v>212</v>
      </c>
      <c r="H238" s="188">
        <v>154.5</v>
      </c>
      <c r="I238" s="189"/>
      <c r="J238" s="190">
        <f>ROUND(I238*H238,2)</f>
        <v>0</v>
      </c>
      <c r="K238" s="186" t="s">
        <v>188</v>
      </c>
      <c r="L238" s="38"/>
      <c r="M238" s="191" t="s">
        <v>1</v>
      </c>
      <c r="N238" s="192" t="s">
        <v>38</v>
      </c>
      <c r="O238" s="70"/>
      <c r="P238" s="193">
        <f>O238*H238</f>
        <v>0</v>
      </c>
      <c r="Q238" s="193">
        <v>1.0000000000000001E-5</v>
      </c>
      <c r="R238" s="193">
        <f>Q238*H238</f>
        <v>1.5450000000000001E-3</v>
      </c>
      <c r="S238" s="193">
        <v>0</v>
      </c>
      <c r="T238" s="194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95" t="s">
        <v>271</v>
      </c>
      <c r="AT238" s="195" t="s">
        <v>184</v>
      </c>
      <c r="AU238" s="195" t="s">
        <v>83</v>
      </c>
      <c r="AY238" s="16" t="s">
        <v>182</v>
      </c>
      <c r="BE238" s="196">
        <f>IF(N238="základní",J238,0)</f>
        <v>0</v>
      </c>
      <c r="BF238" s="196">
        <f>IF(N238="snížená",J238,0)</f>
        <v>0</v>
      </c>
      <c r="BG238" s="196">
        <f>IF(N238="zákl. přenesená",J238,0)</f>
        <v>0</v>
      </c>
      <c r="BH238" s="196">
        <f>IF(N238="sníž. přenesená",J238,0)</f>
        <v>0</v>
      </c>
      <c r="BI238" s="196">
        <f>IF(N238="nulová",J238,0)</f>
        <v>0</v>
      </c>
      <c r="BJ238" s="16" t="s">
        <v>81</v>
      </c>
      <c r="BK238" s="196">
        <f>ROUND(I238*H238,2)</f>
        <v>0</v>
      </c>
      <c r="BL238" s="16" t="s">
        <v>271</v>
      </c>
      <c r="BM238" s="195" t="s">
        <v>410</v>
      </c>
    </row>
    <row r="239" spans="1:65" s="12" customFormat="1">
      <c r="B239" s="197"/>
      <c r="C239" s="198"/>
      <c r="D239" s="199" t="s">
        <v>191</v>
      </c>
      <c r="E239" s="200" t="s">
        <v>1</v>
      </c>
      <c r="F239" s="201" t="s">
        <v>123</v>
      </c>
      <c r="G239" s="198"/>
      <c r="H239" s="202">
        <v>154.5</v>
      </c>
      <c r="I239" s="203"/>
      <c r="J239" s="198"/>
      <c r="K239" s="198"/>
      <c r="L239" s="204"/>
      <c r="M239" s="205"/>
      <c r="N239" s="206"/>
      <c r="O239" s="206"/>
      <c r="P239" s="206"/>
      <c r="Q239" s="206"/>
      <c r="R239" s="206"/>
      <c r="S239" s="206"/>
      <c r="T239" s="207"/>
      <c r="AT239" s="208" t="s">
        <v>191</v>
      </c>
      <c r="AU239" s="208" t="s">
        <v>83</v>
      </c>
      <c r="AV239" s="12" t="s">
        <v>83</v>
      </c>
      <c r="AW239" s="12" t="s">
        <v>30</v>
      </c>
      <c r="AX239" s="12" t="s">
        <v>81</v>
      </c>
      <c r="AY239" s="208" t="s">
        <v>182</v>
      </c>
    </row>
    <row r="240" spans="1:65" s="1" customFormat="1" ht="16.5" customHeight="1">
      <c r="A240" s="33"/>
      <c r="B240" s="34"/>
      <c r="C240" s="184" t="s">
        <v>397</v>
      </c>
      <c r="D240" s="184" t="s">
        <v>184</v>
      </c>
      <c r="E240" s="185" t="s">
        <v>412</v>
      </c>
      <c r="F240" s="186" t="s">
        <v>413</v>
      </c>
      <c r="G240" s="187" t="s">
        <v>212</v>
      </c>
      <c r="H240" s="188">
        <v>154.5</v>
      </c>
      <c r="I240" s="189"/>
      <c r="J240" s="190">
        <f>ROUND(I240*H240,2)</f>
        <v>0</v>
      </c>
      <c r="K240" s="186" t="s">
        <v>1</v>
      </c>
      <c r="L240" s="38"/>
      <c r="M240" s="191" t="s">
        <v>1</v>
      </c>
      <c r="N240" s="192" t="s">
        <v>38</v>
      </c>
      <c r="O240" s="70"/>
      <c r="P240" s="193">
        <f>O240*H240</f>
        <v>0</v>
      </c>
      <c r="Q240" s="193">
        <v>0</v>
      </c>
      <c r="R240" s="193">
        <f>Q240*H240</f>
        <v>0</v>
      </c>
      <c r="S240" s="193">
        <v>0</v>
      </c>
      <c r="T240" s="194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95" t="s">
        <v>189</v>
      </c>
      <c r="AT240" s="195" t="s">
        <v>184</v>
      </c>
      <c r="AU240" s="195" t="s">
        <v>83</v>
      </c>
      <c r="AY240" s="16" t="s">
        <v>182</v>
      </c>
      <c r="BE240" s="196">
        <f>IF(N240="základní",J240,0)</f>
        <v>0</v>
      </c>
      <c r="BF240" s="196">
        <f>IF(N240="snížená",J240,0)</f>
        <v>0</v>
      </c>
      <c r="BG240" s="196">
        <f>IF(N240="zákl. přenesená",J240,0)</f>
        <v>0</v>
      </c>
      <c r="BH240" s="196">
        <f>IF(N240="sníž. přenesená",J240,0)</f>
        <v>0</v>
      </c>
      <c r="BI240" s="196">
        <f>IF(N240="nulová",J240,0)</f>
        <v>0</v>
      </c>
      <c r="BJ240" s="16" t="s">
        <v>81</v>
      </c>
      <c r="BK240" s="196">
        <f>ROUND(I240*H240,2)</f>
        <v>0</v>
      </c>
      <c r="BL240" s="16" t="s">
        <v>189</v>
      </c>
      <c r="BM240" s="195" t="s">
        <v>414</v>
      </c>
    </row>
    <row r="241" spans="1:65" s="12" customFormat="1">
      <c r="B241" s="197"/>
      <c r="C241" s="198"/>
      <c r="D241" s="199" t="s">
        <v>191</v>
      </c>
      <c r="E241" s="200" t="s">
        <v>1</v>
      </c>
      <c r="F241" s="201" t="s">
        <v>123</v>
      </c>
      <c r="G241" s="198"/>
      <c r="H241" s="202">
        <v>154.5</v>
      </c>
      <c r="I241" s="203"/>
      <c r="J241" s="198"/>
      <c r="K241" s="198"/>
      <c r="L241" s="204"/>
      <c r="M241" s="205"/>
      <c r="N241" s="206"/>
      <c r="O241" s="206"/>
      <c r="P241" s="206"/>
      <c r="Q241" s="206"/>
      <c r="R241" s="206"/>
      <c r="S241" s="206"/>
      <c r="T241" s="207"/>
      <c r="AT241" s="208" t="s">
        <v>191</v>
      </c>
      <c r="AU241" s="208" t="s">
        <v>83</v>
      </c>
      <c r="AV241" s="12" t="s">
        <v>83</v>
      </c>
      <c r="AW241" s="12" t="s">
        <v>30</v>
      </c>
      <c r="AX241" s="12" t="s">
        <v>81</v>
      </c>
      <c r="AY241" s="208" t="s">
        <v>182</v>
      </c>
    </row>
    <row r="242" spans="1:65" s="1" customFormat="1" ht="33" customHeight="1">
      <c r="A242" s="33"/>
      <c r="B242" s="34"/>
      <c r="C242" s="184" t="s">
        <v>402</v>
      </c>
      <c r="D242" s="184" t="s">
        <v>184</v>
      </c>
      <c r="E242" s="185" t="s">
        <v>416</v>
      </c>
      <c r="F242" s="186" t="s">
        <v>417</v>
      </c>
      <c r="G242" s="187" t="s">
        <v>418</v>
      </c>
      <c r="H242" s="188">
        <v>12</v>
      </c>
      <c r="I242" s="189"/>
      <c r="J242" s="190">
        <f>ROUND(I242*H242,2)</f>
        <v>0</v>
      </c>
      <c r="K242" s="186" t="s">
        <v>188</v>
      </c>
      <c r="L242" s="38"/>
      <c r="M242" s="191" t="s">
        <v>1</v>
      </c>
      <c r="N242" s="192" t="s">
        <v>38</v>
      </c>
      <c r="O242" s="70"/>
      <c r="P242" s="193">
        <f>O242*H242</f>
        <v>0</v>
      </c>
      <c r="Q242" s="193">
        <v>0.36191000000000001</v>
      </c>
      <c r="R242" s="193">
        <f>Q242*H242</f>
        <v>4.3429200000000003</v>
      </c>
      <c r="S242" s="193">
        <v>0</v>
      </c>
      <c r="T242" s="194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95" t="s">
        <v>189</v>
      </c>
      <c r="AT242" s="195" t="s">
        <v>184</v>
      </c>
      <c r="AU242" s="195" t="s">
        <v>83</v>
      </c>
      <c r="AY242" s="16" t="s">
        <v>182</v>
      </c>
      <c r="BE242" s="196">
        <f>IF(N242="základní",J242,0)</f>
        <v>0</v>
      </c>
      <c r="BF242" s="196">
        <f>IF(N242="snížená",J242,0)</f>
        <v>0</v>
      </c>
      <c r="BG242" s="196">
        <f>IF(N242="zákl. přenesená",J242,0)</f>
        <v>0</v>
      </c>
      <c r="BH242" s="196">
        <f>IF(N242="sníž. přenesená",J242,0)</f>
        <v>0</v>
      </c>
      <c r="BI242" s="196">
        <f>IF(N242="nulová",J242,0)</f>
        <v>0</v>
      </c>
      <c r="BJ242" s="16" t="s">
        <v>81</v>
      </c>
      <c r="BK242" s="196">
        <f>ROUND(I242*H242,2)</f>
        <v>0</v>
      </c>
      <c r="BL242" s="16" t="s">
        <v>189</v>
      </c>
      <c r="BM242" s="195" t="s">
        <v>419</v>
      </c>
    </row>
    <row r="243" spans="1:65" s="12" customFormat="1">
      <c r="B243" s="197"/>
      <c r="C243" s="198"/>
      <c r="D243" s="199" t="s">
        <v>191</v>
      </c>
      <c r="E243" s="200" t="s">
        <v>1</v>
      </c>
      <c r="F243" s="201" t="s">
        <v>148</v>
      </c>
      <c r="G243" s="198"/>
      <c r="H243" s="202">
        <v>12</v>
      </c>
      <c r="I243" s="203"/>
      <c r="J243" s="198"/>
      <c r="K243" s="198"/>
      <c r="L243" s="204"/>
      <c r="M243" s="205"/>
      <c r="N243" s="206"/>
      <c r="O243" s="206"/>
      <c r="P243" s="206"/>
      <c r="Q243" s="206"/>
      <c r="R243" s="206"/>
      <c r="S243" s="206"/>
      <c r="T243" s="207"/>
      <c r="AT243" s="208" t="s">
        <v>191</v>
      </c>
      <c r="AU243" s="208" t="s">
        <v>83</v>
      </c>
      <c r="AV243" s="12" t="s">
        <v>83</v>
      </c>
      <c r="AW243" s="12" t="s">
        <v>30</v>
      </c>
      <c r="AX243" s="12" t="s">
        <v>81</v>
      </c>
      <c r="AY243" s="208" t="s">
        <v>182</v>
      </c>
    </row>
    <row r="244" spans="1:65" s="1" customFormat="1" ht="24">
      <c r="A244" s="33"/>
      <c r="B244" s="34"/>
      <c r="C244" s="230" t="s">
        <v>407</v>
      </c>
      <c r="D244" s="230" t="s">
        <v>315</v>
      </c>
      <c r="E244" s="231" t="s">
        <v>421</v>
      </c>
      <c r="F244" s="232" t="s">
        <v>422</v>
      </c>
      <c r="G244" s="233" t="s">
        <v>418</v>
      </c>
      <c r="H244" s="234">
        <v>12</v>
      </c>
      <c r="I244" s="235"/>
      <c r="J244" s="236">
        <f>ROUND(I244*H244,2)</f>
        <v>0</v>
      </c>
      <c r="K244" s="232" t="s">
        <v>1</v>
      </c>
      <c r="L244" s="237"/>
      <c r="M244" s="238" t="s">
        <v>1</v>
      </c>
      <c r="N244" s="239" t="s">
        <v>38</v>
      </c>
      <c r="O244" s="70"/>
      <c r="P244" s="193">
        <f>O244*H244</f>
        <v>0</v>
      </c>
      <c r="Q244" s="193">
        <v>0.11</v>
      </c>
      <c r="R244" s="193">
        <f>Q244*H244</f>
        <v>1.32</v>
      </c>
      <c r="S244" s="193">
        <v>0</v>
      </c>
      <c r="T244" s="194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95" t="s">
        <v>226</v>
      </c>
      <c r="AT244" s="195" t="s">
        <v>315</v>
      </c>
      <c r="AU244" s="195" t="s">
        <v>83</v>
      </c>
      <c r="AY244" s="16" t="s">
        <v>182</v>
      </c>
      <c r="BE244" s="196">
        <f>IF(N244="základní",J244,0)</f>
        <v>0</v>
      </c>
      <c r="BF244" s="196">
        <f>IF(N244="snížená",J244,0)</f>
        <v>0</v>
      </c>
      <c r="BG244" s="196">
        <f>IF(N244="zákl. přenesená",J244,0)</f>
        <v>0</v>
      </c>
      <c r="BH244" s="196">
        <f>IF(N244="sníž. přenesená",J244,0)</f>
        <v>0</v>
      </c>
      <c r="BI244" s="196">
        <f>IF(N244="nulová",J244,0)</f>
        <v>0</v>
      </c>
      <c r="BJ244" s="16" t="s">
        <v>81</v>
      </c>
      <c r="BK244" s="196">
        <f>ROUND(I244*H244,2)</f>
        <v>0</v>
      </c>
      <c r="BL244" s="16" t="s">
        <v>189</v>
      </c>
      <c r="BM244" s="195" t="s">
        <v>423</v>
      </c>
    </row>
    <row r="245" spans="1:65" s="12" customFormat="1">
      <c r="B245" s="197"/>
      <c r="C245" s="198"/>
      <c r="D245" s="199" t="s">
        <v>191</v>
      </c>
      <c r="E245" s="200" t="s">
        <v>1</v>
      </c>
      <c r="F245" s="201" t="s">
        <v>148</v>
      </c>
      <c r="G245" s="198"/>
      <c r="H245" s="202">
        <v>12</v>
      </c>
      <c r="I245" s="203"/>
      <c r="J245" s="198"/>
      <c r="K245" s="198"/>
      <c r="L245" s="204"/>
      <c r="M245" s="205"/>
      <c r="N245" s="206"/>
      <c r="O245" s="206"/>
      <c r="P245" s="206"/>
      <c r="Q245" s="206"/>
      <c r="R245" s="206"/>
      <c r="S245" s="206"/>
      <c r="T245" s="207"/>
      <c r="AT245" s="208" t="s">
        <v>191</v>
      </c>
      <c r="AU245" s="208" t="s">
        <v>83</v>
      </c>
      <c r="AV245" s="12" t="s">
        <v>83</v>
      </c>
      <c r="AW245" s="12" t="s">
        <v>30</v>
      </c>
      <c r="AX245" s="12" t="s">
        <v>81</v>
      </c>
      <c r="AY245" s="208" t="s">
        <v>182</v>
      </c>
    </row>
    <row r="246" spans="1:65" s="1" customFormat="1" ht="16.5" customHeight="1">
      <c r="A246" s="33"/>
      <c r="B246" s="34"/>
      <c r="C246" s="184" t="s">
        <v>411</v>
      </c>
      <c r="D246" s="184" t="s">
        <v>184</v>
      </c>
      <c r="E246" s="185" t="s">
        <v>433</v>
      </c>
      <c r="F246" s="186" t="s">
        <v>434</v>
      </c>
      <c r="G246" s="187" t="s">
        <v>212</v>
      </c>
      <c r="H246" s="188">
        <v>162.22499999999999</v>
      </c>
      <c r="I246" s="189"/>
      <c r="J246" s="190">
        <f>ROUND(I246*H246,2)</f>
        <v>0</v>
      </c>
      <c r="K246" s="186" t="s">
        <v>1</v>
      </c>
      <c r="L246" s="38"/>
      <c r="M246" s="191" t="s">
        <v>1</v>
      </c>
      <c r="N246" s="192" t="s">
        <v>38</v>
      </c>
      <c r="O246" s="70"/>
      <c r="P246" s="193">
        <f>O246*H246</f>
        <v>0</v>
      </c>
      <c r="Q246" s="193">
        <v>1.9000000000000001E-4</v>
      </c>
      <c r="R246" s="193">
        <f>Q246*H246</f>
        <v>3.0822749999999999E-2</v>
      </c>
      <c r="S246" s="193">
        <v>0</v>
      </c>
      <c r="T246" s="194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95" t="s">
        <v>189</v>
      </c>
      <c r="AT246" s="195" t="s">
        <v>184</v>
      </c>
      <c r="AU246" s="195" t="s">
        <v>83</v>
      </c>
      <c r="AY246" s="16" t="s">
        <v>182</v>
      </c>
      <c r="BE246" s="196">
        <f>IF(N246="základní",J246,0)</f>
        <v>0</v>
      </c>
      <c r="BF246" s="196">
        <f>IF(N246="snížená",J246,0)</f>
        <v>0</v>
      </c>
      <c r="BG246" s="196">
        <f>IF(N246="zákl. přenesená",J246,0)</f>
        <v>0</v>
      </c>
      <c r="BH246" s="196">
        <f>IF(N246="sníž. přenesená",J246,0)</f>
        <v>0</v>
      </c>
      <c r="BI246" s="196">
        <f>IF(N246="nulová",J246,0)</f>
        <v>0</v>
      </c>
      <c r="BJ246" s="16" t="s">
        <v>81</v>
      </c>
      <c r="BK246" s="196">
        <f>ROUND(I246*H246,2)</f>
        <v>0</v>
      </c>
      <c r="BL246" s="16" t="s">
        <v>189</v>
      </c>
      <c r="BM246" s="195" t="s">
        <v>435</v>
      </c>
    </row>
    <row r="247" spans="1:65" s="12" customFormat="1">
      <c r="B247" s="197"/>
      <c r="C247" s="198"/>
      <c r="D247" s="199" t="s">
        <v>191</v>
      </c>
      <c r="E247" s="200" t="s">
        <v>1</v>
      </c>
      <c r="F247" s="201" t="s">
        <v>436</v>
      </c>
      <c r="G247" s="198"/>
      <c r="H247" s="202">
        <v>162.22499999999999</v>
      </c>
      <c r="I247" s="203"/>
      <c r="J247" s="198"/>
      <c r="K247" s="198"/>
      <c r="L247" s="204"/>
      <c r="M247" s="205"/>
      <c r="N247" s="206"/>
      <c r="O247" s="206"/>
      <c r="P247" s="206"/>
      <c r="Q247" s="206"/>
      <c r="R247" s="206"/>
      <c r="S247" s="206"/>
      <c r="T247" s="207"/>
      <c r="AT247" s="208" t="s">
        <v>191</v>
      </c>
      <c r="AU247" s="208" t="s">
        <v>83</v>
      </c>
      <c r="AV247" s="12" t="s">
        <v>83</v>
      </c>
      <c r="AW247" s="12" t="s">
        <v>30</v>
      </c>
      <c r="AX247" s="12" t="s">
        <v>81</v>
      </c>
      <c r="AY247" s="208" t="s">
        <v>182</v>
      </c>
    </row>
    <row r="248" spans="1:65" s="1" customFormat="1" ht="21.75" customHeight="1">
      <c r="A248" s="33"/>
      <c r="B248" s="34"/>
      <c r="C248" s="184" t="s">
        <v>415</v>
      </c>
      <c r="D248" s="184" t="s">
        <v>184</v>
      </c>
      <c r="E248" s="185" t="s">
        <v>438</v>
      </c>
      <c r="F248" s="186" t="s">
        <v>439</v>
      </c>
      <c r="G248" s="187" t="s">
        <v>212</v>
      </c>
      <c r="H248" s="188">
        <v>154.5</v>
      </c>
      <c r="I248" s="189"/>
      <c r="J248" s="190">
        <f>ROUND(I248*H248,2)</f>
        <v>0</v>
      </c>
      <c r="K248" s="186" t="s">
        <v>1</v>
      </c>
      <c r="L248" s="38"/>
      <c r="M248" s="191" t="s">
        <v>1</v>
      </c>
      <c r="N248" s="192" t="s">
        <v>38</v>
      </c>
      <c r="O248" s="70"/>
      <c r="P248" s="193">
        <f>O248*H248</f>
        <v>0</v>
      </c>
      <c r="Q248" s="193">
        <v>6.0000000000000002E-5</v>
      </c>
      <c r="R248" s="193">
        <f>Q248*H248</f>
        <v>9.2700000000000005E-3</v>
      </c>
      <c r="S248" s="193">
        <v>0</v>
      </c>
      <c r="T248" s="194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95" t="s">
        <v>189</v>
      </c>
      <c r="AT248" s="195" t="s">
        <v>184</v>
      </c>
      <c r="AU248" s="195" t="s">
        <v>83</v>
      </c>
      <c r="AY248" s="16" t="s">
        <v>182</v>
      </c>
      <c r="BE248" s="196">
        <f>IF(N248="základní",J248,0)</f>
        <v>0</v>
      </c>
      <c r="BF248" s="196">
        <f>IF(N248="snížená",J248,0)</f>
        <v>0</v>
      </c>
      <c r="BG248" s="196">
        <f>IF(N248="zákl. přenesená",J248,0)</f>
        <v>0</v>
      </c>
      <c r="BH248" s="196">
        <f>IF(N248="sníž. přenesená",J248,0)</f>
        <v>0</v>
      </c>
      <c r="BI248" s="196">
        <f>IF(N248="nulová",J248,0)</f>
        <v>0</v>
      </c>
      <c r="BJ248" s="16" t="s">
        <v>81</v>
      </c>
      <c r="BK248" s="196">
        <f>ROUND(I248*H248,2)</f>
        <v>0</v>
      </c>
      <c r="BL248" s="16" t="s">
        <v>189</v>
      </c>
      <c r="BM248" s="195" t="s">
        <v>440</v>
      </c>
    </row>
    <row r="249" spans="1:65" s="12" customFormat="1">
      <c r="B249" s="197"/>
      <c r="C249" s="198"/>
      <c r="D249" s="199" t="s">
        <v>191</v>
      </c>
      <c r="E249" s="200" t="s">
        <v>1</v>
      </c>
      <c r="F249" s="201" t="s">
        <v>123</v>
      </c>
      <c r="G249" s="198"/>
      <c r="H249" s="202">
        <v>154.5</v>
      </c>
      <c r="I249" s="203"/>
      <c r="J249" s="198"/>
      <c r="K249" s="198"/>
      <c r="L249" s="204"/>
      <c r="M249" s="205"/>
      <c r="N249" s="206"/>
      <c r="O249" s="206"/>
      <c r="P249" s="206"/>
      <c r="Q249" s="206"/>
      <c r="R249" s="206"/>
      <c r="S249" s="206"/>
      <c r="T249" s="207"/>
      <c r="AT249" s="208" t="s">
        <v>191</v>
      </c>
      <c r="AU249" s="208" t="s">
        <v>83</v>
      </c>
      <c r="AV249" s="12" t="s">
        <v>83</v>
      </c>
      <c r="AW249" s="12" t="s">
        <v>30</v>
      </c>
      <c r="AX249" s="12" t="s">
        <v>81</v>
      </c>
      <c r="AY249" s="208" t="s">
        <v>182</v>
      </c>
    </row>
    <row r="250" spans="1:65" s="11" customFormat="1" ht="22.9" customHeight="1">
      <c r="B250" s="168"/>
      <c r="C250" s="169"/>
      <c r="D250" s="170" t="s">
        <v>72</v>
      </c>
      <c r="E250" s="182" t="s">
        <v>232</v>
      </c>
      <c r="F250" s="182" t="s">
        <v>441</v>
      </c>
      <c r="G250" s="169"/>
      <c r="H250" s="169"/>
      <c r="I250" s="172"/>
      <c r="J250" s="183">
        <f>BK250</f>
        <v>0</v>
      </c>
      <c r="K250" s="169"/>
      <c r="L250" s="174"/>
      <c r="M250" s="175"/>
      <c r="N250" s="176"/>
      <c r="O250" s="176"/>
      <c r="P250" s="177">
        <f>SUM(P251:P258)</f>
        <v>0</v>
      </c>
      <c r="Q250" s="176"/>
      <c r="R250" s="177">
        <f>SUM(R251:R258)</f>
        <v>1.133E-2</v>
      </c>
      <c r="S250" s="176"/>
      <c r="T250" s="178">
        <f>SUM(T251:T258)</f>
        <v>0</v>
      </c>
      <c r="AR250" s="179" t="s">
        <v>81</v>
      </c>
      <c r="AT250" s="180" t="s">
        <v>72</v>
      </c>
      <c r="AU250" s="180" t="s">
        <v>81</v>
      </c>
      <c r="AY250" s="179" t="s">
        <v>182</v>
      </c>
      <c r="BK250" s="181">
        <f>SUM(BK251:BK258)</f>
        <v>0</v>
      </c>
    </row>
    <row r="251" spans="1:65" s="1" customFormat="1" ht="24">
      <c r="A251" s="33"/>
      <c r="B251" s="34"/>
      <c r="C251" s="184" t="s">
        <v>420</v>
      </c>
      <c r="D251" s="184" t="s">
        <v>184</v>
      </c>
      <c r="E251" s="185" t="s">
        <v>443</v>
      </c>
      <c r="F251" s="186" t="s">
        <v>444</v>
      </c>
      <c r="G251" s="187" t="s">
        <v>212</v>
      </c>
      <c r="H251" s="188">
        <v>51.5</v>
      </c>
      <c r="I251" s="189"/>
      <c r="J251" s="190">
        <f>ROUND(I251*H251,2)</f>
        <v>0</v>
      </c>
      <c r="K251" s="186" t="s">
        <v>445</v>
      </c>
      <c r="L251" s="38"/>
      <c r="M251" s="191" t="s">
        <v>1</v>
      </c>
      <c r="N251" s="192" t="s">
        <v>38</v>
      </c>
      <c r="O251" s="70"/>
      <c r="P251" s="193">
        <f>O251*H251</f>
        <v>0</v>
      </c>
      <c r="Q251" s="193">
        <v>2.2000000000000001E-4</v>
      </c>
      <c r="R251" s="193">
        <f>Q251*H251</f>
        <v>1.133E-2</v>
      </c>
      <c r="S251" s="193">
        <v>0</v>
      </c>
      <c r="T251" s="194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95" t="s">
        <v>189</v>
      </c>
      <c r="AT251" s="195" t="s">
        <v>184</v>
      </c>
      <c r="AU251" s="195" t="s">
        <v>83</v>
      </c>
      <c r="AY251" s="16" t="s">
        <v>182</v>
      </c>
      <c r="BE251" s="196">
        <f>IF(N251="základní",J251,0)</f>
        <v>0</v>
      </c>
      <c r="BF251" s="196">
        <f>IF(N251="snížená",J251,0)</f>
        <v>0</v>
      </c>
      <c r="BG251" s="196">
        <f>IF(N251="zákl. přenesená",J251,0)</f>
        <v>0</v>
      </c>
      <c r="BH251" s="196">
        <f>IF(N251="sníž. přenesená",J251,0)</f>
        <v>0</v>
      </c>
      <c r="BI251" s="196">
        <f>IF(N251="nulová",J251,0)</f>
        <v>0</v>
      </c>
      <c r="BJ251" s="16" t="s">
        <v>81</v>
      </c>
      <c r="BK251" s="196">
        <f>ROUND(I251*H251,2)</f>
        <v>0</v>
      </c>
      <c r="BL251" s="16" t="s">
        <v>189</v>
      </c>
      <c r="BM251" s="195" t="s">
        <v>446</v>
      </c>
    </row>
    <row r="252" spans="1:65" s="12" customFormat="1">
      <c r="B252" s="197"/>
      <c r="C252" s="198"/>
      <c r="D252" s="199" t="s">
        <v>191</v>
      </c>
      <c r="E252" s="200" t="s">
        <v>1</v>
      </c>
      <c r="F252" s="201" t="s">
        <v>447</v>
      </c>
      <c r="G252" s="198"/>
      <c r="H252" s="202">
        <v>51.5</v>
      </c>
      <c r="I252" s="203"/>
      <c r="J252" s="198"/>
      <c r="K252" s="198"/>
      <c r="L252" s="204"/>
      <c r="M252" s="205"/>
      <c r="N252" s="206"/>
      <c r="O252" s="206"/>
      <c r="P252" s="206"/>
      <c r="Q252" s="206"/>
      <c r="R252" s="206"/>
      <c r="S252" s="206"/>
      <c r="T252" s="207"/>
      <c r="AT252" s="208" t="s">
        <v>191</v>
      </c>
      <c r="AU252" s="208" t="s">
        <v>83</v>
      </c>
      <c r="AV252" s="12" t="s">
        <v>83</v>
      </c>
      <c r="AW252" s="12" t="s">
        <v>30</v>
      </c>
      <c r="AX252" s="12" t="s">
        <v>81</v>
      </c>
      <c r="AY252" s="208" t="s">
        <v>182</v>
      </c>
    </row>
    <row r="253" spans="1:65" s="1" customFormat="1" ht="16.5" customHeight="1">
      <c r="A253" s="33"/>
      <c r="B253" s="34"/>
      <c r="C253" s="184" t="s">
        <v>424</v>
      </c>
      <c r="D253" s="184" t="s">
        <v>184</v>
      </c>
      <c r="E253" s="185" t="s">
        <v>449</v>
      </c>
      <c r="F253" s="186" t="s">
        <v>450</v>
      </c>
      <c r="G253" s="187" t="s">
        <v>212</v>
      </c>
      <c r="H253" s="188">
        <v>154.5</v>
      </c>
      <c r="I253" s="189"/>
      <c r="J253" s="190">
        <f>ROUND(I253*H253,2)</f>
        <v>0</v>
      </c>
      <c r="K253" s="186" t="s">
        <v>188</v>
      </c>
      <c r="L253" s="38"/>
      <c r="M253" s="191" t="s">
        <v>1</v>
      </c>
      <c r="N253" s="192" t="s">
        <v>38</v>
      </c>
      <c r="O253" s="70"/>
      <c r="P253" s="193">
        <f>O253*H253</f>
        <v>0</v>
      </c>
      <c r="Q253" s="193">
        <v>0</v>
      </c>
      <c r="R253" s="193">
        <f>Q253*H253</f>
        <v>0</v>
      </c>
      <c r="S253" s="193">
        <v>0</v>
      </c>
      <c r="T253" s="194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95" t="s">
        <v>189</v>
      </c>
      <c r="AT253" s="195" t="s">
        <v>184</v>
      </c>
      <c r="AU253" s="195" t="s">
        <v>83</v>
      </c>
      <c r="AY253" s="16" t="s">
        <v>182</v>
      </c>
      <c r="BE253" s="196">
        <f>IF(N253="základní",J253,0)</f>
        <v>0</v>
      </c>
      <c r="BF253" s="196">
        <f>IF(N253="snížená",J253,0)</f>
        <v>0</v>
      </c>
      <c r="BG253" s="196">
        <f>IF(N253="zákl. přenesená",J253,0)</f>
        <v>0</v>
      </c>
      <c r="BH253" s="196">
        <f>IF(N253="sníž. přenesená",J253,0)</f>
        <v>0</v>
      </c>
      <c r="BI253" s="196">
        <f>IF(N253="nulová",J253,0)</f>
        <v>0</v>
      </c>
      <c r="BJ253" s="16" t="s">
        <v>81</v>
      </c>
      <c r="BK253" s="196">
        <f>ROUND(I253*H253,2)</f>
        <v>0</v>
      </c>
      <c r="BL253" s="16" t="s">
        <v>189</v>
      </c>
      <c r="BM253" s="195" t="s">
        <v>451</v>
      </c>
    </row>
    <row r="254" spans="1:65" s="12" customFormat="1">
      <c r="B254" s="197"/>
      <c r="C254" s="198"/>
      <c r="D254" s="199" t="s">
        <v>191</v>
      </c>
      <c r="E254" s="200" t="s">
        <v>1</v>
      </c>
      <c r="F254" s="201" t="s">
        <v>447</v>
      </c>
      <c r="G254" s="198"/>
      <c r="H254" s="202">
        <v>51.5</v>
      </c>
      <c r="I254" s="203"/>
      <c r="J254" s="198"/>
      <c r="K254" s="198"/>
      <c r="L254" s="204"/>
      <c r="M254" s="205"/>
      <c r="N254" s="206"/>
      <c r="O254" s="206"/>
      <c r="P254" s="206"/>
      <c r="Q254" s="206"/>
      <c r="R254" s="206"/>
      <c r="S254" s="206"/>
      <c r="T254" s="207"/>
      <c r="AT254" s="208" t="s">
        <v>191</v>
      </c>
      <c r="AU254" s="208" t="s">
        <v>83</v>
      </c>
      <c r="AV254" s="12" t="s">
        <v>83</v>
      </c>
      <c r="AW254" s="12" t="s">
        <v>30</v>
      </c>
      <c r="AX254" s="12" t="s">
        <v>73</v>
      </c>
      <c r="AY254" s="208" t="s">
        <v>182</v>
      </c>
    </row>
    <row r="255" spans="1:65" s="12" customFormat="1">
      <c r="B255" s="197"/>
      <c r="C255" s="198"/>
      <c r="D255" s="199" t="s">
        <v>191</v>
      </c>
      <c r="E255" s="200" t="s">
        <v>1</v>
      </c>
      <c r="F255" s="201" t="s">
        <v>452</v>
      </c>
      <c r="G255" s="198"/>
      <c r="H255" s="202">
        <v>103</v>
      </c>
      <c r="I255" s="203"/>
      <c r="J255" s="198"/>
      <c r="K255" s="198"/>
      <c r="L255" s="204"/>
      <c r="M255" s="205"/>
      <c r="N255" s="206"/>
      <c r="O255" s="206"/>
      <c r="P255" s="206"/>
      <c r="Q255" s="206"/>
      <c r="R255" s="206"/>
      <c r="S255" s="206"/>
      <c r="T255" s="207"/>
      <c r="AT255" s="208" t="s">
        <v>191</v>
      </c>
      <c r="AU255" s="208" t="s">
        <v>83</v>
      </c>
      <c r="AV255" s="12" t="s">
        <v>83</v>
      </c>
      <c r="AW255" s="12" t="s">
        <v>30</v>
      </c>
      <c r="AX255" s="12" t="s">
        <v>73</v>
      </c>
      <c r="AY255" s="208" t="s">
        <v>182</v>
      </c>
    </row>
    <row r="256" spans="1:65" s="13" customFormat="1">
      <c r="B256" s="209"/>
      <c r="C256" s="210"/>
      <c r="D256" s="199" t="s">
        <v>191</v>
      </c>
      <c r="E256" s="211" t="s">
        <v>1</v>
      </c>
      <c r="F256" s="212" t="s">
        <v>199</v>
      </c>
      <c r="G256" s="210"/>
      <c r="H256" s="213">
        <v>154.5</v>
      </c>
      <c r="I256" s="214"/>
      <c r="J256" s="210"/>
      <c r="K256" s="210"/>
      <c r="L256" s="215"/>
      <c r="M256" s="216"/>
      <c r="N256" s="217"/>
      <c r="O256" s="217"/>
      <c r="P256" s="217"/>
      <c r="Q256" s="217"/>
      <c r="R256" s="217"/>
      <c r="S256" s="217"/>
      <c r="T256" s="218"/>
      <c r="AT256" s="219" t="s">
        <v>191</v>
      </c>
      <c r="AU256" s="219" t="s">
        <v>83</v>
      </c>
      <c r="AV256" s="13" t="s">
        <v>189</v>
      </c>
      <c r="AW256" s="13" t="s">
        <v>30</v>
      </c>
      <c r="AX256" s="13" t="s">
        <v>81</v>
      </c>
      <c r="AY256" s="219" t="s">
        <v>182</v>
      </c>
    </row>
    <row r="257" spans="1:65" s="1" customFormat="1" ht="21.75" customHeight="1">
      <c r="A257" s="33"/>
      <c r="B257" s="34"/>
      <c r="C257" s="184" t="s">
        <v>428</v>
      </c>
      <c r="D257" s="184" t="s">
        <v>184</v>
      </c>
      <c r="E257" s="185" t="s">
        <v>454</v>
      </c>
      <c r="F257" s="186" t="s">
        <v>455</v>
      </c>
      <c r="G257" s="187" t="s">
        <v>212</v>
      </c>
      <c r="H257" s="188">
        <v>51.5</v>
      </c>
      <c r="I257" s="189"/>
      <c r="J257" s="190">
        <f>ROUND(I257*H257,2)</f>
        <v>0</v>
      </c>
      <c r="K257" s="186" t="s">
        <v>188</v>
      </c>
      <c r="L257" s="38"/>
      <c r="M257" s="191" t="s">
        <v>1</v>
      </c>
      <c r="N257" s="192" t="s">
        <v>38</v>
      </c>
      <c r="O257" s="70"/>
      <c r="P257" s="193">
        <f>O257*H257</f>
        <v>0</v>
      </c>
      <c r="Q257" s="193">
        <v>0</v>
      </c>
      <c r="R257" s="193">
        <f>Q257*H257</f>
        <v>0</v>
      </c>
      <c r="S257" s="193">
        <v>0</v>
      </c>
      <c r="T257" s="194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95" t="s">
        <v>189</v>
      </c>
      <c r="AT257" s="195" t="s">
        <v>184</v>
      </c>
      <c r="AU257" s="195" t="s">
        <v>83</v>
      </c>
      <c r="AY257" s="16" t="s">
        <v>182</v>
      </c>
      <c r="BE257" s="196">
        <f>IF(N257="základní",J257,0)</f>
        <v>0</v>
      </c>
      <c r="BF257" s="196">
        <f>IF(N257="snížená",J257,0)</f>
        <v>0</v>
      </c>
      <c r="BG257" s="196">
        <f>IF(N257="zákl. přenesená",J257,0)</f>
        <v>0</v>
      </c>
      <c r="BH257" s="196">
        <f>IF(N257="sníž. přenesená",J257,0)</f>
        <v>0</v>
      </c>
      <c r="BI257" s="196">
        <f>IF(N257="nulová",J257,0)</f>
        <v>0</v>
      </c>
      <c r="BJ257" s="16" t="s">
        <v>81</v>
      </c>
      <c r="BK257" s="196">
        <f>ROUND(I257*H257,2)</f>
        <v>0</v>
      </c>
      <c r="BL257" s="16" t="s">
        <v>189</v>
      </c>
      <c r="BM257" s="195" t="s">
        <v>456</v>
      </c>
    </row>
    <row r="258" spans="1:65" s="12" customFormat="1">
      <c r="B258" s="197"/>
      <c r="C258" s="198"/>
      <c r="D258" s="199" t="s">
        <v>191</v>
      </c>
      <c r="E258" s="200" t="s">
        <v>1</v>
      </c>
      <c r="F258" s="201" t="s">
        <v>447</v>
      </c>
      <c r="G258" s="198"/>
      <c r="H258" s="202">
        <v>51.5</v>
      </c>
      <c r="I258" s="203"/>
      <c r="J258" s="198"/>
      <c r="K258" s="198"/>
      <c r="L258" s="204"/>
      <c r="M258" s="205"/>
      <c r="N258" s="206"/>
      <c r="O258" s="206"/>
      <c r="P258" s="206"/>
      <c r="Q258" s="206"/>
      <c r="R258" s="206"/>
      <c r="S258" s="206"/>
      <c r="T258" s="207"/>
      <c r="AT258" s="208" t="s">
        <v>191</v>
      </c>
      <c r="AU258" s="208" t="s">
        <v>83</v>
      </c>
      <c r="AV258" s="12" t="s">
        <v>83</v>
      </c>
      <c r="AW258" s="12" t="s">
        <v>30</v>
      </c>
      <c r="AX258" s="12" t="s">
        <v>81</v>
      </c>
      <c r="AY258" s="208" t="s">
        <v>182</v>
      </c>
    </row>
    <row r="259" spans="1:65" s="11" customFormat="1" ht="22.9" customHeight="1">
      <c r="B259" s="168"/>
      <c r="C259" s="169"/>
      <c r="D259" s="170" t="s">
        <v>72</v>
      </c>
      <c r="E259" s="182" t="s">
        <v>457</v>
      </c>
      <c r="F259" s="182" t="s">
        <v>458</v>
      </c>
      <c r="G259" s="169"/>
      <c r="H259" s="169"/>
      <c r="I259" s="172"/>
      <c r="J259" s="183">
        <f>BK259</f>
        <v>0</v>
      </c>
      <c r="K259" s="169"/>
      <c r="L259" s="174"/>
      <c r="M259" s="175"/>
      <c r="N259" s="176"/>
      <c r="O259" s="176"/>
      <c r="P259" s="177">
        <f>SUM(P260:P267)</f>
        <v>0</v>
      </c>
      <c r="Q259" s="176"/>
      <c r="R259" s="177">
        <f>SUM(R260:R267)</f>
        <v>0</v>
      </c>
      <c r="S259" s="176"/>
      <c r="T259" s="178">
        <f>SUM(T260:T267)</f>
        <v>0</v>
      </c>
      <c r="AR259" s="179" t="s">
        <v>81</v>
      </c>
      <c r="AT259" s="180" t="s">
        <v>72</v>
      </c>
      <c r="AU259" s="180" t="s">
        <v>81</v>
      </c>
      <c r="AY259" s="179" t="s">
        <v>182</v>
      </c>
      <c r="BK259" s="181">
        <f>SUM(BK260:BK267)</f>
        <v>0</v>
      </c>
    </row>
    <row r="260" spans="1:65" s="1" customFormat="1" ht="24">
      <c r="A260" s="33"/>
      <c r="B260" s="34"/>
      <c r="C260" s="184" t="s">
        <v>432</v>
      </c>
      <c r="D260" s="184" t="s">
        <v>184</v>
      </c>
      <c r="E260" s="185" t="s">
        <v>460</v>
      </c>
      <c r="F260" s="186" t="s">
        <v>461</v>
      </c>
      <c r="G260" s="187" t="s">
        <v>305</v>
      </c>
      <c r="H260" s="188">
        <v>33.712000000000003</v>
      </c>
      <c r="I260" s="189"/>
      <c r="J260" s="190">
        <f>ROUND(I260*H260,2)</f>
        <v>0</v>
      </c>
      <c r="K260" s="186" t="s">
        <v>1</v>
      </c>
      <c r="L260" s="38"/>
      <c r="M260" s="191" t="s">
        <v>1</v>
      </c>
      <c r="N260" s="192" t="s">
        <v>38</v>
      </c>
      <c r="O260" s="70"/>
      <c r="P260" s="193">
        <f>O260*H260</f>
        <v>0</v>
      </c>
      <c r="Q260" s="193">
        <v>0</v>
      </c>
      <c r="R260" s="193">
        <f>Q260*H260</f>
        <v>0</v>
      </c>
      <c r="S260" s="193">
        <v>0</v>
      </c>
      <c r="T260" s="194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95" t="s">
        <v>189</v>
      </c>
      <c r="AT260" s="195" t="s">
        <v>184</v>
      </c>
      <c r="AU260" s="195" t="s">
        <v>83</v>
      </c>
      <c r="AY260" s="16" t="s">
        <v>182</v>
      </c>
      <c r="BE260" s="196">
        <f>IF(N260="základní",J260,0)</f>
        <v>0</v>
      </c>
      <c r="BF260" s="196">
        <f>IF(N260="snížená",J260,0)</f>
        <v>0</v>
      </c>
      <c r="BG260" s="196">
        <f>IF(N260="zákl. přenesená",J260,0)</f>
        <v>0</v>
      </c>
      <c r="BH260" s="196">
        <f>IF(N260="sníž. přenesená",J260,0)</f>
        <v>0</v>
      </c>
      <c r="BI260" s="196">
        <f>IF(N260="nulová",J260,0)</f>
        <v>0</v>
      </c>
      <c r="BJ260" s="16" t="s">
        <v>81</v>
      </c>
      <c r="BK260" s="196">
        <f>ROUND(I260*H260,2)</f>
        <v>0</v>
      </c>
      <c r="BL260" s="16" t="s">
        <v>189</v>
      </c>
      <c r="BM260" s="195" t="s">
        <v>462</v>
      </c>
    </row>
    <row r="261" spans="1:65" s="12" customFormat="1">
      <c r="B261" s="197"/>
      <c r="C261" s="198"/>
      <c r="D261" s="199" t="s">
        <v>191</v>
      </c>
      <c r="E261" s="200" t="s">
        <v>1</v>
      </c>
      <c r="F261" s="201" t="s">
        <v>578</v>
      </c>
      <c r="G261" s="198"/>
      <c r="H261" s="202">
        <v>33.712000000000003</v>
      </c>
      <c r="I261" s="203"/>
      <c r="J261" s="198"/>
      <c r="K261" s="198"/>
      <c r="L261" s="204"/>
      <c r="M261" s="205"/>
      <c r="N261" s="206"/>
      <c r="O261" s="206"/>
      <c r="P261" s="206"/>
      <c r="Q261" s="206"/>
      <c r="R261" s="206"/>
      <c r="S261" s="206"/>
      <c r="T261" s="207"/>
      <c r="AT261" s="208" t="s">
        <v>191</v>
      </c>
      <c r="AU261" s="208" t="s">
        <v>83</v>
      </c>
      <c r="AV261" s="12" t="s">
        <v>83</v>
      </c>
      <c r="AW261" s="12" t="s">
        <v>30</v>
      </c>
      <c r="AX261" s="12" t="s">
        <v>81</v>
      </c>
      <c r="AY261" s="208" t="s">
        <v>182</v>
      </c>
    </row>
    <row r="262" spans="1:65" s="1" customFormat="1" ht="24">
      <c r="A262" s="33"/>
      <c r="B262" s="34"/>
      <c r="C262" s="184" t="s">
        <v>437</v>
      </c>
      <c r="D262" s="184" t="s">
        <v>184</v>
      </c>
      <c r="E262" s="185" t="s">
        <v>464</v>
      </c>
      <c r="F262" s="186" t="s">
        <v>465</v>
      </c>
      <c r="G262" s="187" t="s">
        <v>305</v>
      </c>
      <c r="H262" s="188">
        <v>337.12</v>
      </c>
      <c r="I262" s="189"/>
      <c r="J262" s="190">
        <f>ROUND(I262*H262,2)</f>
        <v>0</v>
      </c>
      <c r="K262" s="186" t="s">
        <v>1</v>
      </c>
      <c r="L262" s="38"/>
      <c r="M262" s="191" t="s">
        <v>1</v>
      </c>
      <c r="N262" s="192" t="s">
        <v>38</v>
      </c>
      <c r="O262" s="70"/>
      <c r="P262" s="193">
        <f>O262*H262</f>
        <v>0</v>
      </c>
      <c r="Q262" s="193">
        <v>0</v>
      </c>
      <c r="R262" s="193">
        <f>Q262*H262</f>
        <v>0</v>
      </c>
      <c r="S262" s="193">
        <v>0</v>
      </c>
      <c r="T262" s="194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95" t="s">
        <v>189</v>
      </c>
      <c r="AT262" s="195" t="s">
        <v>184</v>
      </c>
      <c r="AU262" s="195" t="s">
        <v>83</v>
      </c>
      <c r="AY262" s="16" t="s">
        <v>182</v>
      </c>
      <c r="BE262" s="196">
        <f>IF(N262="základní",J262,0)</f>
        <v>0</v>
      </c>
      <c r="BF262" s="196">
        <f>IF(N262="snížená",J262,0)</f>
        <v>0</v>
      </c>
      <c r="BG262" s="196">
        <f>IF(N262="zákl. přenesená",J262,0)</f>
        <v>0</v>
      </c>
      <c r="BH262" s="196">
        <f>IF(N262="sníž. přenesená",J262,0)</f>
        <v>0</v>
      </c>
      <c r="BI262" s="196">
        <f>IF(N262="nulová",J262,0)</f>
        <v>0</v>
      </c>
      <c r="BJ262" s="16" t="s">
        <v>81</v>
      </c>
      <c r="BK262" s="196">
        <f>ROUND(I262*H262,2)</f>
        <v>0</v>
      </c>
      <c r="BL262" s="16" t="s">
        <v>189</v>
      </c>
      <c r="BM262" s="195" t="s">
        <v>466</v>
      </c>
    </row>
    <row r="263" spans="1:65" s="12" customFormat="1">
      <c r="B263" s="197"/>
      <c r="C263" s="198"/>
      <c r="D263" s="199" t="s">
        <v>191</v>
      </c>
      <c r="E263" s="200" t="s">
        <v>1</v>
      </c>
      <c r="F263" s="201" t="s">
        <v>579</v>
      </c>
      <c r="G263" s="198"/>
      <c r="H263" s="202">
        <v>337.12</v>
      </c>
      <c r="I263" s="203"/>
      <c r="J263" s="198"/>
      <c r="K263" s="198"/>
      <c r="L263" s="204"/>
      <c r="M263" s="205"/>
      <c r="N263" s="206"/>
      <c r="O263" s="206"/>
      <c r="P263" s="206"/>
      <c r="Q263" s="206"/>
      <c r="R263" s="206"/>
      <c r="S263" s="206"/>
      <c r="T263" s="207"/>
      <c r="AT263" s="208" t="s">
        <v>191</v>
      </c>
      <c r="AU263" s="208" t="s">
        <v>83</v>
      </c>
      <c r="AV263" s="12" t="s">
        <v>83</v>
      </c>
      <c r="AW263" s="12" t="s">
        <v>30</v>
      </c>
      <c r="AX263" s="12" t="s">
        <v>81</v>
      </c>
      <c r="AY263" s="208" t="s">
        <v>182</v>
      </c>
    </row>
    <row r="264" spans="1:65" s="1" customFormat="1" ht="33" customHeight="1">
      <c r="A264" s="33"/>
      <c r="B264" s="34"/>
      <c r="C264" s="184" t="s">
        <v>442</v>
      </c>
      <c r="D264" s="184" t="s">
        <v>184</v>
      </c>
      <c r="E264" s="185" t="s">
        <v>469</v>
      </c>
      <c r="F264" s="186" t="s">
        <v>470</v>
      </c>
      <c r="G264" s="187" t="s">
        <v>305</v>
      </c>
      <c r="H264" s="188">
        <v>13.112</v>
      </c>
      <c r="I264" s="189"/>
      <c r="J264" s="190">
        <f>ROUND(I264*H264,2)</f>
        <v>0</v>
      </c>
      <c r="K264" s="186" t="s">
        <v>188</v>
      </c>
      <c r="L264" s="38"/>
      <c r="M264" s="191" t="s">
        <v>1</v>
      </c>
      <c r="N264" s="192" t="s">
        <v>38</v>
      </c>
      <c r="O264" s="70"/>
      <c r="P264" s="193">
        <f>O264*H264</f>
        <v>0</v>
      </c>
      <c r="Q264" s="193">
        <v>0</v>
      </c>
      <c r="R264" s="193">
        <f>Q264*H264</f>
        <v>0</v>
      </c>
      <c r="S264" s="193">
        <v>0</v>
      </c>
      <c r="T264" s="194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95" t="s">
        <v>189</v>
      </c>
      <c r="AT264" s="195" t="s">
        <v>184</v>
      </c>
      <c r="AU264" s="195" t="s">
        <v>83</v>
      </c>
      <c r="AY264" s="16" t="s">
        <v>182</v>
      </c>
      <c r="BE264" s="196">
        <f>IF(N264="základní",J264,0)</f>
        <v>0</v>
      </c>
      <c r="BF264" s="196">
        <f>IF(N264="snížená",J264,0)</f>
        <v>0</v>
      </c>
      <c r="BG264" s="196">
        <f>IF(N264="zákl. přenesená",J264,0)</f>
        <v>0</v>
      </c>
      <c r="BH264" s="196">
        <f>IF(N264="sníž. přenesená",J264,0)</f>
        <v>0</v>
      </c>
      <c r="BI264" s="196">
        <f>IF(N264="nulová",J264,0)</f>
        <v>0</v>
      </c>
      <c r="BJ264" s="16" t="s">
        <v>81</v>
      </c>
      <c r="BK264" s="196">
        <f>ROUND(I264*H264,2)</f>
        <v>0</v>
      </c>
      <c r="BL264" s="16" t="s">
        <v>189</v>
      </c>
      <c r="BM264" s="195" t="s">
        <v>471</v>
      </c>
    </row>
    <row r="265" spans="1:65" s="12" customFormat="1">
      <c r="B265" s="197"/>
      <c r="C265" s="198"/>
      <c r="D265" s="199" t="s">
        <v>191</v>
      </c>
      <c r="E265" s="200" t="s">
        <v>1</v>
      </c>
      <c r="F265" s="201" t="s">
        <v>580</v>
      </c>
      <c r="G265" s="198"/>
      <c r="H265" s="202">
        <v>13.112</v>
      </c>
      <c r="I265" s="203"/>
      <c r="J265" s="198"/>
      <c r="K265" s="198"/>
      <c r="L265" s="204"/>
      <c r="M265" s="205"/>
      <c r="N265" s="206"/>
      <c r="O265" s="206"/>
      <c r="P265" s="206"/>
      <c r="Q265" s="206"/>
      <c r="R265" s="206"/>
      <c r="S265" s="206"/>
      <c r="T265" s="207"/>
      <c r="AT265" s="208" t="s">
        <v>191</v>
      </c>
      <c r="AU265" s="208" t="s">
        <v>83</v>
      </c>
      <c r="AV265" s="12" t="s">
        <v>83</v>
      </c>
      <c r="AW265" s="12" t="s">
        <v>30</v>
      </c>
      <c r="AX265" s="12" t="s">
        <v>81</v>
      </c>
      <c r="AY265" s="208" t="s">
        <v>182</v>
      </c>
    </row>
    <row r="266" spans="1:65" s="1" customFormat="1" ht="24">
      <c r="A266" s="33"/>
      <c r="B266" s="34"/>
      <c r="C266" s="184" t="s">
        <v>448</v>
      </c>
      <c r="D266" s="184" t="s">
        <v>184</v>
      </c>
      <c r="E266" s="185" t="s">
        <v>474</v>
      </c>
      <c r="F266" s="186" t="s">
        <v>304</v>
      </c>
      <c r="G266" s="187" t="s">
        <v>305</v>
      </c>
      <c r="H266" s="188">
        <v>20.6</v>
      </c>
      <c r="I266" s="189"/>
      <c r="J266" s="190">
        <f>ROUND(I266*H266,2)</f>
        <v>0</v>
      </c>
      <c r="K266" s="186" t="s">
        <v>188</v>
      </c>
      <c r="L266" s="38"/>
      <c r="M266" s="191" t="s">
        <v>1</v>
      </c>
      <c r="N266" s="192" t="s">
        <v>38</v>
      </c>
      <c r="O266" s="70"/>
      <c r="P266" s="193">
        <f>O266*H266</f>
        <v>0</v>
      </c>
      <c r="Q266" s="193">
        <v>0</v>
      </c>
      <c r="R266" s="193">
        <f>Q266*H266</f>
        <v>0</v>
      </c>
      <c r="S266" s="193">
        <v>0</v>
      </c>
      <c r="T266" s="194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95" t="s">
        <v>189</v>
      </c>
      <c r="AT266" s="195" t="s">
        <v>184</v>
      </c>
      <c r="AU266" s="195" t="s">
        <v>83</v>
      </c>
      <c r="AY266" s="16" t="s">
        <v>182</v>
      </c>
      <c r="BE266" s="196">
        <f>IF(N266="základní",J266,0)</f>
        <v>0</v>
      </c>
      <c r="BF266" s="196">
        <f>IF(N266="snížená",J266,0)</f>
        <v>0</v>
      </c>
      <c r="BG266" s="196">
        <f>IF(N266="zákl. přenesená",J266,0)</f>
        <v>0</v>
      </c>
      <c r="BH266" s="196">
        <f>IF(N266="sníž. přenesená",J266,0)</f>
        <v>0</v>
      </c>
      <c r="BI266" s="196">
        <f>IF(N266="nulová",J266,0)</f>
        <v>0</v>
      </c>
      <c r="BJ266" s="16" t="s">
        <v>81</v>
      </c>
      <c r="BK266" s="196">
        <f>ROUND(I266*H266,2)</f>
        <v>0</v>
      </c>
      <c r="BL266" s="16" t="s">
        <v>189</v>
      </c>
      <c r="BM266" s="195" t="s">
        <v>475</v>
      </c>
    </row>
    <row r="267" spans="1:65" s="12" customFormat="1">
      <c r="B267" s="197"/>
      <c r="C267" s="198"/>
      <c r="D267" s="199" t="s">
        <v>191</v>
      </c>
      <c r="E267" s="200" t="s">
        <v>1</v>
      </c>
      <c r="F267" s="201" t="s">
        <v>581</v>
      </c>
      <c r="G267" s="198"/>
      <c r="H267" s="202">
        <v>20.6</v>
      </c>
      <c r="I267" s="203"/>
      <c r="J267" s="198"/>
      <c r="K267" s="198"/>
      <c r="L267" s="204"/>
      <c r="M267" s="205"/>
      <c r="N267" s="206"/>
      <c r="O267" s="206"/>
      <c r="P267" s="206"/>
      <c r="Q267" s="206"/>
      <c r="R267" s="206"/>
      <c r="S267" s="206"/>
      <c r="T267" s="207"/>
      <c r="AT267" s="208" t="s">
        <v>191</v>
      </c>
      <c r="AU267" s="208" t="s">
        <v>83</v>
      </c>
      <c r="AV267" s="12" t="s">
        <v>83</v>
      </c>
      <c r="AW267" s="12" t="s">
        <v>30</v>
      </c>
      <c r="AX267" s="12" t="s">
        <v>81</v>
      </c>
      <c r="AY267" s="208" t="s">
        <v>182</v>
      </c>
    </row>
    <row r="268" spans="1:65" s="11" customFormat="1" ht="22.9" customHeight="1">
      <c r="B268" s="168"/>
      <c r="C268" s="169"/>
      <c r="D268" s="170" t="s">
        <v>72</v>
      </c>
      <c r="E268" s="182" t="s">
        <v>477</v>
      </c>
      <c r="F268" s="182" t="s">
        <v>478</v>
      </c>
      <c r="G268" s="169"/>
      <c r="H268" s="169"/>
      <c r="I268" s="172"/>
      <c r="J268" s="183">
        <f>BK268</f>
        <v>0</v>
      </c>
      <c r="K268" s="169"/>
      <c r="L268" s="174"/>
      <c r="M268" s="175"/>
      <c r="N268" s="176"/>
      <c r="O268" s="176"/>
      <c r="P268" s="177">
        <f>SUM(P269:P272)</f>
        <v>0</v>
      </c>
      <c r="Q268" s="176"/>
      <c r="R268" s="177">
        <f>SUM(R269:R272)</f>
        <v>0</v>
      </c>
      <c r="S268" s="176"/>
      <c r="T268" s="178">
        <f>SUM(T269:T272)</f>
        <v>0</v>
      </c>
      <c r="AR268" s="179" t="s">
        <v>81</v>
      </c>
      <c r="AT268" s="180" t="s">
        <v>72</v>
      </c>
      <c r="AU268" s="180" t="s">
        <v>81</v>
      </c>
      <c r="AY268" s="179" t="s">
        <v>182</v>
      </c>
      <c r="BK268" s="181">
        <f>SUM(BK269:BK272)</f>
        <v>0</v>
      </c>
    </row>
    <row r="269" spans="1:65" s="1" customFormat="1" ht="33" customHeight="1">
      <c r="A269" s="33"/>
      <c r="B269" s="34"/>
      <c r="C269" s="184" t="s">
        <v>453</v>
      </c>
      <c r="D269" s="184" t="s">
        <v>184</v>
      </c>
      <c r="E269" s="185" t="s">
        <v>480</v>
      </c>
      <c r="F269" s="186" t="s">
        <v>481</v>
      </c>
      <c r="G269" s="187" t="s">
        <v>305</v>
      </c>
      <c r="H269" s="188">
        <v>26.527999999999999</v>
      </c>
      <c r="I269" s="189"/>
      <c r="J269" s="190">
        <f>ROUND(I269*H269,2)</f>
        <v>0</v>
      </c>
      <c r="K269" s="186" t="s">
        <v>188</v>
      </c>
      <c r="L269" s="38"/>
      <c r="M269" s="191" t="s">
        <v>1</v>
      </c>
      <c r="N269" s="192" t="s">
        <v>38</v>
      </c>
      <c r="O269" s="70"/>
      <c r="P269" s="193">
        <f>O269*H269</f>
        <v>0</v>
      </c>
      <c r="Q269" s="193">
        <v>0</v>
      </c>
      <c r="R269" s="193">
        <f>Q269*H269</f>
        <v>0</v>
      </c>
      <c r="S269" s="193">
        <v>0</v>
      </c>
      <c r="T269" s="194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95" t="s">
        <v>189</v>
      </c>
      <c r="AT269" s="195" t="s">
        <v>184</v>
      </c>
      <c r="AU269" s="195" t="s">
        <v>83</v>
      </c>
      <c r="AY269" s="16" t="s">
        <v>182</v>
      </c>
      <c r="BE269" s="196">
        <f>IF(N269="základní",J269,0)</f>
        <v>0</v>
      </c>
      <c r="BF269" s="196">
        <f>IF(N269="snížená",J269,0)</f>
        <v>0</v>
      </c>
      <c r="BG269" s="196">
        <f>IF(N269="zákl. přenesená",J269,0)</f>
        <v>0</v>
      </c>
      <c r="BH269" s="196">
        <f>IF(N269="sníž. přenesená",J269,0)</f>
        <v>0</v>
      </c>
      <c r="BI269" s="196">
        <f>IF(N269="nulová",J269,0)</f>
        <v>0</v>
      </c>
      <c r="BJ269" s="16" t="s">
        <v>81</v>
      </c>
      <c r="BK269" s="196">
        <f>ROUND(I269*H269,2)</f>
        <v>0</v>
      </c>
      <c r="BL269" s="16" t="s">
        <v>189</v>
      </c>
      <c r="BM269" s="195" t="s">
        <v>482</v>
      </c>
    </row>
    <row r="270" spans="1:65" s="12" customFormat="1">
      <c r="B270" s="197"/>
      <c r="C270" s="198"/>
      <c r="D270" s="199" t="s">
        <v>191</v>
      </c>
      <c r="E270" s="200" t="s">
        <v>1</v>
      </c>
      <c r="F270" s="201" t="s">
        <v>582</v>
      </c>
      <c r="G270" s="198"/>
      <c r="H270" s="202">
        <v>26.527999999999999</v>
      </c>
      <c r="I270" s="203"/>
      <c r="J270" s="198"/>
      <c r="K270" s="198"/>
      <c r="L270" s="204"/>
      <c r="M270" s="205"/>
      <c r="N270" s="206"/>
      <c r="O270" s="206"/>
      <c r="P270" s="206"/>
      <c r="Q270" s="206"/>
      <c r="R270" s="206"/>
      <c r="S270" s="206"/>
      <c r="T270" s="207"/>
      <c r="AT270" s="208" t="s">
        <v>191</v>
      </c>
      <c r="AU270" s="208" t="s">
        <v>83</v>
      </c>
      <c r="AV270" s="12" t="s">
        <v>83</v>
      </c>
      <c r="AW270" s="12" t="s">
        <v>30</v>
      </c>
      <c r="AX270" s="12" t="s">
        <v>81</v>
      </c>
      <c r="AY270" s="208" t="s">
        <v>182</v>
      </c>
    </row>
    <row r="271" spans="1:65" s="1" customFormat="1" ht="24">
      <c r="A271" s="33"/>
      <c r="B271" s="34"/>
      <c r="C271" s="184" t="s">
        <v>459</v>
      </c>
      <c r="D271" s="184" t="s">
        <v>184</v>
      </c>
      <c r="E271" s="185" t="s">
        <v>485</v>
      </c>
      <c r="F271" s="186" t="s">
        <v>486</v>
      </c>
      <c r="G271" s="187" t="s">
        <v>305</v>
      </c>
      <c r="H271" s="188">
        <v>6.0519999999999996</v>
      </c>
      <c r="I271" s="189"/>
      <c r="J271" s="190">
        <f>ROUND(I271*H271,2)</f>
        <v>0</v>
      </c>
      <c r="K271" s="186" t="s">
        <v>188</v>
      </c>
      <c r="L271" s="38"/>
      <c r="M271" s="191" t="s">
        <v>1</v>
      </c>
      <c r="N271" s="192" t="s">
        <v>38</v>
      </c>
      <c r="O271" s="70"/>
      <c r="P271" s="193">
        <f>O271*H271</f>
        <v>0</v>
      </c>
      <c r="Q271" s="193">
        <v>0</v>
      </c>
      <c r="R271" s="193">
        <f>Q271*H271</f>
        <v>0</v>
      </c>
      <c r="S271" s="193">
        <v>0</v>
      </c>
      <c r="T271" s="194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95" t="s">
        <v>189</v>
      </c>
      <c r="AT271" s="195" t="s">
        <v>184</v>
      </c>
      <c r="AU271" s="195" t="s">
        <v>83</v>
      </c>
      <c r="AY271" s="16" t="s">
        <v>182</v>
      </c>
      <c r="BE271" s="196">
        <f>IF(N271="základní",J271,0)</f>
        <v>0</v>
      </c>
      <c r="BF271" s="196">
        <f>IF(N271="snížená",J271,0)</f>
        <v>0</v>
      </c>
      <c r="BG271" s="196">
        <f>IF(N271="zákl. přenesená",J271,0)</f>
        <v>0</v>
      </c>
      <c r="BH271" s="196">
        <f>IF(N271="sníž. přenesená",J271,0)</f>
        <v>0</v>
      </c>
      <c r="BI271" s="196">
        <f>IF(N271="nulová",J271,0)</f>
        <v>0</v>
      </c>
      <c r="BJ271" s="16" t="s">
        <v>81</v>
      </c>
      <c r="BK271" s="196">
        <f>ROUND(I271*H271,2)</f>
        <v>0</v>
      </c>
      <c r="BL271" s="16" t="s">
        <v>189</v>
      </c>
      <c r="BM271" s="195" t="s">
        <v>487</v>
      </c>
    </row>
    <row r="272" spans="1:65" s="12" customFormat="1">
      <c r="B272" s="197"/>
      <c r="C272" s="198"/>
      <c r="D272" s="199" t="s">
        <v>191</v>
      </c>
      <c r="E272" s="200" t="s">
        <v>1</v>
      </c>
      <c r="F272" s="201" t="s">
        <v>583</v>
      </c>
      <c r="G272" s="198"/>
      <c r="H272" s="202">
        <v>6.0519999999999996</v>
      </c>
      <c r="I272" s="203"/>
      <c r="J272" s="198"/>
      <c r="K272" s="198"/>
      <c r="L272" s="204"/>
      <c r="M272" s="240"/>
      <c r="N272" s="241"/>
      <c r="O272" s="241"/>
      <c r="P272" s="241"/>
      <c r="Q272" s="241"/>
      <c r="R272" s="241"/>
      <c r="S272" s="241"/>
      <c r="T272" s="242"/>
      <c r="AT272" s="208" t="s">
        <v>191</v>
      </c>
      <c r="AU272" s="208" t="s">
        <v>83</v>
      </c>
      <c r="AV272" s="12" t="s">
        <v>83</v>
      </c>
      <c r="AW272" s="12" t="s">
        <v>30</v>
      </c>
      <c r="AX272" s="12" t="s">
        <v>81</v>
      </c>
      <c r="AY272" s="208" t="s">
        <v>182</v>
      </c>
    </row>
    <row r="273" spans="1:31" s="1" customFormat="1" ht="6.95" customHeight="1">
      <c r="A273" s="33"/>
      <c r="B273" s="53"/>
      <c r="C273" s="54"/>
      <c r="D273" s="54"/>
      <c r="E273" s="54"/>
      <c r="F273" s="54"/>
      <c r="G273" s="54"/>
      <c r="H273" s="54"/>
      <c r="I273" s="54"/>
      <c r="J273" s="54"/>
      <c r="K273" s="54"/>
      <c r="L273" s="38"/>
      <c r="M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</row>
  </sheetData>
  <sheetProtection sheet="1" objects="1" scenarios="1" formatColumns="0" formatRows="0" autoFilter="0"/>
  <autoFilter ref="C123:K272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honeticPr fontId="39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7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1:56" ht="36.950000000000003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6" t="s">
        <v>98</v>
      </c>
      <c r="AZ2" s="106" t="s">
        <v>111</v>
      </c>
      <c r="BA2" s="106" t="s">
        <v>112</v>
      </c>
      <c r="BB2" s="106" t="s">
        <v>1</v>
      </c>
      <c r="BC2" s="106" t="s">
        <v>584</v>
      </c>
      <c r="BD2" s="106" t="s">
        <v>83</v>
      </c>
    </row>
    <row r="3" spans="1:56" ht="6.95" hidden="1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83</v>
      </c>
      <c r="AZ3" s="106" t="s">
        <v>114</v>
      </c>
      <c r="BA3" s="106" t="s">
        <v>115</v>
      </c>
      <c r="BB3" s="106" t="s">
        <v>1</v>
      </c>
      <c r="BC3" s="106" t="s">
        <v>585</v>
      </c>
      <c r="BD3" s="106" t="s">
        <v>83</v>
      </c>
    </row>
    <row r="4" spans="1:56" ht="24.95" hidden="1" customHeight="1">
      <c r="B4" s="19"/>
      <c r="D4" s="109" t="s">
        <v>117</v>
      </c>
      <c r="L4" s="19"/>
      <c r="M4" s="110" t="s">
        <v>10</v>
      </c>
      <c r="AT4" s="16" t="s">
        <v>4</v>
      </c>
      <c r="AZ4" s="106" t="s">
        <v>118</v>
      </c>
      <c r="BA4" s="106" t="s">
        <v>119</v>
      </c>
      <c r="BB4" s="106" t="s">
        <v>1</v>
      </c>
      <c r="BC4" s="106" t="s">
        <v>120</v>
      </c>
      <c r="BD4" s="106" t="s">
        <v>83</v>
      </c>
    </row>
    <row r="5" spans="1:56" ht="6.95" hidden="1" customHeight="1">
      <c r="B5" s="19"/>
      <c r="L5" s="19"/>
      <c r="AZ5" s="106" t="s">
        <v>121</v>
      </c>
      <c r="BA5" s="106" t="s">
        <v>122</v>
      </c>
      <c r="BB5" s="106" t="s">
        <v>1</v>
      </c>
      <c r="BC5" s="106" t="s">
        <v>585</v>
      </c>
      <c r="BD5" s="106" t="s">
        <v>83</v>
      </c>
    </row>
    <row r="6" spans="1:56" ht="12" hidden="1" customHeight="1">
      <c r="B6" s="19"/>
      <c r="D6" s="111" t="s">
        <v>16</v>
      </c>
      <c r="L6" s="19"/>
      <c r="AZ6" s="106" t="s">
        <v>123</v>
      </c>
      <c r="BA6" s="106" t="s">
        <v>124</v>
      </c>
      <c r="BB6" s="106" t="s">
        <v>1</v>
      </c>
      <c r="BC6" s="106" t="s">
        <v>586</v>
      </c>
      <c r="BD6" s="106" t="s">
        <v>83</v>
      </c>
    </row>
    <row r="7" spans="1:56" ht="16.5" hidden="1" customHeight="1">
      <c r="B7" s="19"/>
      <c r="E7" s="306" t="str">
        <f ca="1">'Rekapitulace stavby'!K6</f>
        <v>Vodovodní přípojky Chlístovice - Žandov</v>
      </c>
      <c r="F7" s="307"/>
      <c r="G7" s="307"/>
      <c r="H7" s="307"/>
      <c r="L7" s="19"/>
      <c r="AZ7" s="106" t="s">
        <v>126</v>
      </c>
      <c r="BA7" s="106" t="s">
        <v>127</v>
      </c>
      <c r="BB7" s="106" t="s">
        <v>1</v>
      </c>
      <c r="BC7" s="106" t="s">
        <v>584</v>
      </c>
      <c r="BD7" s="106" t="s">
        <v>83</v>
      </c>
    </row>
    <row r="8" spans="1:56" s="1" customFormat="1" ht="12" hidden="1" customHeight="1">
      <c r="A8" s="33"/>
      <c r="B8" s="38"/>
      <c r="C8" s="33"/>
      <c r="D8" s="111" t="s">
        <v>128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106" t="s">
        <v>129</v>
      </c>
      <c r="BA8" s="106" t="s">
        <v>130</v>
      </c>
      <c r="BB8" s="106" t="s">
        <v>1</v>
      </c>
      <c r="BC8" s="106" t="s">
        <v>587</v>
      </c>
      <c r="BD8" s="106" t="s">
        <v>83</v>
      </c>
    </row>
    <row r="9" spans="1:56" s="1" customFormat="1" ht="16.5" hidden="1" customHeight="1">
      <c r="A9" s="33"/>
      <c r="B9" s="38"/>
      <c r="C9" s="33"/>
      <c r="D9" s="33"/>
      <c r="E9" s="308" t="s">
        <v>588</v>
      </c>
      <c r="F9" s="309"/>
      <c r="G9" s="309"/>
      <c r="H9" s="309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6" t="s">
        <v>133</v>
      </c>
      <c r="BA9" s="106" t="s">
        <v>134</v>
      </c>
      <c r="BB9" s="106" t="s">
        <v>1</v>
      </c>
      <c r="BC9" s="106" t="s">
        <v>135</v>
      </c>
      <c r="BD9" s="106" t="s">
        <v>83</v>
      </c>
    </row>
    <row r="10" spans="1:56" s="1" customFormat="1" hidden="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06" t="s">
        <v>136</v>
      </c>
      <c r="BA10" s="106" t="s">
        <v>137</v>
      </c>
      <c r="BB10" s="106" t="s">
        <v>1</v>
      </c>
      <c r="BC10" s="106" t="s">
        <v>589</v>
      </c>
      <c r="BD10" s="106" t="s">
        <v>83</v>
      </c>
    </row>
    <row r="11" spans="1:56" s="1" customFormat="1" ht="12" hidden="1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6" t="s">
        <v>139</v>
      </c>
      <c r="BA11" s="106" t="s">
        <v>140</v>
      </c>
      <c r="BB11" s="106" t="s">
        <v>1</v>
      </c>
      <c r="BC11" s="106" t="s">
        <v>590</v>
      </c>
      <c r="BD11" s="106" t="s">
        <v>83</v>
      </c>
    </row>
    <row r="12" spans="1:56" s="1" customFormat="1" ht="12" hidden="1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 ca="1">'Rekapitulace stavby'!AN8</f>
        <v>19. 4. 2021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6" t="s">
        <v>142</v>
      </c>
      <c r="BA12" s="106" t="s">
        <v>143</v>
      </c>
      <c r="BB12" s="106" t="s">
        <v>1</v>
      </c>
      <c r="BC12" s="106" t="s">
        <v>591</v>
      </c>
      <c r="BD12" s="106" t="s">
        <v>83</v>
      </c>
    </row>
    <row r="13" spans="1:56" s="1" customFormat="1" ht="10.9" hidden="1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6" t="s">
        <v>145</v>
      </c>
      <c r="BA13" s="106" t="s">
        <v>146</v>
      </c>
      <c r="BB13" s="106" t="s">
        <v>1</v>
      </c>
      <c r="BC13" s="106" t="s">
        <v>592</v>
      </c>
      <c r="BD13" s="106" t="s">
        <v>83</v>
      </c>
    </row>
    <row r="14" spans="1:56" s="1" customFormat="1" ht="12" hidden="1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 ca="1">IF('Rekapitulace stavby'!AN10="","",'Rekapitulace stavby'!AN10)</f>
        <v/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6" t="s">
        <v>148</v>
      </c>
      <c r="BA14" s="106" t="s">
        <v>149</v>
      </c>
      <c r="BB14" s="106" t="s">
        <v>1</v>
      </c>
      <c r="BC14" s="106" t="s">
        <v>302</v>
      </c>
      <c r="BD14" s="106" t="s">
        <v>83</v>
      </c>
    </row>
    <row r="15" spans="1:56" s="1" customFormat="1" ht="18" hidden="1" customHeight="1">
      <c r="A15" s="33"/>
      <c r="B15" s="38"/>
      <c r="C15" s="33"/>
      <c r="D15" s="33"/>
      <c r="E15" s="112" t="str">
        <f ca="1">IF('Rekapitulace stavby'!E11="","",'Rekapitulace stavby'!E11)</f>
        <v xml:space="preserve"> </v>
      </c>
      <c r="F15" s="33"/>
      <c r="G15" s="33"/>
      <c r="H15" s="33"/>
      <c r="I15" s="111" t="s">
        <v>26</v>
      </c>
      <c r="J15" s="112" t="str">
        <f ca="1"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1" customFormat="1" ht="6.95" hidden="1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1" customFormat="1" ht="12" hidden="1" customHeight="1">
      <c r="A17" s="33"/>
      <c r="B17" s="38"/>
      <c r="C17" s="33"/>
      <c r="D17" s="111" t="s">
        <v>27</v>
      </c>
      <c r="E17" s="33"/>
      <c r="F17" s="33"/>
      <c r="G17" s="33"/>
      <c r="H17" s="33"/>
      <c r="I17" s="111" t="s">
        <v>25</v>
      </c>
      <c r="J17" s="29" t="str">
        <f ca="1"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1" customFormat="1" ht="18" hidden="1" customHeight="1">
      <c r="A18" s="33"/>
      <c r="B18" s="38"/>
      <c r="C18" s="33"/>
      <c r="D18" s="33"/>
      <c r="E18" s="310" t="str">
        <f ca="1">'Rekapitulace stavby'!E14</f>
        <v>Vyplň údaj</v>
      </c>
      <c r="F18" s="311"/>
      <c r="G18" s="311"/>
      <c r="H18" s="311"/>
      <c r="I18" s="111" t="s">
        <v>26</v>
      </c>
      <c r="J18" s="29" t="str">
        <f ca="1"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1" customFormat="1" ht="6.95" hidden="1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1" customFormat="1" ht="12" hidden="1" customHeight="1">
      <c r="A20" s="33"/>
      <c r="B20" s="38"/>
      <c r="C20" s="33"/>
      <c r="D20" s="111" t="s">
        <v>29</v>
      </c>
      <c r="E20" s="33"/>
      <c r="F20" s="33"/>
      <c r="G20" s="33"/>
      <c r="H20" s="33"/>
      <c r="I20" s="111" t="s">
        <v>25</v>
      </c>
      <c r="J20" s="112" t="str">
        <f ca="1"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1" customFormat="1" ht="18" hidden="1" customHeight="1">
      <c r="A21" s="33"/>
      <c r="B21" s="38"/>
      <c r="C21" s="33"/>
      <c r="D21" s="33"/>
      <c r="E21" s="112" t="str">
        <f ca="1">IF('Rekapitulace stavby'!E17="","",'Rekapitulace stavby'!E17)</f>
        <v xml:space="preserve"> </v>
      </c>
      <c r="F21" s="33"/>
      <c r="G21" s="33"/>
      <c r="H21" s="33"/>
      <c r="I21" s="111" t="s">
        <v>26</v>
      </c>
      <c r="J21" s="112" t="str">
        <f ca="1"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1" customFormat="1" ht="6.95" hidden="1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1" customFormat="1" ht="12" hidden="1" customHeight="1">
      <c r="A23" s="33"/>
      <c r="B23" s="38"/>
      <c r="C23" s="33"/>
      <c r="D23" s="111" t="s">
        <v>31</v>
      </c>
      <c r="E23" s="33"/>
      <c r="F23" s="33"/>
      <c r="G23" s="33"/>
      <c r="H23" s="33"/>
      <c r="I23" s="111" t="s">
        <v>25</v>
      </c>
      <c r="J23" s="112" t="str">
        <f ca="1">IF('Rekapitulace stavby'!AN19="","",'Rekapitulace stavby'!AN19)</f>
        <v/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1" customFormat="1" ht="18" hidden="1" customHeight="1">
      <c r="A24" s="33"/>
      <c r="B24" s="38"/>
      <c r="C24" s="33"/>
      <c r="D24" s="33"/>
      <c r="E24" s="112" t="str">
        <f ca="1">IF('Rekapitulace stavby'!E20="","",'Rekapitulace stavby'!E20)</f>
        <v xml:space="preserve"> </v>
      </c>
      <c r="F24" s="33"/>
      <c r="G24" s="33"/>
      <c r="H24" s="33"/>
      <c r="I24" s="111" t="s">
        <v>26</v>
      </c>
      <c r="J24" s="112" t="str">
        <f ca="1">IF('Rekapitulace stavby'!AN20="","",'Rekapitulace stavby'!AN20)</f>
        <v/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1" customFormat="1" ht="6.95" hidden="1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1" customFormat="1" ht="12" hidden="1" customHeight="1">
      <c r="A26" s="33"/>
      <c r="B26" s="38"/>
      <c r="C26" s="33"/>
      <c r="D26" s="111" t="s">
        <v>32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7" customFormat="1" ht="16.5" hidden="1" customHeight="1">
      <c r="A27" s="114"/>
      <c r="B27" s="115"/>
      <c r="C27" s="114"/>
      <c r="D27" s="114"/>
      <c r="E27" s="312" t="s">
        <v>1</v>
      </c>
      <c r="F27" s="312"/>
      <c r="G27" s="312"/>
      <c r="H27" s="312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1" customFormat="1" ht="6.95" hidden="1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1" customFormat="1" ht="6.95" hidden="1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1" customFormat="1" ht="25.35" hidden="1" customHeight="1">
      <c r="A30" s="33"/>
      <c r="B30" s="38"/>
      <c r="C30" s="33"/>
      <c r="D30" s="118" t="s">
        <v>33</v>
      </c>
      <c r="E30" s="33"/>
      <c r="F30" s="33"/>
      <c r="G30" s="33"/>
      <c r="H30" s="33"/>
      <c r="I30" s="33"/>
      <c r="J30" s="119">
        <f>ROUND(J124,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1" customFormat="1" ht="6.95" hidden="1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1" customFormat="1" ht="14.45" hidden="1" customHeight="1">
      <c r="A32" s="33"/>
      <c r="B32" s="38"/>
      <c r="C32" s="33"/>
      <c r="D32" s="33"/>
      <c r="E32" s="33"/>
      <c r="F32" s="120" t="s">
        <v>35</v>
      </c>
      <c r="G32" s="33"/>
      <c r="H32" s="33"/>
      <c r="I32" s="120" t="s">
        <v>34</v>
      </c>
      <c r="J32" s="120" t="s">
        <v>36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1" customFormat="1" ht="14.45" hidden="1" customHeight="1">
      <c r="A33" s="33"/>
      <c r="B33" s="38"/>
      <c r="C33" s="33"/>
      <c r="D33" s="121" t="s">
        <v>37</v>
      </c>
      <c r="E33" s="111" t="s">
        <v>38</v>
      </c>
      <c r="F33" s="122">
        <f>ROUND((SUM(BE124:BE272)),  2)</f>
        <v>0</v>
      </c>
      <c r="G33" s="33"/>
      <c r="H33" s="33"/>
      <c r="I33" s="123">
        <v>0.21</v>
      </c>
      <c r="J33" s="122">
        <f>ROUND(((SUM(BE124:BE272))*I33),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1" customFormat="1" ht="14.45" hidden="1" customHeight="1">
      <c r="A34" s="33"/>
      <c r="B34" s="38"/>
      <c r="C34" s="33"/>
      <c r="D34" s="33"/>
      <c r="E34" s="111" t="s">
        <v>39</v>
      </c>
      <c r="F34" s="122">
        <f>ROUND((SUM(BF124:BF272)),  2)</f>
        <v>0</v>
      </c>
      <c r="G34" s="33"/>
      <c r="H34" s="33"/>
      <c r="I34" s="123">
        <v>0.15</v>
      </c>
      <c r="J34" s="122">
        <f>ROUND(((SUM(BF124:BF272))*I34),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1" customFormat="1" ht="14.45" hidden="1" customHeight="1">
      <c r="A35" s="33"/>
      <c r="B35" s="38"/>
      <c r="C35" s="33"/>
      <c r="D35" s="33"/>
      <c r="E35" s="111" t="s">
        <v>40</v>
      </c>
      <c r="F35" s="122">
        <f>ROUND((SUM(BG124:BG272)),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1" customFormat="1" ht="14.45" hidden="1" customHeight="1">
      <c r="A36" s="33"/>
      <c r="B36" s="38"/>
      <c r="C36" s="33"/>
      <c r="D36" s="33"/>
      <c r="E36" s="111" t="s">
        <v>41</v>
      </c>
      <c r="F36" s="122">
        <f>ROUND((SUM(BH124:BH272)),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1" customFormat="1" ht="14.45" hidden="1" customHeight="1">
      <c r="A37" s="33"/>
      <c r="B37" s="38"/>
      <c r="C37" s="33"/>
      <c r="D37" s="33"/>
      <c r="E37" s="111" t="s">
        <v>42</v>
      </c>
      <c r="F37" s="122">
        <f>ROUND((SUM(BI124:BI272)),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1" customFormat="1" ht="6.95" hidden="1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25.35" hidden="1" customHeight="1">
      <c r="A39" s="33"/>
      <c r="B39" s="38"/>
      <c r="C39" s="124"/>
      <c r="D39" s="125" t="s">
        <v>43</v>
      </c>
      <c r="E39" s="126"/>
      <c r="F39" s="126"/>
      <c r="G39" s="127" t="s">
        <v>44</v>
      </c>
      <c r="H39" s="128" t="s">
        <v>45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1" customFormat="1" ht="14.45" hidden="1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ht="14.45" hidden="1" customHeight="1">
      <c r="B41" s="19"/>
      <c r="L41" s="19"/>
    </row>
    <row r="42" spans="1:31" ht="14.45" hidden="1" customHeight="1">
      <c r="B42" s="19"/>
      <c r="L42" s="19"/>
    </row>
    <row r="43" spans="1:31" ht="14.45" hidden="1" customHeight="1">
      <c r="B43" s="19"/>
      <c r="L43" s="19"/>
    </row>
    <row r="44" spans="1:31" ht="14.45" hidden="1" customHeight="1">
      <c r="B44" s="19"/>
      <c r="L44" s="19"/>
    </row>
    <row r="45" spans="1:31" ht="14.45" hidden="1" customHeight="1">
      <c r="B45" s="19"/>
      <c r="L45" s="19"/>
    </row>
    <row r="46" spans="1:31" ht="14.45" hidden="1" customHeight="1">
      <c r="B46" s="19"/>
      <c r="L46" s="19"/>
    </row>
    <row r="47" spans="1:31" ht="14.45" hidden="1" customHeight="1">
      <c r="B47" s="19"/>
      <c r="L47" s="19"/>
    </row>
    <row r="48" spans="1:31" ht="14.45" hidden="1" customHeight="1">
      <c r="B48" s="19"/>
      <c r="L48" s="19"/>
    </row>
    <row r="49" spans="1:31" ht="14.45" hidden="1" customHeight="1">
      <c r="B49" s="19"/>
      <c r="L49" s="19"/>
    </row>
    <row r="50" spans="1:31" s="1" customFormat="1" ht="14.45" hidden="1" customHeight="1">
      <c r="B50" s="50"/>
      <c r="D50" s="131" t="s">
        <v>46</v>
      </c>
      <c r="E50" s="132"/>
      <c r="F50" s="132"/>
      <c r="G50" s="131" t="s">
        <v>47</v>
      </c>
      <c r="H50" s="132"/>
      <c r="I50" s="132"/>
      <c r="J50" s="132"/>
      <c r="K50" s="132"/>
      <c r="L50" s="50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1" customFormat="1" ht="12.75" hidden="1">
      <c r="A61" s="33"/>
      <c r="B61" s="38"/>
      <c r="C61" s="33"/>
      <c r="D61" s="133" t="s">
        <v>48</v>
      </c>
      <c r="E61" s="134"/>
      <c r="F61" s="135" t="s">
        <v>49</v>
      </c>
      <c r="G61" s="133" t="s">
        <v>48</v>
      </c>
      <c r="H61" s="134"/>
      <c r="I61" s="134"/>
      <c r="J61" s="136" t="s">
        <v>49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1" customFormat="1" ht="12.75" hidden="1">
      <c r="A65" s="33"/>
      <c r="B65" s="38"/>
      <c r="C65" s="33"/>
      <c r="D65" s="131" t="s">
        <v>50</v>
      </c>
      <c r="E65" s="137"/>
      <c r="F65" s="137"/>
      <c r="G65" s="131" t="s">
        <v>51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1" customFormat="1" ht="12.75" hidden="1">
      <c r="A76" s="33"/>
      <c r="B76" s="38"/>
      <c r="C76" s="33"/>
      <c r="D76" s="133" t="s">
        <v>48</v>
      </c>
      <c r="E76" s="134"/>
      <c r="F76" s="135" t="s">
        <v>49</v>
      </c>
      <c r="G76" s="133" t="s">
        <v>48</v>
      </c>
      <c r="H76" s="134"/>
      <c r="I76" s="134"/>
      <c r="J76" s="136" t="s">
        <v>49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1" customFormat="1" ht="14.45" hidden="1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hidden="1"/>
    <row r="79" spans="1:31" hidden="1"/>
    <row r="80" spans="1:31" hidden="1"/>
    <row r="81" spans="1:47" s="1" customFormat="1" ht="6.95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1" customFormat="1" ht="24.95" customHeight="1">
      <c r="A82" s="33"/>
      <c r="B82" s="34"/>
      <c r="C82" s="22" t="s">
        <v>154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1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1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1" customFormat="1" ht="16.5" customHeight="1">
      <c r="A85" s="33"/>
      <c r="B85" s="34"/>
      <c r="C85" s="35"/>
      <c r="D85" s="35"/>
      <c r="E85" s="304" t="str">
        <f>E7</f>
        <v>Vodovodní přípojky Chlístovice - Žandov</v>
      </c>
      <c r="F85" s="305"/>
      <c r="G85" s="305"/>
      <c r="H85" s="30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1" customFormat="1" ht="12" customHeight="1">
      <c r="A86" s="33"/>
      <c r="B86" s="34"/>
      <c r="C86" s="28" t="s">
        <v>128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1" customFormat="1" ht="16.5" customHeight="1">
      <c r="A87" s="33"/>
      <c r="B87" s="34"/>
      <c r="C87" s="35"/>
      <c r="D87" s="35"/>
      <c r="E87" s="282" t="str">
        <f>E9</f>
        <v>SO 01.6 - Vodovodní přípojky Chroustkov</v>
      </c>
      <c r="F87" s="303"/>
      <c r="G87" s="303"/>
      <c r="H87" s="30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1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1" customFormat="1" ht="12" customHeight="1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 t="str">
        <f>IF(J12="","",J12)</f>
        <v>19. 4. 2021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1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1" customFormat="1" ht="15.2" customHeight="1">
      <c r="A91" s="33"/>
      <c r="B91" s="34"/>
      <c r="C91" s="28" t="s">
        <v>24</v>
      </c>
      <c r="D91" s="35"/>
      <c r="E91" s="35"/>
      <c r="F91" s="26" t="str">
        <f>E15</f>
        <v xml:space="preserve"> </v>
      </c>
      <c r="G91" s="35"/>
      <c r="H91" s="35"/>
      <c r="I91" s="28" t="s">
        <v>29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1" customFormat="1" ht="15.2" customHeight="1">
      <c r="A92" s="33"/>
      <c r="B92" s="34"/>
      <c r="C92" s="28" t="s">
        <v>27</v>
      </c>
      <c r="D92" s="35"/>
      <c r="E92" s="35"/>
      <c r="F92" s="26" t="str">
        <f>IF(E18="","",E18)</f>
        <v>Vyplň údaj</v>
      </c>
      <c r="G92" s="35"/>
      <c r="H92" s="35"/>
      <c r="I92" s="28" t="s">
        <v>31</v>
      </c>
      <c r="J92" s="31" t="str">
        <f>E24</f>
        <v xml:space="preserve"> 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1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1" customFormat="1" ht="29.25" customHeight="1">
      <c r="A94" s="33"/>
      <c r="B94" s="34"/>
      <c r="C94" s="142" t="s">
        <v>155</v>
      </c>
      <c r="D94" s="42"/>
      <c r="E94" s="42"/>
      <c r="F94" s="42"/>
      <c r="G94" s="42"/>
      <c r="H94" s="42"/>
      <c r="I94" s="42"/>
      <c r="J94" s="143" t="s">
        <v>156</v>
      </c>
      <c r="K94" s="42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1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1" customFormat="1" ht="22.9" customHeight="1">
      <c r="A96" s="33"/>
      <c r="B96" s="34"/>
      <c r="C96" s="144" t="s">
        <v>157</v>
      </c>
      <c r="D96" s="35"/>
      <c r="E96" s="35"/>
      <c r="F96" s="35"/>
      <c r="G96" s="35"/>
      <c r="H96" s="35"/>
      <c r="I96" s="35"/>
      <c r="J96" s="82">
        <f>J124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158</v>
      </c>
    </row>
    <row r="97" spans="1:31" s="8" customFormat="1" ht="24.95" customHeight="1">
      <c r="B97" s="145"/>
      <c r="C97" s="146"/>
      <c r="D97" s="147" t="s">
        <v>159</v>
      </c>
      <c r="E97" s="148"/>
      <c r="F97" s="148"/>
      <c r="G97" s="148"/>
      <c r="H97" s="148"/>
      <c r="I97" s="148"/>
      <c r="J97" s="149">
        <f>J125</f>
        <v>0</v>
      </c>
      <c r="K97" s="146"/>
      <c r="L97" s="150"/>
    </row>
    <row r="98" spans="1:31" s="9" customFormat="1" ht="19.899999999999999" customHeight="1">
      <c r="B98" s="151"/>
      <c r="C98" s="152"/>
      <c r="D98" s="153" t="s">
        <v>160</v>
      </c>
      <c r="E98" s="154"/>
      <c r="F98" s="154"/>
      <c r="G98" s="154"/>
      <c r="H98" s="154"/>
      <c r="I98" s="154"/>
      <c r="J98" s="155">
        <f>J126</f>
        <v>0</v>
      </c>
      <c r="K98" s="152"/>
      <c r="L98" s="156"/>
    </row>
    <row r="99" spans="1:31" s="9" customFormat="1" ht="19.899999999999999" customHeight="1">
      <c r="B99" s="151"/>
      <c r="C99" s="152"/>
      <c r="D99" s="153" t="s">
        <v>161</v>
      </c>
      <c r="E99" s="154"/>
      <c r="F99" s="154"/>
      <c r="G99" s="154"/>
      <c r="H99" s="154"/>
      <c r="I99" s="154"/>
      <c r="J99" s="155">
        <f>J211</f>
        <v>0</v>
      </c>
      <c r="K99" s="152"/>
      <c r="L99" s="156"/>
    </row>
    <row r="100" spans="1:31" s="9" customFormat="1" ht="19.899999999999999" customHeight="1">
      <c r="B100" s="151"/>
      <c r="C100" s="152"/>
      <c r="D100" s="153" t="s">
        <v>162</v>
      </c>
      <c r="E100" s="154"/>
      <c r="F100" s="154"/>
      <c r="G100" s="154"/>
      <c r="H100" s="154"/>
      <c r="I100" s="154"/>
      <c r="J100" s="155">
        <f>J216</f>
        <v>0</v>
      </c>
      <c r="K100" s="152"/>
      <c r="L100" s="156"/>
    </row>
    <row r="101" spans="1:31" s="9" customFormat="1" ht="19.899999999999999" customHeight="1">
      <c r="B101" s="151"/>
      <c r="C101" s="152"/>
      <c r="D101" s="153" t="s">
        <v>163</v>
      </c>
      <c r="E101" s="154"/>
      <c r="F101" s="154"/>
      <c r="G101" s="154"/>
      <c r="H101" s="154"/>
      <c r="I101" s="154"/>
      <c r="J101" s="155">
        <f>J233</f>
        <v>0</v>
      </c>
      <c r="K101" s="152"/>
      <c r="L101" s="156"/>
    </row>
    <row r="102" spans="1:31" s="9" customFormat="1" ht="19.899999999999999" customHeight="1">
      <c r="B102" s="151"/>
      <c r="C102" s="152"/>
      <c r="D102" s="153" t="s">
        <v>164</v>
      </c>
      <c r="E102" s="154"/>
      <c r="F102" s="154"/>
      <c r="G102" s="154"/>
      <c r="H102" s="154"/>
      <c r="I102" s="154"/>
      <c r="J102" s="155">
        <f>J250</f>
        <v>0</v>
      </c>
      <c r="K102" s="152"/>
      <c r="L102" s="156"/>
    </row>
    <row r="103" spans="1:31" s="9" customFormat="1" ht="19.899999999999999" customHeight="1">
      <c r="B103" s="151"/>
      <c r="C103" s="152"/>
      <c r="D103" s="153" t="s">
        <v>165</v>
      </c>
      <c r="E103" s="154"/>
      <c r="F103" s="154"/>
      <c r="G103" s="154"/>
      <c r="H103" s="154"/>
      <c r="I103" s="154"/>
      <c r="J103" s="155">
        <f>J259</f>
        <v>0</v>
      </c>
      <c r="K103" s="152"/>
      <c r="L103" s="156"/>
    </row>
    <row r="104" spans="1:31" s="9" customFormat="1" ht="19.899999999999999" customHeight="1">
      <c r="B104" s="151"/>
      <c r="C104" s="152"/>
      <c r="D104" s="153" t="s">
        <v>166</v>
      </c>
      <c r="E104" s="154"/>
      <c r="F104" s="154"/>
      <c r="G104" s="154"/>
      <c r="H104" s="154"/>
      <c r="I104" s="154"/>
      <c r="J104" s="155">
        <f>J268</f>
        <v>0</v>
      </c>
      <c r="K104" s="152"/>
      <c r="L104" s="156"/>
    </row>
    <row r="105" spans="1:31" s="1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1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1" customFormat="1" ht="6.95" customHeight="1">
      <c r="A110" s="33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1" customFormat="1" ht="24.95" customHeight="1">
      <c r="A111" s="33"/>
      <c r="B111" s="34"/>
      <c r="C111" s="22" t="s">
        <v>167</v>
      </c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1" customFormat="1" ht="6.95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A113" s="33"/>
      <c r="B113" s="34"/>
      <c r="C113" s="28" t="s">
        <v>16</v>
      </c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6.5" customHeight="1">
      <c r="A114" s="33"/>
      <c r="B114" s="34"/>
      <c r="C114" s="35"/>
      <c r="D114" s="35"/>
      <c r="E114" s="304" t="str">
        <f>E7</f>
        <v>Vodovodní přípojky Chlístovice - Žandov</v>
      </c>
      <c r="F114" s="305"/>
      <c r="G114" s="305"/>
      <c r="H114" s="30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1" customFormat="1" ht="12" customHeight="1">
      <c r="A115" s="33"/>
      <c r="B115" s="34"/>
      <c r="C115" s="28" t="s">
        <v>128</v>
      </c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" customFormat="1" ht="16.5" customHeight="1">
      <c r="A116" s="33"/>
      <c r="B116" s="34"/>
      <c r="C116" s="35"/>
      <c r="D116" s="35"/>
      <c r="E116" s="282" t="str">
        <f>E9</f>
        <v>SO 01.6 - Vodovodní přípojky Chroustkov</v>
      </c>
      <c r="F116" s="303"/>
      <c r="G116" s="303"/>
      <c r="H116" s="303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" customFormat="1" ht="6.9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" customFormat="1" ht="12" customHeight="1">
      <c r="A118" s="33"/>
      <c r="B118" s="34"/>
      <c r="C118" s="28" t="s">
        <v>20</v>
      </c>
      <c r="D118" s="35"/>
      <c r="E118" s="35"/>
      <c r="F118" s="26" t="str">
        <f>F12</f>
        <v xml:space="preserve"> </v>
      </c>
      <c r="G118" s="35"/>
      <c r="H118" s="35"/>
      <c r="I118" s="28" t="s">
        <v>22</v>
      </c>
      <c r="J118" s="65" t="str">
        <f>IF(J12="","",J12)</f>
        <v>19. 4. 2021</v>
      </c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" customFormat="1" ht="6.95" customHeight="1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" customFormat="1" ht="15.2" customHeight="1">
      <c r="A120" s="33"/>
      <c r="B120" s="34"/>
      <c r="C120" s="28" t="s">
        <v>24</v>
      </c>
      <c r="D120" s="35"/>
      <c r="E120" s="35"/>
      <c r="F120" s="26" t="str">
        <f>E15</f>
        <v xml:space="preserve"> </v>
      </c>
      <c r="G120" s="35"/>
      <c r="H120" s="35"/>
      <c r="I120" s="28" t="s">
        <v>29</v>
      </c>
      <c r="J120" s="31" t="str">
        <f>E21</f>
        <v xml:space="preserve"> </v>
      </c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" customFormat="1" ht="15.2" customHeight="1">
      <c r="A121" s="33"/>
      <c r="B121" s="34"/>
      <c r="C121" s="28" t="s">
        <v>27</v>
      </c>
      <c r="D121" s="35"/>
      <c r="E121" s="35"/>
      <c r="F121" s="26" t="str">
        <f>IF(E18="","",E18)</f>
        <v>Vyplň údaj</v>
      </c>
      <c r="G121" s="35"/>
      <c r="H121" s="35"/>
      <c r="I121" s="28" t="s">
        <v>31</v>
      </c>
      <c r="J121" s="31" t="str">
        <f>E24</f>
        <v xml:space="preserve"> 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" customFormat="1" ht="10.3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0" customFormat="1" ht="29.25" customHeight="1">
      <c r="A123" s="157"/>
      <c r="B123" s="158"/>
      <c r="C123" s="159" t="s">
        <v>168</v>
      </c>
      <c r="D123" s="160" t="s">
        <v>58</v>
      </c>
      <c r="E123" s="160" t="s">
        <v>54</v>
      </c>
      <c r="F123" s="160" t="s">
        <v>55</v>
      </c>
      <c r="G123" s="160" t="s">
        <v>169</v>
      </c>
      <c r="H123" s="160" t="s">
        <v>170</v>
      </c>
      <c r="I123" s="160" t="s">
        <v>171</v>
      </c>
      <c r="J123" s="160" t="s">
        <v>156</v>
      </c>
      <c r="K123" s="161" t="s">
        <v>172</v>
      </c>
      <c r="L123" s="162"/>
      <c r="M123" s="73" t="s">
        <v>1</v>
      </c>
      <c r="N123" s="74" t="s">
        <v>37</v>
      </c>
      <c r="O123" s="74" t="s">
        <v>173</v>
      </c>
      <c r="P123" s="74" t="s">
        <v>174</v>
      </c>
      <c r="Q123" s="74" t="s">
        <v>175</v>
      </c>
      <c r="R123" s="74" t="s">
        <v>176</v>
      </c>
      <c r="S123" s="74" t="s">
        <v>177</v>
      </c>
      <c r="T123" s="75" t="s">
        <v>178</v>
      </c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</row>
    <row r="124" spans="1:65" s="1" customFormat="1" ht="22.9" customHeight="1">
      <c r="A124" s="33"/>
      <c r="B124" s="34"/>
      <c r="C124" s="80" t="s">
        <v>179</v>
      </c>
      <c r="D124" s="35"/>
      <c r="E124" s="35"/>
      <c r="F124" s="35"/>
      <c r="G124" s="35"/>
      <c r="H124" s="35"/>
      <c r="I124" s="35"/>
      <c r="J124" s="163">
        <f>BK124</f>
        <v>0</v>
      </c>
      <c r="K124" s="35"/>
      <c r="L124" s="38"/>
      <c r="M124" s="76"/>
      <c r="N124" s="164"/>
      <c r="O124" s="77"/>
      <c r="P124" s="165">
        <f>P125</f>
        <v>0</v>
      </c>
      <c r="Q124" s="77"/>
      <c r="R124" s="165">
        <f>R125</f>
        <v>275.51500925000005</v>
      </c>
      <c r="S124" s="77"/>
      <c r="T124" s="166">
        <f>T125</f>
        <v>94.304100000000005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6" t="s">
        <v>72</v>
      </c>
      <c r="AU124" s="16" t="s">
        <v>158</v>
      </c>
      <c r="BK124" s="167">
        <f>BK125</f>
        <v>0</v>
      </c>
    </row>
    <row r="125" spans="1:65" s="11" customFormat="1" ht="25.9" customHeight="1">
      <c r="B125" s="168"/>
      <c r="C125" s="169"/>
      <c r="D125" s="170" t="s">
        <v>72</v>
      </c>
      <c r="E125" s="171" t="s">
        <v>180</v>
      </c>
      <c r="F125" s="171" t="s">
        <v>181</v>
      </c>
      <c r="G125" s="169"/>
      <c r="H125" s="169"/>
      <c r="I125" s="172"/>
      <c r="J125" s="173">
        <f>BK125</f>
        <v>0</v>
      </c>
      <c r="K125" s="169"/>
      <c r="L125" s="174"/>
      <c r="M125" s="175"/>
      <c r="N125" s="176"/>
      <c r="O125" s="176"/>
      <c r="P125" s="177">
        <f>P126+P211+P216+P233+P250+P259+P268</f>
        <v>0</v>
      </c>
      <c r="Q125" s="176"/>
      <c r="R125" s="177">
        <f>R126+R211+R216+R233+R250+R259+R268</f>
        <v>275.51500925000005</v>
      </c>
      <c r="S125" s="176"/>
      <c r="T125" s="178">
        <f>T126+T211+T216+T233+T250+T259+T268</f>
        <v>94.304100000000005</v>
      </c>
      <c r="AR125" s="179" t="s">
        <v>81</v>
      </c>
      <c r="AT125" s="180" t="s">
        <v>72</v>
      </c>
      <c r="AU125" s="180" t="s">
        <v>73</v>
      </c>
      <c r="AY125" s="179" t="s">
        <v>182</v>
      </c>
      <c r="BK125" s="181">
        <f>BK126+BK211+BK216+BK233+BK250+BK259+BK268</f>
        <v>0</v>
      </c>
    </row>
    <row r="126" spans="1:65" s="11" customFormat="1" ht="22.9" customHeight="1">
      <c r="B126" s="168"/>
      <c r="C126" s="169"/>
      <c r="D126" s="170" t="s">
        <v>72</v>
      </c>
      <c r="E126" s="182" t="s">
        <v>81</v>
      </c>
      <c r="F126" s="182" t="s">
        <v>183</v>
      </c>
      <c r="G126" s="169"/>
      <c r="H126" s="169"/>
      <c r="I126" s="172"/>
      <c r="J126" s="183">
        <f>BK126</f>
        <v>0</v>
      </c>
      <c r="K126" s="169"/>
      <c r="L126" s="174"/>
      <c r="M126" s="175"/>
      <c r="N126" s="176"/>
      <c r="O126" s="176"/>
      <c r="P126" s="177">
        <f>SUM(P127:P210)</f>
        <v>0</v>
      </c>
      <c r="Q126" s="176"/>
      <c r="R126" s="177">
        <f>SUM(R127:R210)</f>
        <v>215.77278100000001</v>
      </c>
      <c r="S126" s="176"/>
      <c r="T126" s="178">
        <f>SUM(T127:T210)</f>
        <v>94.304100000000005</v>
      </c>
      <c r="AR126" s="179" t="s">
        <v>81</v>
      </c>
      <c r="AT126" s="180" t="s">
        <v>72</v>
      </c>
      <c r="AU126" s="180" t="s">
        <v>81</v>
      </c>
      <c r="AY126" s="179" t="s">
        <v>182</v>
      </c>
      <c r="BK126" s="181">
        <f>SUM(BK127:BK210)</f>
        <v>0</v>
      </c>
    </row>
    <row r="127" spans="1:65" s="1" customFormat="1" ht="24">
      <c r="A127" s="33"/>
      <c r="B127" s="34"/>
      <c r="C127" s="184" t="s">
        <v>81</v>
      </c>
      <c r="D127" s="184" t="s">
        <v>184</v>
      </c>
      <c r="E127" s="185" t="s">
        <v>185</v>
      </c>
      <c r="F127" s="186" t="s">
        <v>186</v>
      </c>
      <c r="G127" s="187" t="s">
        <v>187</v>
      </c>
      <c r="H127" s="188">
        <v>112.2</v>
      </c>
      <c r="I127" s="189"/>
      <c r="J127" s="190">
        <f>ROUND(I127*H127,2)</f>
        <v>0</v>
      </c>
      <c r="K127" s="186" t="s">
        <v>188</v>
      </c>
      <c r="L127" s="38"/>
      <c r="M127" s="191" t="s">
        <v>1</v>
      </c>
      <c r="N127" s="192" t="s">
        <v>38</v>
      </c>
      <c r="O127" s="70"/>
      <c r="P127" s="193">
        <f>O127*H127</f>
        <v>0</v>
      </c>
      <c r="Q127" s="193">
        <v>0</v>
      </c>
      <c r="R127" s="193">
        <f>Q127*H127</f>
        <v>0</v>
      </c>
      <c r="S127" s="193">
        <v>0.29499999999999998</v>
      </c>
      <c r="T127" s="194">
        <f>S127*H127</f>
        <v>33.098999999999997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5" t="s">
        <v>189</v>
      </c>
      <c r="AT127" s="195" t="s">
        <v>184</v>
      </c>
      <c r="AU127" s="195" t="s">
        <v>83</v>
      </c>
      <c r="AY127" s="16" t="s">
        <v>182</v>
      </c>
      <c r="BE127" s="196">
        <f>IF(N127="základní",J127,0)</f>
        <v>0</v>
      </c>
      <c r="BF127" s="196">
        <f>IF(N127="snížená",J127,0)</f>
        <v>0</v>
      </c>
      <c r="BG127" s="196">
        <f>IF(N127="zákl. přenesená",J127,0)</f>
        <v>0</v>
      </c>
      <c r="BH127" s="196">
        <f>IF(N127="sníž. přenesená",J127,0)</f>
        <v>0</v>
      </c>
      <c r="BI127" s="196">
        <f>IF(N127="nulová",J127,0)</f>
        <v>0</v>
      </c>
      <c r="BJ127" s="16" t="s">
        <v>81</v>
      </c>
      <c r="BK127" s="196">
        <f>ROUND(I127*H127,2)</f>
        <v>0</v>
      </c>
      <c r="BL127" s="16" t="s">
        <v>189</v>
      </c>
      <c r="BM127" s="195" t="s">
        <v>190</v>
      </c>
    </row>
    <row r="128" spans="1:65" s="12" customFormat="1">
      <c r="B128" s="197"/>
      <c r="C128" s="198"/>
      <c r="D128" s="199" t="s">
        <v>191</v>
      </c>
      <c r="E128" s="200" t="s">
        <v>1</v>
      </c>
      <c r="F128" s="201" t="s">
        <v>192</v>
      </c>
      <c r="G128" s="198"/>
      <c r="H128" s="202">
        <v>112.2</v>
      </c>
      <c r="I128" s="203"/>
      <c r="J128" s="198"/>
      <c r="K128" s="198"/>
      <c r="L128" s="204"/>
      <c r="M128" s="205"/>
      <c r="N128" s="206"/>
      <c r="O128" s="206"/>
      <c r="P128" s="206"/>
      <c r="Q128" s="206"/>
      <c r="R128" s="206"/>
      <c r="S128" s="206"/>
      <c r="T128" s="207"/>
      <c r="AT128" s="208" t="s">
        <v>191</v>
      </c>
      <c r="AU128" s="208" t="s">
        <v>83</v>
      </c>
      <c r="AV128" s="12" t="s">
        <v>83</v>
      </c>
      <c r="AW128" s="12" t="s">
        <v>30</v>
      </c>
      <c r="AX128" s="12" t="s">
        <v>81</v>
      </c>
      <c r="AY128" s="208" t="s">
        <v>182</v>
      </c>
    </row>
    <row r="129" spans="1:65" s="1" customFormat="1" ht="24">
      <c r="A129" s="33"/>
      <c r="B129" s="34"/>
      <c r="C129" s="184" t="s">
        <v>83</v>
      </c>
      <c r="D129" s="184" t="s">
        <v>184</v>
      </c>
      <c r="E129" s="185" t="s">
        <v>193</v>
      </c>
      <c r="F129" s="186" t="s">
        <v>194</v>
      </c>
      <c r="G129" s="187" t="s">
        <v>187</v>
      </c>
      <c r="H129" s="188">
        <v>158.94999999999999</v>
      </c>
      <c r="I129" s="189"/>
      <c r="J129" s="190">
        <f>ROUND(I129*H129,2)</f>
        <v>0</v>
      </c>
      <c r="K129" s="186" t="s">
        <v>188</v>
      </c>
      <c r="L129" s="38"/>
      <c r="M129" s="191" t="s">
        <v>1</v>
      </c>
      <c r="N129" s="192" t="s">
        <v>38</v>
      </c>
      <c r="O129" s="70"/>
      <c r="P129" s="193">
        <f>O129*H129</f>
        <v>0</v>
      </c>
      <c r="Q129" s="193">
        <v>0</v>
      </c>
      <c r="R129" s="193">
        <f>Q129*H129</f>
        <v>0</v>
      </c>
      <c r="S129" s="193">
        <v>9.8000000000000004E-2</v>
      </c>
      <c r="T129" s="194">
        <f>S129*H129</f>
        <v>15.5771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95" t="s">
        <v>189</v>
      </c>
      <c r="AT129" s="195" t="s">
        <v>184</v>
      </c>
      <c r="AU129" s="195" t="s">
        <v>83</v>
      </c>
      <c r="AY129" s="16" t="s">
        <v>182</v>
      </c>
      <c r="BE129" s="196">
        <f>IF(N129="základní",J129,0)</f>
        <v>0</v>
      </c>
      <c r="BF129" s="196">
        <f>IF(N129="snížená",J129,0)</f>
        <v>0</v>
      </c>
      <c r="BG129" s="196">
        <f>IF(N129="zákl. přenesená",J129,0)</f>
        <v>0</v>
      </c>
      <c r="BH129" s="196">
        <f>IF(N129="sníž. přenesená",J129,0)</f>
        <v>0</v>
      </c>
      <c r="BI129" s="196">
        <f>IF(N129="nulová",J129,0)</f>
        <v>0</v>
      </c>
      <c r="BJ129" s="16" t="s">
        <v>81</v>
      </c>
      <c r="BK129" s="196">
        <f>ROUND(I129*H129,2)</f>
        <v>0</v>
      </c>
      <c r="BL129" s="16" t="s">
        <v>189</v>
      </c>
      <c r="BM129" s="195" t="s">
        <v>195</v>
      </c>
    </row>
    <row r="130" spans="1:65" s="12" customFormat="1">
      <c r="B130" s="197"/>
      <c r="C130" s="198"/>
      <c r="D130" s="199" t="s">
        <v>191</v>
      </c>
      <c r="E130" s="200" t="s">
        <v>1</v>
      </c>
      <c r="F130" s="201" t="s">
        <v>196</v>
      </c>
      <c r="G130" s="198"/>
      <c r="H130" s="202">
        <v>60.774999999999999</v>
      </c>
      <c r="I130" s="203"/>
      <c r="J130" s="198"/>
      <c r="K130" s="198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191</v>
      </c>
      <c r="AU130" s="208" t="s">
        <v>83</v>
      </c>
      <c r="AV130" s="12" t="s">
        <v>83</v>
      </c>
      <c r="AW130" s="12" t="s">
        <v>30</v>
      </c>
      <c r="AX130" s="12" t="s">
        <v>73</v>
      </c>
      <c r="AY130" s="208" t="s">
        <v>182</v>
      </c>
    </row>
    <row r="131" spans="1:65" s="12" customFormat="1">
      <c r="B131" s="197"/>
      <c r="C131" s="198"/>
      <c r="D131" s="199" t="s">
        <v>191</v>
      </c>
      <c r="E131" s="200" t="s">
        <v>1</v>
      </c>
      <c r="F131" s="201" t="s">
        <v>197</v>
      </c>
      <c r="G131" s="198"/>
      <c r="H131" s="202">
        <v>60.774999999999999</v>
      </c>
      <c r="I131" s="203"/>
      <c r="J131" s="198"/>
      <c r="K131" s="198"/>
      <c r="L131" s="204"/>
      <c r="M131" s="205"/>
      <c r="N131" s="206"/>
      <c r="O131" s="206"/>
      <c r="P131" s="206"/>
      <c r="Q131" s="206"/>
      <c r="R131" s="206"/>
      <c r="S131" s="206"/>
      <c r="T131" s="207"/>
      <c r="AT131" s="208" t="s">
        <v>191</v>
      </c>
      <c r="AU131" s="208" t="s">
        <v>83</v>
      </c>
      <c r="AV131" s="12" t="s">
        <v>83</v>
      </c>
      <c r="AW131" s="12" t="s">
        <v>30</v>
      </c>
      <c r="AX131" s="12" t="s">
        <v>73</v>
      </c>
      <c r="AY131" s="208" t="s">
        <v>182</v>
      </c>
    </row>
    <row r="132" spans="1:65" s="12" customFormat="1">
      <c r="B132" s="197"/>
      <c r="C132" s="198"/>
      <c r="D132" s="199" t="s">
        <v>191</v>
      </c>
      <c r="E132" s="200" t="s">
        <v>1</v>
      </c>
      <c r="F132" s="201" t="s">
        <v>198</v>
      </c>
      <c r="G132" s="198"/>
      <c r="H132" s="202">
        <v>37.4</v>
      </c>
      <c r="I132" s="203"/>
      <c r="J132" s="198"/>
      <c r="K132" s="198"/>
      <c r="L132" s="204"/>
      <c r="M132" s="205"/>
      <c r="N132" s="206"/>
      <c r="O132" s="206"/>
      <c r="P132" s="206"/>
      <c r="Q132" s="206"/>
      <c r="R132" s="206"/>
      <c r="S132" s="206"/>
      <c r="T132" s="207"/>
      <c r="AT132" s="208" t="s">
        <v>191</v>
      </c>
      <c r="AU132" s="208" t="s">
        <v>83</v>
      </c>
      <c r="AV132" s="12" t="s">
        <v>83</v>
      </c>
      <c r="AW132" s="12" t="s">
        <v>30</v>
      </c>
      <c r="AX132" s="12" t="s">
        <v>73</v>
      </c>
      <c r="AY132" s="208" t="s">
        <v>182</v>
      </c>
    </row>
    <row r="133" spans="1:65" s="13" customFormat="1">
      <c r="B133" s="209"/>
      <c r="C133" s="210"/>
      <c r="D133" s="199" t="s">
        <v>191</v>
      </c>
      <c r="E133" s="211" t="s">
        <v>1</v>
      </c>
      <c r="F133" s="212" t="s">
        <v>199</v>
      </c>
      <c r="G133" s="210"/>
      <c r="H133" s="213">
        <v>158.94999999999999</v>
      </c>
      <c r="I133" s="214"/>
      <c r="J133" s="210"/>
      <c r="K133" s="210"/>
      <c r="L133" s="215"/>
      <c r="M133" s="216"/>
      <c r="N133" s="217"/>
      <c r="O133" s="217"/>
      <c r="P133" s="217"/>
      <c r="Q133" s="217"/>
      <c r="R133" s="217"/>
      <c r="S133" s="217"/>
      <c r="T133" s="218"/>
      <c r="AT133" s="219" t="s">
        <v>191</v>
      </c>
      <c r="AU133" s="219" t="s">
        <v>83</v>
      </c>
      <c r="AV133" s="13" t="s">
        <v>189</v>
      </c>
      <c r="AW133" s="13" t="s">
        <v>30</v>
      </c>
      <c r="AX133" s="13" t="s">
        <v>81</v>
      </c>
      <c r="AY133" s="219" t="s">
        <v>182</v>
      </c>
    </row>
    <row r="134" spans="1:65" s="1" customFormat="1" ht="24">
      <c r="A134" s="33"/>
      <c r="B134" s="34"/>
      <c r="C134" s="184" t="s">
        <v>200</v>
      </c>
      <c r="D134" s="184" t="s">
        <v>184</v>
      </c>
      <c r="E134" s="185" t="s">
        <v>201</v>
      </c>
      <c r="F134" s="186" t="s">
        <v>202</v>
      </c>
      <c r="G134" s="187" t="s">
        <v>187</v>
      </c>
      <c r="H134" s="188">
        <v>37.4</v>
      </c>
      <c r="I134" s="189"/>
      <c r="J134" s="190">
        <f>ROUND(I134*H134,2)</f>
        <v>0</v>
      </c>
      <c r="K134" s="186" t="s">
        <v>188</v>
      </c>
      <c r="L134" s="38"/>
      <c r="M134" s="191" t="s">
        <v>1</v>
      </c>
      <c r="N134" s="192" t="s">
        <v>38</v>
      </c>
      <c r="O134" s="70"/>
      <c r="P134" s="193">
        <f>O134*H134</f>
        <v>0</v>
      </c>
      <c r="Q134" s="193">
        <v>0</v>
      </c>
      <c r="R134" s="193">
        <f>Q134*H134</f>
        <v>0</v>
      </c>
      <c r="S134" s="193">
        <v>0.22</v>
      </c>
      <c r="T134" s="194">
        <f>S134*H134</f>
        <v>8.2279999999999998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5" t="s">
        <v>189</v>
      </c>
      <c r="AT134" s="195" t="s">
        <v>184</v>
      </c>
      <c r="AU134" s="195" t="s">
        <v>83</v>
      </c>
      <c r="AY134" s="16" t="s">
        <v>182</v>
      </c>
      <c r="BE134" s="196">
        <f>IF(N134="základní",J134,0)</f>
        <v>0</v>
      </c>
      <c r="BF134" s="196">
        <f>IF(N134="snížená",J134,0)</f>
        <v>0</v>
      </c>
      <c r="BG134" s="196">
        <f>IF(N134="zákl. přenesená",J134,0)</f>
        <v>0</v>
      </c>
      <c r="BH134" s="196">
        <f>IF(N134="sníž. přenesená",J134,0)</f>
        <v>0</v>
      </c>
      <c r="BI134" s="196">
        <f>IF(N134="nulová",J134,0)</f>
        <v>0</v>
      </c>
      <c r="BJ134" s="16" t="s">
        <v>81</v>
      </c>
      <c r="BK134" s="196">
        <f>ROUND(I134*H134,2)</f>
        <v>0</v>
      </c>
      <c r="BL134" s="16" t="s">
        <v>189</v>
      </c>
      <c r="BM134" s="195" t="s">
        <v>203</v>
      </c>
    </row>
    <row r="135" spans="1:65" s="12" customFormat="1">
      <c r="B135" s="197"/>
      <c r="C135" s="198"/>
      <c r="D135" s="199" t="s">
        <v>191</v>
      </c>
      <c r="E135" s="200" t="s">
        <v>1</v>
      </c>
      <c r="F135" s="201" t="s">
        <v>204</v>
      </c>
      <c r="G135" s="198"/>
      <c r="H135" s="202">
        <v>37.4</v>
      </c>
      <c r="I135" s="203"/>
      <c r="J135" s="198"/>
      <c r="K135" s="198"/>
      <c r="L135" s="204"/>
      <c r="M135" s="205"/>
      <c r="N135" s="206"/>
      <c r="O135" s="206"/>
      <c r="P135" s="206"/>
      <c r="Q135" s="206"/>
      <c r="R135" s="206"/>
      <c r="S135" s="206"/>
      <c r="T135" s="207"/>
      <c r="AT135" s="208" t="s">
        <v>191</v>
      </c>
      <c r="AU135" s="208" t="s">
        <v>83</v>
      </c>
      <c r="AV135" s="12" t="s">
        <v>83</v>
      </c>
      <c r="AW135" s="12" t="s">
        <v>30</v>
      </c>
      <c r="AX135" s="12" t="s">
        <v>73</v>
      </c>
      <c r="AY135" s="208" t="s">
        <v>182</v>
      </c>
    </row>
    <row r="136" spans="1:65" s="13" customFormat="1">
      <c r="B136" s="209"/>
      <c r="C136" s="210"/>
      <c r="D136" s="199" t="s">
        <v>191</v>
      </c>
      <c r="E136" s="211" t="s">
        <v>1</v>
      </c>
      <c r="F136" s="212" t="s">
        <v>199</v>
      </c>
      <c r="G136" s="210"/>
      <c r="H136" s="213">
        <v>37.4</v>
      </c>
      <c r="I136" s="214"/>
      <c r="J136" s="210"/>
      <c r="K136" s="210"/>
      <c r="L136" s="215"/>
      <c r="M136" s="216"/>
      <c r="N136" s="217"/>
      <c r="O136" s="217"/>
      <c r="P136" s="217"/>
      <c r="Q136" s="217"/>
      <c r="R136" s="217"/>
      <c r="S136" s="217"/>
      <c r="T136" s="218"/>
      <c r="AT136" s="219" t="s">
        <v>191</v>
      </c>
      <c r="AU136" s="219" t="s">
        <v>83</v>
      </c>
      <c r="AV136" s="13" t="s">
        <v>189</v>
      </c>
      <c r="AW136" s="13" t="s">
        <v>30</v>
      </c>
      <c r="AX136" s="13" t="s">
        <v>81</v>
      </c>
      <c r="AY136" s="219" t="s">
        <v>182</v>
      </c>
    </row>
    <row r="137" spans="1:65" s="1" customFormat="1" ht="24">
      <c r="A137" s="33"/>
      <c r="B137" s="34"/>
      <c r="C137" s="184" t="s">
        <v>189</v>
      </c>
      <c r="D137" s="184" t="s">
        <v>184</v>
      </c>
      <c r="E137" s="185" t="s">
        <v>205</v>
      </c>
      <c r="F137" s="186" t="s">
        <v>206</v>
      </c>
      <c r="G137" s="187" t="s">
        <v>187</v>
      </c>
      <c r="H137" s="188">
        <v>74.8</v>
      </c>
      <c r="I137" s="189"/>
      <c r="J137" s="190">
        <f>ROUND(I137*H137,2)</f>
        <v>0</v>
      </c>
      <c r="K137" s="186" t="s">
        <v>188</v>
      </c>
      <c r="L137" s="38"/>
      <c r="M137" s="191" t="s">
        <v>1</v>
      </c>
      <c r="N137" s="192" t="s">
        <v>38</v>
      </c>
      <c r="O137" s="70"/>
      <c r="P137" s="193">
        <f>O137*H137</f>
        <v>0</v>
      </c>
      <c r="Q137" s="193">
        <v>0</v>
      </c>
      <c r="R137" s="193">
        <f>Q137*H137</f>
        <v>0</v>
      </c>
      <c r="S137" s="193">
        <v>0.5</v>
      </c>
      <c r="T137" s="194">
        <f>S137*H137</f>
        <v>37.4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5" t="s">
        <v>189</v>
      </c>
      <c r="AT137" s="195" t="s">
        <v>184</v>
      </c>
      <c r="AU137" s="195" t="s">
        <v>83</v>
      </c>
      <c r="AY137" s="16" t="s">
        <v>182</v>
      </c>
      <c r="BE137" s="196">
        <f>IF(N137="základní",J137,0)</f>
        <v>0</v>
      </c>
      <c r="BF137" s="196">
        <f>IF(N137="snížená",J137,0)</f>
        <v>0</v>
      </c>
      <c r="BG137" s="196">
        <f>IF(N137="zákl. přenesená",J137,0)</f>
        <v>0</v>
      </c>
      <c r="BH137" s="196">
        <f>IF(N137="sníž. přenesená",J137,0)</f>
        <v>0</v>
      </c>
      <c r="BI137" s="196">
        <f>IF(N137="nulová",J137,0)</f>
        <v>0</v>
      </c>
      <c r="BJ137" s="16" t="s">
        <v>81</v>
      </c>
      <c r="BK137" s="196">
        <f>ROUND(I137*H137,2)</f>
        <v>0</v>
      </c>
      <c r="BL137" s="16" t="s">
        <v>189</v>
      </c>
      <c r="BM137" s="195" t="s">
        <v>207</v>
      </c>
    </row>
    <row r="138" spans="1:65" s="12" customFormat="1">
      <c r="B138" s="197"/>
      <c r="C138" s="198"/>
      <c r="D138" s="199" t="s">
        <v>191</v>
      </c>
      <c r="E138" s="200" t="s">
        <v>1</v>
      </c>
      <c r="F138" s="201" t="s">
        <v>208</v>
      </c>
      <c r="G138" s="198"/>
      <c r="H138" s="202">
        <v>74.8</v>
      </c>
      <c r="I138" s="203"/>
      <c r="J138" s="198"/>
      <c r="K138" s="198"/>
      <c r="L138" s="204"/>
      <c r="M138" s="205"/>
      <c r="N138" s="206"/>
      <c r="O138" s="206"/>
      <c r="P138" s="206"/>
      <c r="Q138" s="206"/>
      <c r="R138" s="206"/>
      <c r="S138" s="206"/>
      <c r="T138" s="207"/>
      <c r="AT138" s="208" t="s">
        <v>191</v>
      </c>
      <c r="AU138" s="208" t="s">
        <v>83</v>
      </c>
      <c r="AV138" s="12" t="s">
        <v>83</v>
      </c>
      <c r="AW138" s="12" t="s">
        <v>30</v>
      </c>
      <c r="AX138" s="12" t="s">
        <v>81</v>
      </c>
      <c r="AY138" s="208" t="s">
        <v>182</v>
      </c>
    </row>
    <row r="139" spans="1:65" s="1" customFormat="1" ht="24">
      <c r="A139" s="33"/>
      <c r="B139" s="34"/>
      <c r="C139" s="184" t="s">
        <v>209</v>
      </c>
      <c r="D139" s="184" t="s">
        <v>184</v>
      </c>
      <c r="E139" s="185" t="s">
        <v>210</v>
      </c>
      <c r="F139" s="186" t="s">
        <v>211</v>
      </c>
      <c r="G139" s="187" t="s">
        <v>212</v>
      </c>
      <c r="H139" s="188">
        <v>28.05</v>
      </c>
      <c r="I139" s="189"/>
      <c r="J139" s="190">
        <f>ROUND(I139*H139,2)</f>
        <v>0</v>
      </c>
      <c r="K139" s="186" t="s">
        <v>1</v>
      </c>
      <c r="L139" s="38"/>
      <c r="M139" s="191" t="s">
        <v>1</v>
      </c>
      <c r="N139" s="192" t="s">
        <v>38</v>
      </c>
      <c r="O139" s="70"/>
      <c r="P139" s="193">
        <f>O139*H139</f>
        <v>0</v>
      </c>
      <c r="Q139" s="193">
        <v>3.6900000000000002E-2</v>
      </c>
      <c r="R139" s="193">
        <f>Q139*H139</f>
        <v>1.035045</v>
      </c>
      <c r="S139" s="193">
        <v>0</v>
      </c>
      <c r="T139" s="194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5" t="s">
        <v>189</v>
      </c>
      <c r="AT139" s="195" t="s">
        <v>184</v>
      </c>
      <c r="AU139" s="195" t="s">
        <v>83</v>
      </c>
      <c r="AY139" s="16" t="s">
        <v>182</v>
      </c>
      <c r="BE139" s="196">
        <f>IF(N139="základní",J139,0)</f>
        <v>0</v>
      </c>
      <c r="BF139" s="196">
        <f>IF(N139="snížená",J139,0)</f>
        <v>0</v>
      </c>
      <c r="BG139" s="196">
        <f>IF(N139="zákl. přenesená",J139,0)</f>
        <v>0</v>
      </c>
      <c r="BH139" s="196">
        <f>IF(N139="sníž. přenesená",J139,0)</f>
        <v>0</v>
      </c>
      <c r="BI139" s="196">
        <f>IF(N139="nulová",J139,0)</f>
        <v>0</v>
      </c>
      <c r="BJ139" s="16" t="s">
        <v>81</v>
      </c>
      <c r="BK139" s="196">
        <f>ROUND(I139*H139,2)</f>
        <v>0</v>
      </c>
      <c r="BL139" s="16" t="s">
        <v>189</v>
      </c>
      <c r="BM139" s="195" t="s">
        <v>213</v>
      </c>
    </row>
    <row r="140" spans="1:65" s="12" customFormat="1">
      <c r="B140" s="197"/>
      <c r="C140" s="198"/>
      <c r="D140" s="199" t="s">
        <v>191</v>
      </c>
      <c r="E140" s="200" t="s">
        <v>1</v>
      </c>
      <c r="F140" s="201" t="s">
        <v>214</v>
      </c>
      <c r="G140" s="198"/>
      <c r="H140" s="202">
        <v>28.05</v>
      </c>
      <c r="I140" s="203"/>
      <c r="J140" s="198"/>
      <c r="K140" s="198"/>
      <c r="L140" s="204"/>
      <c r="M140" s="205"/>
      <c r="N140" s="206"/>
      <c r="O140" s="206"/>
      <c r="P140" s="206"/>
      <c r="Q140" s="206"/>
      <c r="R140" s="206"/>
      <c r="S140" s="206"/>
      <c r="T140" s="207"/>
      <c r="AT140" s="208" t="s">
        <v>191</v>
      </c>
      <c r="AU140" s="208" t="s">
        <v>83</v>
      </c>
      <c r="AV140" s="12" t="s">
        <v>83</v>
      </c>
      <c r="AW140" s="12" t="s">
        <v>30</v>
      </c>
      <c r="AX140" s="12" t="s">
        <v>81</v>
      </c>
      <c r="AY140" s="208" t="s">
        <v>182</v>
      </c>
    </row>
    <row r="141" spans="1:65" s="1" customFormat="1" ht="24">
      <c r="A141" s="33"/>
      <c r="B141" s="34"/>
      <c r="C141" s="184" t="s">
        <v>215</v>
      </c>
      <c r="D141" s="184" t="s">
        <v>184</v>
      </c>
      <c r="E141" s="185" t="s">
        <v>216</v>
      </c>
      <c r="F141" s="186" t="s">
        <v>217</v>
      </c>
      <c r="G141" s="187" t="s">
        <v>187</v>
      </c>
      <c r="H141" s="188">
        <v>121.55</v>
      </c>
      <c r="I141" s="189"/>
      <c r="J141" s="190">
        <f>ROUND(I141*H141,2)</f>
        <v>0</v>
      </c>
      <c r="K141" s="186" t="s">
        <v>188</v>
      </c>
      <c r="L141" s="38"/>
      <c r="M141" s="191" t="s">
        <v>1</v>
      </c>
      <c r="N141" s="192" t="s">
        <v>38</v>
      </c>
      <c r="O141" s="70"/>
      <c r="P141" s="193">
        <f>O141*H141</f>
        <v>0</v>
      </c>
      <c r="Q141" s="193">
        <v>0</v>
      </c>
      <c r="R141" s="193">
        <f>Q141*H141</f>
        <v>0</v>
      </c>
      <c r="S141" s="193">
        <v>0</v>
      </c>
      <c r="T141" s="194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5" t="s">
        <v>189</v>
      </c>
      <c r="AT141" s="195" t="s">
        <v>184</v>
      </c>
      <c r="AU141" s="195" t="s">
        <v>83</v>
      </c>
      <c r="AY141" s="16" t="s">
        <v>182</v>
      </c>
      <c r="BE141" s="196">
        <f>IF(N141="základní",J141,0)</f>
        <v>0</v>
      </c>
      <c r="BF141" s="196">
        <f>IF(N141="snížená",J141,0)</f>
        <v>0</v>
      </c>
      <c r="BG141" s="196">
        <f>IF(N141="zákl. přenesená",J141,0)</f>
        <v>0</v>
      </c>
      <c r="BH141" s="196">
        <f>IF(N141="sníž. přenesená",J141,0)</f>
        <v>0</v>
      </c>
      <c r="BI141" s="196">
        <f>IF(N141="nulová",J141,0)</f>
        <v>0</v>
      </c>
      <c r="BJ141" s="16" t="s">
        <v>81</v>
      </c>
      <c r="BK141" s="196">
        <f>ROUND(I141*H141,2)</f>
        <v>0</v>
      </c>
      <c r="BL141" s="16" t="s">
        <v>189</v>
      </c>
      <c r="BM141" s="195" t="s">
        <v>218</v>
      </c>
    </row>
    <row r="142" spans="1:65" s="12" customFormat="1">
      <c r="B142" s="197"/>
      <c r="C142" s="198"/>
      <c r="D142" s="199" t="s">
        <v>191</v>
      </c>
      <c r="E142" s="200" t="s">
        <v>1</v>
      </c>
      <c r="F142" s="201" t="s">
        <v>219</v>
      </c>
      <c r="G142" s="198"/>
      <c r="H142" s="202">
        <v>121.55</v>
      </c>
      <c r="I142" s="203"/>
      <c r="J142" s="198"/>
      <c r="K142" s="198"/>
      <c r="L142" s="204"/>
      <c r="M142" s="205"/>
      <c r="N142" s="206"/>
      <c r="O142" s="206"/>
      <c r="P142" s="206"/>
      <c r="Q142" s="206"/>
      <c r="R142" s="206"/>
      <c r="S142" s="206"/>
      <c r="T142" s="207"/>
      <c r="AT142" s="208" t="s">
        <v>191</v>
      </c>
      <c r="AU142" s="208" t="s">
        <v>83</v>
      </c>
      <c r="AV142" s="12" t="s">
        <v>83</v>
      </c>
      <c r="AW142" s="12" t="s">
        <v>30</v>
      </c>
      <c r="AX142" s="12" t="s">
        <v>73</v>
      </c>
      <c r="AY142" s="208" t="s">
        <v>182</v>
      </c>
    </row>
    <row r="143" spans="1:65" s="13" customFormat="1">
      <c r="B143" s="209"/>
      <c r="C143" s="210"/>
      <c r="D143" s="199" t="s">
        <v>191</v>
      </c>
      <c r="E143" s="211" t="s">
        <v>1</v>
      </c>
      <c r="F143" s="212" t="s">
        <v>199</v>
      </c>
      <c r="G143" s="210"/>
      <c r="H143" s="213">
        <v>121.55</v>
      </c>
      <c r="I143" s="214"/>
      <c r="J143" s="210"/>
      <c r="K143" s="210"/>
      <c r="L143" s="215"/>
      <c r="M143" s="216"/>
      <c r="N143" s="217"/>
      <c r="O143" s="217"/>
      <c r="P143" s="217"/>
      <c r="Q143" s="217"/>
      <c r="R143" s="217"/>
      <c r="S143" s="217"/>
      <c r="T143" s="218"/>
      <c r="AT143" s="219" t="s">
        <v>191</v>
      </c>
      <c r="AU143" s="219" t="s">
        <v>83</v>
      </c>
      <c r="AV143" s="13" t="s">
        <v>189</v>
      </c>
      <c r="AW143" s="13" t="s">
        <v>30</v>
      </c>
      <c r="AX143" s="13" t="s">
        <v>81</v>
      </c>
      <c r="AY143" s="219" t="s">
        <v>182</v>
      </c>
    </row>
    <row r="144" spans="1:65" s="1" customFormat="1" ht="24">
      <c r="A144" s="33"/>
      <c r="B144" s="34"/>
      <c r="C144" s="184" t="s">
        <v>220</v>
      </c>
      <c r="D144" s="184" t="s">
        <v>184</v>
      </c>
      <c r="E144" s="185" t="s">
        <v>221</v>
      </c>
      <c r="F144" s="186" t="s">
        <v>222</v>
      </c>
      <c r="G144" s="187" t="s">
        <v>223</v>
      </c>
      <c r="H144" s="188">
        <v>79.375</v>
      </c>
      <c r="I144" s="189"/>
      <c r="J144" s="190">
        <f>ROUND(I144*H144,2)</f>
        <v>0</v>
      </c>
      <c r="K144" s="186" t="s">
        <v>188</v>
      </c>
      <c r="L144" s="38"/>
      <c r="M144" s="191" t="s">
        <v>1</v>
      </c>
      <c r="N144" s="192" t="s">
        <v>38</v>
      </c>
      <c r="O144" s="70"/>
      <c r="P144" s="193">
        <f>O144*H144</f>
        <v>0</v>
      </c>
      <c r="Q144" s="193">
        <v>0</v>
      </c>
      <c r="R144" s="193">
        <f>Q144*H144</f>
        <v>0</v>
      </c>
      <c r="S144" s="193">
        <v>0</v>
      </c>
      <c r="T144" s="194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5" t="s">
        <v>189</v>
      </c>
      <c r="AT144" s="195" t="s">
        <v>184</v>
      </c>
      <c r="AU144" s="195" t="s">
        <v>83</v>
      </c>
      <c r="AY144" s="16" t="s">
        <v>182</v>
      </c>
      <c r="BE144" s="196">
        <f>IF(N144="základní",J144,0)</f>
        <v>0</v>
      </c>
      <c r="BF144" s="196">
        <f>IF(N144="snížená",J144,0)</f>
        <v>0</v>
      </c>
      <c r="BG144" s="196">
        <f>IF(N144="zákl. přenesená",J144,0)</f>
        <v>0</v>
      </c>
      <c r="BH144" s="196">
        <f>IF(N144="sníž. přenesená",J144,0)</f>
        <v>0</v>
      </c>
      <c r="BI144" s="196">
        <f>IF(N144="nulová",J144,0)</f>
        <v>0</v>
      </c>
      <c r="BJ144" s="16" t="s">
        <v>81</v>
      </c>
      <c r="BK144" s="196">
        <f>ROUND(I144*H144,2)</f>
        <v>0</v>
      </c>
      <c r="BL144" s="16" t="s">
        <v>189</v>
      </c>
      <c r="BM144" s="195" t="s">
        <v>224</v>
      </c>
    </row>
    <row r="145" spans="1:65" s="12" customFormat="1">
      <c r="B145" s="197"/>
      <c r="C145" s="198"/>
      <c r="D145" s="199" t="s">
        <v>191</v>
      </c>
      <c r="E145" s="200" t="s">
        <v>1</v>
      </c>
      <c r="F145" s="201" t="s">
        <v>225</v>
      </c>
      <c r="G145" s="198"/>
      <c r="H145" s="202">
        <v>79.375</v>
      </c>
      <c r="I145" s="203"/>
      <c r="J145" s="198"/>
      <c r="K145" s="198"/>
      <c r="L145" s="204"/>
      <c r="M145" s="205"/>
      <c r="N145" s="206"/>
      <c r="O145" s="206"/>
      <c r="P145" s="206"/>
      <c r="Q145" s="206"/>
      <c r="R145" s="206"/>
      <c r="S145" s="206"/>
      <c r="T145" s="207"/>
      <c r="AT145" s="208" t="s">
        <v>191</v>
      </c>
      <c r="AU145" s="208" t="s">
        <v>83</v>
      </c>
      <c r="AV145" s="12" t="s">
        <v>83</v>
      </c>
      <c r="AW145" s="12" t="s">
        <v>30</v>
      </c>
      <c r="AX145" s="12" t="s">
        <v>81</v>
      </c>
      <c r="AY145" s="208" t="s">
        <v>182</v>
      </c>
    </row>
    <row r="146" spans="1:65" s="1" customFormat="1" ht="33" customHeight="1">
      <c r="A146" s="33"/>
      <c r="B146" s="34"/>
      <c r="C146" s="184" t="s">
        <v>226</v>
      </c>
      <c r="D146" s="184" t="s">
        <v>184</v>
      </c>
      <c r="E146" s="185" t="s">
        <v>237</v>
      </c>
      <c r="F146" s="186" t="s">
        <v>238</v>
      </c>
      <c r="G146" s="187" t="s">
        <v>223</v>
      </c>
      <c r="H146" s="188">
        <v>132.291</v>
      </c>
      <c r="I146" s="189"/>
      <c r="J146" s="190">
        <f>ROUND(I146*H146,2)</f>
        <v>0</v>
      </c>
      <c r="K146" s="186" t="s">
        <v>1</v>
      </c>
      <c r="L146" s="38"/>
      <c r="M146" s="191" t="s">
        <v>1</v>
      </c>
      <c r="N146" s="192" t="s">
        <v>38</v>
      </c>
      <c r="O146" s="70"/>
      <c r="P146" s="193">
        <f>O146*H146</f>
        <v>0</v>
      </c>
      <c r="Q146" s="193">
        <v>0</v>
      </c>
      <c r="R146" s="193">
        <f>Q146*H146</f>
        <v>0</v>
      </c>
      <c r="S146" s="193">
        <v>0</v>
      </c>
      <c r="T146" s="194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5" t="s">
        <v>189</v>
      </c>
      <c r="AT146" s="195" t="s">
        <v>184</v>
      </c>
      <c r="AU146" s="195" t="s">
        <v>83</v>
      </c>
      <c r="AY146" s="16" t="s">
        <v>182</v>
      </c>
      <c r="BE146" s="196">
        <f>IF(N146="základní",J146,0)</f>
        <v>0</v>
      </c>
      <c r="BF146" s="196">
        <f>IF(N146="snížená",J146,0)</f>
        <v>0</v>
      </c>
      <c r="BG146" s="196">
        <f>IF(N146="zákl. přenesená",J146,0)</f>
        <v>0</v>
      </c>
      <c r="BH146" s="196">
        <f>IF(N146="sníž. přenesená",J146,0)</f>
        <v>0</v>
      </c>
      <c r="BI146" s="196">
        <f>IF(N146="nulová",J146,0)</f>
        <v>0</v>
      </c>
      <c r="BJ146" s="16" t="s">
        <v>81</v>
      </c>
      <c r="BK146" s="196">
        <f>ROUND(I146*H146,2)</f>
        <v>0</v>
      </c>
      <c r="BL146" s="16" t="s">
        <v>189</v>
      </c>
      <c r="BM146" s="195" t="s">
        <v>239</v>
      </c>
    </row>
    <row r="147" spans="1:65" s="12" customFormat="1">
      <c r="B147" s="197"/>
      <c r="C147" s="198"/>
      <c r="D147" s="199" t="s">
        <v>191</v>
      </c>
      <c r="E147" s="200" t="s">
        <v>1</v>
      </c>
      <c r="F147" s="201" t="s">
        <v>240</v>
      </c>
      <c r="G147" s="198"/>
      <c r="H147" s="202">
        <v>314.16000000000003</v>
      </c>
      <c r="I147" s="203"/>
      <c r="J147" s="198"/>
      <c r="K147" s="198"/>
      <c r="L147" s="204"/>
      <c r="M147" s="205"/>
      <c r="N147" s="206"/>
      <c r="O147" s="206"/>
      <c r="P147" s="206"/>
      <c r="Q147" s="206"/>
      <c r="R147" s="206"/>
      <c r="S147" s="206"/>
      <c r="T147" s="207"/>
      <c r="AT147" s="208" t="s">
        <v>191</v>
      </c>
      <c r="AU147" s="208" t="s">
        <v>83</v>
      </c>
      <c r="AV147" s="12" t="s">
        <v>83</v>
      </c>
      <c r="AW147" s="12" t="s">
        <v>30</v>
      </c>
      <c r="AX147" s="12" t="s">
        <v>73</v>
      </c>
      <c r="AY147" s="208" t="s">
        <v>182</v>
      </c>
    </row>
    <row r="148" spans="1:65" s="12" customFormat="1">
      <c r="B148" s="197"/>
      <c r="C148" s="198"/>
      <c r="D148" s="199" t="s">
        <v>191</v>
      </c>
      <c r="E148" s="200" t="s">
        <v>1</v>
      </c>
      <c r="F148" s="201" t="s">
        <v>241</v>
      </c>
      <c r="G148" s="198"/>
      <c r="H148" s="202">
        <v>12.88</v>
      </c>
      <c r="I148" s="203"/>
      <c r="J148" s="198"/>
      <c r="K148" s="198"/>
      <c r="L148" s="204"/>
      <c r="M148" s="205"/>
      <c r="N148" s="206"/>
      <c r="O148" s="206"/>
      <c r="P148" s="206"/>
      <c r="Q148" s="206"/>
      <c r="R148" s="206"/>
      <c r="S148" s="206"/>
      <c r="T148" s="207"/>
      <c r="AT148" s="208" t="s">
        <v>191</v>
      </c>
      <c r="AU148" s="208" t="s">
        <v>83</v>
      </c>
      <c r="AV148" s="12" t="s">
        <v>83</v>
      </c>
      <c r="AW148" s="12" t="s">
        <v>30</v>
      </c>
      <c r="AX148" s="12" t="s">
        <v>73</v>
      </c>
      <c r="AY148" s="208" t="s">
        <v>182</v>
      </c>
    </row>
    <row r="149" spans="1:65" s="14" customFormat="1">
      <c r="B149" s="220"/>
      <c r="C149" s="221"/>
      <c r="D149" s="199" t="s">
        <v>191</v>
      </c>
      <c r="E149" s="222" t="s">
        <v>1</v>
      </c>
      <c r="F149" s="223" t="s">
        <v>242</v>
      </c>
      <c r="G149" s="221"/>
      <c r="H149" s="222" t="s">
        <v>1</v>
      </c>
      <c r="I149" s="224"/>
      <c r="J149" s="221"/>
      <c r="K149" s="221"/>
      <c r="L149" s="225"/>
      <c r="M149" s="226"/>
      <c r="N149" s="227"/>
      <c r="O149" s="227"/>
      <c r="P149" s="227"/>
      <c r="Q149" s="227"/>
      <c r="R149" s="227"/>
      <c r="S149" s="227"/>
      <c r="T149" s="228"/>
      <c r="AT149" s="229" t="s">
        <v>191</v>
      </c>
      <c r="AU149" s="229" t="s">
        <v>83</v>
      </c>
      <c r="AV149" s="14" t="s">
        <v>81</v>
      </c>
      <c r="AW149" s="14" t="s">
        <v>30</v>
      </c>
      <c r="AX149" s="14" t="s">
        <v>73</v>
      </c>
      <c r="AY149" s="229" t="s">
        <v>182</v>
      </c>
    </row>
    <row r="150" spans="1:65" s="12" customFormat="1">
      <c r="B150" s="197"/>
      <c r="C150" s="198"/>
      <c r="D150" s="199" t="s">
        <v>191</v>
      </c>
      <c r="E150" s="200" t="s">
        <v>1</v>
      </c>
      <c r="F150" s="201" t="s">
        <v>243</v>
      </c>
      <c r="G150" s="198"/>
      <c r="H150" s="202">
        <v>-13.09</v>
      </c>
      <c r="I150" s="203"/>
      <c r="J150" s="198"/>
      <c r="K150" s="198"/>
      <c r="L150" s="204"/>
      <c r="M150" s="205"/>
      <c r="N150" s="206"/>
      <c r="O150" s="206"/>
      <c r="P150" s="206"/>
      <c r="Q150" s="206"/>
      <c r="R150" s="206"/>
      <c r="S150" s="206"/>
      <c r="T150" s="207"/>
      <c r="AT150" s="208" t="s">
        <v>191</v>
      </c>
      <c r="AU150" s="208" t="s">
        <v>83</v>
      </c>
      <c r="AV150" s="12" t="s">
        <v>83</v>
      </c>
      <c r="AW150" s="12" t="s">
        <v>30</v>
      </c>
      <c r="AX150" s="12" t="s">
        <v>73</v>
      </c>
      <c r="AY150" s="208" t="s">
        <v>182</v>
      </c>
    </row>
    <row r="151" spans="1:65" s="12" customFormat="1">
      <c r="B151" s="197"/>
      <c r="C151" s="198"/>
      <c r="D151" s="199" t="s">
        <v>191</v>
      </c>
      <c r="E151" s="200" t="s">
        <v>1</v>
      </c>
      <c r="F151" s="201" t="s">
        <v>244</v>
      </c>
      <c r="G151" s="198"/>
      <c r="H151" s="202">
        <v>-16.829999999999998</v>
      </c>
      <c r="I151" s="203"/>
      <c r="J151" s="198"/>
      <c r="K151" s="198"/>
      <c r="L151" s="204"/>
      <c r="M151" s="205"/>
      <c r="N151" s="206"/>
      <c r="O151" s="206"/>
      <c r="P151" s="206"/>
      <c r="Q151" s="206"/>
      <c r="R151" s="206"/>
      <c r="S151" s="206"/>
      <c r="T151" s="207"/>
      <c r="AT151" s="208" t="s">
        <v>191</v>
      </c>
      <c r="AU151" s="208" t="s">
        <v>83</v>
      </c>
      <c r="AV151" s="12" t="s">
        <v>83</v>
      </c>
      <c r="AW151" s="12" t="s">
        <v>30</v>
      </c>
      <c r="AX151" s="12" t="s">
        <v>73</v>
      </c>
      <c r="AY151" s="208" t="s">
        <v>182</v>
      </c>
    </row>
    <row r="152" spans="1:65" s="12" customFormat="1">
      <c r="B152" s="197"/>
      <c r="C152" s="198"/>
      <c r="D152" s="199" t="s">
        <v>191</v>
      </c>
      <c r="E152" s="200" t="s">
        <v>1</v>
      </c>
      <c r="F152" s="201" t="s">
        <v>245</v>
      </c>
      <c r="G152" s="198"/>
      <c r="H152" s="202">
        <v>-16.829999999999998</v>
      </c>
      <c r="I152" s="203"/>
      <c r="J152" s="198"/>
      <c r="K152" s="198"/>
      <c r="L152" s="204"/>
      <c r="M152" s="205"/>
      <c r="N152" s="206"/>
      <c r="O152" s="206"/>
      <c r="P152" s="206"/>
      <c r="Q152" s="206"/>
      <c r="R152" s="206"/>
      <c r="S152" s="206"/>
      <c r="T152" s="207"/>
      <c r="AT152" s="208" t="s">
        <v>191</v>
      </c>
      <c r="AU152" s="208" t="s">
        <v>83</v>
      </c>
      <c r="AV152" s="12" t="s">
        <v>83</v>
      </c>
      <c r="AW152" s="12" t="s">
        <v>30</v>
      </c>
      <c r="AX152" s="12" t="s">
        <v>73</v>
      </c>
      <c r="AY152" s="208" t="s">
        <v>182</v>
      </c>
    </row>
    <row r="153" spans="1:65" s="12" customFormat="1">
      <c r="B153" s="197"/>
      <c r="C153" s="198"/>
      <c r="D153" s="199" t="s">
        <v>191</v>
      </c>
      <c r="E153" s="200" t="s">
        <v>1</v>
      </c>
      <c r="F153" s="201" t="s">
        <v>246</v>
      </c>
      <c r="G153" s="198"/>
      <c r="H153" s="202">
        <v>-15.708</v>
      </c>
      <c r="I153" s="203"/>
      <c r="J153" s="198"/>
      <c r="K153" s="198"/>
      <c r="L153" s="204"/>
      <c r="M153" s="205"/>
      <c r="N153" s="206"/>
      <c r="O153" s="206"/>
      <c r="P153" s="206"/>
      <c r="Q153" s="206"/>
      <c r="R153" s="206"/>
      <c r="S153" s="206"/>
      <c r="T153" s="207"/>
      <c r="AT153" s="208" t="s">
        <v>191</v>
      </c>
      <c r="AU153" s="208" t="s">
        <v>83</v>
      </c>
      <c r="AV153" s="12" t="s">
        <v>83</v>
      </c>
      <c r="AW153" s="12" t="s">
        <v>30</v>
      </c>
      <c r="AX153" s="12" t="s">
        <v>73</v>
      </c>
      <c r="AY153" s="208" t="s">
        <v>182</v>
      </c>
    </row>
    <row r="154" spans="1:65" s="13" customFormat="1">
      <c r="B154" s="209"/>
      <c r="C154" s="210"/>
      <c r="D154" s="199" t="s">
        <v>191</v>
      </c>
      <c r="E154" s="211" t="s">
        <v>129</v>
      </c>
      <c r="F154" s="212" t="s">
        <v>199</v>
      </c>
      <c r="G154" s="210"/>
      <c r="H154" s="213">
        <v>264.58199999999999</v>
      </c>
      <c r="I154" s="214"/>
      <c r="J154" s="210"/>
      <c r="K154" s="210"/>
      <c r="L154" s="215"/>
      <c r="M154" s="216"/>
      <c r="N154" s="217"/>
      <c r="O154" s="217"/>
      <c r="P154" s="217"/>
      <c r="Q154" s="217"/>
      <c r="R154" s="217"/>
      <c r="S154" s="217"/>
      <c r="T154" s="218"/>
      <c r="AT154" s="219" t="s">
        <v>191</v>
      </c>
      <c r="AU154" s="219" t="s">
        <v>83</v>
      </c>
      <c r="AV154" s="13" t="s">
        <v>189</v>
      </c>
      <c r="AW154" s="13" t="s">
        <v>30</v>
      </c>
      <c r="AX154" s="13" t="s">
        <v>73</v>
      </c>
      <c r="AY154" s="219" t="s">
        <v>182</v>
      </c>
    </row>
    <row r="155" spans="1:65" s="12" customFormat="1">
      <c r="B155" s="197"/>
      <c r="C155" s="198"/>
      <c r="D155" s="199" t="s">
        <v>191</v>
      </c>
      <c r="E155" s="200" t="s">
        <v>1</v>
      </c>
      <c r="F155" s="201" t="s">
        <v>247</v>
      </c>
      <c r="G155" s="198"/>
      <c r="H155" s="202">
        <v>132.291</v>
      </c>
      <c r="I155" s="203"/>
      <c r="J155" s="198"/>
      <c r="K155" s="198"/>
      <c r="L155" s="204"/>
      <c r="M155" s="205"/>
      <c r="N155" s="206"/>
      <c r="O155" s="206"/>
      <c r="P155" s="206"/>
      <c r="Q155" s="206"/>
      <c r="R155" s="206"/>
      <c r="S155" s="206"/>
      <c r="T155" s="207"/>
      <c r="AT155" s="208" t="s">
        <v>191</v>
      </c>
      <c r="AU155" s="208" t="s">
        <v>83</v>
      </c>
      <c r="AV155" s="12" t="s">
        <v>83</v>
      </c>
      <c r="AW155" s="12" t="s">
        <v>30</v>
      </c>
      <c r="AX155" s="12" t="s">
        <v>81</v>
      </c>
      <c r="AY155" s="208" t="s">
        <v>182</v>
      </c>
    </row>
    <row r="156" spans="1:65" s="1" customFormat="1" ht="33" customHeight="1">
      <c r="A156" s="33"/>
      <c r="B156" s="34"/>
      <c r="C156" s="184" t="s">
        <v>232</v>
      </c>
      <c r="D156" s="184" t="s">
        <v>184</v>
      </c>
      <c r="E156" s="185" t="s">
        <v>249</v>
      </c>
      <c r="F156" s="186" t="s">
        <v>250</v>
      </c>
      <c r="G156" s="187" t="s">
        <v>223</v>
      </c>
      <c r="H156" s="188">
        <v>132.291</v>
      </c>
      <c r="I156" s="189"/>
      <c r="J156" s="190">
        <f>ROUND(I156*H156,2)</f>
        <v>0</v>
      </c>
      <c r="K156" s="186" t="s">
        <v>1</v>
      </c>
      <c r="L156" s="38"/>
      <c r="M156" s="191" t="s">
        <v>1</v>
      </c>
      <c r="N156" s="192" t="s">
        <v>38</v>
      </c>
      <c r="O156" s="70"/>
      <c r="P156" s="193">
        <f>O156*H156</f>
        <v>0</v>
      </c>
      <c r="Q156" s="193">
        <v>0</v>
      </c>
      <c r="R156" s="193">
        <f>Q156*H156</f>
        <v>0</v>
      </c>
      <c r="S156" s="193">
        <v>0</v>
      </c>
      <c r="T156" s="194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5" t="s">
        <v>189</v>
      </c>
      <c r="AT156" s="195" t="s">
        <v>184</v>
      </c>
      <c r="AU156" s="195" t="s">
        <v>83</v>
      </c>
      <c r="AY156" s="16" t="s">
        <v>182</v>
      </c>
      <c r="BE156" s="196">
        <f>IF(N156="základní",J156,0)</f>
        <v>0</v>
      </c>
      <c r="BF156" s="196">
        <f>IF(N156="snížená",J156,0)</f>
        <v>0</v>
      </c>
      <c r="BG156" s="196">
        <f>IF(N156="zákl. přenesená",J156,0)</f>
        <v>0</v>
      </c>
      <c r="BH156" s="196">
        <f>IF(N156="sníž. přenesená",J156,0)</f>
        <v>0</v>
      </c>
      <c r="BI156" s="196">
        <f>IF(N156="nulová",J156,0)</f>
        <v>0</v>
      </c>
      <c r="BJ156" s="16" t="s">
        <v>81</v>
      </c>
      <c r="BK156" s="196">
        <f>ROUND(I156*H156,2)</f>
        <v>0</v>
      </c>
      <c r="BL156" s="16" t="s">
        <v>189</v>
      </c>
      <c r="BM156" s="195" t="s">
        <v>251</v>
      </c>
    </row>
    <row r="157" spans="1:65" s="12" customFormat="1">
      <c r="B157" s="197"/>
      <c r="C157" s="198"/>
      <c r="D157" s="199" t="s">
        <v>191</v>
      </c>
      <c r="E157" s="200" t="s">
        <v>1</v>
      </c>
      <c r="F157" s="201" t="s">
        <v>247</v>
      </c>
      <c r="G157" s="198"/>
      <c r="H157" s="202">
        <v>132.291</v>
      </c>
      <c r="I157" s="203"/>
      <c r="J157" s="198"/>
      <c r="K157" s="198"/>
      <c r="L157" s="204"/>
      <c r="M157" s="205"/>
      <c r="N157" s="206"/>
      <c r="O157" s="206"/>
      <c r="P157" s="206"/>
      <c r="Q157" s="206"/>
      <c r="R157" s="206"/>
      <c r="S157" s="206"/>
      <c r="T157" s="207"/>
      <c r="AT157" s="208" t="s">
        <v>191</v>
      </c>
      <c r="AU157" s="208" t="s">
        <v>83</v>
      </c>
      <c r="AV157" s="12" t="s">
        <v>83</v>
      </c>
      <c r="AW157" s="12" t="s">
        <v>30</v>
      </c>
      <c r="AX157" s="12" t="s">
        <v>81</v>
      </c>
      <c r="AY157" s="208" t="s">
        <v>182</v>
      </c>
    </row>
    <row r="158" spans="1:65" s="1" customFormat="1" ht="21.75" customHeight="1">
      <c r="A158" s="33"/>
      <c r="B158" s="34"/>
      <c r="C158" s="184" t="s">
        <v>236</v>
      </c>
      <c r="D158" s="184" t="s">
        <v>184</v>
      </c>
      <c r="E158" s="185" t="s">
        <v>253</v>
      </c>
      <c r="F158" s="186" t="s">
        <v>254</v>
      </c>
      <c r="G158" s="187" t="s">
        <v>187</v>
      </c>
      <c r="H158" s="188">
        <v>785.4</v>
      </c>
      <c r="I158" s="189"/>
      <c r="J158" s="190">
        <f>ROUND(I158*H158,2)</f>
        <v>0</v>
      </c>
      <c r="K158" s="186" t="s">
        <v>188</v>
      </c>
      <c r="L158" s="38"/>
      <c r="M158" s="191" t="s">
        <v>1</v>
      </c>
      <c r="N158" s="192" t="s">
        <v>38</v>
      </c>
      <c r="O158" s="70"/>
      <c r="P158" s="193">
        <f>O158*H158</f>
        <v>0</v>
      </c>
      <c r="Q158" s="193">
        <v>8.4000000000000003E-4</v>
      </c>
      <c r="R158" s="193">
        <f>Q158*H158</f>
        <v>0.65973599999999999</v>
      </c>
      <c r="S158" s="193">
        <v>0</v>
      </c>
      <c r="T158" s="194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5" t="s">
        <v>189</v>
      </c>
      <c r="AT158" s="195" t="s">
        <v>184</v>
      </c>
      <c r="AU158" s="195" t="s">
        <v>83</v>
      </c>
      <c r="AY158" s="16" t="s">
        <v>182</v>
      </c>
      <c r="BE158" s="196">
        <f>IF(N158="základní",J158,0)</f>
        <v>0</v>
      </c>
      <c r="BF158" s="196">
        <f>IF(N158="snížená",J158,0)</f>
        <v>0</v>
      </c>
      <c r="BG158" s="196">
        <f>IF(N158="zákl. přenesená",J158,0)</f>
        <v>0</v>
      </c>
      <c r="BH158" s="196">
        <f>IF(N158="sníž. přenesená",J158,0)</f>
        <v>0</v>
      </c>
      <c r="BI158" s="196">
        <f>IF(N158="nulová",J158,0)</f>
        <v>0</v>
      </c>
      <c r="BJ158" s="16" t="s">
        <v>81</v>
      </c>
      <c r="BK158" s="196">
        <f>ROUND(I158*H158,2)</f>
        <v>0</v>
      </c>
      <c r="BL158" s="16" t="s">
        <v>189</v>
      </c>
      <c r="BM158" s="195" t="s">
        <v>255</v>
      </c>
    </row>
    <row r="159" spans="1:65" s="12" customFormat="1">
      <c r="B159" s="197"/>
      <c r="C159" s="198"/>
      <c r="D159" s="199" t="s">
        <v>191</v>
      </c>
      <c r="E159" s="200" t="s">
        <v>1</v>
      </c>
      <c r="F159" s="201" t="s">
        <v>256</v>
      </c>
      <c r="G159" s="198"/>
      <c r="H159" s="202">
        <v>785.4</v>
      </c>
      <c r="I159" s="203"/>
      <c r="J159" s="198"/>
      <c r="K159" s="198"/>
      <c r="L159" s="204"/>
      <c r="M159" s="205"/>
      <c r="N159" s="206"/>
      <c r="O159" s="206"/>
      <c r="P159" s="206"/>
      <c r="Q159" s="206"/>
      <c r="R159" s="206"/>
      <c r="S159" s="206"/>
      <c r="T159" s="207"/>
      <c r="AT159" s="208" t="s">
        <v>191</v>
      </c>
      <c r="AU159" s="208" t="s">
        <v>83</v>
      </c>
      <c r="AV159" s="12" t="s">
        <v>83</v>
      </c>
      <c r="AW159" s="12" t="s">
        <v>30</v>
      </c>
      <c r="AX159" s="12" t="s">
        <v>81</v>
      </c>
      <c r="AY159" s="208" t="s">
        <v>182</v>
      </c>
    </row>
    <row r="160" spans="1:65" s="1" customFormat="1" ht="24">
      <c r="A160" s="33"/>
      <c r="B160" s="34"/>
      <c r="C160" s="184" t="s">
        <v>248</v>
      </c>
      <c r="D160" s="184" t="s">
        <v>184</v>
      </c>
      <c r="E160" s="185" t="s">
        <v>258</v>
      </c>
      <c r="F160" s="186" t="s">
        <v>259</v>
      </c>
      <c r="G160" s="187" t="s">
        <v>187</v>
      </c>
      <c r="H160" s="188">
        <v>785.4</v>
      </c>
      <c r="I160" s="189"/>
      <c r="J160" s="190">
        <f>ROUND(I160*H160,2)</f>
        <v>0</v>
      </c>
      <c r="K160" s="186" t="s">
        <v>188</v>
      </c>
      <c r="L160" s="38"/>
      <c r="M160" s="191" t="s">
        <v>1</v>
      </c>
      <c r="N160" s="192" t="s">
        <v>38</v>
      </c>
      <c r="O160" s="70"/>
      <c r="P160" s="193">
        <f>O160*H160</f>
        <v>0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5" t="s">
        <v>189</v>
      </c>
      <c r="AT160" s="195" t="s">
        <v>184</v>
      </c>
      <c r="AU160" s="195" t="s">
        <v>83</v>
      </c>
      <c r="AY160" s="16" t="s">
        <v>182</v>
      </c>
      <c r="BE160" s="196">
        <f>IF(N160="základní",J160,0)</f>
        <v>0</v>
      </c>
      <c r="BF160" s="196">
        <f>IF(N160="snížená",J160,0)</f>
        <v>0</v>
      </c>
      <c r="BG160" s="196">
        <f>IF(N160="zákl. přenesená",J160,0)</f>
        <v>0</v>
      </c>
      <c r="BH160" s="196">
        <f>IF(N160="sníž. přenesená",J160,0)</f>
        <v>0</v>
      </c>
      <c r="BI160" s="196">
        <f>IF(N160="nulová",J160,0)</f>
        <v>0</v>
      </c>
      <c r="BJ160" s="16" t="s">
        <v>81</v>
      </c>
      <c r="BK160" s="196">
        <f>ROUND(I160*H160,2)</f>
        <v>0</v>
      </c>
      <c r="BL160" s="16" t="s">
        <v>189</v>
      </c>
      <c r="BM160" s="195" t="s">
        <v>260</v>
      </c>
    </row>
    <row r="161" spans="1:65" s="12" customFormat="1">
      <c r="B161" s="197"/>
      <c r="C161" s="198"/>
      <c r="D161" s="199" t="s">
        <v>191</v>
      </c>
      <c r="E161" s="200" t="s">
        <v>1</v>
      </c>
      <c r="F161" s="201" t="s">
        <v>256</v>
      </c>
      <c r="G161" s="198"/>
      <c r="H161" s="202">
        <v>785.4</v>
      </c>
      <c r="I161" s="203"/>
      <c r="J161" s="198"/>
      <c r="K161" s="198"/>
      <c r="L161" s="204"/>
      <c r="M161" s="205"/>
      <c r="N161" s="206"/>
      <c r="O161" s="206"/>
      <c r="P161" s="206"/>
      <c r="Q161" s="206"/>
      <c r="R161" s="206"/>
      <c r="S161" s="206"/>
      <c r="T161" s="207"/>
      <c r="AT161" s="208" t="s">
        <v>191</v>
      </c>
      <c r="AU161" s="208" t="s">
        <v>83</v>
      </c>
      <c r="AV161" s="12" t="s">
        <v>83</v>
      </c>
      <c r="AW161" s="12" t="s">
        <v>30</v>
      </c>
      <c r="AX161" s="12" t="s">
        <v>81</v>
      </c>
      <c r="AY161" s="208" t="s">
        <v>182</v>
      </c>
    </row>
    <row r="162" spans="1:65" s="1" customFormat="1" ht="33" customHeight="1">
      <c r="A162" s="33"/>
      <c r="B162" s="34"/>
      <c r="C162" s="184" t="s">
        <v>252</v>
      </c>
      <c r="D162" s="184" t="s">
        <v>184</v>
      </c>
      <c r="E162" s="185" t="s">
        <v>262</v>
      </c>
      <c r="F162" s="186" t="s">
        <v>263</v>
      </c>
      <c r="G162" s="187" t="s">
        <v>223</v>
      </c>
      <c r="H162" s="188">
        <v>192.995</v>
      </c>
      <c r="I162" s="189"/>
      <c r="J162" s="190">
        <f>ROUND(I162*H162,2)</f>
        <v>0</v>
      </c>
      <c r="K162" s="186" t="s">
        <v>1</v>
      </c>
      <c r="L162" s="38"/>
      <c r="M162" s="191" t="s">
        <v>1</v>
      </c>
      <c r="N162" s="192" t="s">
        <v>38</v>
      </c>
      <c r="O162" s="70"/>
      <c r="P162" s="193">
        <f>O162*H162</f>
        <v>0</v>
      </c>
      <c r="Q162" s="193">
        <v>0</v>
      </c>
      <c r="R162" s="193">
        <f>Q162*H162</f>
        <v>0</v>
      </c>
      <c r="S162" s="193">
        <v>0</v>
      </c>
      <c r="T162" s="194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5" t="s">
        <v>189</v>
      </c>
      <c r="AT162" s="195" t="s">
        <v>184</v>
      </c>
      <c r="AU162" s="195" t="s">
        <v>83</v>
      </c>
      <c r="AY162" s="16" t="s">
        <v>182</v>
      </c>
      <c r="BE162" s="196">
        <f>IF(N162="základní",J162,0)</f>
        <v>0</v>
      </c>
      <c r="BF162" s="196">
        <f>IF(N162="snížená",J162,0)</f>
        <v>0</v>
      </c>
      <c r="BG162" s="196">
        <f>IF(N162="zákl. přenesená",J162,0)</f>
        <v>0</v>
      </c>
      <c r="BH162" s="196">
        <f>IF(N162="sníž. přenesená",J162,0)</f>
        <v>0</v>
      </c>
      <c r="BI162" s="196">
        <f>IF(N162="nulová",J162,0)</f>
        <v>0</v>
      </c>
      <c r="BJ162" s="16" t="s">
        <v>81</v>
      </c>
      <c r="BK162" s="196">
        <f>ROUND(I162*H162,2)</f>
        <v>0</v>
      </c>
      <c r="BL162" s="16" t="s">
        <v>189</v>
      </c>
      <c r="BM162" s="195" t="s">
        <v>264</v>
      </c>
    </row>
    <row r="163" spans="1:65" s="12" customFormat="1">
      <c r="B163" s="197"/>
      <c r="C163" s="198"/>
      <c r="D163" s="199" t="s">
        <v>191</v>
      </c>
      <c r="E163" s="200" t="s">
        <v>1</v>
      </c>
      <c r="F163" s="201" t="s">
        <v>496</v>
      </c>
      <c r="G163" s="198"/>
      <c r="H163" s="202">
        <v>152.13499999999999</v>
      </c>
      <c r="I163" s="203"/>
      <c r="J163" s="198"/>
      <c r="K163" s="198"/>
      <c r="L163" s="204"/>
      <c r="M163" s="205"/>
      <c r="N163" s="206"/>
      <c r="O163" s="206"/>
      <c r="P163" s="206"/>
      <c r="Q163" s="206"/>
      <c r="R163" s="206"/>
      <c r="S163" s="206"/>
      <c r="T163" s="207"/>
      <c r="AT163" s="208" t="s">
        <v>191</v>
      </c>
      <c r="AU163" s="208" t="s">
        <v>83</v>
      </c>
      <c r="AV163" s="12" t="s">
        <v>83</v>
      </c>
      <c r="AW163" s="12" t="s">
        <v>30</v>
      </c>
      <c r="AX163" s="12" t="s">
        <v>73</v>
      </c>
      <c r="AY163" s="208" t="s">
        <v>182</v>
      </c>
    </row>
    <row r="164" spans="1:65" s="12" customFormat="1" ht="22.5">
      <c r="B164" s="197"/>
      <c r="C164" s="198"/>
      <c r="D164" s="199" t="s">
        <v>191</v>
      </c>
      <c r="E164" s="200" t="s">
        <v>1</v>
      </c>
      <c r="F164" s="201" t="s">
        <v>270</v>
      </c>
      <c r="G164" s="198"/>
      <c r="H164" s="202">
        <v>40.86</v>
      </c>
      <c r="I164" s="203"/>
      <c r="J164" s="198"/>
      <c r="K164" s="198"/>
      <c r="L164" s="204"/>
      <c r="M164" s="205"/>
      <c r="N164" s="206"/>
      <c r="O164" s="206"/>
      <c r="P164" s="206"/>
      <c r="Q164" s="206"/>
      <c r="R164" s="206"/>
      <c r="S164" s="206"/>
      <c r="T164" s="207"/>
      <c r="AT164" s="208" t="s">
        <v>191</v>
      </c>
      <c r="AU164" s="208" t="s">
        <v>83</v>
      </c>
      <c r="AV164" s="12" t="s">
        <v>83</v>
      </c>
      <c r="AW164" s="12" t="s">
        <v>30</v>
      </c>
      <c r="AX164" s="12" t="s">
        <v>73</v>
      </c>
      <c r="AY164" s="208" t="s">
        <v>182</v>
      </c>
    </row>
    <row r="165" spans="1:65" s="13" customFormat="1">
      <c r="B165" s="209"/>
      <c r="C165" s="210"/>
      <c r="D165" s="199" t="s">
        <v>191</v>
      </c>
      <c r="E165" s="211" t="s">
        <v>1</v>
      </c>
      <c r="F165" s="212" t="s">
        <v>199</v>
      </c>
      <c r="G165" s="210"/>
      <c r="H165" s="213">
        <v>192.995</v>
      </c>
      <c r="I165" s="214"/>
      <c r="J165" s="210"/>
      <c r="K165" s="210"/>
      <c r="L165" s="215"/>
      <c r="M165" s="216"/>
      <c r="N165" s="217"/>
      <c r="O165" s="217"/>
      <c r="P165" s="217"/>
      <c r="Q165" s="217"/>
      <c r="R165" s="217"/>
      <c r="S165" s="217"/>
      <c r="T165" s="218"/>
      <c r="AT165" s="219" t="s">
        <v>191</v>
      </c>
      <c r="AU165" s="219" t="s">
        <v>83</v>
      </c>
      <c r="AV165" s="13" t="s">
        <v>189</v>
      </c>
      <c r="AW165" s="13" t="s">
        <v>30</v>
      </c>
      <c r="AX165" s="13" t="s">
        <v>81</v>
      </c>
      <c r="AY165" s="219" t="s">
        <v>182</v>
      </c>
    </row>
    <row r="166" spans="1:65" s="1" customFormat="1" ht="33" customHeight="1">
      <c r="A166" s="33"/>
      <c r="B166" s="34"/>
      <c r="C166" s="184" t="s">
        <v>257</v>
      </c>
      <c r="D166" s="184" t="s">
        <v>184</v>
      </c>
      <c r="E166" s="185" t="s">
        <v>267</v>
      </c>
      <c r="F166" s="186" t="s">
        <v>268</v>
      </c>
      <c r="G166" s="187" t="s">
        <v>223</v>
      </c>
      <c r="H166" s="188">
        <v>192.995</v>
      </c>
      <c r="I166" s="189"/>
      <c r="J166" s="190">
        <f>ROUND(I166*H166,2)</f>
        <v>0</v>
      </c>
      <c r="K166" s="186" t="s">
        <v>1</v>
      </c>
      <c r="L166" s="38"/>
      <c r="M166" s="191" t="s">
        <v>1</v>
      </c>
      <c r="N166" s="192" t="s">
        <v>38</v>
      </c>
      <c r="O166" s="70"/>
      <c r="P166" s="193">
        <f>O166*H166</f>
        <v>0</v>
      </c>
      <c r="Q166" s="193">
        <v>0</v>
      </c>
      <c r="R166" s="193">
        <f>Q166*H166</f>
        <v>0</v>
      </c>
      <c r="S166" s="193">
        <v>0</v>
      </c>
      <c r="T166" s="194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5" t="s">
        <v>189</v>
      </c>
      <c r="AT166" s="195" t="s">
        <v>184</v>
      </c>
      <c r="AU166" s="195" t="s">
        <v>83</v>
      </c>
      <c r="AY166" s="16" t="s">
        <v>182</v>
      </c>
      <c r="BE166" s="196">
        <f>IF(N166="základní",J166,0)</f>
        <v>0</v>
      </c>
      <c r="BF166" s="196">
        <f>IF(N166="snížená",J166,0)</f>
        <v>0</v>
      </c>
      <c r="BG166" s="196">
        <f>IF(N166="zákl. přenesená",J166,0)</f>
        <v>0</v>
      </c>
      <c r="BH166" s="196">
        <f>IF(N166="sníž. přenesená",J166,0)</f>
        <v>0</v>
      </c>
      <c r="BI166" s="196">
        <f>IF(N166="nulová",J166,0)</f>
        <v>0</v>
      </c>
      <c r="BJ166" s="16" t="s">
        <v>81</v>
      </c>
      <c r="BK166" s="196">
        <f>ROUND(I166*H166,2)</f>
        <v>0</v>
      </c>
      <c r="BL166" s="16" t="s">
        <v>189</v>
      </c>
      <c r="BM166" s="195" t="s">
        <v>269</v>
      </c>
    </row>
    <row r="167" spans="1:65" s="12" customFormat="1" ht="22.5">
      <c r="B167" s="197"/>
      <c r="C167" s="198"/>
      <c r="D167" s="199" t="s">
        <v>191</v>
      </c>
      <c r="E167" s="200" t="s">
        <v>1</v>
      </c>
      <c r="F167" s="201" t="s">
        <v>270</v>
      </c>
      <c r="G167" s="198"/>
      <c r="H167" s="202">
        <v>40.86</v>
      </c>
      <c r="I167" s="203"/>
      <c r="J167" s="198"/>
      <c r="K167" s="198"/>
      <c r="L167" s="204"/>
      <c r="M167" s="205"/>
      <c r="N167" s="206"/>
      <c r="O167" s="206"/>
      <c r="P167" s="206"/>
      <c r="Q167" s="206"/>
      <c r="R167" s="206"/>
      <c r="S167" s="206"/>
      <c r="T167" s="207"/>
      <c r="AT167" s="208" t="s">
        <v>191</v>
      </c>
      <c r="AU167" s="208" t="s">
        <v>83</v>
      </c>
      <c r="AV167" s="12" t="s">
        <v>83</v>
      </c>
      <c r="AW167" s="12" t="s">
        <v>30</v>
      </c>
      <c r="AX167" s="12" t="s">
        <v>73</v>
      </c>
      <c r="AY167" s="208" t="s">
        <v>182</v>
      </c>
    </row>
    <row r="168" spans="1:65" s="12" customFormat="1">
      <c r="B168" s="197"/>
      <c r="C168" s="198"/>
      <c r="D168" s="199" t="s">
        <v>191</v>
      </c>
      <c r="E168" s="200" t="s">
        <v>1</v>
      </c>
      <c r="F168" s="201" t="s">
        <v>497</v>
      </c>
      <c r="G168" s="198"/>
      <c r="H168" s="202">
        <v>152.13499999999999</v>
      </c>
      <c r="I168" s="203"/>
      <c r="J168" s="198"/>
      <c r="K168" s="198"/>
      <c r="L168" s="204"/>
      <c r="M168" s="205"/>
      <c r="N168" s="206"/>
      <c r="O168" s="206"/>
      <c r="P168" s="206"/>
      <c r="Q168" s="206"/>
      <c r="R168" s="206"/>
      <c r="S168" s="206"/>
      <c r="T168" s="207"/>
      <c r="AT168" s="208" t="s">
        <v>191</v>
      </c>
      <c r="AU168" s="208" t="s">
        <v>83</v>
      </c>
      <c r="AV168" s="12" t="s">
        <v>83</v>
      </c>
      <c r="AW168" s="12" t="s">
        <v>30</v>
      </c>
      <c r="AX168" s="12" t="s">
        <v>73</v>
      </c>
      <c r="AY168" s="208" t="s">
        <v>182</v>
      </c>
    </row>
    <row r="169" spans="1:65" s="13" customFormat="1">
      <c r="B169" s="209"/>
      <c r="C169" s="210"/>
      <c r="D169" s="199" t="s">
        <v>191</v>
      </c>
      <c r="E169" s="211" t="s">
        <v>1</v>
      </c>
      <c r="F169" s="212" t="s">
        <v>199</v>
      </c>
      <c r="G169" s="210"/>
      <c r="H169" s="213">
        <v>192.995</v>
      </c>
      <c r="I169" s="214"/>
      <c r="J169" s="210"/>
      <c r="K169" s="210"/>
      <c r="L169" s="215"/>
      <c r="M169" s="216"/>
      <c r="N169" s="217"/>
      <c r="O169" s="217"/>
      <c r="P169" s="217"/>
      <c r="Q169" s="217"/>
      <c r="R169" s="217"/>
      <c r="S169" s="217"/>
      <c r="T169" s="218"/>
      <c r="AT169" s="219" t="s">
        <v>191</v>
      </c>
      <c r="AU169" s="219" t="s">
        <v>83</v>
      </c>
      <c r="AV169" s="13" t="s">
        <v>189</v>
      </c>
      <c r="AW169" s="13" t="s">
        <v>30</v>
      </c>
      <c r="AX169" s="13" t="s">
        <v>81</v>
      </c>
      <c r="AY169" s="219" t="s">
        <v>182</v>
      </c>
    </row>
    <row r="170" spans="1:65" s="1" customFormat="1" ht="33" customHeight="1">
      <c r="A170" s="33"/>
      <c r="B170" s="34"/>
      <c r="C170" s="184" t="s">
        <v>261</v>
      </c>
      <c r="D170" s="184" t="s">
        <v>184</v>
      </c>
      <c r="E170" s="185" t="s">
        <v>272</v>
      </c>
      <c r="F170" s="186" t="s">
        <v>273</v>
      </c>
      <c r="G170" s="187" t="s">
        <v>223</v>
      </c>
      <c r="H170" s="188">
        <v>107.941</v>
      </c>
      <c r="I170" s="189"/>
      <c r="J170" s="190">
        <f>ROUND(I170*H170,2)</f>
        <v>0</v>
      </c>
      <c r="K170" s="186" t="s">
        <v>188</v>
      </c>
      <c r="L170" s="38"/>
      <c r="M170" s="191" t="s">
        <v>1</v>
      </c>
      <c r="N170" s="192" t="s">
        <v>38</v>
      </c>
      <c r="O170" s="70"/>
      <c r="P170" s="193">
        <f>O170*H170</f>
        <v>0</v>
      </c>
      <c r="Q170" s="193">
        <v>0</v>
      </c>
      <c r="R170" s="193">
        <f>Q170*H170</f>
        <v>0</v>
      </c>
      <c r="S170" s="193">
        <v>0</v>
      </c>
      <c r="T170" s="194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95" t="s">
        <v>189</v>
      </c>
      <c r="AT170" s="195" t="s">
        <v>184</v>
      </c>
      <c r="AU170" s="195" t="s">
        <v>83</v>
      </c>
      <c r="AY170" s="16" t="s">
        <v>182</v>
      </c>
      <c r="BE170" s="196">
        <f>IF(N170="základní",J170,0)</f>
        <v>0</v>
      </c>
      <c r="BF170" s="196">
        <f>IF(N170="snížená",J170,0)</f>
        <v>0</v>
      </c>
      <c r="BG170" s="196">
        <f>IF(N170="zákl. přenesená",J170,0)</f>
        <v>0</v>
      </c>
      <c r="BH170" s="196">
        <f>IF(N170="sníž. přenesená",J170,0)</f>
        <v>0</v>
      </c>
      <c r="BI170" s="196">
        <f>IF(N170="nulová",J170,0)</f>
        <v>0</v>
      </c>
      <c r="BJ170" s="16" t="s">
        <v>81</v>
      </c>
      <c r="BK170" s="196">
        <f>ROUND(I170*H170,2)</f>
        <v>0</v>
      </c>
      <c r="BL170" s="16" t="s">
        <v>189</v>
      </c>
      <c r="BM170" s="195" t="s">
        <v>274</v>
      </c>
    </row>
    <row r="171" spans="1:65" s="12" customFormat="1">
      <c r="B171" s="197"/>
      <c r="C171" s="198"/>
      <c r="D171" s="199" t="s">
        <v>191</v>
      </c>
      <c r="E171" s="200" t="s">
        <v>1</v>
      </c>
      <c r="F171" s="201" t="s">
        <v>498</v>
      </c>
      <c r="G171" s="198"/>
      <c r="H171" s="202">
        <v>107.941</v>
      </c>
      <c r="I171" s="203"/>
      <c r="J171" s="198"/>
      <c r="K171" s="198"/>
      <c r="L171" s="204"/>
      <c r="M171" s="205"/>
      <c r="N171" s="206"/>
      <c r="O171" s="206"/>
      <c r="P171" s="206"/>
      <c r="Q171" s="206"/>
      <c r="R171" s="206"/>
      <c r="S171" s="206"/>
      <c r="T171" s="207"/>
      <c r="AT171" s="208" t="s">
        <v>191</v>
      </c>
      <c r="AU171" s="208" t="s">
        <v>83</v>
      </c>
      <c r="AV171" s="12" t="s">
        <v>83</v>
      </c>
      <c r="AW171" s="12" t="s">
        <v>30</v>
      </c>
      <c r="AX171" s="12" t="s">
        <v>81</v>
      </c>
      <c r="AY171" s="208" t="s">
        <v>182</v>
      </c>
    </row>
    <row r="172" spans="1:65" s="1" customFormat="1" ht="36">
      <c r="A172" s="33"/>
      <c r="B172" s="34"/>
      <c r="C172" s="184" t="s">
        <v>8</v>
      </c>
      <c r="D172" s="184" t="s">
        <v>184</v>
      </c>
      <c r="E172" s="185" t="s">
        <v>277</v>
      </c>
      <c r="F172" s="186" t="s">
        <v>278</v>
      </c>
      <c r="G172" s="187" t="s">
        <v>223</v>
      </c>
      <c r="H172" s="188">
        <v>1079.413</v>
      </c>
      <c r="I172" s="189"/>
      <c r="J172" s="190">
        <f>ROUND(I172*H172,2)</f>
        <v>0</v>
      </c>
      <c r="K172" s="186" t="s">
        <v>188</v>
      </c>
      <c r="L172" s="38"/>
      <c r="M172" s="191" t="s">
        <v>1</v>
      </c>
      <c r="N172" s="192" t="s">
        <v>38</v>
      </c>
      <c r="O172" s="70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5" t="s">
        <v>189</v>
      </c>
      <c r="AT172" s="195" t="s">
        <v>184</v>
      </c>
      <c r="AU172" s="195" t="s">
        <v>83</v>
      </c>
      <c r="AY172" s="16" t="s">
        <v>182</v>
      </c>
      <c r="BE172" s="196">
        <f>IF(N172="základní",J172,0)</f>
        <v>0</v>
      </c>
      <c r="BF172" s="196">
        <f>IF(N172="snížená",J172,0)</f>
        <v>0</v>
      </c>
      <c r="BG172" s="196">
        <f>IF(N172="zákl. přenesená",J172,0)</f>
        <v>0</v>
      </c>
      <c r="BH172" s="196">
        <f>IF(N172="sníž. přenesená",J172,0)</f>
        <v>0</v>
      </c>
      <c r="BI172" s="196">
        <f>IF(N172="nulová",J172,0)</f>
        <v>0</v>
      </c>
      <c r="BJ172" s="16" t="s">
        <v>81</v>
      </c>
      <c r="BK172" s="196">
        <f>ROUND(I172*H172,2)</f>
        <v>0</v>
      </c>
      <c r="BL172" s="16" t="s">
        <v>189</v>
      </c>
      <c r="BM172" s="195" t="s">
        <v>279</v>
      </c>
    </row>
    <row r="173" spans="1:65" s="12" customFormat="1">
      <c r="B173" s="197"/>
      <c r="C173" s="198"/>
      <c r="D173" s="199" t="s">
        <v>191</v>
      </c>
      <c r="E173" s="200" t="s">
        <v>1</v>
      </c>
      <c r="F173" s="201" t="s">
        <v>499</v>
      </c>
      <c r="G173" s="198"/>
      <c r="H173" s="202">
        <v>1079.413</v>
      </c>
      <c r="I173" s="203"/>
      <c r="J173" s="198"/>
      <c r="K173" s="198"/>
      <c r="L173" s="204"/>
      <c r="M173" s="205"/>
      <c r="N173" s="206"/>
      <c r="O173" s="206"/>
      <c r="P173" s="206"/>
      <c r="Q173" s="206"/>
      <c r="R173" s="206"/>
      <c r="S173" s="206"/>
      <c r="T173" s="207"/>
      <c r="AT173" s="208" t="s">
        <v>191</v>
      </c>
      <c r="AU173" s="208" t="s">
        <v>83</v>
      </c>
      <c r="AV173" s="12" t="s">
        <v>83</v>
      </c>
      <c r="AW173" s="12" t="s">
        <v>30</v>
      </c>
      <c r="AX173" s="12" t="s">
        <v>81</v>
      </c>
      <c r="AY173" s="208" t="s">
        <v>182</v>
      </c>
    </row>
    <row r="174" spans="1:65" s="1" customFormat="1" ht="33" customHeight="1">
      <c r="A174" s="33"/>
      <c r="B174" s="34"/>
      <c r="C174" s="184" t="s">
        <v>271</v>
      </c>
      <c r="D174" s="184" t="s">
        <v>184</v>
      </c>
      <c r="E174" s="185" t="s">
        <v>282</v>
      </c>
      <c r="F174" s="186" t="s">
        <v>283</v>
      </c>
      <c r="G174" s="187" t="s">
        <v>223</v>
      </c>
      <c r="H174" s="188">
        <v>107.941</v>
      </c>
      <c r="I174" s="189"/>
      <c r="J174" s="190">
        <f>ROUND(I174*H174,2)</f>
        <v>0</v>
      </c>
      <c r="K174" s="186" t="s">
        <v>188</v>
      </c>
      <c r="L174" s="38"/>
      <c r="M174" s="191" t="s">
        <v>1</v>
      </c>
      <c r="N174" s="192" t="s">
        <v>38</v>
      </c>
      <c r="O174" s="70"/>
      <c r="P174" s="193">
        <f>O174*H174</f>
        <v>0</v>
      </c>
      <c r="Q174" s="193">
        <v>0</v>
      </c>
      <c r="R174" s="193">
        <f>Q174*H174</f>
        <v>0</v>
      </c>
      <c r="S174" s="193">
        <v>0</v>
      </c>
      <c r="T174" s="194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5" t="s">
        <v>189</v>
      </c>
      <c r="AT174" s="195" t="s">
        <v>184</v>
      </c>
      <c r="AU174" s="195" t="s">
        <v>83</v>
      </c>
      <c r="AY174" s="16" t="s">
        <v>182</v>
      </c>
      <c r="BE174" s="196">
        <f>IF(N174="základní",J174,0)</f>
        <v>0</v>
      </c>
      <c r="BF174" s="196">
        <f>IF(N174="snížená",J174,0)</f>
        <v>0</v>
      </c>
      <c r="BG174" s="196">
        <f>IF(N174="zákl. přenesená",J174,0)</f>
        <v>0</v>
      </c>
      <c r="BH174" s="196">
        <f>IF(N174="sníž. přenesená",J174,0)</f>
        <v>0</v>
      </c>
      <c r="BI174" s="196">
        <f>IF(N174="nulová",J174,0)</f>
        <v>0</v>
      </c>
      <c r="BJ174" s="16" t="s">
        <v>81</v>
      </c>
      <c r="BK174" s="196">
        <f>ROUND(I174*H174,2)</f>
        <v>0</v>
      </c>
      <c r="BL174" s="16" t="s">
        <v>189</v>
      </c>
      <c r="BM174" s="195" t="s">
        <v>284</v>
      </c>
    </row>
    <row r="175" spans="1:65" s="12" customFormat="1" ht="22.5">
      <c r="B175" s="197"/>
      <c r="C175" s="198"/>
      <c r="D175" s="199" t="s">
        <v>191</v>
      </c>
      <c r="E175" s="200" t="s">
        <v>1</v>
      </c>
      <c r="F175" s="201" t="s">
        <v>500</v>
      </c>
      <c r="G175" s="198"/>
      <c r="H175" s="202">
        <v>107.941</v>
      </c>
      <c r="I175" s="203"/>
      <c r="J175" s="198"/>
      <c r="K175" s="198"/>
      <c r="L175" s="204"/>
      <c r="M175" s="205"/>
      <c r="N175" s="206"/>
      <c r="O175" s="206"/>
      <c r="P175" s="206"/>
      <c r="Q175" s="206"/>
      <c r="R175" s="206"/>
      <c r="S175" s="206"/>
      <c r="T175" s="207"/>
      <c r="AT175" s="208" t="s">
        <v>191</v>
      </c>
      <c r="AU175" s="208" t="s">
        <v>83</v>
      </c>
      <c r="AV175" s="12" t="s">
        <v>83</v>
      </c>
      <c r="AW175" s="12" t="s">
        <v>30</v>
      </c>
      <c r="AX175" s="12" t="s">
        <v>81</v>
      </c>
      <c r="AY175" s="208" t="s">
        <v>182</v>
      </c>
    </row>
    <row r="176" spans="1:65" s="1" customFormat="1" ht="36">
      <c r="A176" s="33"/>
      <c r="B176" s="34"/>
      <c r="C176" s="184" t="s">
        <v>276</v>
      </c>
      <c r="D176" s="184" t="s">
        <v>184</v>
      </c>
      <c r="E176" s="185" t="s">
        <v>286</v>
      </c>
      <c r="F176" s="186" t="s">
        <v>287</v>
      </c>
      <c r="G176" s="187" t="s">
        <v>223</v>
      </c>
      <c r="H176" s="188">
        <v>1079.413</v>
      </c>
      <c r="I176" s="189"/>
      <c r="J176" s="190">
        <f>ROUND(I176*H176,2)</f>
        <v>0</v>
      </c>
      <c r="K176" s="186" t="s">
        <v>188</v>
      </c>
      <c r="L176" s="38"/>
      <c r="M176" s="191" t="s">
        <v>1</v>
      </c>
      <c r="N176" s="192" t="s">
        <v>38</v>
      </c>
      <c r="O176" s="70"/>
      <c r="P176" s="193">
        <f>O176*H176</f>
        <v>0</v>
      </c>
      <c r="Q176" s="193">
        <v>0</v>
      </c>
      <c r="R176" s="193">
        <f>Q176*H176</f>
        <v>0</v>
      </c>
      <c r="S176" s="193">
        <v>0</v>
      </c>
      <c r="T176" s="194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5" t="s">
        <v>189</v>
      </c>
      <c r="AT176" s="195" t="s">
        <v>184</v>
      </c>
      <c r="AU176" s="195" t="s">
        <v>83</v>
      </c>
      <c r="AY176" s="16" t="s">
        <v>182</v>
      </c>
      <c r="BE176" s="196">
        <f>IF(N176="základní",J176,0)</f>
        <v>0</v>
      </c>
      <c r="BF176" s="196">
        <f>IF(N176="snížená",J176,0)</f>
        <v>0</v>
      </c>
      <c r="BG176" s="196">
        <f>IF(N176="zákl. přenesená",J176,0)</f>
        <v>0</v>
      </c>
      <c r="BH176" s="196">
        <f>IF(N176="sníž. přenesená",J176,0)</f>
        <v>0</v>
      </c>
      <c r="BI176" s="196">
        <f>IF(N176="nulová",J176,0)</f>
        <v>0</v>
      </c>
      <c r="BJ176" s="16" t="s">
        <v>81</v>
      </c>
      <c r="BK176" s="196">
        <f>ROUND(I176*H176,2)</f>
        <v>0</v>
      </c>
      <c r="BL176" s="16" t="s">
        <v>189</v>
      </c>
      <c r="BM176" s="195" t="s">
        <v>288</v>
      </c>
    </row>
    <row r="177" spans="1:65" s="12" customFormat="1">
      <c r="B177" s="197"/>
      <c r="C177" s="198"/>
      <c r="D177" s="199" t="s">
        <v>191</v>
      </c>
      <c r="E177" s="200" t="s">
        <v>1</v>
      </c>
      <c r="F177" s="201" t="s">
        <v>499</v>
      </c>
      <c r="G177" s="198"/>
      <c r="H177" s="202">
        <v>1079.413</v>
      </c>
      <c r="I177" s="203"/>
      <c r="J177" s="198"/>
      <c r="K177" s="198"/>
      <c r="L177" s="204"/>
      <c r="M177" s="205"/>
      <c r="N177" s="206"/>
      <c r="O177" s="206"/>
      <c r="P177" s="206"/>
      <c r="Q177" s="206"/>
      <c r="R177" s="206"/>
      <c r="S177" s="206"/>
      <c r="T177" s="207"/>
      <c r="AT177" s="208" t="s">
        <v>191</v>
      </c>
      <c r="AU177" s="208" t="s">
        <v>83</v>
      </c>
      <c r="AV177" s="12" t="s">
        <v>83</v>
      </c>
      <c r="AW177" s="12" t="s">
        <v>30</v>
      </c>
      <c r="AX177" s="12" t="s">
        <v>81</v>
      </c>
      <c r="AY177" s="208" t="s">
        <v>182</v>
      </c>
    </row>
    <row r="178" spans="1:65" s="1" customFormat="1" ht="24">
      <c r="A178" s="33"/>
      <c r="B178" s="34"/>
      <c r="C178" s="184" t="s">
        <v>281</v>
      </c>
      <c r="D178" s="184" t="s">
        <v>184</v>
      </c>
      <c r="E178" s="185" t="s">
        <v>290</v>
      </c>
      <c r="F178" s="186" t="s">
        <v>291</v>
      </c>
      <c r="G178" s="187" t="s">
        <v>223</v>
      </c>
      <c r="H178" s="188">
        <v>132.291</v>
      </c>
      <c r="I178" s="189"/>
      <c r="J178" s="190">
        <f>ROUND(I178*H178,2)</f>
        <v>0</v>
      </c>
      <c r="K178" s="186" t="s">
        <v>1</v>
      </c>
      <c r="L178" s="38"/>
      <c r="M178" s="191" t="s">
        <v>1</v>
      </c>
      <c r="N178" s="192" t="s">
        <v>38</v>
      </c>
      <c r="O178" s="70"/>
      <c r="P178" s="193">
        <f>O178*H178</f>
        <v>0</v>
      </c>
      <c r="Q178" s="193">
        <v>0</v>
      </c>
      <c r="R178" s="193">
        <f>Q178*H178</f>
        <v>0</v>
      </c>
      <c r="S178" s="193">
        <v>0</v>
      </c>
      <c r="T178" s="194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5" t="s">
        <v>189</v>
      </c>
      <c r="AT178" s="195" t="s">
        <v>184</v>
      </c>
      <c r="AU178" s="195" t="s">
        <v>83</v>
      </c>
      <c r="AY178" s="16" t="s">
        <v>182</v>
      </c>
      <c r="BE178" s="196">
        <f>IF(N178="základní",J178,0)</f>
        <v>0</v>
      </c>
      <c r="BF178" s="196">
        <f>IF(N178="snížená",J178,0)</f>
        <v>0</v>
      </c>
      <c r="BG178" s="196">
        <f>IF(N178="zákl. přenesená",J178,0)</f>
        <v>0</v>
      </c>
      <c r="BH178" s="196">
        <f>IF(N178="sníž. přenesená",J178,0)</f>
        <v>0</v>
      </c>
      <c r="BI178" s="196">
        <f>IF(N178="nulová",J178,0)</f>
        <v>0</v>
      </c>
      <c r="BJ178" s="16" t="s">
        <v>81</v>
      </c>
      <c r="BK178" s="196">
        <f>ROUND(I178*H178,2)</f>
        <v>0</v>
      </c>
      <c r="BL178" s="16" t="s">
        <v>189</v>
      </c>
      <c r="BM178" s="195" t="s">
        <v>292</v>
      </c>
    </row>
    <row r="179" spans="1:65" s="12" customFormat="1">
      <c r="B179" s="197"/>
      <c r="C179" s="198"/>
      <c r="D179" s="199" t="s">
        <v>191</v>
      </c>
      <c r="E179" s="200" t="s">
        <v>1</v>
      </c>
      <c r="F179" s="201" t="s">
        <v>247</v>
      </c>
      <c r="G179" s="198"/>
      <c r="H179" s="202">
        <v>132.291</v>
      </c>
      <c r="I179" s="203"/>
      <c r="J179" s="198"/>
      <c r="K179" s="198"/>
      <c r="L179" s="204"/>
      <c r="M179" s="205"/>
      <c r="N179" s="206"/>
      <c r="O179" s="206"/>
      <c r="P179" s="206"/>
      <c r="Q179" s="206"/>
      <c r="R179" s="206"/>
      <c r="S179" s="206"/>
      <c r="T179" s="207"/>
      <c r="AT179" s="208" t="s">
        <v>191</v>
      </c>
      <c r="AU179" s="208" t="s">
        <v>83</v>
      </c>
      <c r="AV179" s="12" t="s">
        <v>83</v>
      </c>
      <c r="AW179" s="12" t="s">
        <v>30</v>
      </c>
      <c r="AX179" s="12" t="s">
        <v>81</v>
      </c>
      <c r="AY179" s="208" t="s">
        <v>182</v>
      </c>
    </row>
    <row r="180" spans="1:65" s="1" customFormat="1" ht="24">
      <c r="A180" s="33"/>
      <c r="B180" s="34"/>
      <c r="C180" s="184" t="s">
        <v>285</v>
      </c>
      <c r="D180" s="184" t="s">
        <v>184</v>
      </c>
      <c r="E180" s="185" t="s">
        <v>294</v>
      </c>
      <c r="F180" s="186" t="s">
        <v>295</v>
      </c>
      <c r="G180" s="187" t="s">
        <v>223</v>
      </c>
      <c r="H180" s="188">
        <v>132.291</v>
      </c>
      <c r="I180" s="189"/>
      <c r="J180" s="190">
        <f>ROUND(I180*H180,2)</f>
        <v>0</v>
      </c>
      <c r="K180" s="186" t="s">
        <v>1</v>
      </c>
      <c r="L180" s="38"/>
      <c r="M180" s="191" t="s">
        <v>1</v>
      </c>
      <c r="N180" s="192" t="s">
        <v>38</v>
      </c>
      <c r="O180" s="70"/>
      <c r="P180" s="193">
        <f>O180*H180</f>
        <v>0</v>
      </c>
      <c r="Q180" s="193">
        <v>0</v>
      </c>
      <c r="R180" s="193">
        <f>Q180*H180</f>
        <v>0</v>
      </c>
      <c r="S180" s="193">
        <v>0</v>
      </c>
      <c r="T180" s="194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5" t="s">
        <v>189</v>
      </c>
      <c r="AT180" s="195" t="s">
        <v>184</v>
      </c>
      <c r="AU180" s="195" t="s">
        <v>83</v>
      </c>
      <c r="AY180" s="16" t="s">
        <v>182</v>
      </c>
      <c r="BE180" s="196">
        <f>IF(N180="základní",J180,0)</f>
        <v>0</v>
      </c>
      <c r="BF180" s="196">
        <f>IF(N180="snížená",J180,0)</f>
        <v>0</v>
      </c>
      <c r="BG180" s="196">
        <f>IF(N180="zákl. přenesená",J180,0)</f>
        <v>0</v>
      </c>
      <c r="BH180" s="196">
        <f>IF(N180="sníž. přenesená",J180,0)</f>
        <v>0</v>
      </c>
      <c r="BI180" s="196">
        <f>IF(N180="nulová",J180,0)</f>
        <v>0</v>
      </c>
      <c r="BJ180" s="16" t="s">
        <v>81</v>
      </c>
      <c r="BK180" s="196">
        <f>ROUND(I180*H180,2)</f>
        <v>0</v>
      </c>
      <c r="BL180" s="16" t="s">
        <v>189</v>
      </c>
      <c r="BM180" s="195" t="s">
        <v>296</v>
      </c>
    </row>
    <row r="181" spans="1:65" s="12" customFormat="1">
      <c r="B181" s="197"/>
      <c r="C181" s="198"/>
      <c r="D181" s="199" t="s">
        <v>191</v>
      </c>
      <c r="E181" s="200" t="s">
        <v>1</v>
      </c>
      <c r="F181" s="201" t="s">
        <v>247</v>
      </c>
      <c r="G181" s="198"/>
      <c r="H181" s="202">
        <v>132.291</v>
      </c>
      <c r="I181" s="203"/>
      <c r="J181" s="198"/>
      <c r="K181" s="198"/>
      <c r="L181" s="204"/>
      <c r="M181" s="205"/>
      <c r="N181" s="206"/>
      <c r="O181" s="206"/>
      <c r="P181" s="206"/>
      <c r="Q181" s="206"/>
      <c r="R181" s="206"/>
      <c r="S181" s="206"/>
      <c r="T181" s="207"/>
      <c r="AT181" s="208" t="s">
        <v>191</v>
      </c>
      <c r="AU181" s="208" t="s">
        <v>83</v>
      </c>
      <c r="AV181" s="12" t="s">
        <v>83</v>
      </c>
      <c r="AW181" s="12" t="s">
        <v>30</v>
      </c>
      <c r="AX181" s="12" t="s">
        <v>81</v>
      </c>
      <c r="AY181" s="208" t="s">
        <v>182</v>
      </c>
    </row>
    <row r="182" spans="1:65" s="1" customFormat="1" ht="16.5" customHeight="1">
      <c r="A182" s="33"/>
      <c r="B182" s="34"/>
      <c r="C182" s="184" t="s">
        <v>289</v>
      </c>
      <c r="D182" s="184" t="s">
        <v>184</v>
      </c>
      <c r="E182" s="185" t="s">
        <v>298</v>
      </c>
      <c r="F182" s="186" t="s">
        <v>299</v>
      </c>
      <c r="G182" s="187" t="s">
        <v>223</v>
      </c>
      <c r="H182" s="188">
        <v>452.30599999999998</v>
      </c>
      <c r="I182" s="189"/>
      <c r="J182" s="190">
        <f>ROUND(I182*H182,2)</f>
        <v>0</v>
      </c>
      <c r="K182" s="186" t="s">
        <v>1</v>
      </c>
      <c r="L182" s="38"/>
      <c r="M182" s="191" t="s">
        <v>1</v>
      </c>
      <c r="N182" s="192" t="s">
        <v>38</v>
      </c>
      <c r="O182" s="70"/>
      <c r="P182" s="193">
        <f>O182*H182</f>
        <v>0</v>
      </c>
      <c r="Q182" s="193">
        <v>0</v>
      </c>
      <c r="R182" s="193">
        <f>Q182*H182</f>
        <v>0</v>
      </c>
      <c r="S182" s="193">
        <v>0</v>
      </c>
      <c r="T182" s="194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5" t="s">
        <v>189</v>
      </c>
      <c r="AT182" s="195" t="s">
        <v>184</v>
      </c>
      <c r="AU182" s="195" t="s">
        <v>83</v>
      </c>
      <c r="AY182" s="16" t="s">
        <v>182</v>
      </c>
      <c r="BE182" s="196">
        <f>IF(N182="základní",J182,0)</f>
        <v>0</v>
      </c>
      <c r="BF182" s="196">
        <f>IF(N182="snížená",J182,0)</f>
        <v>0</v>
      </c>
      <c r="BG182" s="196">
        <f>IF(N182="zákl. přenesená",J182,0)</f>
        <v>0</v>
      </c>
      <c r="BH182" s="196">
        <f>IF(N182="sníž. přenesená",J182,0)</f>
        <v>0</v>
      </c>
      <c r="BI182" s="196">
        <f>IF(N182="nulová",J182,0)</f>
        <v>0</v>
      </c>
      <c r="BJ182" s="16" t="s">
        <v>81</v>
      </c>
      <c r="BK182" s="196">
        <f>ROUND(I182*H182,2)</f>
        <v>0</v>
      </c>
      <c r="BL182" s="16" t="s">
        <v>189</v>
      </c>
      <c r="BM182" s="195" t="s">
        <v>300</v>
      </c>
    </row>
    <row r="183" spans="1:65" s="12" customFormat="1">
      <c r="B183" s="197"/>
      <c r="C183" s="198"/>
      <c r="D183" s="199" t="s">
        <v>191</v>
      </c>
      <c r="E183" s="200" t="s">
        <v>1</v>
      </c>
      <c r="F183" s="201" t="s">
        <v>301</v>
      </c>
      <c r="G183" s="198"/>
      <c r="H183" s="202">
        <v>452.30599999999998</v>
      </c>
      <c r="I183" s="203"/>
      <c r="J183" s="198"/>
      <c r="K183" s="198"/>
      <c r="L183" s="204"/>
      <c r="M183" s="205"/>
      <c r="N183" s="206"/>
      <c r="O183" s="206"/>
      <c r="P183" s="206"/>
      <c r="Q183" s="206"/>
      <c r="R183" s="206"/>
      <c r="S183" s="206"/>
      <c r="T183" s="207"/>
      <c r="AT183" s="208" t="s">
        <v>191</v>
      </c>
      <c r="AU183" s="208" t="s">
        <v>83</v>
      </c>
      <c r="AV183" s="12" t="s">
        <v>83</v>
      </c>
      <c r="AW183" s="12" t="s">
        <v>30</v>
      </c>
      <c r="AX183" s="12" t="s">
        <v>81</v>
      </c>
      <c r="AY183" s="208" t="s">
        <v>182</v>
      </c>
    </row>
    <row r="184" spans="1:65" s="1" customFormat="1" ht="24">
      <c r="A184" s="33"/>
      <c r="B184" s="34"/>
      <c r="C184" s="184" t="s">
        <v>7</v>
      </c>
      <c r="D184" s="184" t="s">
        <v>184</v>
      </c>
      <c r="E184" s="185" t="s">
        <v>303</v>
      </c>
      <c r="F184" s="186" t="s">
        <v>304</v>
      </c>
      <c r="G184" s="187" t="s">
        <v>305</v>
      </c>
      <c r="H184" s="188">
        <v>337.90300000000002</v>
      </c>
      <c r="I184" s="189"/>
      <c r="J184" s="190">
        <f>ROUND(I184*H184,2)</f>
        <v>0</v>
      </c>
      <c r="K184" s="186" t="s">
        <v>1</v>
      </c>
      <c r="L184" s="38"/>
      <c r="M184" s="191" t="s">
        <v>1</v>
      </c>
      <c r="N184" s="192" t="s">
        <v>38</v>
      </c>
      <c r="O184" s="70"/>
      <c r="P184" s="193">
        <f>O184*H184</f>
        <v>0</v>
      </c>
      <c r="Q184" s="193">
        <v>0</v>
      </c>
      <c r="R184" s="193">
        <f>Q184*H184</f>
        <v>0</v>
      </c>
      <c r="S184" s="193">
        <v>0</v>
      </c>
      <c r="T184" s="194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5" t="s">
        <v>189</v>
      </c>
      <c r="AT184" s="195" t="s">
        <v>184</v>
      </c>
      <c r="AU184" s="195" t="s">
        <v>83</v>
      </c>
      <c r="AY184" s="16" t="s">
        <v>182</v>
      </c>
      <c r="BE184" s="196">
        <f>IF(N184="základní",J184,0)</f>
        <v>0</v>
      </c>
      <c r="BF184" s="196">
        <f>IF(N184="snížená",J184,0)</f>
        <v>0</v>
      </c>
      <c r="BG184" s="196">
        <f>IF(N184="zákl. přenesená",J184,0)</f>
        <v>0</v>
      </c>
      <c r="BH184" s="196">
        <f>IF(N184="sníž. přenesená",J184,0)</f>
        <v>0</v>
      </c>
      <c r="BI184" s="196">
        <f>IF(N184="nulová",J184,0)</f>
        <v>0</v>
      </c>
      <c r="BJ184" s="16" t="s">
        <v>81</v>
      </c>
      <c r="BK184" s="196">
        <f>ROUND(I184*H184,2)</f>
        <v>0</v>
      </c>
      <c r="BL184" s="16" t="s">
        <v>189</v>
      </c>
      <c r="BM184" s="195" t="s">
        <v>306</v>
      </c>
    </row>
    <row r="185" spans="1:65" s="12" customFormat="1">
      <c r="B185" s="197"/>
      <c r="C185" s="198"/>
      <c r="D185" s="199" t="s">
        <v>191</v>
      </c>
      <c r="E185" s="200" t="s">
        <v>1</v>
      </c>
      <c r="F185" s="201" t="s">
        <v>307</v>
      </c>
      <c r="G185" s="198"/>
      <c r="H185" s="202">
        <v>337.90300000000002</v>
      </c>
      <c r="I185" s="203"/>
      <c r="J185" s="198"/>
      <c r="K185" s="198"/>
      <c r="L185" s="204"/>
      <c r="M185" s="205"/>
      <c r="N185" s="206"/>
      <c r="O185" s="206"/>
      <c r="P185" s="206"/>
      <c r="Q185" s="206"/>
      <c r="R185" s="206"/>
      <c r="S185" s="206"/>
      <c r="T185" s="207"/>
      <c r="AT185" s="208" t="s">
        <v>191</v>
      </c>
      <c r="AU185" s="208" t="s">
        <v>83</v>
      </c>
      <c r="AV185" s="12" t="s">
        <v>83</v>
      </c>
      <c r="AW185" s="12" t="s">
        <v>30</v>
      </c>
      <c r="AX185" s="12" t="s">
        <v>81</v>
      </c>
      <c r="AY185" s="208" t="s">
        <v>182</v>
      </c>
    </row>
    <row r="186" spans="1:65" s="1" customFormat="1" ht="24">
      <c r="A186" s="33"/>
      <c r="B186" s="34"/>
      <c r="C186" s="184" t="s">
        <v>297</v>
      </c>
      <c r="D186" s="184" t="s">
        <v>184</v>
      </c>
      <c r="E186" s="185" t="s">
        <v>309</v>
      </c>
      <c r="F186" s="186" t="s">
        <v>310</v>
      </c>
      <c r="G186" s="187" t="s">
        <v>223</v>
      </c>
      <c r="H186" s="188">
        <v>195.79</v>
      </c>
      <c r="I186" s="189"/>
      <c r="J186" s="190">
        <f>ROUND(I186*H186,2)</f>
        <v>0</v>
      </c>
      <c r="K186" s="186" t="s">
        <v>1</v>
      </c>
      <c r="L186" s="38"/>
      <c r="M186" s="191" t="s">
        <v>1</v>
      </c>
      <c r="N186" s="192" t="s">
        <v>38</v>
      </c>
      <c r="O186" s="70"/>
      <c r="P186" s="193">
        <f>O186*H186</f>
        <v>0</v>
      </c>
      <c r="Q186" s="193">
        <v>0</v>
      </c>
      <c r="R186" s="193">
        <f>Q186*H186</f>
        <v>0</v>
      </c>
      <c r="S186" s="193">
        <v>0</v>
      </c>
      <c r="T186" s="194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5" t="s">
        <v>189</v>
      </c>
      <c r="AT186" s="195" t="s">
        <v>184</v>
      </c>
      <c r="AU186" s="195" t="s">
        <v>83</v>
      </c>
      <c r="AY186" s="16" t="s">
        <v>182</v>
      </c>
      <c r="BE186" s="196">
        <f>IF(N186="základní",J186,0)</f>
        <v>0</v>
      </c>
      <c r="BF186" s="196">
        <f>IF(N186="snížená",J186,0)</f>
        <v>0</v>
      </c>
      <c r="BG186" s="196">
        <f>IF(N186="zákl. přenesená",J186,0)</f>
        <v>0</v>
      </c>
      <c r="BH186" s="196">
        <f>IF(N186="sníž. přenesená",J186,0)</f>
        <v>0</v>
      </c>
      <c r="BI186" s="196">
        <f>IF(N186="nulová",J186,0)</f>
        <v>0</v>
      </c>
      <c r="BJ186" s="16" t="s">
        <v>81</v>
      </c>
      <c r="BK186" s="196">
        <f>ROUND(I186*H186,2)</f>
        <v>0</v>
      </c>
      <c r="BL186" s="16" t="s">
        <v>189</v>
      </c>
      <c r="BM186" s="195" t="s">
        <v>311</v>
      </c>
    </row>
    <row r="187" spans="1:65" s="12" customFormat="1">
      <c r="B187" s="197"/>
      <c r="C187" s="198"/>
      <c r="D187" s="199" t="s">
        <v>191</v>
      </c>
      <c r="E187" s="200" t="s">
        <v>1</v>
      </c>
      <c r="F187" s="201" t="s">
        <v>312</v>
      </c>
      <c r="G187" s="198"/>
      <c r="H187" s="202">
        <v>195.79</v>
      </c>
      <c r="I187" s="203"/>
      <c r="J187" s="198"/>
      <c r="K187" s="198"/>
      <c r="L187" s="204"/>
      <c r="M187" s="205"/>
      <c r="N187" s="206"/>
      <c r="O187" s="206"/>
      <c r="P187" s="206"/>
      <c r="Q187" s="206"/>
      <c r="R187" s="206"/>
      <c r="S187" s="206"/>
      <c r="T187" s="207"/>
      <c r="AT187" s="208" t="s">
        <v>191</v>
      </c>
      <c r="AU187" s="208" t="s">
        <v>83</v>
      </c>
      <c r="AV187" s="12" t="s">
        <v>83</v>
      </c>
      <c r="AW187" s="12" t="s">
        <v>30</v>
      </c>
      <c r="AX187" s="12" t="s">
        <v>81</v>
      </c>
      <c r="AY187" s="208" t="s">
        <v>182</v>
      </c>
    </row>
    <row r="188" spans="1:65" s="1" customFormat="1" ht="16.5" customHeight="1">
      <c r="A188" s="33"/>
      <c r="B188" s="34"/>
      <c r="C188" s="230" t="s">
        <v>302</v>
      </c>
      <c r="D188" s="230" t="s">
        <v>315</v>
      </c>
      <c r="E188" s="231" t="s">
        <v>316</v>
      </c>
      <c r="F188" s="232" t="s">
        <v>317</v>
      </c>
      <c r="G188" s="233" t="s">
        <v>305</v>
      </c>
      <c r="H188" s="234">
        <v>214.078</v>
      </c>
      <c r="I188" s="235"/>
      <c r="J188" s="236">
        <f>ROUND(I188*H188,2)</f>
        <v>0</v>
      </c>
      <c r="K188" s="232" t="s">
        <v>188</v>
      </c>
      <c r="L188" s="237"/>
      <c r="M188" s="238" t="s">
        <v>1</v>
      </c>
      <c r="N188" s="239" t="s">
        <v>38</v>
      </c>
      <c r="O188" s="70"/>
      <c r="P188" s="193">
        <f>O188*H188</f>
        <v>0</v>
      </c>
      <c r="Q188" s="193">
        <v>1</v>
      </c>
      <c r="R188" s="193">
        <f>Q188*H188</f>
        <v>214.078</v>
      </c>
      <c r="S188" s="193">
        <v>0</v>
      </c>
      <c r="T188" s="194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5" t="s">
        <v>226</v>
      </c>
      <c r="AT188" s="195" t="s">
        <v>315</v>
      </c>
      <c r="AU188" s="195" t="s">
        <v>83</v>
      </c>
      <c r="AY188" s="16" t="s">
        <v>182</v>
      </c>
      <c r="BE188" s="196">
        <f>IF(N188="základní",J188,0)</f>
        <v>0</v>
      </c>
      <c r="BF188" s="196">
        <f>IF(N188="snížená",J188,0)</f>
        <v>0</v>
      </c>
      <c r="BG188" s="196">
        <f>IF(N188="zákl. přenesená",J188,0)</f>
        <v>0</v>
      </c>
      <c r="BH188" s="196">
        <f>IF(N188="sníž. přenesená",J188,0)</f>
        <v>0</v>
      </c>
      <c r="BI188" s="196">
        <f>IF(N188="nulová",J188,0)</f>
        <v>0</v>
      </c>
      <c r="BJ188" s="16" t="s">
        <v>81</v>
      </c>
      <c r="BK188" s="196">
        <f>ROUND(I188*H188,2)</f>
        <v>0</v>
      </c>
      <c r="BL188" s="16" t="s">
        <v>189</v>
      </c>
      <c r="BM188" s="195" t="s">
        <v>318</v>
      </c>
    </row>
    <row r="189" spans="1:65" s="14" customFormat="1">
      <c r="B189" s="220"/>
      <c r="C189" s="221"/>
      <c r="D189" s="199" t="s">
        <v>191</v>
      </c>
      <c r="E189" s="222" t="s">
        <v>1</v>
      </c>
      <c r="F189" s="223" t="s">
        <v>319</v>
      </c>
      <c r="G189" s="221"/>
      <c r="H189" s="222" t="s">
        <v>1</v>
      </c>
      <c r="I189" s="224"/>
      <c r="J189" s="221"/>
      <c r="K189" s="221"/>
      <c r="L189" s="225"/>
      <c r="M189" s="226"/>
      <c r="N189" s="227"/>
      <c r="O189" s="227"/>
      <c r="P189" s="227"/>
      <c r="Q189" s="227"/>
      <c r="R189" s="227"/>
      <c r="S189" s="227"/>
      <c r="T189" s="228"/>
      <c r="AT189" s="229" t="s">
        <v>191</v>
      </c>
      <c r="AU189" s="229" t="s">
        <v>83</v>
      </c>
      <c r="AV189" s="14" t="s">
        <v>81</v>
      </c>
      <c r="AW189" s="14" t="s">
        <v>30</v>
      </c>
      <c r="AX189" s="14" t="s">
        <v>73</v>
      </c>
      <c r="AY189" s="229" t="s">
        <v>182</v>
      </c>
    </row>
    <row r="190" spans="1:65" s="12" customFormat="1">
      <c r="B190" s="197"/>
      <c r="C190" s="198"/>
      <c r="D190" s="199" t="s">
        <v>191</v>
      </c>
      <c r="E190" s="200" t="s">
        <v>1</v>
      </c>
      <c r="F190" s="201" t="s">
        <v>320</v>
      </c>
      <c r="G190" s="198"/>
      <c r="H190" s="202">
        <v>28.05</v>
      </c>
      <c r="I190" s="203"/>
      <c r="J190" s="198"/>
      <c r="K190" s="198"/>
      <c r="L190" s="204"/>
      <c r="M190" s="205"/>
      <c r="N190" s="206"/>
      <c r="O190" s="206"/>
      <c r="P190" s="206"/>
      <c r="Q190" s="206"/>
      <c r="R190" s="206"/>
      <c r="S190" s="206"/>
      <c r="T190" s="207"/>
      <c r="AT190" s="208" t="s">
        <v>191</v>
      </c>
      <c r="AU190" s="208" t="s">
        <v>83</v>
      </c>
      <c r="AV190" s="12" t="s">
        <v>83</v>
      </c>
      <c r="AW190" s="12" t="s">
        <v>30</v>
      </c>
      <c r="AX190" s="12" t="s">
        <v>73</v>
      </c>
      <c r="AY190" s="208" t="s">
        <v>182</v>
      </c>
    </row>
    <row r="191" spans="1:65" s="12" customFormat="1">
      <c r="B191" s="197"/>
      <c r="C191" s="198"/>
      <c r="D191" s="199" t="s">
        <v>191</v>
      </c>
      <c r="E191" s="200" t="s">
        <v>1</v>
      </c>
      <c r="F191" s="201" t="s">
        <v>321</v>
      </c>
      <c r="G191" s="198"/>
      <c r="H191" s="202">
        <v>24.31</v>
      </c>
      <c r="I191" s="203"/>
      <c r="J191" s="198"/>
      <c r="K191" s="198"/>
      <c r="L191" s="204"/>
      <c r="M191" s="205"/>
      <c r="N191" s="206"/>
      <c r="O191" s="206"/>
      <c r="P191" s="206"/>
      <c r="Q191" s="206"/>
      <c r="R191" s="206"/>
      <c r="S191" s="206"/>
      <c r="T191" s="207"/>
      <c r="AT191" s="208" t="s">
        <v>191</v>
      </c>
      <c r="AU191" s="208" t="s">
        <v>83</v>
      </c>
      <c r="AV191" s="12" t="s">
        <v>83</v>
      </c>
      <c r="AW191" s="12" t="s">
        <v>30</v>
      </c>
      <c r="AX191" s="12" t="s">
        <v>73</v>
      </c>
      <c r="AY191" s="208" t="s">
        <v>182</v>
      </c>
    </row>
    <row r="192" spans="1:65" s="12" customFormat="1">
      <c r="B192" s="197"/>
      <c r="C192" s="198"/>
      <c r="D192" s="199" t="s">
        <v>191</v>
      </c>
      <c r="E192" s="200" t="s">
        <v>1</v>
      </c>
      <c r="F192" s="201" t="s">
        <v>322</v>
      </c>
      <c r="G192" s="198"/>
      <c r="H192" s="202">
        <v>66.572000000000003</v>
      </c>
      <c r="I192" s="203"/>
      <c r="J192" s="198"/>
      <c r="K192" s="198"/>
      <c r="L192" s="204"/>
      <c r="M192" s="205"/>
      <c r="N192" s="206"/>
      <c r="O192" s="206"/>
      <c r="P192" s="206"/>
      <c r="Q192" s="206"/>
      <c r="R192" s="206"/>
      <c r="S192" s="206"/>
      <c r="T192" s="207"/>
      <c r="AT192" s="208" t="s">
        <v>191</v>
      </c>
      <c r="AU192" s="208" t="s">
        <v>83</v>
      </c>
      <c r="AV192" s="12" t="s">
        <v>83</v>
      </c>
      <c r="AW192" s="12" t="s">
        <v>30</v>
      </c>
      <c r="AX192" s="12" t="s">
        <v>73</v>
      </c>
      <c r="AY192" s="208" t="s">
        <v>182</v>
      </c>
    </row>
    <row r="193" spans="1:65" s="13" customFormat="1">
      <c r="B193" s="209"/>
      <c r="C193" s="210"/>
      <c r="D193" s="199" t="s">
        <v>191</v>
      </c>
      <c r="E193" s="211" t="s">
        <v>145</v>
      </c>
      <c r="F193" s="212" t="s">
        <v>199</v>
      </c>
      <c r="G193" s="210"/>
      <c r="H193" s="213">
        <v>118.932</v>
      </c>
      <c r="I193" s="214"/>
      <c r="J193" s="210"/>
      <c r="K193" s="210"/>
      <c r="L193" s="215"/>
      <c r="M193" s="216"/>
      <c r="N193" s="217"/>
      <c r="O193" s="217"/>
      <c r="P193" s="217"/>
      <c r="Q193" s="217"/>
      <c r="R193" s="217"/>
      <c r="S193" s="217"/>
      <c r="T193" s="218"/>
      <c r="AT193" s="219" t="s">
        <v>191</v>
      </c>
      <c r="AU193" s="219" t="s">
        <v>83</v>
      </c>
      <c r="AV193" s="13" t="s">
        <v>189</v>
      </c>
      <c r="AW193" s="13" t="s">
        <v>30</v>
      </c>
      <c r="AX193" s="13" t="s">
        <v>73</v>
      </c>
      <c r="AY193" s="219" t="s">
        <v>182</v>
      </c>
    </row>
    <row r="194" spans="1:65" s="12" customFormat="1">
      <c r="B194" s="197"/>
      <c r="C194" s="198"/>
      <c r="D194" s="199" t="s">
        <v>191</v>
      </c>
      <c r="E194" s="200" t="s">
        <v>1</v>
      </c>
      <c r="F194" s="201" t="s">
        <v>323</v>
      </c>
      <c r="G194" s="198"/>
      <c r="H194" s="202">
        <v>214.078</v>
      </c>
      <c r="I194" s="203"/>
      <c r="J194" s="198"/>
      <c r="K194" s="198"/>
      <c r="L194" s="204"/>
      <c r="M194" s="205"/>
      <c r="N194" s="206"/>
      <c r="O194" s="206"/>
      <c r="P194" s="206"/>
      <c r="Q194" s="206"/>
      <c r="R194" s="206"/>
      <c r="S194" s="206"/>
      <c r="T194" s="207"/>
      <c r="AT194" s="208" t="s">
        <v>191</v>
      </c>
      <c r="AU194" s="208" t="s">
        <v>83</v>
      </c>
      <c r="AV194" s="12" t="s">
        <v>83</v>
      </c>
      <c r="AW194" s="12" t="s">
        <v>30</v>
      </c>
      <c r="AX194" s="12" t="s">
        <v>81</v>
      </c>
      <c r="AY194" s="208" t="s">
        <v>182</v>
      </c>
    </row>
    <row r="195" spans="1:65" s="1" customFormat="1" ht="24">
      <c r="A195" s="33"/>
      <c r="B195" s="34"/>
      <c r="C195" s="184" t="s">
        <v>308</v>
      </c>
      <c r="D195" s="184" t="s">
        <v>184</v>
      </c>
      <c r="E195" s="185" t="s">
        <v>325</v>
      </c>
      <c r="F195" s="186" t="s">
        <v>326</v>
      </c>
      <c r="G195" s="187" t="s">
        <v>223</v>
      </c>
      <c r="H195" s="188">
        <v>44.88</v>
      </c>
      <c r="I195" s="189"/>
      <c r="J195" s="190">
        <f>ROUND(I195*H195,2)</f>
        <v>0</v>
      </c>
      <c r="K195" s="186" t="s">
        <v>1</v>
      </c>
      <c r="L195" s="38"/>
      <c r="M195" s="191" t="s">
        <v>1</v>
      </c>
      <c r="N195" s="192" t="s">
        <v>38</v>
      </c>
      <c r="O195" s="70"/>
      <c r="P195" s="193">
        <f>O195*H195</f>
        <v>0</v>
      </c>
      <c r="Q195" s="193">
        <v>0</v>
      </c>
      <c r="R195" s="193">
        <f>Q195*H195</f>
        <v>0</v>
      </c>
      <c r="S195" s="193">
        <v>0</v>
      </c>
      <c r="T195" s="194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5" t="s">
        <v>189</v>
      </c>
      <c r="AT195" s="195" t="s">
        <v>184</v>
      </c>
      <c r="AU195" s="195" t="s">
        <v>83</v>
      </c>
      <c r="AY195" s="16" t="s">
        <v>182</v>
      </c>
      <c r="BE195" s="196">
        <f>IF(N195="základní",J195,0)</f>
        <v>0</v>
      </c>
      <c r="BF195" s="196">
        <f>IF(N195="snížená",J195,0)</f>
        <v>0</v>
      </c>
      <c r="BG195" s="196">
        <f>IF(N195="zákl. přenesená",J195,0)</f>
        <v>0</v>
      </c>
      <c r="BH195" s="196">
        <f>IF(N195="sníž. přenesená",J195,0)</f>
        <v>0</v>
      </c>
      <c r="BI195" s="196">
        <f>IF(N195="nulová",J195,0)</f>
        <v>0</v>
      </c>
      <c r="BJ195" s="16" t="s">
        <v>81</v>
      </c>
      <c r="BK195" s="196">
        <f>ROUND(I195*H195,2)</f>
        <v>0</v>
      </c>
      <c r="BL195" s="16" t="s">
        <v>189</v>
      </c>
      <c r="BM195" s="195" t="s">
        <v>327</v>
      </c>
    </row>
    <row r="196" spans="1:65" s="12" customFormat="1">
      <c r="B196" s="197"/>
      <c r="C196" s="198"/>
      <c r="D196" s="199" t="s">
        <v>191</v>
      </c>
      <c r="E196" s="200" t="s">
        <v>136</v>
      </c>
      <c r="F196" s="201" t="s">
        <v>328</v>
      </c>
      <c r="G196" s="198"/>
      <c r="H196" s="202">
        <v>44.88</v>
      </c>
      <c r="I196" s="203"/>
      <c r="J196" s="198"/>
      <c r="K196" s="198"/>
      <c r="L196" s="204"/>
      <c r="M196" s="205"/>
      <c r="N196" s="206"/>
      <c r="O196" s="206"/>
      <c r="P196" s="206"/>
      <c r="Q196" s="206"/>
      <c r="R196" s="206"/>
      <c r="S196" s="206"/>
      <c r="T196" s="207"/>
      <c r="AT196" s="208" t="s">
        <v>191</v>
      </c>
      <c r="AU196" s="208" t="s">
        <v>83</v>
      </c>
      <c r="AV196" s="12" t="s">
        <v>83</v>
      </c>
      <c r="AW196" s="12" t="s">
        <v>30</v>
      </c>
      <c r="AX196" s="12" t="s">
        <v>81</v>
      </c>
      <c r="AY196" s="208" t="s">
        <v>182</v>
      </c>
    </row>
    <row r="197" spans="1:65" s="1" customFormat="1" ht="16.5" customHeight="1">
      <c r="A197" s="33"/>
      <c r="B197" s="34"/>
      <c r="C197" s="230" t="s">
        <v>314</v>
      </c>
      <c r="D197" s="230" t="s">
        <v>315</v>
      </c>
      <c r="E197" s="231" t="s">
        <v>330</v>
      </c>
      <c r="F197" s="232" t="s">
        <v>331</v>
      </c>
      <c r="G197" s="233" t="s">
        <v>305</v>
      </c>
      <c r="H197" s="234">
        <v>80.784000000000006</v>
      </c>
      <c r="I197" s="235"/>
      <c r="J197" s="236">
        <f>ROUND(I197*H197,2)</f>
        <v>0</v>
      </c>
      <c r="K197" s="232" t="s">
        <v>1</v>
      </c>
      <c r="L197" s="237"/>
      <c r="M197" s="238" t="s">
        <v>1</v>
      </c>
      <c r="N197" s="239" t="s">
        <v>38</v>
      </c>
      <c r="O197" s="70"/>
      <c r="P197" s="193">
        <f>O197*H197</f>
        <v>0</v>
      </c>
      <c r="Q197" s="193">
        <v>0</v>
      </c>
      <c r="R197" s="193">
        <f>Q197*H197</f>
        <v>0</v>
      </c>
      <c r="S197" s="193">
        <v>0</v>
      </c>
      <c r="T197" s="194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5" t="s">
        <v>226</v>
      </c>
      <c r="AT197" s="195" t="s">
        <v>315</v>
      </c>
      <c r="AU197" s="195" t="s">
        <v>83</v>
      </c>
      <c r="AY197" s="16" t="s">
        <v>182</v>
      </c>
      <c r="BE197" s="196">
        <f>IF(N197="základní",J197,0)</f>
        <v>0</v>
      </c>
      <c r="BF197" s="196">
        <f>IF(N197="snížená",J197,0)</f>
        <v>0</v>
      </c>
      <c r="BG197" s="196">
        <f>IF(N197="zákl. přenesená",J197,0)</f>
        <v>0</v>
      </c>
      <c r="BH197" s="196">
        <f>IF(N197="sníž. přenesená",J197,0)</f>
        <v>0</v>
      </c>
      <c r="BI197" s="196">
        <f>IF(N197="nulová",J197,0)</f>
        <v>0</v>
      </c>
      <c r="BJ197" s="16" t="s">
        <v>81</v>
      </c>
      <c r="BK197" s="196">
        <f>ROUND(I197*H197,2)</f>
        <v>0</v>
      </c>
      <c r="BL197" s="16" t="s">
        <v>189</v>
      </c>
      <c r="BM197" s="195" t="s">
        <v>332</v>
      </c>
    </row>
    <row r="198" spans="1:65" s="12" customFormat="1">
      <c r="B198" s="197"/>
      <c r="C198" s="198"/>
      <c r="D198" s="199" t="s">
        <v>191</v>
      </c>
      <c r="E198" s="200" t="s">
        <v>1</v>
      </c>
      <c r="F198" s="201" t="s">
        <v>333</v>
      </c>
      <c r="G198" s="198"/>
      <c r="H198" s="202">
        <v>80.784000000000006</v>
      </c>
      <c r="I198" s="203"/>
      <c r="J198" s="198"/>
      <c r="K198" s="198"/>
      <c r="L198" s="204"/>
      <c r="M198" s="205"/>
      <c r="N198" s="206"/>
      <c r="O198" s="206"/>
      <c r="P198" s="206"/>
      <c r="Q198" s="206"/>
      <c r="R198" s="206"/>
      <c r="S198" s="206"/>
      <c r="T198" s="207"/>
      <c r="AT198" s="208" t="s">
        <v>191</v>
      </c>
      <c r="AU198" s="208" t="s">
        <v>83</v>
      </c>
      <c r="AV198" s="12" t="s">
        <v>83</v>
      </c>
      <c r="AW198" s="12" t="s">
        <v>30</v>
      </c>
      <c r="AX198" s="12" t="s">
        <v>81</v>
      </c>
      <c r="AY198" s="208" t="s">
        <v>182</v>
      </c>
    </row>
    <row r="199" spans="1:65" s="1" customFormat="1" ht="24">
      <c r="A199" s="33"/>
      <c r="B199" s="34"/>
      <c r="C199" s="184" t="s">
        <v>324</v>
      </c>
      <c r="D199" s="184" t="s">
        <v>184</v>
      </c>
      <c r="E199" s="185" t="s">
        <v>335</v>
      </c>
      <c r="F199" s="186" t="s">
        <v>336</v>
      </c>
      <c r="G199" s="187" t="s">
        <v>187</v>
      </c>
      <c r="H199" s="188">
        <v>121.55</v>
      </c>
      <c r="I199" s="189"/>
      <c r="J199" s="190">
        <f>ROUND(I199*H199,2)</f>
        <v>0</v>
      </c>
      <c r="K199" s="186" t="s">
        <v>188</v>
      </c>
      <c r="L199" s="38"/>
      <c r="M199" s="191" t="s">
        <v>1</v>
      </c>
      <c r="N199" s="192" t="s">
        <v>38</v>
      </c>
      <c r="O199" s="70"/>
      <c r="P199" s="193">
        <f>O199*H199</f>
        <v>0</v>
      </c>
      <c r="Q199" s="193">
        <v>0</v>
      </c>
      <c r="R199" s="193">
        <f>Q199*H199</f>
        <v>0</v>
      </c>
      <c r="S199" s="193">
        <v>0</v>
      </c>
      <c r="T199" s="194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5" t="s">
        <v>189</v>
      </c>
      <c r="AT199" s="195" t="s">
        <v>184</v>
      </c>
      <c r="AU199" s="195" t="s">
        <v>83</v>
      </c>
      <c r="AY199" s="16" t="s">
        <v>182</v>
      </c>
      <c r="BE199" s="196">
        <f>IF(N199="základní",J199,0)</f>
        <v>0</v>
      </c>
      <c r="BF199" s="196">
        <f>IF(N199="snížená",J199,0)</f>
        <v>0</v>
      </c>
      <c r="BG199" s="196">
        <f>IF(N199="zákl. přenesená",J199,0)</f>
        <v>0</v>
      </c>
      <c r="BH199" s="196">
        <f>IF(N199="sníž. přenesená",J199,0)</f>
        <v>0</v>
      </c>
      <c r="BI199" s="196">
        <f>IF(N199="nulová",J199,0)</f>
        <v>0</v>
      </c>
      <c r="BJ199" s="16" t="s">
        <v>81</v>
      </c>
      <c r="BK199" s="196">
        <f>ROUND(I199*H199,2)</f>
        <v>0</v>
      </c>
      <c r="BL199" s="16" t="s">
        <v>189</v>
      </c>
      <c r="BM199" s="195" t="s">
        <v>337</v>
      </c>
    </row>
    <row r="200" spans="1:65" s="12" customFormat="1">
      <c r="B200" s="197"/>
      <c r="C200" s="198"/>
      <c r="D200" s="199" t="s">
        <v>191</v>
      </c>
      <c r="E200" s="200" t="s">
        <v>1</v>
      </c>
      <c r="F200" s="201" t="s">
        <v>219</v>
      </c>
      <c r="G200" s="198"/>
      <c r="H200" s="202">
        <v>121.55</v>
      </c>
      <c r="I200" s="203"/>
      <c r="J200" s="198"/>
      <c r="K200" s="198"/>
      <c r="L200" s="204"/>
      <c r="M200" s="205"/>
      <c r="N200" s="206"/>
      <c r="O200" s="206"/>
      <c r="P200" s="206"/>
      <c r="Q200" s="206"/>
      <c r="R200" s="206"/>
      <c r="S200" s="206"/>
      <c r="T200" s="207"/>
      <c r="AT200" s="208" t="s">
        <v>191</v>
      </c>
      <c r="AU200" s="208" t="s">
        <v>83</v>
      </c>
      <c r="AV200" s="12" t="s">
        <v>83</v>
      </c>
      <c r="AW200" s="12" t="s">
        <v>30</v>
      </c>
      <c r="AX200" s="12" t="s">
        <v>73</v>
      </c>
      <c r="AY200" s="208" t="s">
        <v>182</v>
      </c>
    </row>
    <row r="201" spans="1:65" s="13" customFormat="1">
      <c r="B201" s="209"/>
      <c r="C201" s="210"/>
      <c r="D201" s="199" t="s">
        <v>191</v>
      </c>
      <c r="E201" s="211" t="s">
        <v>1</v>
      </c>
      <c r="F201" s="212" t="s">
        <v>199</v>
      </c>
      <c r="G201" s="210"/>
      <c r="H201" s="213">
        <v>121.55</v>
      </c>
      <c r="I201" s="214"/>
      <c r="J201" s="210"/>
      <c r="K201" s="210"/>
      <c r="L201" s="215"/>
      <c r="M201" s="216"/>
      <c r="N201" s="217"/>
      <c r="O201" s="217"/>
      <c r="P201" s="217"/>
      <c r="Q201" s="217"/>
      <c r="R201" s="217"/>
      <c r="S201" s="217"/>
      <c r="T201" s="218"/>
      <c r="AT201" s="219" t="s">
        <v>191</v>
      </c>
      <c r="AU201" s="219" t="s">
        <v>83</v>
      </c>
      <c r="AV201" s="13" t="s">
        <v>189</v>
      </c>
      <c r="AW201" s="13" t="s">
        <v>30</v>
      </c>
      <c r="AX201" s="13" t="s">
        <v>81</v>
      </c>
      <c r="AY201" s="219" t="s">
        <v>182</v>
      </c>
    </row>
    <row r="202" spans="1:65" s="1" customFormat="1" ht="16.5" customHeight="1">
      <c r="A202" s="33"/>
      <c r="B202" s="34"/>
      <c r="C202" s="184" t="s">
        <v>329</v>
      </c>
      <c r="D202" s="184" t="s">
        <v>184</v>
      </c>
      <c r="E202" s="185" t="s">
        <v>339</v>
      </c>
      <c r="F202" s="186" t="s">
        <v>340</v>
      </c>
      <c r="G202" s="187" t="s">
        <v>341</v>
      </c>
      <c r="H202" s="188">
        <v>280.5</v>
      </c>
      <c r="I202" s="189"/>
      <c r="J202" s="190">
        <f>ROUND(I202*H202,2)</f>
        <v>0</v>
      </c>
      <c r="K202" s="186" t="s">
        <v>1</v>
      </c>
      <c r="L202" s="38"/>
      <c r="M202" s="191" t="s">
        <v>1</v>
      </c>
      <c r="N202" s="192" t="s">
        <v>38</v>
      </c>
      <c r="O202" s="70"/>
      <c r="P202" s="193">
        <f>O202*H202</f>
        <v>0</v>
      </c>
      <c r="Q202" s="193">
        <v>0</v>
      </c>
      <c r="R202" s="193">
        <f>Q202*H202</f>
        <v>0</v>
      </c>
      <c r="S202" s="193">
        <v>0</v>
      </c>
      <c r="T202" s="194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5" t="s">
        <v>189</v>
      </c>
      <c r="AT202" s="195" t="s">
        <v>184</v>
      </c>
      <c r="AU202" s="195" t="s">
        <v>83</v>
      </c>
      <c r="AY202" s="16" t="s">
        <v>182</v>
      </c>
      <c r="BE202" s="196">
        <f>IF(N202="základní",J202,0)</f>
        <v>0</v>
      </c>
      <c r="BF202" s="196">
        <f>IF(N202="snížená",J202,0)</f>
        <v>0</v>
      </c>
      <c r="BG202" s="196">
        <f>IF(N202="zákl. přenesená",J202,0)</f>
        <v>0</v>
      </c>
      <c r="BH202" s="196">
        <f>IF(N202="sníž. přenesená",J202,0)</f>
        <v>0</v>
      </c>
      <c r="BI202" s="196">
        <f>IF(N202="nulová",J202,0)</f>
        <v>0</v>
      </c>
      <c r="BJ202" s="16" t="s">
        <v>81</v>
      </c>
      <c r="BK202" s="196">
        <f>ROUND(I202*H202,2)</f>
        <v>0</v>
      </c>
      <c r="BL202" s="16" t="s">
        <v>189</v>
      </c>
      <c r="BM202" s="195" t="s">
        <v>342</v>
      </c>
    </row>
    <row r="203" spans="1:65" s="12" customFormat="1">
      <c r="B203" s="197"/>
      <c r="C203" s="198"/>
      <c r="D203" s="199" t="s">
        <v>191</v>
      </c>
      <c r="E203" s="200" t="s">
        <v>123</v>
      </c>
      <c r="F203" s="201" t="s">
        <v>593</v>
      </c>
      <c r="G203" s="198"/>
      <c r="H203" s="202">
        <v>280.5</v>
      </c>
      <c r="I203" s="203"/>
      <c r="J203" s="198"/>
      <c r="K203" s="198"/>
      <c r="L203" s="204"/>
      <c r="M203" s="205"/>
      <c r="N203" s="206"/>
      <c r="O203" s="206"/>
      <c r="P203" s="206"/>
      <c r="Q203" s="206"/>
      <c r="R203" s="206"/>
      <c r="S203" s="206"/>
      <c r="T203" s="207"/>
      <c r="AT203" s="208" t="s">
        <v>191</v>
      </c>
      <c r="AU203" s="208" t="s">
        <v>83</v>
      </c>
      <c r="AV203" s="12" t="s">
        <v>83</v>
      </c>
      <c r="AW203" s="12" t="s">
        <v>30</v>
      </c>
      <c r="AX203" s="12" t="s">
        <v>81</v>
      </c>
      <c r="AY203" s="208" t="s">
        <v>182</v>
      </c>
    </row>
    <row r="204" spans="1:65" s="12" customFormat="1">
      <c r="B204" s="197"/>
      <c r="C204" s="198"/>
      <c r="D204" s="199" t="s">
        <v>191</v>
      </c>
      <c r="E204" s="200" t="s">
        <v>118</v>
      </c>
      <c r="F204" s="201" t="s">
        <v>344</v>
      </c>
      <c r="G204" s="198"/>
      <c r="H204" s="202">
        <v>0.8</v>
      </c>
      <c r="I204" s="203"/>
      <c r="J204" s="198"/>
      <c r="K204" s="198"/>
      <c r="L204" s="204"/>
      <c r="M204" s="205"/>
      <c r="N204" s="206"/>
      <c r="O204" s="206"/>
      <c r="P204" s="206"/>
      <c r="Q204" s="206"/>
      <c r="R204" s="206"/>
      <c r="S204" s="206"/>
      <c r="T204" s="207"/>
      <c r="AT204" s="208" t="s">
        <v>191</v>
      </c>
      <c r="AU204" s="208" t="s">
        <v>83</v>
      </c>
      <c r="AV204" s="12" t="s">
        <v>83</v>
      </c>
      <c r="AW204" s="12" t="s">
        <v>30</v>
      </c>
      <c r="AX204" s="12" t="s">
        <v>73</v>
      </c>
      <c r="AY204" s="208" t="s">
        <v>182</v>
      </c>
    </row>
    <row r="205" spans="1:65" s="12" customFormat="1">
      <c r="B205" s="197"/>
      <c r="C205" s="198"/>
      <c r="D205" s="199" t="s">
        <v>191</v>
      </c>
      <c r="E205" s="200" t="s">
        <v>133</v>
      </c>
      <c r="F205" s="201" t="s">
        <v>345</v>
      </c>
      <c r="G205" s="198"/>
      <c r="H205" s="202">
        <v>1.4</v>
      </c>
      <c r="I205" s="203"/>
      <c r="J205" s="198"/>
      <c r="K205" s="198"/>
      <c r="L205" s="204"/>
      <c r="M205" s="205"/>
      <c r="N205" s="206"/>
      <c r="O205" s="206"/>
      <c r="P205" s="206"/>
      <c r="Q205" s="206"/>
      <c r="R205" s="206"/>
      <c r="S205" s="206"/>
      <c r="T205" s="207"/>
      <c r="AT205" s="208" t="s">
        <v>191</v>
      </c>
      <c r="AU205" s="208" t="s">
        <v>83</v>
      </c>
      <c r="AV205" s="12" t="s">
        <v>83</v>
      </c>
      <c r="AW205" s="12" t="s">
        <v>30</v>
      </c>
      <c r="AX205" s="12" t="s">
        <v>73</v>
      </c>
      <c r="AY205" s="208" t="s">
        <v>182</v>
      </c>
    </row>
    <row r="206" spans="1:65" s="12" customFormat="1">
      <c r="B206" s="197"/>
      <c r="C206" s="198"/>
      <c r="D206" s="199" t="s">
        <v>191</v>
      </c>
      <c r="E206" s="200" t="s">
        <v>148</v>
      </c>
      <c r="F206" s="201" t="s">
        <v>594</v>
      </c>
      <c r="G206" s="198"/>
      <c r="H206" s="202">
        <v>23</v>
      </c>
      <c r="I206" s="203"/>
      <c r="J206" s="198"/>
      <c r="K206" s="198"/>
      <c r="L206" s="204"/>
      <c r="M206" s="205"/>
      <c r="N206" s="206"/>
      <c r="O206" s="206"/>
      <c r="P206" s="206"/>
      <c r="Q206" s="206"/>
      <c r="R206" s="206"/>
      <c r="S206" s="206"/>
      <c r="T206" s="207"/>
      <c r="AT206" s="208" t="s">
        <v>191</v>
      </c>
      <c r="AU206" s="208" t="s">
        <v>83</v>
      </c>
      <c r="AV206" s="12" t="s">
        <v>83</v>
      </c>
      <c r="AW206" s="12" t="s">
        <v>30</v>
      </c>
      <c r="AX206" s="12" t="s">
        <v>73</v>
      </c>
      <c r="AY206" s="208" t="s">
        <v>182</v>
      </c>
    </row>
    <row r="207" spans="1:65" s="12" customFormat="1">
      <c r="B207" s="197"/>
      <c r="C207" s="198"/>
      <c r="D207" s="199" t="s">
        <v>191</v>
      </c>
      <c r="E207" s="200" t="s">
        <v>121</v>
      </c>
      <c r="F207" s="201" t="s">
        <v>595</v>
      </c>
      <c r="G207" s="198"/>
      <c r="H207" s="202">
        <v>46.75</v>
      </c>
      <c r="I207" s="203"/>
      <c r="J207" s="198"/>
      <c r="K207" s="198"/>
      <c r="L207" s="204"/>
      <c r="M207" s="205"/>
      <c r="N207" s="206"/>
      <c r="O207" s="206"/>
      <c r="P207" s="206"/>
      <c r="Q207" s="206"/>
      <c r="R207" s="206"/>
      <c r="S207" s="206"/>
      <c r="T207" s="207"/>
      <c r="AT207" s="208" t="s">
        <v>191</v>
      </c>
      <c r="AU207" s="208" t="s">
        <v>83</v>
      </c>
      <c r="AV207" s="12" t="s">
        <v>83</v>
      </c>
      <c r="AW207" s="12" t="s">
        <v>30</v>
      </c>
      <c r="AX207" s="12" t="s">
        <v>73</v>
      </c>
      <c r="AY207" s="208" t="s">
        <v>182</v>
      </c>
    </row>
    <row r="208" spans="1:65" s="12" customFormat="1">
      <c r="B208" s="197"/>
      <c r="C208" s="198"/>
      <c r="D208" s="199" t="s">
        <v>191</v>
      </c>
      <c r="E208" s="200" t="s">
        <v>114</v>
      </c>
      <c r="F208" s="201" t="s">
        <v>596</v>
      </c>
      <c r="G208" s="198"/>
      <c r="H208" s="202">
        <v>46.75</v>
      </c>
      <c r="I208" s="203"/>
      <c r="J208" s="198"/>
      <c r="K208" s="198"/>
      <c r="L208" s="204"/>
      <c r="M208" s="205"/>
      <c r="N208" s="206"/>
      <c r="O208" s="206"/>
      <c r="P208" s="206"/>
      <c r="Q208" s="206"/>
      <c r="R208" s="206"/>
      <c r="S208" s="206"/>
      <c r="T208" s="207"/>
      <c r="AT208" s="208" t="s">
        <v>191</v>
      </c>
      <c r="AU208" s="208" t="s">
        <v>83</v>
      </c>
      <c r="AV208" s="12" t="s">
        <v>83</v>
      </c>
      <c r="AW208" s="12" t="s">
        <v>30</v>
      </c>
      <c r="AX208" s="12" t="s">
        <v>73</v>
      </c>
      <c r="AY208" s="208" t="s">
        <v>182</v>
      </c>
    </row>
    <row r="209" spans="1:65" s="12" customFormat="1">
      <c r="B209" s="197"/>
      <c r="C209" s="198"/>
      <c r="D209" s="199" t="s">
        <v>191</v>
      </c>
      <c r="E209" s="200" t="s">
        <v>126</v>
      </c>
      <c r="F209" s="201" t="s">
        <v>597</v>
      </c>
      <c r="G209" s="198"/>
      <c r="H209" s="202">
        <v>93.5</v>
      </c>
      <c r="I209" s="203"/>
      <c r="J209" s="198"/>
      <c r="K209" s="198"/>
      <c r="L209" s="204"/>
      <c r="M209" s="205"/>
      <c r="N209" s="206"/>
      <c r="O209" s="206"/>
      <c r="P209" s="206"/>
      <c r="Q209" s="206"/>
      <c r="R209" s="206"/>
      <c r="S209" s="206"/>
      <c r="T209" s="207"/>
      <c r="AT209" s="208" t="s">
        <v>191</v>
      </c>
      <c r="AU209" s="208" t="s">
        <v>83</v>
      </c>
      <c r="AV209" s="12" t="s">
        <v>83</v>
      </c>
      <c r="AW209" s="12" t="s">
        <v>30</v>
      </c>
      <c r="AX209" s="12" t="s">
        <v>73</v>
      </c>
      <c r="AY209" s="208" t="s">
        <v>182</v>
      </c>
    </row>
    <row r="210" spans="1:65" s="12" customFormat="1">
      <c r="B210" s="197"/>
      <c r="C210" s="198"/>
      <c r="D210" s="199" t="s">
        <v>191</v>
      </c>
      <c r="E210" s="200" t="s">
        <v>111</v>
      </c>
      <c r="F210" s="201" t="s">
        <v>598</v>
      </c>
      <c r="G210" s="198"/>
      <c r="H210" s="202">
        <v>93.5</v>
      </c>
      <c r="I210" s="203"/>
      <c r="J210" s="198"/>
      <c r="K210" s="198"/>
      <c r="L210" s="204"/>
      <c r="M210" s="205"/>
      <c r="N210" s="206"/>
      <c r="O210" s="206"/>
      <c r="P210" s="206"/>
      <c r="Q210" s="206"/>
      <c r="R210" s="206"/>
      <c r="S210" s="206"/>
      <c r="T210" s="207"/>
      <c r="AT210" s="208" t="s">
        <v>191</v>
      </c>
      <c r="AU210" s="208" t="s">
        <v>83</v>
      </c>
      <c r="AV210" s="12" t="s">
        <v>83</v>
      </c>
      <c r="AW210" s="12" t="s">
        <v>30</v>
      </c>
      <c r="AX210" s="12" t="s">
        <v>73</v>
      </c>
      <c r="AY210" s="208" t="s">
        <v>182</v>
      </c>
    </row>
    <row r="211" spans="1:65" s="11" customFormat="1" ht="22.9" customHeight="1">
      <c r="B211" s="168"/>
      <c r="C211" s="169"/>
      <c r="D211" s="170" t="s">
        <v>72</v>
      </c>
      <c r="E211" s="182" t="s">
        <v>189</v>
      </c>
      <c r="F211" s="182" t="s">
        <v>354</v>
      </c>
      <c r="G211" s="169"/>
      <c r="H211" s="169"/>
      <c r="I211" s="172"/>
      <c r="J211" s="183">
        <f>BK211</f>
        <v>0</v>
      </c>
      <c r="K211" s="169"/>
      <c r="L211" s="174"/>
      <c r="M211" s="175"/>
      <c r="N211" s="176"/>
      <c r="O211" s="176"/>
      <c r="P211" s="177">
        <f>SUM(P212:P215)</f>
        <v>0</v>
      </c>
      <c r="Q211" s="176"/>
      <c r="R211" s="177">
        <f>SUM(R212:R215)</f>
        <v>0</v>
      </c>
      <c r="S211" s="176"/>
      <c r="T211" s="178">
        <f>SUM(T212:T215)</f>
        <v>0</v>
      </c>
      <c r="AR211" s="179" t="s">
        <v>81</v>
      </c>
      <c r="AT211" s="180" t="s">
        <v>72</v>
      </c>
      <c r="AU211" s="180" t="s">
        <v>81</v>
      </c>
      <c r="AY211" s="179" t="s">
        <v>182</v>
      </c>
      <c r="BK211" s="181">
        <f>SUM(BK212:BK215)</f>
        <v>0</v>
      </c>
    </row>
    <row r="212" spans="1:65" s="1" customFormat="1" ht="16.5" customHeight="1">
      <c r="A212" s="33"/>
      <c r="B212" s="34"/>
      <c r="C212" s="184" t="s">
        <v>334</v>
      </c>
      <c r="D212" s="184" t="s">
        <v>184</v>
      </c>
      <c r="E212" s="185" t="s">
        <v>356</v>
      </c>
      <c r="F212" s="186" t="s">
        <v>357</v>
      </c>
      <c r="G212" s="187" t="s">
        <v>223</v>
      </c>
      <c r="H212" s="188">
        <v>1.472</v>
      </c>
      <c r="I212" s="189"/>
      <c r="J212" s="190">
        <f>ROUND(I212*H212,2)</f>
        <v>0</v>
      </c>
      <c r="K212" s="186" t="s">
        <v>1</v>
      </c>
      <c r="L212" s="38"/>
      <c r="M212" s="191" t="s">
        <v>1</v>
      </c>
      <c r="N212" s="192" t="s">
        <v>38</v>
      </c>
      <c r="O212" s="70"/>
      <c r="P212" s="193">
        <f>O212*H212</f>
        <v>0</v>
      </c>
      <c r="Q212" s="193">
        <v>0</v>
      </c>
      <c r="R212" s="193">
        <f>Q212*H212</f>
        <v>0</v>
      </c>
      <c r="S212" s="193">
        <v>0</v>
      </c>
      <c r="T212" s="194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5" t="s">
        <v>189</v>
      </c>
      <c r="AT212" s="195" t="s">
        <v>184</v>
      </c>
      <c r="AU212" s="195" t="s">
        <v>83</v>
      </c>
      <c r="AY212" s="16" t="s">
        <v>182</v>
      </c>
      <c r="BE212" s="196">
        <f>IF(N212="základní",J212,0)</f>
        <v>0</v>
      </c>
      <c r="BF212" s="196">
        <f>IF(N212="snížená",J212,0)</f>
        <v>0</v>
      </c>
      <c r="BG212" s="196">
        <f>IF(N212="zákl. přenesená",J212,0)</f>
        <v>0</v>
      </c>
      <c r="BH212" s="196">
        <f>IF(N212="sníž. přenesená",J212,0)</f>
        <v>0</v>
      </c>
      <c r="BI212" s="196">
        <f>IF(N212="nulová",J212,0)</f>
        <v>0</v>
      </c>
      <c r="BJ212" s="16" t="s">
        <v>81</v>
      </c>
      <c r="BK212" s="196">
        <f>ROUND(I212*H212,2)</f>
        <v>0</v>
      </c>
      <c r="BL212" s="16" t="s">
        <v>189</v>
      </c>
      <c r="BM212" s="195" t="s">
        <v>358</v>
      </c>
    </row>
    <row r="213" spans="1:65" s="12" customFormat="1">
      <c r="B213" s="197"/>
      <c r="C213" s="198"/>
      <c r="D213" s="199" t="s">
        <v>191</v>
      </c>
      <c r="E213" s="200" t="s">
        <v>142</v>
      </c>
      <c r="F213" s="201" t="s">
        <v>359</v>
      </c>
      <c r="G213" s="198"/>
      <c r="H213" s="202">
        <v>1.472</v>
      </c>
      <c r="I213" s="203"/>
      <c r="J213" s="198"/>
      <c r="K213" s="198"/>
      <c r="L213" s="204"/>
      <c r="M213" s="205"/>
      <c r="N213" s="206"/>
      <c r="O213" s="206"/>
      <c r="P213" s="206"/>
      <c r="Q213" s="206"/>
      <c r="R213" s="206"/>
      <c r="S213" s="206"/>
      <c r="T213" s="207"/>
      <c r="AT213" s="208" t="s">
        <v>191</v>
      </c>
      <c r="AU213" s="208" t="s">
        <v>83</v>
      </c>
      <c r="AV213" s="12" t="s">
        <v>83</v>
      </c>
      <c r="AW213" s="12" t="s">
        <v>30</v>
      </c>
      <c r="AX213" s="12" t="s">
        <v>81</v>
      </c>
      <c r="AY213" s="208" t="s">
        <v>182</v>
      </c>
    </row>
    <row r="214" spans="1:65" s="1" customFormat="1" ht="24">
      <c r="A214" s="33"/>
      <c r="B214" s="34"/>
      <c r="C214" s="184" t="s">
        <v>338</v>
      </c>
      <c r="D214" s="184" t="s">
        <v>184</v>
      </c>
      <c r="E214" s="185" t="s">
        <v>361</v>
      </c>
      <c r="F214" s="186" t="s">
        <v>362</v>
      </c>
      <c r="G214" s="187" t="s">
        <v>223</v>
      </c>
      <c r="H214" s="188">
        <v>22.44</v>
      </c>
      <c r="I214" s="189"/>
      <c r="J214" s="190">
        <f>ROUND(I214*H214,2)</f>
        <v>0</v>
      </c>
      <c r="K214" s="186" t="s">
        <v>188</v>
      </c>
      <c r="L214" s="38"/>
      <c r="M214" s="191" t="s">
        <v>1</v>
      </c>
      <c r="N214" s="192" t="s">
        <v>38</v>
      </c>
      <c r="O214" s="70"/>
      <c r="P214" s="193">
        <f>O214*H214</f>
        <v>0</v>
      </c>
      <c r="Q214" s="193">
        <v>0</v>
      </c>
      <c r="R214" s="193">
        <f>Q214*H214</f>
        <v>0</v>
      </c>
      <c r="S214" s="193">
        <v>0</v>
      </c>
      <c r="T214" s="194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5" t="s">
        <v>189</v>
      </c>
      <c r="AT214" s="195" t="s">
        <v>184</v>
      </c>
      <c r="AU214" s="195" t="s">
        <v>83</v>
      </c>
      <c r="AY214" s="16" t="s">
        <v>182</v>
      </c>
      <c r="BE214" s="196">
        <f>IF(N214="základní",J214,0)</f>
        <v>0</v>
      </c>
      <c r="BF214" s="196">
        <f>IF(N214="snížená",J214,0)</f>
        <v>0</v>
      </c>
      <c r="BG214" s="196">
        <f>IF(N214="zákl. přenesená",J214,0)</f>
        <v>0</v>
      </c>
      <c r="BH214" s="196">
        <f>IF(N214="sníž. přenesená",J214,0)</f>
        <v>0</v>
      </c>
      <c r="BI214" s="196">
        <f>IF(N214="nulová",J214,0)</f>
        <v>0</v>
      </c>
      <c r="BJ214" s="16" t="s">
        <v>81</v>
      </c>
      <c r="BK214" s="196">
        <f>ROUND(I214*H214,2)</f>
        <v>0</v>
      </c>
      <c r="BL214" s="16" t="s">
        <v>189</v>
      </c>
      <c r="BM214" s="195" t="s">
        <v>363</v>
      </c>
    </row>
    <row r="215" spans="1:65" s="12" customFormat="1">
      <c r="B215" s="197"/>
      <c r="C215" s="198"/>
      <c r="D215" s="199" t="s">
        <v>191</v>
      </c>
      <c r="E215" s="200" t="s">
        <v>139</v>
      </c>
      <c r="F215" s="201" t="s">
        <v>364</v>
      </c>
      <c r="G215" s="198"/>
      <c r="H215" s="202">
        <v>22.44</v>
      </c>
      <c r="I215" s="203"/>
      <c r="J215" s="198"/>
      <c r="K215" s="198"/>
      <c r="L215" s="204"/>
      <c r="M215" s="205"/>
      <c r="N215" s="206"/>
      <c r="O215" s="206"/>
      <c r="P215" s="206"/>
      <c r="Q215" s="206"/>
      <c r="R215" s="206"/>
      <c r="S215" s="206"/>
      <c r="T215" s="207"/>
      <c r="AT215" s="208" t="s">
        <v>191</v>
      </c>
      <c r="AU215" s="208" t="s">
        <v>83</v>
      </c>
      <c r="AV215" s="12" t="s">
        <v>83</v>
      </c>
      <c r="AW215" s="12" t="s">
        <v>30</v>
      </c>
      <c r="AX215" s="12" t="s">
        <v>81</v>
      </c>
      <c r="AY215" s="208" t="s">
        <v>182</v>
      </c>
    </row>
    <row r="216" spans="1:65" s="11" customFormat="1" ht="22.9" customHeight="1">
      <c r="B216" s="168"/>
      <c r="C216" s="169"/>
      <c r="D216" s="170" t="s">
        <v>72</v>
      </c>
      <c r="E216" s="182" t="s">
        <v>209</v>
      </c>
      <c r="F216" s="182" t="s">
        <v>365</v>
      </c>
      <c r="G216" s="169"/>
      <c r="H216" s="169"/>
      <c r="I216" s="172"/>
      <c r="J216" s="183">
        <f>BK216</f>
        <v>0</v>
      </c>
      <c r="K216" s="169"/>
      <c r="L216" s="174"/>
      <c r="M216" s="175"/>
      <c r="N216" s="176"/>
      <c r="O216" s="176"/>
      <c r="P216" s="177">
        <f>SUM(P217:P232)</f>
        <v>0</v>
      </c>
      <c r="Q216" s="176"/>
      <c r="R216" s="177">
        <f>SUM(R217:R232)</f>
        <v>48.161850000000001</v>
      </c>
      <c r="S216" s="176"/>
      <c r="T216" s="178">
        <f>SUM(T217:T232)</f>
        <v>0</v>
      </c>
      <c r="AR216" s="179" t="s">
        <v>81</v>
      </c>
      <c r="AT216" s="180" t="s">
        <v>72</v>
      </c>
      <c r="AU216" s="180" t="s">
        <v>81</v>
      </c>
      <c r="AY216" s="179" t="s">
        <v>182</v>
      </c>
      <c r="BK216" s="181">
        <f>SUM(BK217:BK232)</f>
        <v>0</v>
      </c>
    </row>
    <row r="217" spans="1:65" s="1" customFormat="1" ht="16.5" customHeight="1">
      <c r="A217" s="33"/>
      <c r="B217" s="34"/>
      <c r="C217" s="184" t="s">
        <v>355</v>
      </c>
      <c r="D217" s="184" t="s">
        <v>184</v>
      </c>
      <c r="E217" s="185" t="s">
        <v>367</v>
      </c>
      <c r="F217" s="186" t="s">
        <v>368</v>
      </c>
      <c r="G217" s="187" t="s">
        <v>187</v>
      </c>
      <c r="H217" s="188">
        <v>112.2</v>
      </c>
      <c r="I217" s="189"/>
      <c r="J217" s="190">
        <f>ROUND(I217*H217,2)</f>
        <v>0</v>
      </c>
      <c r="K217" s="186" t="s">
        <v>188</v>
      </c>
      <c r="L217" s="38"/>
      <c r="M217" s="191" t="s">
        <v>1</v>
      </c>
      <c r="N217" s="192" t="s">
        <v>38</v>
      </c>
      <c r="O217" s="70"/>
      <c r="P217" s="193">
        <f>O217*H217</f>
        <v>0</v>
      </c>
      <c r="Q217" s="193">
        <v>0.34499999999999997</v>
      </c>
      <c r="R217" s="193">
        <f>Q217*H217</f>
        <v>38.708999999999996</v>
      </c>
      <c r="S217" s="193">
        <v>0</v>
      </c>
      <c r="T217" s="194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5" t="s">
        <v>189</v>
      </c>
      <c r="AT217" s="195" t="s">
        <v>184</v>
      </c>
      <c r="AU217" s="195" t="s">
        <v>83</v>
      </c>
      <c r="AY217" s="16" t="s">
        <v>182</v>
      </c>
      <c r="BE217" s="196">
        <f>IF(N217="základní",J217,0)</f>
        <v>0</v>
      </c>
      <c r="BF217" s="196">
        <f>IF(N217="snížená",J217,0)</f>
        <v>0</v>
      </c>
      <c r="BG217" s="196">
        <f>IF(N217="zákl. přenesená",J217,0)</f>
        <v>0</v>
      </c>
      <c r="BH217" s="196">
        <f>IF(N217="sníž. přenesená",J217,0)</f>
        <v>0</v>
      </c>
      <c r="BI217" s="196">
        <f>IF(N217="nulová",J217,0)</f>
        <v>0</v>
      </c>
      <c r="BJ217" s="16" t="s">
        <v>81</v>
      </c>
      <c r="BK217" s="196">
        <f>ROUND(I217*H217,2)</f>
        <v>0</v>
      </c>
      <c r="BL217" s="16" t="s">
        <v>189</v>
      </c>
      <c r="BM217" s="195" t="s">
        <v>369</v>
      </c>
    </row>
    <row r="218" spans="1:65" s="12" customFormat="1">
      <c r="B218" s="197"/>
      <c r="C218" s="198"/>
      <c r="D218" s="199" t="s">
        <v>191</v>
      </c>
      <c r="E218" s="200" t="s">
        <v>1</v>
      </c>
      <c r="F218" s="201" t="s">
        <v>192</v>
      </c>
      <c r="G218" s="198"/>
      <c r="H218" s="202">
        <v>112.2</v>
      </c>
      <c r="I218" s="203"/>
      <c r="J218" s="198"/>
      <c r="K218" s="198"/>
      <c r="L218" s="204"/>
      <c r="M218" s="205"/>
      <c r="N218" s="206"/>
      <c r="O218" s="206"/>
      <c r="P218" s="206"/>
      <c r="Q218" s="206"/>
      <c r="R218" s="206"/>
      <c r="S218" s="206"/>
      <c r="T218" s="207"/>
      <c r="AT218" s="208" t="s">
        <v>191</v>
      </c>
      <c r="AU218" s="208" t="s">
        <v>83</v>
      </c>
      <c r="AV218" s="12" t="s">
        <v>83</v>
      </c>
      <c r="AW218" s="12" t="s">
        <v>30</v>
      </c>
      <c r="AX218" s="12" t="s">
        <v>81</v>
      </c>
      <c r="AY218" s="208" t="s">
        <v>182</v>
      </c>
    </row>
    <row r="219" spans="1:65" s="1" customFormat="1" ht="16.5" customHeight="1">
      <c r="A219" s="33"/>
      <c r="B219" s="34"/>
      <c r="C219" s="184" t="s">
        <v>360</v>
      </c>
      <c r="D219" s="184" t="s">
        <v>184</v>
      </c>
      <c r="E219" s="185" t="s">
        <v>371</v>
      </c>
      <c r="F219" s="186" t="s">
        <v>372</v>
      </c>
      <c r="G219" s="187" t="s">
        <v>187</v>
      </c>
      <c r="H219" s="188">
        <v>37.4</v>
      </c>
      <c r="I219" s="189"/>
      <c r="J219" s="190">
        <f>ROUND(I219*H219,2)</f>
        <v>0</v>
      </c>
      <c r="K219" s="186" t="s">
        <v>188</v>
      </c>
      <c r="L219" s="38"/>
      <c r="M219" s="191" t="s">
        <v>1</v>
      </c>
      <c r="N219" s="192" t="s">
        <v>38</v>
      </c>
      <c r="O219" s="70"/>
      <c r="P219" s="193">
        <f>O219*H219</f>
        <v>0</v>
      </c>
      <c r="Q219" s="193">
        <v>0</v>
      </c>
      <c r="R219" s="193">
        <f>Q219*H219</f>
        <v>0</v>
      </c>
      <c r="S219" s="193">
        <v>0</v>
      </c>
      <c r="T219" s="194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5" t="s">
        <v>189</v>
      </c>
      <c r="AT219" s="195" t="s">
        <v>184</v>
      </c>
      <c r="AU219" s="195" t="s">
        <v>83</v>
      </c>
      <c r="AY219" s="16" t="s">
        <v>182</v>
      </c>
      <c r="BE219" s="196">
        <f>IF(N219="základní",J219,0)</f>
        <v>0</v>
      </c>
      <c r="BF219" s="196">
        <f>IF(N219="snížená",J219,0)</f>
        <v>0</v>
      </c>
      <c r="BG219" s="196">
        <f>IF(N219="zákl. přenesená",J219,0)</f>
        <v>0</v>
      </c>
      <c r="BH219" s="196">
        <f>IF(N219="sníž. přenesená",J219,0)</f>
        <v>0</v>
      </c>
      <c r="BI219" s="196">
        <f>IF(N219="nulová",J219,0)</f>
        <v>0</v>
      </c>
      <c r="BJ219" s="16" t="s">
        <v>81</v>
      </c>
      <c r="BK219" s="196">
        <f>ROUND(I219*H219,2)</f>
        <v>0</v>
      </c>
      <c r="BL219" s="16" t="s">
        <v>189</v>
      </c>
      <c r="BM219" s="195" t="s">
        <v>373</v>
      </c>
    </row>
    <row r="220" spans="1:65" s="12" customFormat="1">
      <c r="B220" s="197"/>
      <c r="C220" s="198"/>
      <c r="D220" s="199" t="s">
        <v>191</v>
      </c>
      <c r="E220" s="200" t="s">
        <v>1</v>
      </c>
      <c r="F220" s="201" t="s">
        <v>374</v>
      </c>
      <c r="G220" s="198"/>
      <c r="H220" s="202">
        <v>37.4</v>
      </c>
      <c r="I220" s="203"/>
      <c r="J220" s="198"/>
      <c r="K220" s="198"/>
      <c r="L220" s="204"/>
      <c r="M220" s="205"/>
      <c r="N220" s="206"/>
      <c r="O220" s="206"/>
      <c r="P220" s="206"/>
      <c r="Q220" s="206"/>
      <c r="R220" s="206"/>
      <c r="S220" s="206"/>
      <c r="T220" s="207"/>
      <c r="AT220" s="208" t="s">
        <v>191</v>
      </c>
      <c r="AU220" s="208" t="s">
        <v>83</v>
      </c>
      <c r="AV220" s="12" t="s">
        <v>83</v>
      </c>
      <c r="AW220" s="12" t="s">
        <v>30</v>
      </c>
      <c r="AX220" s="12" t="s">
        <v>81</v>
      </c>
      <c r="AY220" s="208" t="s">
        <v>182</v>
      </c>
    </row>
    <row r="221" spans="1:65" s="1" customFormat="1" ht="16.5" customHeight="1">
      <c r="A221" s="33"/>
      <c r="B221" s="34"/>
      <c r="C221" s="184" t="s">
        <v>366</v>
      </c>
      <c r="D221" s="184" t="s">
        <v>184</v>
      </c>
      <c r="E221" s="185" t="s">
        <v>376</v>
      </c>
      <c r="F221" s="186" t="s">
        <v>377</v>
      </c>
      <c r="G221" s="187" t="s">
        <v>187</v>
      </c>
      <c r="H221" s="188">
        <v>37.4</v>
      </c>
      <c r="I221" s="189"/>
      <c r="J221" s="190">
        <f>ROUND(I221*H221,2)</f>
        <v>0</v>
      </c>
      <c r="K221" s="186" t="s">
        <v>188</v>
      </c>
      <c r="L221" s="38"/>
      <c r="M221" s="191" t="s">
        <v>1</v>
      </c>
      <c r="N221" s="192" t="s">
        <v>38</v>
      </c>
      <c r="O221" s="70"/>
      <c r="P221" s="193">
        <f>O221*H221</f>
        <v>0</v>
      </c>
      <c r="Q221" s="193">
        <v>0</v>
      </c>
      <c r="R221" s="193">
        <f>Q221*H221</f>
        <v>0</v>
      </c>
      <c r="S221" s="193">
        <v>0</v>
      </c>
      <c r="T221" s="194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5" t="s">
        <v>189</v>
      </c>
      <c r="AT221" s="195" t="s">
        <v>184</v>
      </c>
      <c r="AU221" s="195" t="s">
        <v>83</v>
      </c>
      <c r="AY221" s="16" t="s">
        <v>182</v>
      </c>
      <c r="BE221" s="196">
        <f>IF(N221="základní",J221,0)</f>
        <v>0</v>
      </c>
      <c r="BF221" s="196">
        <f>IF(N221="snížená",J221,0)</f>
        <v>0</v>
      </c>
      <c r="BG221" s="196">
        <f>IF(N221="zákl. přenesená",J221,0)</f>
        <v>0</v>
      </c>
      <c r="BH221" s="196">
        <f>IF(N221="sníž. přenesená",J221,0)</f>
        <v>0</v>
      </c>
      <c r="BI221" s="196">
        <f>IF(N221="nulová",J221,0)</f>
        <v>0</v>
      </c>
      <c r="BJ221" s="16" t="s">
        <v>81</v>
      </c>
      <c r="BK221" s="196">
        <f>ROUND(I221*H221,2)</f>
        <v>0</v>
      </c>
      <c r="BL221" s="16" t="s">
        <v>189</v>
      </c>
      <c r="BM221" s="195" t="s">
        <v>378</v>
      </c>
    </row>
    <row r="222" spans="1:65" s="12" customFormat="1">
      <c r="B222" s="197"/>
      <c r="C222" s="198"/>
      <c r="D222" s="199" t="s">
        <v>191</v>
      </c>
      <c r="E222" s="200" t="s">
        <v>1</v>
      </c>
      <c r="F222" s="201" t="s">
        <v>198</v>
      </c>
      <c r="G222" s="198"/>
      <c r="H222" s="202">
        <v>37.4</v>
      </c>
      <c r="I222" s="203"/>
      <c r="J222" s="198"/>
      <c r="K222" s="198"/>
      <c r="L222" s="204"/>
      <c r="M222" s="205"/>
      <c r="N222" s="206"/>
      <c r="O222" s="206"/>
      <c r="P222" s="206"/>
      <c r="Q222" s="206"/>
      <c r="R222" s="206"/>
      <c r="S222" s="206"/>
      <c r="T222" s="207"/>
      <c r="AT222" s="208" t="s">
        <v>191</v>
      </c>
      <c r="AU222" s="208" t="s">
        <v>83</v>
      </c>
      <c r="AV222" s="12" t="s">
        <v>83</v>
      </c>
      <c r="AW222" s="12" t="s">
        <v>30</v>
      </c>
      <c r="AX222" s="12" t="s">
        <v>81</v>
      </c>
      <c r="AY222" s="208" t="s">
        <v>182</v>
      </c>
    </row>
    <row r="223" spans="1:65" s="1" customFormat="1" ht="33" customHeight="1">
      <c r="A223" s="33"/>
      <c r="B223" s="34"/>
      <c r="C223" s="184" t="s">
        <v>370</v>
      </c>
      <c r="D223" s="184" t="s">
        <v>184</v>
      </c>
      <c r="E223" s="185" t="s">
        <v>380</v>
      </c>
      <c r="F223" s="186" t="s">
        <v>381</v>
      </c>
      <c r="G223" s="187" t="s">
        <v>187</v>
      </c>
      <c r="H223" s="188">
        <v>121.55</v>
      </c>
      <c r="I223" s="189"/>
      <c r="J223" s="190">
        <f>ROUND(I223*H223,2)</f>
        <v>0</v>
      </c>
      <c r="K223" s="186" t="s">
        <v>188</v>
      </c>
      <c r="L223" s="38"/>
      <c r="M223" s="191" t="s">
        <v>1</v>
      </c>
      <c r="N223" s="192" t="s">
        <v>38</v>
      </c>
      <c r="O223" s="70"/>
      <c r="P223" s="193">
        <f>O223*H223</f>
        <v>0</v>
      </c>
      <c r="Q223" s="193">
        <v>0</v>
      </c>
      <c r="R223" s="193">
        <f>Q223*H223</f>
        <v>0</v>
      </c>
      <c r="S223" s="193">
        <v>0</v>
      </c>
      <c r="T223" s="194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5" t="s">
        <v>189</v>
      </c>
      <c r="AT223" s="195" t="s">
        <v>184</v>
      </c>
      <c r="AU223" s="195" t="s">
        <v>83</v>
      </c>
      <c r="AY223" s="16" t="s">
        <v>182</v>
      </c>
      <c r="BE223" s="196">
        <f>IF(N223="základní",J223,0)</f>
        <v>0</v>
      </c>
      <c r="BF223" s="196">
        <f>IF(N223="snížená",J223,0)</f>
        <v>0</v>
      </c>
      <c r="BG223" s="196">
        <f>IF(N223="zákl. přenesená",J223,0)</f>
        <v>0</v>
      </c>
      <c r="BH223" s="196">
        <f>IF(N223="sníž. přenesená",J223,0)</f>
        <v>0</v>
      </c>
      <c r="BI223" s="196">
        <f>IF(N223="nulová",J223,0)</f>
        <v>0</v>
      </c>
      <c r="BJ223" s="16" t="s">
        <v>81</v>
      </c>
      <c r="BK223" s="196">
        <f>ROUND(I223*H223,2)</f>
        <v>0</v>
      </c>
      <c r="BL223" s="16" t="s">
        <v>189</v>
      </c>
      <c r="BM223" s="195" t="s">
        <v>382</v>
      </c>
    </row>
    <row r="224" spans="1:65" s="12" customFormat="1">
      <c r="B224" s="197"/>
      <c r="C224" s="198"/>
      <c r="D224" s="199" t="s">
        <v>191</v>
      </c>
      <c r="E224" s="200" t="s">
        <v>1</v>
      </c>
      <c r="F224" s="201" t="s">
        <v>196</v>
      </c>
      <c r="G224" s="198"/>
      <c r="H224" s="202">
        <v>60.774999999999999</v>
      </c>
      <c r="I224" s="203"/>
      <c r="J224" s="198"/>
      <c r="K224" s="198"/>
      <c r="L224" s="204"/>
      <c r="M224" s="205"/>
      <c r="N224" s="206"/>
      <c r="O224" s="206"/>
      <c r="P224" s="206"/>
      <c r="Q224" s="206"/>
      <c r="R224" s="206"/>
      <c r="S224" s="206"/>
      <c r="T224" s="207"/>
      <c r="AT224" s="208" t="s">
        <v>191</v>
      </c>
      <c r="AU224" s="208" t="s">
        <v>83</v>
      </c>
      <c r="AV224" s="12" t="s">
        <v>83</v>
      </c>
      <c r="AW224" s="12" t="s">
        <v>30</v>
      </c>
      <c r="AX224" s="12" t="s">
        <v>73</v>
      </c>
      <c r="AY224" s="208" t="s">
        <v>182</v>
      </c>
    </row>
    <row r="225" spans="1:65" s="12" customFormat="1">
      <c r="B225" s="197"/>
      <c r="C225" s="198"/>
      <c r="D225" s="199" t="s">
        <v>191</v>
      </c>
      <c r="E225" s="200" t="s">
        <v>1</v>
      </c>
      <c r="F225" s="201" t="s">
        <v>197</v>
      </c>
      <c r="G225" s="198"/>
      <c r="H225" s="202">
        <v>60.774999999999999</v>
      </c>
      <c r="I225" s="203"/>
      <c r="J225" s="198"/>
      <c r="K225" s="198"/>
      <c r="L225" s="204"/>
      <c r="M225" s="205"/>
      <c r="N225" s="206"/>
      <c r="O225" s="206"/>
      <c r="P225" s="206"/>
      <c r="Q225" s="206"/>
      <c r="R225" s="206"/>
      <c r="S225" s="206"/>
      <c r="T225" s="207"/>
      <c r="AT225" s="208" t="s">
        <v>191</v>
      </c>
      <c r="AU225" s="208" t="s">
        <v>83</v>
      </c>
      <c r="AV225" s="12" t="s">
        <v>83</v>
      </c>
      <c r="AW225" s="12" t="s">
        <v>30</v>
      </c>
      <c r="AX225" s="12" t="s">
        <v>73</v>
      </c>
      <c r="AY225" s="208" t="s">
        <v>182</v>
      </c>
    </row>
    <row r="226" spans="1:65" s="13" customFormat="1">
      <c r="B226" s="209"/>
      <c r="C226" s="210"/>
      <c r="D226" s="199" t="s">
        <v>191</v>
      </c>
      <c r="E226" s="211" t="s">
        <v>1</v>
      </c>
      <c r="F226" s="212" t="s">
        <v>199</v>
      </c>
      <c r="G226" s="210"/>
      <c r="H226" s="213">
        <v>121.55</v>
      </c>
      <c r="I226" s="214"/>
      <c r="J226" s="210"/>
      <c r="K226" s="210"/>
      <c r="L226" s="215"/>
      <c r="M226" s="216"/>
      <c r="N226" s="217"/>
      <c r="O226" s="217"/>
      <c r="P226" s="217"/>
      <c r="Q226" s="217"/>
      <c r="R226" s="217"/>
      <c r="S226" s="217"/>
      <c r="T226" s="218"/>
      <c r="AT226" s="219" t="s">
        <v>191</v>
      </c>
      <c r="AU226" s="219" t="s">
        <v>83</v>
      </c>
      <c r="AV226" s="13" t="s">
        <v>189</v>
      </c>
      <c r="AW226" s="13" t="s">
        <v>30</v>
      </c>
      <c r="AX226" s="13" t="s">
        <v>81</v>
      </c>
      <c r="AY226" s="219" t="s">
        <v>182</v>
      </c>
    </row>
    <row r="227" spans="1:65" s="1" customFormat="1" ht="24">
      <c r="A227" s="33"/>
      <c r="B227" s="34"/>
      <c r="C227" s="184" t="s">
        <v>375</v>
      </c>
      <c r="D227" s="184" t="s">
        <v>184</v>
      </c>
      <c r="E227" s="185" t="s">
        <v>384</v>
      </c>
      <c r="F227" s="186" t="s">
        <v>385</v>
      </c>
      <c r="G227" s="187" t="s">
        <v>187</v>
      </c>
      <c r="H227" s="188">
        <v>112.2</v>
      </c>
      <c r="I227" s="189"/>
      <c r="J227" s="190">
        <f>ROUND(I227*H227,2)</f>
        <v>0</v>
      </c>
      <c r="K227" s="186" t="s">
        <v>188</v>
      </c>
      <c r="L227" s="38"/>
      <c r="M227" s="191" t="s">
        <v>1</v>
      </c>
      <c r="N227" s="192" t="s">
        <v>38</v>
      </c>
      <c r="O227" s="70"/>
      <c r="P227" s="193">
        <f>O227*H227</f>
        <v>0</v>
      </c>
      <c r="Q227" s="193">
        <v>0</v>
      </c>
      <c r="R227" s="193">
        <f>Q227*H227</f>
        <v>0</v>
      </c>
      <c r="S227" s="193">
        <v>0</v>
      </c>
      <c r="T227" s="194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5" t="s">
        <v>189</v>
      </c>
      <c r="AT227" s="195" t="s">
        <v>184</v>
      </c>
      <c r="AU227" s="195" t="s">
        <v>83</v>
      </c>
      <c r="AY227" s="16" t="s">
        <v>182</v>
      </c>
      <c r="BE227" s="196">
        <f>IF(N227="základní",J227,0)</f>
        <v>0</v>
      </c>
      <c r="BF227" s="196">
        <f>IF(N227="snížená",J227,0)</f>
        <v>0</v>
      </c>
      <c r="BG227" s="196">
        <f>IF(N227="zákl. přenesená",J227,0)</f>
        <v>0</v>
      </c>
      <c r="BH227" s="196">
        <f>IF(N227="sníž. přenesená",J227,0)</f>
        <v>0</v>
      </c>
      <c r="BI227" s="196">
        <f>IF(N227="nulová",J227,0)</f>
        <v>0</v>
      </c>
      <c r="BJ227" s="16" t="s">
        <v>81</v>
      </c>
      <c r="BK227" s="196">
        <f>ROUND(I227*H227,2)</f>
        <v>0</v>
      </c>
      <c r="BL227" s="16" t="s">
        <v>189</v>
      </c>
      <c r="BM227" s="195" t="s">
        <v>386</v>
      </c>
    </row>
    <row r="228" spans="1:65" s="12" customFormat="1">
      <c r="B228" s="197"/>
      <c r="C228" s="198"/>
      <c r="D228" s="199" t="s">
        <v>191</v>
      </c>
      <c r="E228" s="200" t="s">
        <v>1</v>
      </c>
      <c r="F228" s="201" t="s">
        <v>387</v>
      </c>
      <c r="G228" s="198"/>
      <c r="H228" s="202">
        <v>74.8</v>
      </c>
      <c r="I228" s="203"/>
      <c r="J228" s="198"/>
      <c r="K228" s="198"/>
      <c r="L228" s="204"/>
      <c r="M228" s="205"/>
      <c r="N228" s="206"/>
      <c r="O228" s="206"/>
      <c r="P228" s="206"/>
      <c r="Q228" s="206"/>
      <c r="R228" s="206"/>
      <c r="S228" s="206"/>
      <c r="T228" s="207"/>
      <c r="AT228" s="208" t="s">
        <v>191</v>
      </c>
      <c r="AU228" s="208" t="s">
        <v>83</v>
      </c>
      <c r="AV228" s="12" t="s">
        <v>83</v>
      </c>
      <c r="AW228" s="12" t="s">
        <v>30</v>
      </c>
      <c r="AX228" s="12" t="s">
        <v>73</v>
      </c>
      <c r="AY228" s="208" t="s">
        <v>182</v>
      </c>
    </row>
    <row r="229" spans="1:65" s="12" customFormat="1">
      <c r="B229" s="197"/>
      <c r="C229" s="198"/>
      <c r="D229" s="199" t="s">
        <v>191</v>
      </c>
      <c r="E229" s="200" t="s">
        <v>1</v>
      </c>
      <c r="F229" s="201" t="s">
        <v>198</v>
      </c>
      <c r="G229" s="198"/>
      <c r="H229" s="202">
        <v>37.4</v>
      </c>
      <c r="I229" s="203"/>
      <c r="J229" s="198"/>
      <c r="K229" s="198"/>
      <c r="L229" s="204"/>
      <c r="M229" s="205"/>
      <c r="N229" s="206"/>
      <c r="O229" s="206"/>
      <c r="P229" s="206"/>
      <c r="Q229" s="206"/>
      <c r="R229" s="206"/>
      <c r="S229" s="206"/>
      <c r="T229" s="207"/>
      <c r="AT229" s="208" t="s">
        <v>191</v>
      </c>
      <c r="AU229" s="208" t="s">
        <v>83</v>
      </c>
      <c r="AV229" s="12" t="s">
        <v>83</v>
      </c>
      <c r="AW229" s="12" t="s">
        <v>30</v>
      </c>
      <c r="AX229" s="12" t="s">
        <v>73</v>
      </c>
      <c r="AY229" s="208" t="s">
        <v>182</v>
      </c>
    </row>
    <row r="230" spans="1:65" s="13" customFormat="1">
      <c r="B230" s="209"/>
      <c r="C230" s="210"/>
      <c r="D230" s="199" t="s">
        <v>191</v>
      </c>
      <c r="E230" s="211" t="s">
        <v>1</v>
      </c>
      <c r="F230" s="212" t="s">
        <v>199</v>
      </c>
      <c r="G230" s="210"/>
      <c r="H230" s="213">
        <v>112.2</v>
      </c>
      <c r="I230" s="214"/>
      <c r="J230" s="210"/>
      <c r="K230" s="210"/>
      <c r="L230" s="215"/>
      <c r="M230" s="216"/>
      <c r="N230" s="217"/>
      <c r="O230" s="217"/>
      <c r="P230" s="217"/>
      <c r="Q230" s="217"/>
      <c r="R230" s="217"/>
      <c r="S230" s="217"/>
      <c r="T230" s="218"/>
      <c r="AT230" s="219" t="s">
        <v>191</v>
      </c>
      <c r="AU230" s="219" t="s">
        <v>83</v>
      </c>
      <c r="AV230" s="13" t="s">
        <v>189</v>
      </c>
      <c r="AW230" s="13" t="s">
        <v>30</v>
      </c>
      <c r="AX230" s="13" t="s">
        <v>81</v>
      </c>
      <c r="AY230" s="219" t="s">
        <v>182</v>
      </c>
    </row>
    <row r="231" spans="1:65" s="1" customFormat="1" ht="24">
      <c r="A231" s="33"/>
      <c r="B231" s="34"/>
      <c r="C231" s="184" t="s">
        <v>379</v>
      </c>
      <c r="D231" s="184" t="s">
        <v>184</v>
      </c>
      <c r="E231" s="185" t="s">
        <v>389</v>
      </c>
      <c r="F231" s="186" t="s">
        <v>390</v>
      </c>
      <c r="G231" s="187" t="s">
        <v>187</v>
      </c>
      <c r="H231" s="188">
        <v>112.2</v>
      </c>
      <c r="I231" s="189"/>
      <c r="J231" s="190">
        <f>ROUND(I231*H231,2)</f>
        <v>0</v>
      </c>
      <c r="K231" s="186" t="s">
        <v>188</v>
      </c>
      <c r="L231" s="38"/>
      <c r="M231" s="191" t="s">
        <v>1</v>
      </c>
      <c r="N231" s="192" t="s">
        <v>38</v>
      </c>
      <c r="O231" s="70"/>
      <c r="P231" s="193">
        <f>O231*H231</f>
        <v>0</v>
      </c>
      <c r="Q231" s="193">
        <v>8.4250000000000005E-2</v>
      </c>
      <c r="R231" s="193">
        <f>Q231*H231</f>
        <v>9.4528500000000015</v>
      </c>
      <c r="S231" s="193">
        <v>0</v>
      </c>
      <c r="T231" s="194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95" t="s">
        <v>189</v>
      </c>
      <c r="AT231" s="195" t="s">
        <v>184</v>
      </c>
      <c r="AU231" s="195" t="s">
        <v>83</v>
      </c>
      <c r="AY231" s="16" t="s">
        <v>182</v>
      </c>
      <c r="BE231" s="196">
        <f>IF(N231="základní",J231,0)</f>
        <v>0</v>
      </c>
      <c r="BF231" s="196">
        <f>IF(N231="snížená",J231,0)</f>
        <v>0</v>
      </c>
      <c r="BG231" s="196">
        <f>IF(N231="zákl. přenesená",J231,0)</f>
        <v>0</v>
      </c>
      <c r="BH231" s="196">
        <f>IF(N231="sníž. přenesená",J231,0)</f>
        <v>0</v>
      </c>
      <c r="BI231" s="196">
        <f>IF(N231="nulová",J231,0)</f>
        <v>0</v>
      </c>
      <c r="BJ231" s="16" t="s">
        <v>81</v>
      </c>
      <c r="BK231" s="196">
        <f>ROUND(I231*H231,2)</f>
        <v>0</v>
      </c>
      <c r="BL231" s="16" t="s">
        <v>189</v>
      </c>
      <c r="BM231" s="195" t="s">
        <v>391</v>
      </c>
    </row>
    <row r="232" spans="1:65" s="12" customFormat="1">
      <c r="B232" s="197"/>
      <c r="C232" s="198"/>
      <c r="D232" s="199" t="s">
        <v>191</v>
      </c>
      <c r="E232" s="200" t="s">
        <v>1</v>
      </c>
      <c r="F232" s="201" t="s">
        <v>192</v>
      </c>
      <c r="G232" s="198"/>
      <c r="H232" s="202">
        <v>112.2</v>
      </c>
      <c r="I232" s="203"/>
      <c r="J232" s="198"/>
      <c r="K232" s="198"/>
      <c r="L232" s="204"/>
      <c r="M232" s="205"/>
      <c r="N232" s="206"/>
      <c r="O232" s="206"/>
      <c r="P232" s="206"/>
      <c r="Q232" s="206"/>
      <c r="R232" s="206"/>
      <c r="S232" s="206"/>
      <c r="T232" s="207"/>
      <c r="AT232" s="208" t="s">
        <v>191</v>
      </c>
      <c r="AU232" s="208" t="s">
        <v>83</v>
      </c>
      <c r="AV232" s="12" t="s">
        <v>83</v>
      </c>
      <c r="AW232" s="12" t="s">
        <v>30</v>
      </c>
      <c r="AX232" s="12" t="s">
        <v>81</v>
      </c>
      <c r="AY232" s="208" t="s">
        <v>182</v>
      </c>
    </row>
    <row r="233" spans="1:65" s="11" customFormat="1" ht="22.9" customHeight="1">
      <c r="B233" s="168"/>
      <c r="C233" s="169"/>
      <c r="D233" s="170" t="s">
        <v>72</v>
      </c>
      <c r="E233" s="182" t="s">
        <v>226</v>
      </c>
      <c r="F233" s="182" t="s">
        <v>392</v>
      </c>
      <c r="G233" s="169"/>
      <c r="H233" s="169"/>
      <c r="I233" s="172"/>
      <c r="J233" s="183">
        <f>BK233</f>
        <v>0</v>
      </c>
      <c r="K233" s="169"/>
      <c r="L233" s="174"/>
      <c r="M233" s="175"/>
      <c r="N233" s="176"/>
      <c r="O233" s="176"/>
      <c r="P233" s="177">
        <f>SUM(P234:P249)</f>
        <v>0</v>
      </c>
      <c r="Q233" s="176"/>
      <c r="R233" s="177">
        <f>SUM(R234:R249)</f>
        <v>11.55980825</v>
      </c>
      <c r="S233" s="176"/>
      <c r="T233" s="178">
        <f>SUM(T234:T249)</f>
        <v>0</v>
      </c>
      <c r="AR233" s="179" t="s">
        <v>81</v>
      </c>
      <c r="AT233" s="180" t="s">
        <v>72</v>
      </c>
      <c r="AU233" s="180" t="s">
        <v>81</v>
      </c>
      <c r="AY233" s="179" t="s">
        <v>182</v>
      </c>
      <c r="BK233" s="181">
        <f>SUM(BK234:BK249)</f>
        <v>0</v>
      </c>
    </row>
    <row r="234" spans="1:65" s="1" customFormat="1" ht="33" customHeight="1">
      <c r="A234" s="33"/>
      <c r="B234" s="34"/>
      <c r="C234" s="184" t="s">
        <v>383</v>
      </c>
      <c r="D234" s="184" t="s">
        <v>184</v>
      </c>
      <c r="E234" s="185" t="s">
        <v>394</v>
      </c>
      <c r="F234" s="186" t="s">
        <v>395</v>
      </c>
      <c r="G234" s="187" t="s">
        <v>212</v>
      </c>
      <c r="H234" s="188">
        <v>280.5</v>
      </c>
      <c r="I234" s="189"/>
      <c r="J234" s="190">
        <f>ROUND(I234*H234,2)</f>
        <v>0</v>
      </c>
      <c r="K234" s="186" t="s">
        <v>188</v>
      </c>
      <c r="L234" s="38"/>
      <c r="M234" s="191" t="s">
        <v>1</v>
      </c>
      <c r="N234" s="192" t="s">
        <v>38</v>
      </c>
      <c r="O234" s="70"/>
      <c r="P234" s="193">
        <f>O234*H234</f>
        <v>0</v>
      </c>
      <c r="Q234" s="193">
        <v>0</v>
      </c>
      <c r="R234" s="193">
        <f>Q234*H234</f>
        <v>0</v>
      </c>
      <c r="S234" s="193">
        <v>0</v>
      </c>
      <c r="T234" s="194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95" t="s">
        <v>189</v>
      </c>
      <c r="AT234" s="195" t="s">
        <v>184</v>
      </c>
      <c r="AU234" s="195" t="s">
        <v>83</v>
      </c>
      <c r="AY234" s="16" t="s">
        <v>182</v>
      </c>
      <c r="BE234" s="196">
        <f>IF(N234="základní",J234,0)</f>
        <v>0</v>
      </c>
      <c r="BF234" s="196">
        <f>IF(N234="snížená",J234,0)</f>
        <v>0</v>
      </c>
      <c r="BG234" s="196">
        <f>IF(N234="zákl. přenesená",J234,0)</f>
        <v>0</v>
      </c>
      <c r="BH234" s="196">
        <f>IF(N234="sníž. přenesená",J234,0)</f>
        <v>0</v>
      </c>
      <c r="BI234" s="196">
        <f>IF(N234="nulová",J234,0)</f>
        <v>0</v>
      </c>
      <c r="BJ234" s="16" t="s">
        <v>81</v>
      </c>
      <c r="BK234" s="196">
        <f>ROUND(I234*H234,2)</f>
        <v>0</v>
      </c>
      <c r="BL234" s="16" t="s">
        <v>189</v>
      </c>
      <c r="BM234" s="195" t="s">
        <v>396</v>
      </c>
    </row>
    <row r="235" spans="1:65" s="12" customFormat="1">
      <c r="B235" s="197"/>
      <c r="C235" s="198"/>
      <c r="D235" s="199" t="s">
        <v>191</v>
      </c>
      <c r="E235" s="200" t="s">
        <v>1</v>
      </c>
      <c r="F235" s="201" t="s">
        <v>123</v>
      </c>
      <c r="G235" s="198"/>
      <c r="H235" s="202">
        <v>280.5</v>
      </c>
      <c r="I235" s="203"/>
      <c r="J235" s="198"/>
      <c r="K235" s="198"/>
      <c r="L235" s="204"/>
      <c r="M235" s="205"/>
      <c r="N235" s="206"/>
      <c r="O235" s="206"/>
      <c r="P235" s="206"/>
      <c r="Q235" s="206"/>
      <c r="R235" s="206"/>
      <c r="S235" s="206"/>
      <c r="T235" s="207"/>
      <c r="AT235" s="208" t="s">
        <v>191</v>
      </c>
      <c r="AU235" s="208" t="s">
        <v>83</v>
      </c>
      <c r="AV235" s="12" t="s">
        <v>83</v>
      </c>
      <c r="AW235" s="12" t="s">
        <v>30</v>
      </c>
      <c r="AX235" s="12" t="s">
        <v>81</v>
      </c>
      <c r="AY235" s="208" t="s">
        <v>182</v>
      </c>
    </row>
    <row r="236" spans="1:65" s="1" customFormat="1" ht="16.5" customHeight="1">
      <c r="A236" s="33"/>
      <c r="B236" s="34"/>
      <c r="C236" s="230" t="s">
        <v>388</v>
      </c>
      <c r="D236" s="230" t="s">
        <v>315</v>
      </c>
      <c r="E236" s="231" t="s">
        <v>398</v>
      </c>
      <c r="F236" s="232" t="s">
        <v>399</v>
      </c>
      <c r="G236" s="233" t="s">
        <v>212</v>
      </c>
      <c r="H236" s="234">
        <v>294.52499999999998</v>
      </c>
      <c r="I236" s="235"/>
      <c r="J236" s="236">
        <f>ROUND(I236*H236,2)</f>
        <v>0</v>
      </c>
      <c r="K236" s="232" t="s">
        <v>1</v>
      </c>
      <c r="L236" s="237"/>
      <c r="M236" s="238" t="s">
        <v>1</v>
      </c>
      <c r="N236" s="239" t="s">
        <v>38</v>
      </c>
      <c r="O236" s="70"/>
      <c r="P236" s="193">
        <f>O236*H236</f>
        <v>0</v>
      </c>
      <c r="Q236" s="193">
        <v>2.14E-3</v>
      </c>
      <c r="R236" s="193">
        <f>Q236*H236</f>
        <v>0.6302835</v>
      </c>
      <c r="S236" s="193">
        <v>0</v>
      </c>
      <c r="T236" s="194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95" t="s">
        <v>226</v>
      </c>
      <c r="AT236" s="195" t="s">
        <v>315</v>
      </c>
      <c r="AU236" s="195" t="s">
        <v>83</v>
      </c>
      <c r="AY236" s="16" t="s">
        <v>182</v>
      </c>
      <c r="BE236" s="196">
        <f>IF(N236="základní",J236,0)</f>
        <v>0</v>
      </c>
      <c r="BF236" s="196">
        <f>IF(N236="snížená",J236,0)</f>
        <v>0</v>
      </c>
      <c r="BG236" s="196">
        <f>IF(N236="zákl. přenesená",J236,0)</f>
        <v>0</v>
      </c>
      <c r="BH236" s="196">
        <f>IF(N236="sníž. přenesená",J236,0)</f>
        <v>0</v>
      </c>
      <c r="BI236" s="196">
        <f>IF(N236="nulová",J236,0)</f>
        <v>0</v>
      </c>
      <c r="BJ236" s="16" t="s">
        <v>81</v>
      </c>
      <c r="BK236" s="196">
        <f>ROUND(I236*H236,2)</f>
        <v>0</v>
      </c>
      <c r="BL236" s="16" t="s">
        <v>189</v>
      </c>
      <c r="BM236" s="195" t="s">
        <v>400</v>
      </c>
    </row>
    <row r="237" spans="1:65" s="12" customFormat="1">
      <c r="B237" s="197"/>
      <c r="C237" s="198"/>
      <c r="D237" s="199" t="s">
        <v>191</v>
      </c>
      <c r="E237" s="200" t="s">
        <v>1</v>
      </c>
      <c r="F237" s="201" t="s">
        <v>436</v>
      </c>
      <c r="G237" s="198"/>
      <c r="H237" s="202">
        <v>294.52499999999998</v>
      </c>
      <c r="I237" s="203"/>
      <c r="J237" s="198"/>
      <c r="K237" s="198"/>
      <c r="L237" s="204"/>
      <c r="M237" s="205"/>
      <c r="N237" s="206"/>
      <c r="O237" s="206"/>
      <c r="P237" s="206"/>
      <c r="Q237" s="206"/>
      <c r="R237" s="206"/>
      <c r="S237" s="206"/>
      <c r="T237" s="207"/>
      <c r="AT237" s="208" t="s">
        <v>191</v>
      </c>
      <c r="AU237" s="208" t="s">
        <v>83</v>
      </c>
      <c r="AV237" s="12" t="s">
        <v>83</v>
      </c>
      <c r="AW237" s="12" t="s">
        <v>30</v>
      </c>
      <c r="AX237" s="12" t="s">
        <v>81</v>
      </c>
      <c r="AY237" s="208" t="s">
        <v>182</v>
      </c>
    </row>
    <row r="238" spans="1:65" s="1" customFormat="1" ht="21.75" customHeight="1">
      <c r="A238" s="33"/>
      <c r="B238" s="34"/>
      <c r="C238" s="184" t="s">
        <v>393</v>
      </c>
      <c r="D238" s="184" t="s">
        <v>184</v>
      </c>
      <c r="E238" s="185" t="s">
        <v>408</v>
      </c>
      <c r="F238" s="186" t="s">
        <v>409</v>
      </c>
      <c r="G238" s="187" t="s">
        <v>212</v>
      </c>
      <c r="H238" s="188">
        <v>280.5</v>
      </c>
      <c r="I238" s="189"/>
      <c r="J238" s="190">
        <f>ROUND(I238*H238,2)</f>
        <v>0</v>
      </c>
      <c r="K238" s="186" t="s">
        <v>188</v>
      </c>
      <c r="L238" s="38"/>
      <c r="M238" s="191" t="s">
        <v>1</v>
      </c>
      <c r="N238" s="192" t="s">
        <v>38</v>
      </c>
      <c r="O238" s="70"/>
      <c r="P238" s="193">
        <f>O238*H238</f>
        <v>0</v>
      </c>
      <c r="Q238" s="193">
        <v>1.0000000000000001E-5</v>
      </c>
      <c r="R238" s="193">
        <f>Q238*H238</f>
        <v>2.8050000000000002E-3</v>
      </c>
      <c r="S238" s="193">
        <v>0</v>
      </c>
      <c r="T238" s="194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95" t="s">
        <v>271</v>
      </c>
      <c r="AT238" s="195" t="s">
        <v>184</v>
      </c>
      <c r="AU238" s="195" t="s">
        <v>83</v>
      </c>
      <c r="AY238" s="16" t="s">
        <v>182</v>
      </c>
      <c r="BE238" s="196">
        <f>IF(N238="základní",J238,0)</f>
        <v>0</v>
      </c>
      <c r="BF238" s="196">
        <f>IF(N238="snížená",J238,0)</f>
        <v>0</v>
      </c>
      <c r="BG238" s="196">
        <f>IF(N238="zákl. přenesená",J238,0)</f>
        <v>0</v>
      </c>
      <c r="BH238" s="196">
        <f>IF(N238="sníž. přenesená",J238,0)</f>
        <v>0</v>
      </c>
      <c r="BI238" s="196">
        <f>IF(N238="nulová",J238,0)</f>
        <v>0</v>
      </c>
      <c r="BJ238" s="16" t="s">
        <v>81</v>
      </c>
      <c r="BK238" s="196">
        <f>ROUND(I238*H238,2)</f>
        <v>0</v>
      </c>
      <c r="BL238" s="16" t="s">
        <v>271</v>
      </c>
      <c r="BM238" s="195" t="s">
        <v>410</v>
      </c>
    </row>
    <row r="239" spans="1:65" s="12" customFormat="1">
      <c r="B239" s="197"/>
      <c r="C239" s="198"/>
      <c r="D239" s="199" t="s">
        <v>191</v>
      </c>
      <c r="E239" s="200" t="s">
        <v>1</v>
      </c>
      <c r="F239" s="201" t="s">
        <v>123</v>
      </c>
      <c r="G239" s="198"/>
      <c r="H239" s="202">
        <v>280.5</v>
      </c>
      <c r="I239" s="203"/>
      <c r="J239" s="198"/>
      <c r="K239" s="198"/>
      <c r="L239" s="204"/>
      <c r="M239" s="205"/>
      <c r="N239" s="206"/>
      <c r="O239" s="206"/>
      <c r="P239" s="206"/>
      <c r="Q239" s="206"/>
      <c r="R239" s="206"/>
      <c r="S239" s="206"/>
      <c r="T239" s="207"/>
      <c r="AT239" s="208" t="s">
        <v>191</v>
      </c>
      <c r="AU239" s="208" t="s">
        <v>83</v>
      </c>
      <c r="AV239" s="12" t="s">
        <v>83</v>
      </c>
      <c r="AW239" s="12" t="s">
        <v>30</v>
      </c>
      <c r="AX239" s="12" t="s">
        <v>81</v>
      </c>
      <c r="AY239" s="208" t="s">
        <v>182</v>
      </c>
    </row>
    <row r="240" spans="1:65" s="1" customFormat="1" ht="16.5" customHeight="1">
      <c r="A240" s="33"/>
      <c r="B240" s="34"/>
      <c r="C240" s="184" t="s">
        <v>397</v>
      </c>
      <c r="D240" s="184" t="s">
        <v>184</v>
      </c>
      <c r="E240" s="185" t="s">
        <v>412</v>
      </c>
      <c r="F240" s="186" t="s">
        <v>413</v>
      </c>
      <c r="G240" s="187" t="s">
        <v>212</v>
      </c>
      <c r="H240" s="188">
        <v>280.5</v>
      </c>
      <c r="I240" s="189"/>
      <c r="J240" s="190">
        <f>ROUND(I240*H240,2)</f>
        <v>0</v>
      </c>
      <c r="K240" s="186" t="s">
        <v>1</v>
      </c>
      <c r="L240" s="38"/>
      <c r="M240" s="191" t="s">
        <v>1</v>
      </c>
      <c r="N240" s="192" t="s">
        <v>38</v>
      </c>
      <c r="O240" s="70"/>
      <c r="P240" s="193">
        <f>O240*H240</f>
        <v>0</v>
      </c>
      <c r="Q240" s="193">
        <v>0</v>
      </c>
      <c r="R240" s="193">
        <f>Q240*H240</f>
        <v>0</v>
      </c>
      <c r="S240" s="193">
        <v>0</v>
      </c>
      <c r="T240" s="194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95" t="s">
        <v>189</v>
      </c>
      <c r="AT240" s="195" t="s">
        <v>184</v>
      </c>
      <c r="AU240" s="195" t="s">
        <v>83</v>
      </c>
      <c r="AY240" s="16" t="s">
        <v>182</v>
      </c>
      <c r="BE240" s="196">
        <f>IF(N240="základní",J240,0)</f>
        <v>0</v>
      </c>
      <c r="BF240" s="196">
        <f>IF(N240="snížená",J240,0)</f>
        <v>0</v>
      </c>
      <c r="BG240" s="196">
        <f>IF(N240="zákl. přenesená",J240,0)</f>
        <v>0</v>
      </c>
      <c r="BH240" s="196">
        <f>IF(N240="sníž. přenesená",J240,0)</f>
        <v>0</v>
      </c>
      <c r="BI240" s="196">
        <f>IF(N240="nulová",J240,0)</f>
        <v>0</v>
      </c>
      <c r="BJ240" s="16" t="s">
        <v>81</v>
      </c>
      <c r="BK240" s="196">
        <f>ROUND(I240*H240,2)</f>
        <v>0</v>
      </c>
      <c r="BL240" s="16" t="s">
        <v>189</v>
      </c>
      <c r="BM240" s="195" t="s">
        <v>414</v>
      </c>
    </row>
    <row r="241" spans="1:65" s="12" customFormat="1">
      <c r="B241" s="197"/>
      <c r="C241" s="198"/>
      <c r="D241" s="199" t="s">
        <v>191</v>
      </c>
      <c r="E241" s="200" t="s">
        <v>1</v>
      </c>
      <c r="F241" s="201" t="s">
        <v>123</v>
      </c>
      <c r="G241" s="198"/>
      <c r="H241" s="202">
        <v>280.5</v>
      </c>
      <c r="I241" s="203"/>
      <c r="J241" s="198"/>
      <c r="K241" s="198"/>
      <c r="L241" s="204"/>
      <c r="M241" s="205"/>
      <c r="N241" s="206"/>
      <c r="O241" s="206"/>
      <c r="P241" s="206"/>
      <c r="Q241" s="206"/>
      <c r="R241" s="206"/>
      <c r="S241" s="206"/>
      <c r="T241" s="207"/>
      <c r="AT241" s="208" t="s">
        <v>191</v>
      </c>
      <c r="AU241" s="208" t="s">
        <v>83</v>
      </c>
      <c r="AV241" s="12" t="s">
        <v>83</v>
      </c>
      <c r="AW241" s="12" t="s">
        <v>30</v>
      </c>
      <c r="AX241" s="12" t="s">
        <v>81</v>
      </c>
      <c r="AY241" s="208" t="s">
        <v>182</v>
      </c>
    </row>
    <row r="242" spans="1:65" s="1" customFormat="1" ht="33" customHeight="1">
      <c r="A242" s="33"/>
      <c r="B242" s="34"/>
      <c r="C242" s="184" t="s">
        <v>402</v>
      </c>
      <c r="D242" s="184" t="s">
        <v>184</v>
      </c>
      <c r="E242" s="185" t="s">
        <v>416</v>
      </c>
      <c r="F242" s="186" t="s">
        <v>417</v>
      </c>
      <c r="G242" s="187" t="s">
        <v>418</v>
      </c>
      <c r="H242" s="188">
        <v>23</v>
      </c>
      <c r="I242" s="189"/>
      <c r="J242" s="190">
        <f>ROUND(I242*H242,2)</f>
        <v>0</v>
      </c>
      <c r="K242" s="186" t="s">
        <v>188</v>
      </c>
      <c r="L242" s="38"/>
      <c r="M242" s="191" t="s">
        <v>1</v>
      </c>
      <c r="N242" s="192" t="s">
        <v>38</v>
      </c>
      <c r="O242" s="70"/>
      <c r="P242" s="193">
        <f>O242*H242</f>
        <v>0</v>
      </c>
      <c r="Q242" s="193">
        <v>0.36191000000000001</v>
      </c>
      <c r="R242" s="193">
        <f>Q242*H242</f>
        <v>8.3239300000000007</v>
      </c>
      <c r="S242" s="193">
        <v>0</v>
      </c>
      <c r="T242" s="194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95" t="s">
        <v>189</v>
      </c>
      <c r="AT242" s="195" t="s">
        <v>184</v>
      </c>
      <c r="AU242" s="195" t="s">
        <v>83</v>
      </c>
      <c r="AY242" s="16" t="s">
        <v>182</v>
      </c>
      <c r="BE242" s="196">
        <f>IF(N242="základní",J242,0)</f>
        <v>0</v>
      </c>
      <c r="BF242" s="196">
        <f>IF(N242="snížená",J242,0)</f>
        <v>0</v>
      </c>
      <c r="BG242" s="196">
        <f>IF(N242="zákl. přenesená",J242,0)</f>
        <v>0</v>
      </c>
      <c r="BH242" s="196">
        <f>IF(N242="sníž. přenesená",J242,0)</f>
        <v>0</v>
      </c>
      <c r="BI242" s="196">
        <f>IF(N242="nulová",J242,0)</f>
        <v>0</v>
      </c>
      <c r="BJ242" s="16" t="s">
        <v>81</v>
      </c>
      <c r="BK242" s="196">
        <f>ROUND(I242*H242,2)</f>
        <v>0</v>
      </c>
      <c r="BL242" s="16" t="s">
        <v>189</v>
      </c>
      <c r="BM242" s="195" t="s">
        <v>419</v>
      </c>
    </row>
    <row r="243" spans="1:65" s="12" customFormat="1">
      <c r="B243" s="197"/>
      <c r="C243" s="198"/>
      <c r="D243" s="199" t="s">
        <v>191</v>
      </c>
      <c r="E243" s="200" t="s">
        <v>1</v>
      </c>
      <c r="F243" s="201" t="s">
        <v>148</v>
      </c>
      <c r="G243" s="198"/>
      <c r="H243" s="202">
        <v>23</v>
      </c>
      <c r="I243" s="203"/>
      <c r="J243" s="198"/>
      <c r="K243" s="198"/>
      <c r="L243" s="204"/>
      <c r="M243" s="205"/>
      <c r="N243" s="206"/>
      <c r="O243" s="206"/>
      <c r="P243" s="206"/>
      <c r="Q243" s="206"/>
      <c r="R243" s="206"/>
      <c r="S243" s="206"/>
      <c r="T243" s="207"/>
      <c r="AT243" s="208" t="s">
        <v>191</v>
      </c>
      <c r="AU243" s="208" t="s">
        <v>83</v>
      </c>
      <c r="AV243" s="12" t="s">
        <v>83</v>
      </c>
      <c r="AW243" s="12" t="s">
        <v>30</v>
      </c>
      <c r="AX243" s="12" t="s">
        <v>81</v>
      </c>
      <c r="AY243" s="208" t="s">
        <v>182</v>
      </c>
    </row>
    <row r="244" spans="1:65" s="1" customFormat="1" ht="24">
      <c r="A244" s="33"/>
      <c r="B244" s="34"/>
      <c r="C244" s="230" t="s">
        <v>407</v>
      </c>
      <c r="D244" s="230" t="s">
        <v>315</v>
      </c>
      <c r="E244" s="231" t="s">
        <v>421</v>
      </c>
      <c r="F244" s="232" t="s">
        <v>422</v>
      </c>
      <c r="G244" s="233" t="s">
        <v>418</v>
      </c>
      <c r="H244" s="234">
        <v>23</v>
      </c>
      <c r="I244" s="235"/>
      <c r="J244" s="236">
        <f>ROUND(I244*H244,2)</f>
        <v>0</v>
      </c>
      <c r="K244" s="232" t="s">
        <v>1</v>
      </c>
      <c r="L244" s="237"/>
      <c r="M244" s="238" t="s">
        <v>1</v>
      </c>
      <c r="N244" s="239" t="s">
        <v>38</v>
      </c>
      <c r="O244" s="70"/>
      <c r="P244" s="193">
        <f>O244*H244</f>
        <v>0</v>
      </c>
      <c r="Q244" s="193">
        <v>0.11</v>
      </c>
      <c r="R244" s="193">
        <f>Q244*H244</f>
        <v>2.5299999999999998</v>
      </c>
      <c r="S244" s="193">
        <v>0</v>
      </c>
      <c r="T244" s="194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95" t="s">
        <v>226</v>
      </c>
      <c r="AT244" s="195" t="s">
        <v>315</v>
      </c>
      <c r="AU244" s="195" t="s">
        <v>83</v>
      </c>
      <c r="AY244" s="16" t="s">
        <v>182</v>
      </c>
      <c r="BE244" s="196">
        <f>IF(N244="základní",J244,0)</f>
        <v>0</v>
      </c>
      <c r="BF244" s="196">
        <f>IF(N244="snížená",J244,0)</f>
        <v>0</v>
      </c>
      <c r="BG244" s="196">
        <f>IF(N244="zákl. přenesená",J244,0)</f>
        <v>0</v>
      </c>
      <c r="BH244" s="196">
        <f>IF(N244="sníž. přenesená",J244,0)</f>
        <v>0</v>
      </c>
      <c r="BI244" s="196">
        <f>IF(N244="nulová",J244,0)</f>
        <v>0</v>
      </c>
      <c r="BJ244" s="16" t="s">
        <v>81</v>
      </c>
      <c r="BK244" s="196">
        <f>ROUND(I244*H244,2)</f>
        <v>0</v>
      </c>
      <c r="BL244" s="16" t="s">
        <v>189</v>
      </c>
      <c r="BM244" s="195" t="s">
        <v>423</v>
      </c>
    </row>
    <row r="245" spans="1:65" s="12" customFormat="1">
      <c r="B245" s="197"/>
      <c r="C245" s="198"/>
      <c r="D245" s="199" t="s">
        <v>191</v>
      </c>
      <c r="E245" s="200" t="s">
        <v>1</v>
      </c>
      <c r="F245" s="201" t="s">
        <v>148</v>
      </c>
      <c r="G245" s="198"/>
      <c r="H245" s="202">
        <v>23</v>
      </c>
      <c r="I245" s="203"/>
      <c r="J245" s="198"/>
      <c r="K245" s="198"/>
      <c r="L245" s="204"/>
      <c r="M245" s="205"/>
      <c r="N245" s="206"/>
      <c r="O245" s="206"/>
      <c r="P245" s="206"/>
      <c r="Q245" s="206"/>
      <c r="R245" s="206"/>
      <c r="S245" s="206"/>
      <c r="T245" s="207"/>
      <c r="AT245" s="208" t="s">
        <v>191</v>
      </c>
      <c r="AU245" s="208" t="s">
        <v>83</v>
      </c>
      <c r="AV245" s="12" t="s">
        <v>83</v>
      </c>
      <c r="AW245" s="12" t="s">
        <v>30</v>
      </c>
      <c r="AX245" s="12" t="s">
        <v>81</v>
      </c>
      <c r="AY245" s="208" t="s">
        <v>182</v>
      </c>
    </row>
    <row r="246" spans="1:65" s="1" customFormat="1" ht="16.5" customHeight="1">
      <c r="A246" s="33"/>
      <c r="B246" s="34"/>
      <c r="C246" s="184" t="s">
        <v>411</v>
      </c>
      <c r="D246" s="184" t="s">
        <v>184</v>
      </c>
      <c r="E246" s="185" t="s">
        <v>433</v>
      </c>
      <c r="F246" s="186" t="s">
        <v>434</v>
      </c>
      <c r="G246" s="187" t="s">
        <v>212</v>
      </c>
      <c r="H246" s="188">
        <v>294.52499999999998</v>
      </c>
      <c r="I246" s="189"/>
      <c r="J246" s="190">
        <f>ROUND(I246*H246,2)</f>
        <v>0</v>
      </c>
      <c r="K246" s="186" t="s">
        <v>1</v>
      </c>
      <c r="L246" s="38"/>
      <c r="M246" s="191" t="s">
        <v>1</v>
      </c>
      <c r="N246" s="192" t="s">
        <v>38</v>
      </c>
      <c r="O246" s="70"/>
      <c r="P246" s="193">
        <f>O246*H246</f>
        <v>0</v>
      </c>
      <c r="Q246" s="193">
        <v>1.9000000000000001E-4</v>
      </c>
      <c r="R246" s="193">
        <f>Q246*H246</f>
        <v>5.5959749999999996E-2</v>
      </c>
      <c r="S246" s="193">
        <v>0</v>
      </c>
      <c r="T246" s="194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95" t="s">
        <v>189</v>
      </c>
      <c r="AT246" s="195" t="s">
        <v>184</v>
      </c>
      <c r="AU246" s="195" t="s">
        <v>83</v>
      </c>
      <c r="AY246" s="16" t="s">
        <v>182</v>
      </c>
      <c r="BE246" s="196">
        <f>IF(N246="základní",J246,0)</f>
        <v>0</v>
      </c>
      <c r="BF246" s="196">
        <f>IF(N246="snížená",J246,0)</f>
        <v>0</v>
      </c>
      <c r="BG246" s="196">
        <f>IF(N246="zákl. přenesená",J246,0)</f>
        <v>0</v>
      </c>
      <c r="BH246" s="196">
        <f>IF(N246="sníž. přenesená",J246,0)</f>
        <v>0</v>
      </c>
      <c r="BI246" s="196">
        <f>IF(N246="nulová",J246,0)</f>
        <v>0</v>
      </c>
      <c r="BJ246" s="16" t="s">
        <v>81</v>
      </c>
      <c r="BK246" s="196">
        <f>ROUND(I246*H246,2)</f>
        <v>0</v>
      </c>
      <c r="BL246" s="16" t="s">
        <v>189</v>
      </c>
      <c r="BM246" s="195" t="s">
        <v>435</v>
      </c>
    </row>
    <row r="247" spans="1:65" s="12" customFormat="1">
      <c r="B247" s="197"/>
      <c r="C247" s="198"/>
      <c r="D247" s="199" t="s">
        <v>191</v>
      </c>
      <c r="E247" s="200" t="s">
        <v>1</v>
      </c>
      <c r="F247" s="201" t="s">
        <v>436</v>
      </c>
      <c r="G247" s="198"/>
      <c r="H247" s="202">
        <v>294.52499999999998</v>
      </c>
      <c r="I247" s="203"/>
      <c r="J247" s="198"/>
      <c r="K247" s="198"/>
      <c r="L247" s="204"/>
      <c r="M247" s="205"/>
      <c r="N247" s="206"/>
      <c r="O247" s="206"/>
      <c r="P247" s="206"/>
      <c r="Q247" s="206"/>
      <c r="R247" s="206"/>
      <c r="S247" s="206"/>
      <c r="T247" s="207"/>
      <c r="AT247" s="208" t="s">
        <v>191</v>
      </c>
      <c r="AU247" s="208" t="s">
        <v>83</v>
      </c>
      <c r="AV247" s="12" t="s">
        <v>83</v>
      </c>
      <c r="AW247" s="12" t="s">
        <v>30</v>
      </c>
      <c r="AX247" s="12" t="s">
        <v>81</v>
      </c>
      <c r="AY247" s="208" t="s">
        <v>182</v>
      </c>
    </row>
    <row r="248" spans="1:65" s="1" customFormat="1" ht="21.75" customHeight="1">
      <c r="A248" s="33"/>
      <c r="B248" s="34"/>
      <c r="C248" s="184" t="s">
        <v>415</v>
      </c>
      <c r="D248" s="184" t="s">
        <v>184</v>
      </c>
      <c r="E248" s="185" t="s">
        <v>438</v>
      </c>
      <c r="F248" s="186" t="s">
        <v>439</v>
      </c>
      <c r="G248" s="187" t="s">
        <v>212</v>
      </c>
      <c r="H248" s="188">
        <v>280.5</v>
      </c>
      <c r="I248" s="189"/>
      <c r="J248" s="190">
        <f>ROUND(I248*H248,2)</f>
        <v>0</v>
      </c>
      <c r="K248" s="186" t="s">
        <v>1</v>
      </c>
      <c r="L248" s="38"/>
      <c r="M248" s="191" t="s">
        <v>1</v>
      </c>
      <c r="N248" s="192" t="s">
        <v>38</v>
      </c>
      <c r="O248" s="70"/>
      <c r="P248" s="193">
        <f>O248*H248</f>
        <v>0</v>
      </c>
      <c r="Q248" s="193">
        <v>6.0000000000000002E-5</v>
      </c>
      <c r="R248" s="193">
        <f>Q248*H248</f>
        <v>1.6830000000000001E-2</v>
      </c>
      <c r="S248" s="193">
        <v>0</v>
      </c>
      <c r="T248" s="194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95" t="s">
        <v>189</v>
      </c>
      <c r="AT248" s="195" t="s">
        <v>184</v>
      </c>
      <c r="AU248" s="195" t="s">
        <v>83</v>
      </c>
      <c r="AY248" s="16" t="s">
        <v>182</v>
      </c>
      <c r="BE248" s="196">
        <f>IF(N248="základní",J248,0)</f>
        <v>0</v>
      </c>
      <c r="BF248" s="196">
        <f>IF(N248="snížená",J248,0)</f>
        <v>0</v>
      </c>
      <c r="BG248" s="196">
        <f>IF(N248="zákl. přenesená",J248,0)</f>
        <v>0</v>
      </c>
      <c r="BH248" s="196">
        <f>IF(N248="sníž. přenesená",J248,0)</f>
        <v>0</v>
      </c>
      <c r="BI248" s="196">
        <f>IF(N248="nulová",J248,0)</f>
        <v>0</v>
      </c>
      <c r="BJ248" s="16" t="s">
        <v>81</v>
      </c>
      <c r="BK248" s="196">
        <f>ROUND(I248*H248,2)</f>
        <v>0</v>
      </c>
      <c r="BL248" s="16" t="s">
        <v>189</v>
      </c>
      <c r="BM248" s="195" t="s">
        <v>440</v>
      </c>
    </row>
    <row r="249" spans="1:65" s="12" customFormat="1">
      <c r="B249" s="197"/>
      <c r="C249" s="198"/>
      <c r="D249" s="199" t="s">
        <v>191</v>
      </c>
      <c r="E249" s="200" t="s">
        <v>1</v>
      </c>
      <c r="F249" s="201" t="s">
        <v>123</v>
      </c>
      <c r="G249" s="198"/>
      <c r="H249" s="202">
        <v>280.5</v>
      </c>
      <c r="I249" s="203"/>
      <c r="J249" s="198"/>
      <c r="K249" s="198"/>
      <c r="L249" s="204"/>
      <c r="M249" s="205"/>
      <c r="N249" s="206"/>
      <c r="O249" s="206"/>
      <c r="P249" s="206"/>
      <c r="Q249" s="206"/>
      <c r="R249" s="206"/>
      <c r="S249" s="206"/>
      <c r="T249" s="207"/>
      <c r="AT249" s="208" t="s">
        <v>191</v>
      </c>
      <c r="AU249" s="208" t="s">
        <v>83</v>
      </c>
      <c r="AV249" s="12" t="s">
        <v>83</v>
      </c>
      <c r="AW249" s="12" t="s">
        <v>30</v>
      </c>
      <c r="AX249" s="12" t="s">
        <v>81</v>
      </c>
      <c r="AY249" s="208" t="s">
        <v>182</v>
      </c>
    </row>
    <row r="250" spans="1:65" s="11" customFormat="1" ht="22.9" customHeight="1">
      <c r="B250" s="168"/>
      <c r="C250" s="169"/>
      <c r="D250" s="170" t="s">
        <v>72</v>
      </c>
      <c r="E250" s="182" t="s">
        <v>232</v>
      </c>
      <c r="F250" s="182" t="s">
        <v>441</v>
      </c>
      <c r="G250" s="169"/>
      <c r="H250" s="169"/>
      <c r="I250" s="172"/>
      <c r="J250" s="183">
        <f>BK250</f>
        <v>0</v>
      </c>
      <c r="K250" s="169"/>
      <c r="L250" s="174"/>
      <c r="M250" s="175"/>
      <c r="N250" s="176"/>
      <c r="O250" s="176"/>
      <c r="P250" s="177">
        <f>SUM(P251:P258)</f>
        <v>0</v>
      </c>
      <c r="Q250" s="176"/>
      <c r="R250" s="177">
        <f>SUM(R251:R258)</f>
        <v>2.0570000000000001E-2</v>
      </c>
      <c r="S250" s="176"/>
      <c r="T250" s="178">
        <f>SUM(T251:T258)</f>
        <v>0</v>
      </c>
      <c r="AR250" s="179" t="s">
        <v>81</v>
      </c>
      <c r="AT250" s="180" t="s">
        <v>72</v>
      </c>
      <c r="AU250" s="180" t="s">
        <v>81</v>
      </c>
      <c r="AY250" s="179" t="s">
        <v>182</v>
      </c>
      <c r="BK250" s="181">
        <f>SUM(BK251:BK258)</f>
        <v>0</v>
      </c>
    </row>
    <row r="251" spans="1:65" s="1" customFormat="1" ht="24">
      <c r="A251" s="33"/>
      <c r="B251" s="34"/>
      <c r="C251" s="184" t="s">
        <v>420</v>
      </c>
      <c r="D251" s="184" t="s">
        <v>184</v>
      </c>
      <c r="E251" s="185" t="s">
        <v>443</v>
      </c>
      <c r="F251" s="186" t="s">
        <v>444</v>
      </c>
      <c r="G251" s="187" t="s">
        <v>212</v>
      </c>
      <c r="H251" s="188">
        <v>93.5</v>
      </c>
      <c r="I251" s="189"/>
      <c r="J251" s="190">
        <f>ROUND(I251*H251,2)</f>
        <v>0</v>
      </c>
      <c r="K251" s="186" t="s">
        <v>445</v>
      </c>
      <c r="L251" s="38"/>
      <c r="M251" s="191" t="s">
        <v>1</v>
      </c>
      <c r="N251" s="192" t="s">
        <v>38</v>
      </c>
      <c r="O251" s="70"/>
      <c r="P251" s="193">
        <f>O251*H251</f>
        <v>0</v>
      </c>
      <c r="Q251" s="193">
        <v>2.2000000000000001E-4</v>
      </c>
      <c r="R251" s="193">
        <f>Q251*H251</f>
        <v>2.0570000000000001E-2</v>
      </c>
      <c r="S251" s="193">
        <v>0</v>
      </c>
      <c r="T251" s="194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95" t="s">
        <v>189</v>
      </c>
      <c r="AT251" s="195" t="s">
        <v>184</v>
      </c>
      <c r="AU251" s="195" t="s">
        <v>83</v>
      </c>
      <c r="AY251" s="16" t="s">
        <v>182</v>
      </c>
      <c r="BE251" s="196">
        <f>IF(N251="základní",J251,0)</f>
        <v>0</v>
      </c>
      <c r="BF251" s="196">
        <f>IF(N251="snížená",J251,0)</f>
        <v>0</v>
      </c>
      <c r="BG251" s="196">
        <f>IF(N251="zákl. přenesená",J251,0)</f>
        <v>0</v>
      </c>
      <c r="BH251" s="196">
        <f>IF(N251="sníž. přenesená",J251,0)</f>
        <v>0</v>
      </c>
      <c r="BI251" s="196">
        <f>IF(N251="nulová",J251,0)</f>
        <v>0</v>
      </c>
      <c r="BJ251" s="16" t="s">
        <v>81</v>
      </c>
      <c r="BK251" s="196">
        <f>ROUND(I251*H251,2)</f>
        <v>0</v>
      </c>
      <c r="BL251" s="16" t="s">
        <v>189</v>
      </c>
      <c r="BM251" s="195" t="s">
        <v>446</v>
      </c>
    </row>
    <row r="252" spans="1:65" s="12" customFormat="1">
      <c r="B252" s="197"/>
      <c r="C252" s="198"/>
      <c r="D252" s="199" t="s">
        <v>191</v>
      </c>
      <c r="E252" s="200" t="s">
        <v>1</v>
      </c>
      <c r="F252" s="201" t="s">
        <v>447</v>
      </c>
      <c r="G252" s="198"/>
      <c r="H252" s="202">
        <v>93.5</v>
      </c>
      <c r="I252" s="203"/>
      <c r="J252" s="198"/>
      <c r="K252" s="198"/>
      <c r="L252" s="204"/>
      <c r="M252" s="205"/>
      <c r="N252" s="206"/>
      <c r="O252" s="206"/>
      <c r="P252" s="206"/>
      <c r="Q252" s="206"/>
      <c r="R252" s="206"/>
      <c r="S252" s="206"/>
      <c r="T252" s="207"/>
      <c r="AT252" s="208" t="s">
        <v>191</v>
      </c>
      <c r="AU252" s="208" t="s">
        <v>83</v>
      </c>
      <c r="AV252" s="12" t="s">
        <v>83</v>
      </c>
      <c r="AW252" s="12" t="s">
        <v>30</v>
      </c>
      <c r="AX252" s="12" t="s">
        <v>81</v>
      </c>
      <c r="AY252" s="208" t="s">
        <v>182</v>
      </c>
    </row>
    <row r="253" spans="1:65" s="1" customFormat="1" ht="16.5" customHeight="1">
      <c r="A253" s="33"/>
      <c r="B253" s="34"/>
      <c r="C253" s="184" t="s">
        <v>424</v>
      </c>
      <c r="D253" s="184" t="s">
        <v>184</v>
      </c>
      <c r="E253" s="185" t="s">
        <v>449</v>
      </c>
      <c r="F253" s="186" t="s">
        <v>450</v>
      </c>
      <c r="G253" s="187" t="s">
        <v>212</v>
      </c>
      <c r="H253" s="188">
        <v>280.5</v>
      </c>
      <c r="I253" s="189"/>
      <c r="J253" s="190">
        <f>ROUND(I253*H253,2)</f>
        <v>0</v>
      </c>
      <c r="K253" s="186" t="s">
        <v>188</v>
      </c>
      <c r="L253" s="38"/>
      <c r="M253" s="191" t="s">
        <v>1</v>
      </c>
      <c r="N253" s="192" t="s">
        <v>38</v>
      </c>
      <c r="O253" s="70"/>
      <c r="P253" s="193">
        <f>O253*H253</f>
        <v>0</v>
      </c>
      <c r="Q253" s="193">
        <v>0</v>
      </c>
      <c r="R253" s="193">
        <f>Q253*H253</f>
        <v>0</v>
      </c>
      <c r="S253" s="193">
        <v>0</v>
      </c>
      <c r="T253" s="194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95" t="s">
        <v>189</v>
      </c>
      <c r="AT253" s="195" t="s">
        <v>184</v>
      </c>
      <c r="AU253" s="195" t="s">
        <v>83</v>
      </c>
      <c r="AY253" s="16" t="s">
        <v>182</v>
      </c>
      <c r="BE253" s="196">
        <f>IF(N253="základní",J253,0)</f>
        <v>0</v>
      </c>
      <c r="BF253" s="196">
        <f>IF(N253="snížená",J253,0)</f>
        <v>0</v>
      </c>
      <c r="BG253" s="196">
        <f>IF(N253="zákl. přenesená",J253,0)</f>
        <v>0</v>
      </c>
      <c r="BH253" s="196">
        <f>IF(N253="sníž. přenesená",J253,0)</f>
        <v>0</v>
      </c>
      <c r="BI253" s="196">
        <f>IF(N253="nulová",J253,0)</f>
        <v>0</v>
      </c>
      <c r="BJ253" s="16" t="s">
        <v>81</v>
      </c>
      <c r="BK253" s="196">
        <f>ROUND(I253*H253,2)</f>
        <v>0</v>
      </c>
      <c r="BL253" s="16" t="s">
        <v>189</v>
      </c>
      <c r="BM253" s="195" t="s">
        <v>451</v>
      </c>
    </row>
    <row r="254" spans="1:65" s="12" customFormat="1">
      <c r="B254" s="197"/>
      <c r="C254" s="198"/>
      <c r="D254" s="199" t="s">
        <v>191</v>
      </c>
      <c r="E254" s="200" t="s">
        <v>1</v>
      </c>
      <c r="F254" s="201" t="s">
        <v>447</v>
      </c>
      <c r="G254" s="198"/>
      <c r="H254" s="202">
        <v>93.5</v>
      </c>
      <c r="I254" s="203"/>
      <c r="J254" s="198"/>
      <c r="K254" s="198"/>
      <c r="L254" s="204"/>
      <c r="M254" s="205"/>
      <c r="N254" s="206"/>
      <c r="O254" s="206"/>
      <c r="P254" s="206"/>
      <c r="Q254" s="206"/>
      <c r="R254" s="206"/>
      <c r="S254" s="206"/>
      <c r="T254" s="207"/>
      <c r="AT254" s="208" t="s">
        <v>191</v>
      </c>
      <c r="AU254" s="208" t="s">
        <v>83</v>
      </c>
      <c r="AV254" s="12" t="s">
        <v>83</v>
      </c>
      <c r="AW254" s="12" t="s">
        <v>30</v>
      </c>
      <c r="AX254" s="12" t="s">
        <v>73</v>
      </c>
      <c r="AY254" s="208" t="s">
        <v>182</v>
      </c>
    </row>
    <row r="255" spans="1:65" s="12" customFormat="1">
      <c r="B255" s="197"/>
      <c r="C255" s="198"/>
      <c r="D255" s="199" t="s">
        <v>191</v>
      </c>
      <c r="E255" s="200" t="s">
        <v>1</v>
      </c>
      <c r="F255" s="201" t="s">
        <v>452</v>
      </c>
      <c r="G255" s="198"/>
      <c r="H255" s="202">
        <v>187</v>
      </c>
      <c r="I255" s="203"/>
      <c r="J255" s="198"/>
      <c r="K255" s="198"/>
      <c r="L255" s="204"/>
      <c r="M255" s="205"/>
      <c r="N255" s="206"/>
      <c r="O255" s="206"/>
      <c r="P255" s="206"/>
      <c r="Q255" s="206"/>
      <c r="R255" s="206"/>
      <c r="S255" s="206"/>
      <c r="T255" s="207"/>
      <c r="AT255" s="208" t="s">
        <v>191</v>
      </c>
      <c r="AU255" s="208" t="s">
        <v>83</v>
      </c>
      <c r="AV255" s="12" t="s">
        <v>83</v>
      </c>
      <c r="AW255" s="12" t="s">
        <v>30</v>
      </c>
      <c r="AX255" s="12" t="s">
        <v>73</v>
      </c>
      <c r="AY255" s="208" t="s">
        <v>182</v>
      </c>
    </row>
    <row r="256" spans="1:65" s="13" customFormat="1">
      <c r="B256" s="209"/>
      <c r="C256" s="210"/>
      <c r="D256" s="199" t="s">
        <v>191</v>
      </c>
      <c r="E256" s="211" t="s">
        <v>1</v>
      </c>
      <c r="F256" s="212" t="s">
        <v>199</v>
      </c>
      <c r="G256" s="210"/>
      <c r="H256" s="213">
        <v>280.5</v>
      </c>
      <c r="I256" s="214"/>
      <c r="J256" s="210"/>
      <c r="K256" s="210"/>
      <c r="L256" s="215"/>
      <c r="M256" s="216"/>
      <c r="N256" s="217"/>
      <c r="O256" s="217"/>
      <c r="P256" s="217"/>
      <c r="Q256" s="217"/>
      <c r="R256" s="217"/>
      <c r="S256" s="217"/>
      <c r="T256" s="218"/>
      <c r="AT256" s="219" t="s">
        <v>191</v>
      </c>
      <c r="AU256" s="219" t="s">
        <v>83</v>
      </c>
      <c r="AV256" s="13" t="s">
        <v>189</v>
      </c>
      <c r="AW256" s="13" t="s">
        <v>30</v>
      </c>
      <c r="AX256" s="13" t="s">
        <v>81</v>
      </c>
      <c r="AY256" s="219" t="s">
        <v>182</v>
      </c>
    </row>
    <row r="257" spans="1:65" s="1" customFormat="1" ht="21.75" customHeight="1">
      <c r="A257" s="33"/>
      <c r="B257" s="34"/>
      <c r="C257" s="184" t="s">
        <v>428</v>
      </c>
      <c r="D257" s="184" t="s">
        <v>184</v>
      </c>
      <c r="E257" s="185" t="s">
        <v>454</v>
      </c>
      <c r="F257" s="186" t="s">
        <v>455</v>
      </c>
      <c r="G257" s="187" t="s">
        <v>212</v>
      </c>
      <c r="H257" s="188">
        <v>93.5</v>
      </c>
      <c r="I257" s="189"/>
      <c r="J257" s="190">
        <f>ROUND(I257*H257,2)</f>
        <v>0</v>
      </c>
      <c r="K257" s="186" t="s">
        <v>188</v>
      </c>
      <c r="L257" s="38"/>
      <c r="M257" s="191" t="s">
        <v>1</v>
      </c>
      <c r="N257" s="192" t="s">
        <v>38</v>
      </c>
      <c r="O257" s="70"/>
      <c r="P257" s="193">
        <f>O257*H257</f>
        <v>0</v>
      </c>
      <c r="Q257" s="193">
        <v>0</v>
      </c>
      <c r="R257" s="193">
        <f>Q257*H257</f>
        <v>0</v>
      </c>
      <c r="S257" s="193">
        <v>0</v>
      </c>
      <c r="T257" s="194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95" t="s">
        <v>189</v>
      </c>
      <c r="AT257" s="195" t="s">
        <v>184</v>
      </c>
      <c r="AU257" s="195" t="s">
        <v>83</v>
      </c>
      <c r="AY257" s="16" t="s">
        <v>182</v>
      </c>
      <c r="BE257" s="196">
        <f>IF(N257="základní",J257,0)</f>
        <v>0</v>
      </c>
      <c r="BF257" s="196">
        <f>IF(N257="snížená",J257,0)</f>
        <v>0</v>
      </c>
      <c r="BG257" s="196">
        <f>IF(N257="zákl. přenesená",J257,0)</f>
        <v>0</v>
      </c>
      <c r="BH257" s="196">
        <f>IF(N257="sníž. přenesená",J257,0)</f>
        <v>0</v>
      </c>
      <c r="BI257" s="196">
        <f>IF(N257="nulová",J257,0)</f>
        <v>0</v>
      </c>
      <c r="BJ257" s="16" t="s">
        <v>81</v>
      </c>
      <c r="BK257" s="196">
        <f>ROUND(I257*H257,2)</f>
        <v>0</v>
      </c>
      <c r="BL257" s="16" t="s">
        <v>189</v>
      </c>
      <c r="BM257" s="195" t="s">
        <v>456</v>
      </c>
    </row>
    <row r="258" spans="1:65" s="12" customFormat="1">
      <c r="B258" s="197"/>
      <c r="C258" s="198"/>
      <c r="D258" s="199" t="s">
        <v>191</v>
      </c>
      <c r="E258" s="200" t="s">
        <v>1</v>
      </c>
      <c r="F258" s="201" t="s">
        <v>447</v>
      </c>
      <c r="G258" s="198"/>
      <c r="H258" s="202">
        <v>93.5</v>
      </c>
      <c r="I258" s="203"/>
      <c r="J258" s="198"/>
      <c r="K258" s="198"/>
      <c r="L258" s="204"/>
      <c r="M258" s="205"/>
      <c r="N258" s="206"/>
      <c r="O258" s="206"/>
      <c r="P258" s="206"/>
      <c r="Q258" s="206"/>
      <c r="R258" s="206"/>
      <c r="S258" s="206"/>
      <c r="T258" s="207"/>
      <c r="AT258" s="208" t="s">
        <v>191</v>
      </c>
      <c r="AU258" s="208" t="s">
        <v>83</v>
      </c>
      <c r="AV258" s="12" t="s">
        <v>83</v>
      </c>
      <c r="AW258" s="12" t="s">
        <v>30</v>
      </c>
      <c r="AX258" s="12" t="s">
        <v>81</v>
      </c>
      <c r="AY258" s="208" t="s">
        <v>182</v>
      </c>
    </row>
    <row r="259" spans="1:65" s="11" customFormat="1" ht="22.9" customHeight="1">
      <c r="B259" s="168"/>
      <c r="C259" s="169"/>
      <c r="D259" s="170" t="s">
        <v>72</v>
      </c>
      <c r="E259" s="182" t="s">
        <v>457</v>
      </c>
      <c r="F259" s="182" t="s">
        <v>458</v>
      </c>
      <c r="G259" s="169"/>
      <c r="H259" s="169"/>
      <c r="I259" s="172"/>
      <c r="J259" s="183">
        <f>BK259</f>
        <v>0</v>
      </c>
      <c r="K259" s="169"/>
      <c r="L259" s="174"/>
      <c r="M259" s="175"/>
      <c r="N259" s="176"/>
      <c r="O259" s="176"/>
      <c r="P259" s="177">
        <f>SUM(P260:P267)</f>
        <v>0</v>
      </c>
      <c r="Q259" s="176"/>
      <c r="R259" s="177">
        <f>SUM(R260:R267)</f>
        <v>0</v>
      </c>
      <c r="S259" s="176"/>
      <c r="T259" s="178">
        <f>SUM(T260:T267)</f>
        <v>0</v>
      </c>
      <c r="AR259" s="179" t="s">
        <v>81</v>
      </c>
      <c r="AT259" s="180" t="s">
        <v>72</v>
      </c>
      <c r="AU259" s="180" t="s">
        <v>81</v>
      </c>
      <c r="AY259" s="179" t="s">
        <v>182</v>
      </c>
      <c r="BK259" s="181">
        <f>SUM(BK260:BK267)</f>
        <v>0</v>
      </c>
    </row>
    <row r="260" spans="1:65" s="1" customFormat="1" ht="24">
      <c r="A260" s="33"/>
      <c r="B260" s="34"/>
      <c r="C260" s="184" t="s">
        <v>432</v>
      </c>
      <c r="D260" s="184" t="s">
        <v>184</v>
      </c>
      <c r="E260" s="185" t="s">
        <v>460</v>
      </c>
      <c r="F260" s="186" t="s">
        <v>461</v>
      </c>
      <c r="G260" s="187" t="s">
        <v>305</v>
      </c>
      <c r="H260" s="188">
        <v>61.204999999999998</v>
      </c>
      <c r="I260" s="189"/>
      <c r="J260" s="190">
        <f>ROUND(I260*H260,2)</f>
        <v>0</v>
      </c>
      <c r="K260" s="186" t="s">
        <v>1</v>
      </c>
      <c r="L260" s="38"/>
      <c r="M260" s="191" t="s">
        <v>1</v>
      </c>
      <c r="N260" s="192" t="s">
        <v>38</v>
      </c>
      <c r="O260" s="70"/>
      <c r="P260" s="193">
        <f>O260*H260</f>
        <v>0</v>
      </c>
      <c r="Q260" s="193">
        <v>0</v>
      </c>
      <c r="R260" s="193">
        <f>Q260*H260</f>
        <v>0</v>
      </c>
      <c r="S260" s="193">
        <v>0</v>
      </c>
      <c r="T260" s="194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95" t="s">
        <v>189</v>
      </c>
      <c r="AT260" s="195" t="s">
        <v>184</v>
      </c>
      <c r="AU260" s="195" t="s">
        <v>83</v>
      </c>
      <c r="AY260" s="16" t="s">
        <v>182</v>
      </c>
      <c r="BE260" s="196">
        <f>IF(N260="základní",J260,0)</f>
        <v>0</v>
      </c>
      <c r="BF260" s="196">
        <f>IF(N260="snížená",J260,0)</f>
        <v>0</v>
      </c>
      <c r="BG260" s="196">
        <f>IF(N260="zákl. přenesená",J260,0)</f>
        <v>0</v>
      </c>
      <c r="BH260" s="196">
        <f>IF(N260="sníž. přenesená",J260,0)</f>
        <v>0</v>
      </c>
      <c r="BI260" s="196">
        <f>IF(N260="nulová",J260,0)</f>
        <v>0</v>
      </c>
      <c r="BJ260" s="16" t="s">
        <v>81</v>
      </c>
      <c r="BK260" s="196">
        <f>ROUND(I260*H260,2)</f>
        <v>0</v>
      </c>
      <c r="BL260" s="16" t="s">
        <v>189</v>
      </c>
      <c r="BM260" s="195" t="s">
        <v>462</v>
      </c>
    </row>
    <row r="261" spans="1:65" s="12" customFormat="1">
      <c r="B261" s="197"/>
      <c r="C261" s="198"/>
      <c r="D261" s="199" t="s">
        <v>191</v>
      </c>
      <c r="E261" s="200" t="s">
        <v>1</v>
      </c>
      <c r="F261" s="201" t="s">
        <v>599</v>
      </c>
      <c r="G261" s="198"/>
      <c r="H261" s="202">
        <v>61.204999999999998</v>
      </c>
      <c r="I261" s="203"/>
      <c r="J261" s="198"/>
      <c r="K261" s="198"/>
      <c r="L261" s="204"/>
      <c r="M261" s="205"/>
      <c r="N261" s="206"/>
      <c r="O261" s="206"/>
      <c r="P261" s="206"/>
      <c r="Q261" s="206"/>
      <c r="R261" s="206"/>
      <c r="S261" s="206"/>
      <c r="T261" s="207"/>
      <c r="AT261" s="208" t="s">
        <v>191</v>
      </c>
      <c r="AU261" s="208" t="s">
        <v>83</v>
      </c>
      <c r="AV261" s="12" t="s">
        <v>83</v>
      </c>
      <c r="AW261" s="12" t="s">
        <v>30</v>
      </c>
      <c r="AX261" s="12" t="s">
        <v>81</v>
      </c>
      <c r="AY261" s="208" t="s">
        <v>182</v>
      </c>
    </row>
    <row r="262" spans="1:65" s="1" customFormat="1" ht="24">
      <c r="A262" s="33"/>
      <c r="B262" s="34"/>
      <c r="C262" s="184" t="s">
        <v>437</v>
      </c>
      <c r="D262" s="184" t="s">
        <v>184</v>
      </c>
      <c r="E262" s="185" t="s">
        <v>464</v>
      </c>
      <c r="F262" s="186" t="s">
        <v>465</v>
      </c>
      <c r="G262" s="187" t="s">
        <v>305</v>
      </c>
      <c r="H262" s="188">
        <v>612.04999999999995</v>
      </c>
      <c r="I262" s="189"/>
      <c r="J262" s="190">
        <f>ROUND(I262*H262,2)</f>
        <v>0</v>
      </c>
      <c r="K262" s="186" t="s">
        <v>1</v>
      </c>
      <c r="L262" s="38"/>
      <c r="M262" s="191" t="s">
        <v>1</v>
      </c>
      <c r="N262" s="192" t="s">
        <v>38</v>
      </c>
      <c r="O262" s="70"/>
      <c r="P262" s="193">
        <f>O262*H262</f>
        <v>0</v>
      </c>
      <c r="Q262" s="193">
        <v>0</v>
      </c>
      <c r="R262" s="193">
        <f>Q262*H262</f>
        <v>0</v>
      </c>
      <c r="S262" s="193">
        <v>0</v>
      </c>
      <c r="T262" s="194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95" t="s">
        <v>189</v>
      </c>
      <c r="AT262" s="195" t="s">
        <v>184</v>
      </c>
      <c r="AU262" s="195" t="s">
        <v>83</v>
      </c>
      <c r="AY262" s="16" t="s">
        <v>182</v>
      </c>
      <c r="BE262" s="196">
        <f>IF(N262="základní",J262,0)</f>
        <v>0</v>
      </c>
      <c r="BF262" s="196">
        <f>IF(N262="snížená",J262,0)</f>
        <v>0</v>
      </c>
      <c r="BG262" s="196">
        <f>IF(N262="zákl. přenesená",J262,0)</f>
        <v>0</v>
      </c>
      <c r="BH262" s="196">
        <f>IF(N262="sníž. přenesená",J262,0)</f>
        <v>0</v>
      </c>
      <c r="BI262" s="196">
        <f>IF(N262="nulová",J262,0)</f>
        <v>0</v>
      </c>
      <c r="BJ262" s="16" t="s">
        <v>81</v>
      </c>
      <c r="BK262" s="196">
        <f>ROUND(I262*H262,2)</f>
        <v>0</v>
      </c>
      <c r="BL262" s="16" t="s">
        <v>189</v>
      </c>
      <c r="BM262" s="195" t="s">
        <v>466</v>
      </c>
    </row>
    <row r="263" spans="1:65" s="12" customFormat="1">
      <c r="B263" s="197"/>
      <c r="C263" s="198"/>
      <c r="D263" s="199" t="s">
        <v>191</v>
      </c>
      <c r="E263" s="200" t="s">
        <v>1</v>
      </c>
      <c r="F263" s="201" t="s">
        <v>600</v>
      </c>
      <c r="G263" s="198"/>
      <c r="H263" s="202">
        <v>612.04999999999995</v>
      </c>
      <c r="I263" s="203"/>
      <c r="J263" s="198"/>
      <c r="K263" s="198"/>
      <c r="L263" s="204"/>
      <c r="M263" s="205"/>
      <c r="N263" s="206"/>
      <c r="O263" s="206"/>
      <c r="P263" s="206"/>
      <c r="Q263" s="206"/>
      <c r="R263" s="206"/>
      <c r="S263" s="206"/>
      <c r="T263" s="207"/>
      <c r="AT263" s="208" t="s">
        <v>191</v>
      </c>
      <c r="AU263" s="208" t="s">
        <v>83</v>
      </c>
      <c r="AV263" s="12" t="s">
        <v>83</v>
      </c>
      <c r="AW263" s="12" t="s">
        <v>30</v>
      </c>
      <c r="AX263" s="12" t="s">
        <v>81</v>
      </c>
      <c r="AY263" s="208" t="s">
        <v>182</v>
      </c>
    </row>
    <row r="264" spans="1:65" s="1" customFormat="1" ht="33" customHeight="1">
      <c r="A264" s="33"/>
      <c r="B264" s="34"/>
      <c r="C264" s="184" t="s">
        <v>442</v>
      </c>
      <c r="D264" s="184" t="s">
        <v>184</v>
      </c>
      <c r="E264" s="185" t="s">
        <v>469</v>
      </c>
      <c r="F264" s="186" t="s">
        <v>470</v>
      </c>
      <c r="G264" s="187" t="s">
        <v>305</v>
      </c>
      <c r="H264" s="188">
        <v>23.805</v>
      </c>
      <c r="I264" s="189"/>
      <c r="J264" s="190">
        <f>ROUND(I264*H264,2)</f>
        <v>0</v>
      </c>
      <c r="K264" s="186" t="s">
        <v>188</v>
      </c>
      <c r="L264" s="38"/>
      <c r="M264" s="191" t="s">
        <v>1</v>
      </c>
      <c r="N264" s="192" t="s">
        <v>38</v>
      </c>
      <c r="O264" s="70"/>
      <c r="P264" s="193">
        <f>O264*H264</f>
        <v>0</v>
      </c>
      <c r="Q264" s="193">
        <v>0</v>
      </c>
      <c r="R264" s="193">
        <f>Q264*H264</f>
        <v>0</v>
      </c>
      <c r="S264" s="193">
        <v>0</v>
      </c>
      <c r="T264" s="194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95" t="s">
        <v>189</v>
      </c>
      <c r="AT264" s="195" t="s">
        <v>184</v>
      </c>
      <c r="AU264" s="195" t="s">
        <v>83</v>
      </c>
      <c r="AY264" s="16" t="s">
        <v>182</v>
      </c>
      <c r="BE264" s="196">
        <f>IF(N264="základní",J264,0)</f>
        <v>0</v>
      </c>
      <c r="BF264" s="196">
        <f>IF(N264="snížená",J264,0)</f>
        <v>0</v>
      </c>
      <c r="BG264" s="196">
        <f>IF(N264="zákl. přenesená",J264,0)</f>
        <v>0</v>
      </c>
      <c r="BH264" s="196">
        <f>IF(N264="sníž. přenesená",J264,0)</f>
        <v>0</v>
      </c>
      <c r="BI264" s="196">
        <f>IF(N264="nulová",J264,0)</f>
        <v>0</v>
      </c>
      <c r="BJ264" s="16" t="s">
        <v>81</v>
      </c>
      <c r="BK264" s="196">
        <f>ROUND(I264*H264,2)</f>
        <v>0</v>
      </c>
      <c r="BL264" s="16" t="s">
        <v>189</v>
      </c>
      <c r="BM264" s="195" t="s">
        <v>471</v>
      </c>
    </row>
    <row r="265" spans="1:65" s="12" customFormat="1">
      <c r="B265" s="197"/>
      <c r="C265" s="198"/>
      <c r="D265" s="199" t="s">
        <v>191</v>
      </c>
      <c r="E265" s="200" t="s">
        <v>1</v>
      </c>
      <c r="F265" s="201" t="s">
        <v>601</v>
      </c>
      <c r="G265" s="198"/>
      <c r="H265" s="202">
        <v>23.805</v>
      </c>
      <c r="I265" s="203"/>
      <c r="J265" s="198"/>
      <c r="K265" s="198"/>
      <c r="L265" s="204"/>
      <c r="M265" s="205"/>
      <c r="N265" s="206"/>
      <c r="O265" s="206"/>
      <c r="P265" s="206"/>
      <c r="Q265" s="206"/>
      <c r="R265" s="206"/>
      <c r="S265" s="206"/>
      <c r="T265" s="207"/>
      <c r="AT265" s="208" t="s">
        <v>191</v>
      </c>
      <c r="AU265" s="208" t="s">
        <v>83</v>
      </c>
      <c r="AV265" s="12" t="s">
        <v>83</v>
      </c>
      <c r="AW265" s="12" t="s">
        <v>30</v>
      </c>
      <c r="AX265" s="12" t="s">
        <v>81</v>
      </c>
      <c r="AY265" s="208" t="s">
        <v>182</v>
      </c>
    </row>
    <row r="266" spans="1:65" s="1" customFormat="1" ht="24">
      <c r="A266" s="33"/>
      <c r="B266" s="34"/>
      <c r="C266" s="184" t="s">
        <v>448</v>
      </c>
      <c r="D266" s="184" t="s">
        <v>184</v>
      </c>
      <c r="E266" s="185" t="s">
        <v>474</v>
      </c>
      <c r="F266" s="186" t="s">
        <v>304</v>
      </c>
      <c r="G266" s="187" t="s">
        <v>305</v>
      </c>
      <c r="H266" s="188">
        <v>37.4</v>
      </c>
      <c r="I266" s="189"/>
      <c r="J266" s="190">
        <f>ROUND(I266*H266,2)</f>
        <v>0</v>
      </c>
      <c r="K266" s="186" t="s">
        <v>188</v>
      </c>
      <c r="L266" s="38"/>
      <c r="M266" s="191" t="s">
        <v>1</v>
      </c>
      <c r="N266" s="192" t="s">
        <v>38</v>
      </c>
      <c r="O266" s="70"/>
      <c r="P266" s="193">
        <f>O266*H266</f>
        <v>0</v>
      </c>
      <c r="Q266" s="193">
        <v>0</v>
      </c>
      <c r="R266" s="193">
        <f>Q266*H266</f>
        <v>0</v>
      </c>
      <c r="S266" s="193">
        <v>0</v>
      </c>
      <c r="T266" s="194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95" t="s">
        <v>189</v>
      </c>
      <c r="AT266" s="195" t="s">
        <v>184</v>
      </c>
      <c r="AU266" s="195" t="s">
        <v>83</v>
      </c>
      <c r="AY266" s="16" t="s">
        <v>182</v>
      </c>
      <c r="BE266" s="196">
        <f>IF(N266="základní",J266,0)</f>
        <v>0</v>
      </c>
      <c r="BF266" s="196">
        <f>IF(N266="snížená",J266,0)</f>
        <v>0</v>
      </c>
      <c r="BG266" s="196">
        <f>IF(N266="zákl. přenesená",J266,0)</f>
        <v>0</v>
      </c>
      <c r="BH266" s="196">
        <f>IF(N266="sníž. přenesená",J266,0)</f>
        <v>0</v>
      </c>
      <c r="BI266" s="196">
        <f>IF(N266="nulová",J266,0)</f>
        <v>0</v>
      </c>
      <c r="BJ266" s="16" t="s">
        <v>81</v>
      </c>
      <c r="BK266" s="196">
        <f>ROUND(I266*H266,2)</f>
        <v>0</v>
      </c>
      <c r="BL266" s="16" t="s">
        <v>189</v>
      </c>
      <c r="BM266" s="195" t="s">
        <v>475</v>
      </c>
    </row>
    <row r="267" spans="1:65" s="12" customFormat="1">
      <c r="B267" s="197"/>
      <c r="C267" s="198"/>
      <c r="D267" s="199" t="s">
        <v>191</v>
      </c>
      <c r="E267" s="200" t="s">
        <v>1</v>
      </c>
      <c r="F267" s="201" t="s">
        <v>602</v>
      </c>
      <c r="G267" s="198"/>
      <c r="H267" s="202">
        <v>37.4</v>
      </c>
      <c r="I267" s="203"/>
      <c r="J267" s="198"/>
      <c r="K267" s="198"/>
      <c r="L267" s="204"/>
      <c r="M267" s="205"/>
      <c r="N267" s="206"/>
      <c r="O267" s="206"/>
      <c r="P267" s="206"/>
      <c r="Q267" s="206"/>
      <c r="R267" s="206"/>
      <c r="S267" s="206"/>
      <c r="T267" s="207"/>
      <c r="AT267" s="208" t="s">
        <v>191</v>
      </c>
      <c r="AU267" s="208" t="s">
        <v>83</v>
      </c>
      <c r="AV267" s="12" t="s">
        <v>83</v>
      </c>
      <c r="AW267" s="12" t="s">
        <v>30</v>
      </c>
      <c r="AX267" s="12" t="s">
        <v>81</v>
      </c>
      <c r="AY267" s="208" t="s">
        <v>182</v>
      </c>
    </row>
    <row r="268" spans="1:65" s="11" customFormat="1" ht="22.9" customHeight="1">
      <c r="B268" s="168"/>
      <c r="C268" s="169"/>
      <c r="D268" s="170" t="s">
        <v>72</v>
      </c>
      <c r="E268" s="182" t="s">
        <v>477</v>
      </c>
      <c r="F268" s="182" t="s">
        <v>478</v>
      </c>
      <c r="G268" s="169"/>
      <c r="H268" s="169"/>
      <c r="I268" s="172"/>
      <c r="J268" s="183">
        <f>BK268</f>
        <v>0</v>
      </c>
      <c r="K268" s="169"/>
      <c r="L268" s="174"/>
      <c r="M268" s="175"/>
      <c r="N268" s="176"/>
      <c r="O268" s="176"/>
      <c r="P268" s="177">
        <f>SUM(P269:P272)</f>
        <v>0</v>
      </c>
      <c r="Q268" s="176"/>
      <c r="R268" s="177">
        <f>SUM(R269:R272)</f>
        <v>0</v>
      </c>
      <c r="S268" s="176"/>
      <c r="T268" s="178">
        <f>SUM(T269:T272)</f>
        <v>0</v>
      </c>
      <c r="AR268" s="179" t="s">
        <v>81</v>
      </c>
      <c r="AT268" s="180" t="s">
        <v>72</v>
      </c>
      <c r="AU268" s="180" t="s">
        <v>81</v>
      </c>
      <c r="AY268" s="179" t="s">
        <v>182</v>
      </c>
      <c r="BK268" s="181">
        <f>SUM(BK269:BK272)</f>
        <v>0</v>
      </c>
    </row>
    <row r="269" spans="1:65" s="1" customFormat="1" ht="33" customHeight="1">
      <c r="A269" s="33"/>
      <c r="B269" s="34"/>
      <c r="C269" s="184" t="s">
        <v>453</v>
      </c>
      <c r="D269" s="184" t="s">
        <v>184</v>
      </c>
      <c r="E269" s="185" t="s">
        <v>480</v>
      </c>
      <c r="F269" s="186" t="s">
        <v>481</v>
      </c>
      <c r="G269" s="187" t="s">
        <v>305</v>
      </c>
      <c r="H269" s="188">
        <v>48.161999999999999</v>
      </c>
      <c r="I269" s="189"/>
      <c r="J269" s="190">
        <f>ROUND(I269*H269,2)</f>
        <v>0</v>
      </c>
      <c r="K269" s="186" t="s">
        <v>188</v>
      </c>
      <c r="L269" s="38"/>
      <c r="M269" s="191" t="s">
        <v>1</v>
      </c>
      <c r="N269" s="192" t="s">
        <v>38</v>
      </c>
      <c r="O269" s="70"/>
      <c r="P269" s="193">
        <f>O269*H269</f>
        <v>0</v>
      </c>
      <c r="Q269" s="193">
        <v>0</v>
      </c>
      <c r="R269" s="193">
        <f>Q269*H269</f>
        <v>0</v>
      </c>
      <c r="S269" s="193">
        <v>0</v>
      </c>
      <c r="T269" s="194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95" t="s">
        <v>189</v>
      </c>
      <c r="AT269" s="195" t="s">
        <v>184</v>
      </c>
      <c r="AU269" s="195" t="s">
        <v>83</v>
      </c>
      <c r="AY269" s="16" t="s">
        <v>182</v>
      </c>
      <c r="BE269" s="196">
        <f>IF(N269="základní",J269,0)</f>
        <v>0</v>
      </c>
      <c r="BF269" s="196">
        <f>IF(N269="snížená",J269,0)</f>
        <v>0</v>
      </c>
      <c r="BG269" s="196">
        <f>IF(N269="zákl. přenesená",J269,0)</f>
        <v>0</v>
      </c>
      <c r="BH269" s="196">
        <f>IF(N269="sníž. přenesená",J269,0)</f>
        <v>0</v>
      </c>
      <c r="BI269" s="196">
        <f>IF(N269="nulová",J269,0)</f>
        <v>0</v>
      </c>
      <c r="BJ269" s="16" t="s">
        <v>81</v>
      </c>
      <c r="BK269" s="196">
        <f>ROUND(I269*H269,2)</f>
        <v>0</v>
      </c>
      <c r="BL269" s="16" t="s">
        <v>189</v>
      </c>
      <c r="BM269" s="195" t="s">
        <v>482</v>
      </c>
    </row>
    <row r="270" spans="1:65" s="12" customFormat="1">
      <c r="B270" s="197"/>
      <c r="C270" s="198"/>
      <c r="D270" s="199" t="s">
        <v>191</v>
      </c>
      <c r="E270" s="200" t="s">
        <v>1</v>
      </c>
      <c r="F270" s="201" t="s">
        <v>603</v>
      </c>
      <c r="G270" s="198"/>
      <c r="H270" s="202">
        <v>48.161999999999999</v>
      </c>
      <c r="I270" s="203"/>
      <c r="J270" s="198"/>
      <c r="K270" s="198"/>
      <c r="L270" s="204"/>
      <c r="M270" s="205"/>
      <c r="N270" s="206"/>
      <c r="O270" s="206"/>
      <c r="P270" s="206"/>
      <c r="Q270" s="206"/>
      <c r="R270" s="206"/>
      <c r="S270" s="206"/>
      <c r="T270" s="207"/>
      <c r="AT270" s="208" t="s">
        <v>191</v>
      </c>
      <c r="AU270" s="208" t="s">
        <v>83</v>
      </c>
      <c r="AV270" s="12" t="s">
        <v>83</v>
      </c>
      <c r="AW270" s="12" t="s">
        <v>30</v>
      </c>
      <c r="AX270" s="12" t="s">
        <v>81</v>
      </c>
      <c r="AY270" s="208" t="s">
        <v>182</v>
      </c>
    </row>
    <row r="271" spans="1:65" s="1" customFormat="1" ht="24">
      <c r="A271" s="33"/>
      <c r="B271" s="34"/>
      <c r="C271" s="184" t="s">
        <v>459</v>
      </c>
      <c r="D271" s="184" t="s">
        <v>184</v>
      </c>
      <c r="E271" s="185" t="s">
        <v>485</v>
      </c>
      <c r="F271" s="186" t="s">
        <v>486</v>
      </c>
      <c r="G271" s="187" t="s">
        <v>305</v>
      </c>
      <c r="H271" s="188">
        <v>11.56</v>
      </c>
      <c r="I271" s="189"/>
      <c r="J271" s="190">
        <f>ROUND(I271*H271,2)</f>
        <v>0</v>
      </c>
      <c r="K271" s="186" t="s">
        <v>188</v>
      </c>
      <c r="L271" s="38"/>
      <c r="M271" s="191" t="s">
        <v>1</v>
      </c>
      <c r="N271" s="192" t="s">
        <v>38</v>
      </c>
      <c r="O271" s="70"/>
      <c r="P271" s="193">
        <f>O271*H271</f>
        <v>0</v>
      </c>
      <c r="Q271" s="193">
        <v>0</v>
      </c>
      <c r="R271" s="193">
        <f>Q271*H271</f>
        <v>0</v>
      </c>
      <c r="S271" s="193">
        <v>0</v>
      </c>
      <c r="T271" s="194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95" t="s">
        <v>189</v>
      </c>
      <c r="AT271" s="195" t="s">
        <v>184</v>
      </c>
      <c r="AU271" s="195" t="s">
        <v>83</v>
      </c>
      <c r="AY271" s="16" t="s">
        <v>182</v>
      </c>
      <c r="BE271" s="196">
        <f>IF(N271="základní",J271,0)</f>
        <v>0</v>
      </c>
      <c r="BF271" s="196">
        <f>IF(N271="snížená",J271,0)</f>
        <v>0</v>
      </c>
      <c r="BG271" s="196">
        <f>IF(N271="zákl. přenesená",J271,0)</f>
        <v>0</v>
      </c>
      <c r="BH271" s="196">
        <f>IF(N271="sníž. přenesená",J271,0)</f>
        <v>0</v>
      </c>
      <c r="BI271" s="196">
        <f>IF(N271="nulová",J271,0)</f>
        <v>0</v>
      </c>
      <c r="BJ271" s="16" t="s">
        <v>81</v>
      </c>
      <c r="BK271" s="196">
        <f>ROUND(I271*H271,2)</f>
        <v>0</v>
      </c>
      <c r="BL271" s="16" t="s">
        <v>189</v>
      </c>
      <c r="BM271" s="195" t="s">
        <v>487</v>
      </c>
    </row>
    <row r="272" spans="1:65" s="12" customFormat="1">
      <c r="B272" s="197"/>
      <c r="C272" s="198"/>
      <c r="D272" s="199" t="s">
        <v>191</v>
      </c>
      <c r="E272" s="200" t="s">
        <v>1</v>
      </c>
      <c r="F272" s="201" t="s">
        <v>604</v>
      </c>
      <c r="G272" s="198"/>
      <c r="H272" s="202">
        <v>11.56</v>
      </c>
      <c r="I272" s="203"/>
      <c r="J272" s="198"/>
      <c r="K272" s="198"/>
      <c r="L272" s="204"/>
      <c r="M272" s="240"/>
      <c r="N272" s="241"/>
      <c r="O272" s="241"/>
      <c r="P272" s="241"/>
      <c r="Q272" s="241"/>
      <c r="R272" s="241"/>
      <c r="S272" s="241"/>
      <c r="T272" s="242"/>
      <c r="AT272" s="208" t="s">
        <v>191</v>
      </c>
      <c r="AU272" s="208" t="s">
        <v>83</v>
      </c>
      <c r="AV272" s="12" t="s">
        <v>83</v>
      </c>
      <c r="AW272" s="12" t="s">
        <v>30</v>
      </c>
      <c r="AX272" s="12" t="s">
        <v>81</v>
      </c>
      <c r="AY272" s="208" t="s">
        <v>182</v>
      </c>
    </row>
    <row r="273" spans="1:31" s="1" customFormat="1" ht="6.95" customHeight="1">
      <c r="A273" s="33"/>
      <c r="B273" s="53"/>
      <c r="C273" s="54"/>
      <c r="D273" s="54"/>
      <c r="E273" s="54"/>
      <c r="F273" s="54"/>
      <c r="G273" s="54"/>
      <c r="H273" s="54"/>
      <c r="I273" s="54"/>
      <c r="J273" s="54"/>
      <c r="K273" s="54"/>
      <c r="L273" s="38"/>
      <c r="M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</row>
  </sheetData>
  <sheetProtection sheet="1" objects="1" scenarios="1" formatColumns="0" formatRows="0" autoFilter="0"/>
  <autoFilter ref="C123:K272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honeticPr fontId="39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7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1:56" ht="36.950000000000003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6" t="s">
        <v>101</v>
      </c>
      <c r="AZ2" s="106" t="s">
        <v>111</v>
      </c>
      <c r="BA2" s="106" t="s">
        <v>112</v>
      </c>
      <c r="BB2" s="106" t="s">
        <v>1</v>
      </c>
      <c r="BC2" s="106" t="s">
        <v>605</v>
      </c>
      <c r="BD2" s="106" t="s">
        <v>83</v>
      </c>
    </row>
    <row r="3" spans="1:56" ht="6.95" hidden="1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83</v>
      </c>
      <c r="AZ3" s="106" t="s">
        <v>114</v>
      </c>
      <c r="BA3" s="106" t="s">
        <v>115</v>
      </c>
      <c r="BB3" s="106" t="s">
        <v>1</v>
      </c>
      <c r="BC3" s="106" t="s">
        <v>606</v>
      </c>
      <c r="BD3" s="106" t="s">
        <v>83</v>
      </c>
    </row>
    <row r="4" spans="1:56" ht="24.95" hidden="1" customHeight="1">
      <c r="B4" s="19"/>
      <c r="D4" s="109" t="s">
        <v>117</v>
      </c>
      <c r="L4" s="19"/>
      <c r="M4" s="110" t="s">
        <v>10</v>
      </c>
      <c r="AT4" s="16" t="s">
        <v>4</v>
      </c>
      <c r="AZ4" s="106" t="s">
        <v>118</v>
      </c>
      <c r="BA4" s="106" t="s">
        <v>119</v>
      </c>
      <c r="BB4" s="106" t="s">
        <v>1</v>
      </c>
      <c r="BC4" s="106" t="s">
        <v>120</v>
      </c>
      <c r="BD4" s="106" t="s">
        <v>83</v>
      </c>
    </row>
    <row r="5" spans="1:56" ht="6.95" hidden="1" customHeight="1">
      <c r="B5" s="19"/>
      <c r="L5" s="19"/>
      <c r="AZ5" s="106" t="s">
        <v>121</v>
      </c>
      <c r="BA5" s="106" t="s">
        <v>122</v>
      </c>
      <c r="BB5" s="106" t="s">
        <v>1</v>
      </c>
      <c r="BC5" s="106" t="s">
        <v>606</v>
      </c>
      <c r="BD5" s="106" t="s">
        <v>83</v>
      </c>
    </row>
    <row r="6" spans="1:56" ht="12" hidden="1" customHeight="1">
      <c r="B6" s="19"/>
      <c r="D6" s="111" t="s">
        <v>16</v>
      </c>
      <c r="L6" s="19"/>
      <c r="AZ6" s="106" t="s">
        <v>123</v>
      </c>
      <c r="BA6" s="106" t="s">
        <v>124</v>
      </c>
      <c r="BB6" s="106" t="s">
        <v>1</v>
      </c>
      <c r="BC6" s="106" t="s">
        <v>607</v>
      </c>
      <c r="BD6" s="106" t="s">
        <v>83</v>
      </c>
    </row>
    <row r="7" spans="1:56" ht="16.5" hidden="1" customHeight="1">
      <c r="B7" s="19"/>
      <c r="E7" s="306" t="str">
        <f ca="1">'Rekapitulace stavby'!K6</f>
        <v>Vodovodní přípojky Chlístovice - Žandov</v>
      </c>
      <c r="F7" s="307"/>
      <c r="G7" s="307"/>
      <c r="H7" s="307"/>
      <c r="L7" s="19"/>
      <c r="AZ7" s="106" t="s">
        <v>126</v>
      </c>
      <c r="BA7" s="106" t="s">
        <v>127</v>
      </c>
      <c r="BB7" s="106" t="s">
        <v>1</v>
      </c>
      <c r="BC7" s="106" t="s">
        <v>605</v>
      </c>
      <c r="BD7" s="106" t="s">
        <v>83</v>
      </c>
    </row>
    <row r="8" spans="1:56" s="1" customFormat="1" ht="12" hidden="1" customHeight="1">
      <c r="A8" s="33"/>
      <c r="B8" s="38"/>
      <c r="C8" s="33"/>
      <c r="D8" s="111" t="s">
        <v>128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106" t="s">
        <v>129</v>
      </c>
      <c r="BA8" s="106" t="s">
        <v>130</v>
      </c>
      <c r="BB8" s="106" t="s">
        <v>1</v>
      </c>
      <c r="BC8" s="106" t="s">
        <v>608</v>
      </c>
      <c r="BD8" s="106" t="s">
        <v>83</v>
      </c>
    </row>
    <row r="9" spans="1:56" s="1" customFormat="1" ht="16.5" hidden="1" customHeight="1">
      <c r="A9" s="33"/>
      <c r="B9" s="38"/>
      <c r="C9" s="33"/>
      <c r="D9" s="33"/>
      <c r="E9" s="308" t="s">
        <v>609</v>
      </c>
      <c r="F9" s="309"/>
      <c r="G9" s="309"/>
      <c r="H9" s="309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6" t="s">
        <v>133</v>
      </c>
      <c r="BA9" s="106" t="s">
        <v>134</v>
      </c>
      <c r="BB9" s="106" t="s">
        <v>1</v>
      </c>
      <c r="BC9" s="106" t="s">
        <v>135</v>
      </c>
      <c r="BD9" s="106" t="s">
        <v>83</v>
      </c>
    </row>
    <row r="10" spans="1:56" s="1" customFormat="1" hidden="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06" t="s">
        <v>136</v>
      </c>
      <c r="BA10" s="106" t="s">
        <v>137</v>
      </c>
      <c r="BB10" s="106" t="s">
        <v>1</v>
      </c>
      <c r="BC10" s="106" t="s">
        <v>610</v>
      </c>
      <c r="BD10" s="106" t="s">
        <v>83</v>
      </c>
    </row>
    <row r="11" spans="1:56" s="1" customFormat="1" ht="12" hidden="1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6" t="s">
        <v>139</v>
      </c>
      <c r="BA11" s="106" t="s">
        <v>140</v>
      </c>
      <c r="BB11" s="106" t="s">
        <v>1</v>
      </c>
      <c r="BC11" s="106" t="s">
        <v>611</v>
      </c>
      <c r="BD11" s="106" t="s">
        <v>83</v>
      </c>
    </row>
    <row r="12" spans="1:56" s="1" customFormat="1" ht="12" hidden="1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 ca="1">'Rekapitulace stavby'!AN8</f>
        <v>19. 4. 2021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6" t="s">
        <v>142</v>
      </c>
      <c r="BA12" s="106" t="s">
        <v>143</v>
      </c>
      <c r="BB12" s="106" t="s">
        <v>1</v>
      </c>
      <c r="BC12" s="106" t="s">
        <v>612</v>
      </c>
      <c r="BD12" s="106" t="s">
        <v>83</v>
      </c>
    </row>
    <row r="13" spans="1:56" s="1" customFormat="1" ht="10.9" hidden="1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6" t="s">
        <v>145</v>
      </c>
      <c r="BA13" s="106" t="s">
        <v>146</v>
      </c>
      <c r="BB13" s="106" t="s">
        <v>1</v>
      </c>
      <c r="BC13" s="106" t="s">
        <v>613</v>
      </c>
      <c r="BD13" s="106" t="s">
        <v>83</v>
      </c>
    </row>
    <row r="14" spans="1:56" s="1" customFormat="1" ht="12" hidden="1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 ca="1">IF('Rekapitulace stavby'!AN10="","",'Rekapitulace stavby'!AN10)</f>
        <v/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6" t="s">
        <v>148</v>
      </c>
      <c r="BA14" s="106" t="s">
        <v>149</v>
      </c>
      <c r="BB14" s="106" t="s">
        <v>1</v>
      </c>
      <c r="BC14" s="106" t="s">
        <v>370</v>
      </c>
      <c r="BD14" s="106" t="s">
        <v>83</v>
      </c>
    </row>
    <row r="15" spans="1:56" s="1" customFormat="1" ht="18" hidden="1" customHeight="1">
      <c r="A15" s="33"/>
      <c r="B15" s="38"/>
      <c r="C15" s="33"/>
      <c r="D15" s="33"/>
      <c r="E15" s="112" t="str">
        <f ca="1">IF('Rekapitulace stavby'!E11="","",'Rekapitulace stavby'!E11)</f>
        <v xml:space="preserve"> </v>
      </c>
      <c r="F15" s="33"/>
      <c r="G15" s="33"/>
      <c r="H15" s="33"/>
      <c r="I15" s="111" t="s">
        <v>26</v>
      </c>
      <c r="J15" s="112" t="str">
        <f ca="1"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1" customFormat="1" ht="6.95" hidden="1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1" customFormat="1" ht="12" hidden="1" customHeight="1">
      <c r="A17" s="33"/>
      <c r="B17" s="38"/>
      <c r="C17" s="33"/>
      <c r="D17" s="111" t="s">
        <v>27</v>
      </c>
      <c r="E17" s="33"/>
      <c r="F17" s="33"/>
      <c r="G17" s="33"/>
      <c r="H17" s="33"/>
      <c r="I17" s="111" t="s">
        <v>25</v>
      </c>
      <c r="J17" s="29" t="str">
        <f ca="1"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1" customFormat="1" ht="18" hidden="1" customHeight="1">
      <c r="A18" s="33"/>
      <c r="B18" s="38"/>
      <c r="C18" s="33"/>
      <c r="D18" s="33"/>
      <c r="E18" s="310" t="str">
        <f ca="1">'Rekapitulace stavby'!E14</f>
        <v>Vyplň údaj</v>
      </c>
      <c r="F18" s="311"/>
      <c r="G18" s="311"/>
      <c r="H18" s="311"/>
      <c r="I18" s="111" t="s">
        <v>26</v>
      </c>
      <c r="J18" s="29" t="str">
        <f ca="1"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1" customFormat="1" ht="6.95" hidden="1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1" customFormat="1" ht="12" hidden="1" customHeight="1">
      <c r="A20" s="33"/>
      <c r="B20" s="38"/>
      <c r="C20" s="33"/>
      <c r="D20" s="111" t="s">
        <v>29</v>
      </c>
      <c r="E20" s="33"/>
      <c r="F20" s="33"/>
      <c r="G20" s="33"/>
      <c r="H20" s="33"/>
      <c r="I20" s="111" t="s">
        <v>25</v>
      </c>
      <c r="J20" s="112" t="str">
        <f ca="1"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1" customFormat="1" ht="18" hidden="1" customHeight="1">
      <c r="A21" s="33"/>
      <c r="B21" s="38"/>
      <c r="C21" s="33"/>
      <c r="D21" s="33"/>
      <c r="E21" s="112" t="str">
        <f ca="1">IF('Rekapitulace stavby'!E17="","",'Rekapitulace stavby'!E17)</f>
        <v xml:space="preserve"> </v>
      </c>
      <c r="F21" s="33"/>
      <c r="G21" s="33"/>
      <c r="H21" s="33"/>
      <c r="I21" s="111" t="s">
        <v>26</v>
      </c>
      <c r="J21" s="112" t="str">
        <f ca="1"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1" customFormat="1" ht="6.95" hidden="1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1" customFormat="1" ht="12" hidden="1" customHeight="1">
      <c r="A23" s="33"/>
      <c r="B23" s="38"/>
      <c r="C23" s="33"/>
      <c r="D23" s="111" t="s">
        <v>31</v>
      </c>
      <c r="E23" s="33"/>
      <c r="F23" s="33"/>
      <c r="G23" s="33"/>
      <c r="H23" s="33"/>
      <c r="I23" s="111" t="s">
        <v>25</v>
      </c>
      <c r="J23" s="112" t="str">
        <f ca="1">IF('Rekapitulace stavby'!AN19="","",'Rekapitulace stavby'!AN19)</f>
        <v/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1" customFormat="1" ht="18" hidden="1" customHeight="1">
      <c r="A24" s="33"/>
      <c r="B24" s="38"/>
      <c r="C24" s="33"/>
      <c r="D24" s="33"/>
      <c r="E24" s="112" t="str">
        <f ca="1">IF('Rekapitulace stavby'!E20="","",'Rekapitulace stavby'!E20)</f>
        <v xml:space="preserve"> </v>
      </c>
      <c r="F24" s="33"/>
      <c r="G24" s="33"/>
      <c r="H24" s="33"/>
      <c r="I24" s="111" t="s">
        <v>26</v>
      </c>
      <c r="J24" s="112" t="str">
        <f ca="1">IF('Rekapitulace stavby'!AN20="","",'Rekapitulace stavby'!AN20)</f>
        <v/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1" customFormat="1" ht="6.95" hidden="1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1" customFormat="1" ht="12" hidden="1" customHeight="1">
      <c r="A26" s="33"/>
      <c r="B26" s="38"/>
      <c r="C26" s="33"/>
      <c r="D26" s="111" t="s">
        <v>32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7" customFormat="1" ht="16.5" hidden="1" customHeight="1">
      <c r="A27" s="114"/>
      <c r="B27" s="115"/>
      <c r="C27" s="114"/>
      <c r="D27" s="114"/>
      <c r="E27" s="312" t="s">
        <v>1</v>
      </c>
      <c r="F27" s="312"/>
      <c r="G27" s="312"/>
      <c r="H27" s="312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1" customFormat="1" ht="6.95" hidden="1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1" customFormat="1" ht="6.95" hidden="1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1" customFormat="1" ht="25.35" hidden="1" customHeight="1">
      <c r="A30" s="33"/>
      <c r="B30" s="38"/>
      <c r="C30" s="33"/>
      <c r="D30" s="118" t="s">
        <v>33</v>
      </c>
      <c r="E30" s="33"/>
      <c r="F30" s="33"/>
      <c r="G30" s="33"/>
      <c r="H30" s="33"/>
      <c r="I30" s="33"/>
      <c r="J30" s="119">
        <f>ROUND(J124,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1" customFormat="1" ht="6.95" hidden="1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1" customFormat="1" ht="14.45" hidden="1" customHeight="1">
      <c r="A32" s="33"/>
      <c r="B32" s="38"/>
      <c r="C32" s="33"/>
      <c r="D32" s="33"/>
      <c r="E32" s="33"/>
      <c r="F32" s="120" t="s">
        <v>35</v>
      </c>
      <c r="G32" s="33"/>
      <c r="H32" s="33"/>
      <c r="I32" s="120" t="s">
        <v>34</v>
      </c>
      <c r="J32" s="120" t="s">
        <v>36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1" customFormat="1" ht="14.45" hidden="1" customHeight="1">
      <c r="A33" s="33"/>
      <c r="B33" s="38"/>
      <c r="C33" s="33"/>
      <c r="D33" s="121" t="s">
        <v>37</v>
      </c>
      <c r="E33" s="111" t="s">
        <v>38</v>
      </c>
      <c r="F33" s="122">
        <f>ROUND((SUM(BE124:BE272)),  2)</f>
        <v>0</v>
      </c>
      <c r="G33" s="33"/>
      <c r="H33" s="33"/>
      <c r="I33" s="123">
        <v>0.21</v>
      </c>
      <c r="J33" s="122">
        <f>ROUND(((SUM(BE124:BE272))*I33),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1" customFormat="1" ht="14.45" hidden="1" customHeight="1">
      <c r="A34" s="33"/>
      <c r="B34" s="38"/>
      <c r="C34" s="33"/>
      <c r="D34" s="33"/>
      <c r="E34" s="111" t="s">
        <v>39</v>
      </c>
      <c r="F34" s="122">
        <f>ROUND((SUM(BF124:BF272)),  2)</f>
        <v>0</v>
      </c>
      <c r="G34" s="33"/>
      <c r="H34" s="33"/>
      <c r="I34" s="123">
        <v>0.15</v>
      </c>
      <c r="J34" s="122">
        <f>ROUND(((SUM(BF124:BF272))*I34),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1" customFormat="1" ht="14.45" hidden="1" customHeight="1">
      <c r="A35" s="33"/>
      <c r="B35" s="38"/>
      <c r="C35" s="33"/>
      <c r="D35" s="33"/>
      <c r="E35" s="111" t="s">
        <v>40</v>
      </c>
      <c r="F35" s="122">
        <f>ROUND((SUM(BG124:BG272)),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1" customFormat="1" ht="14.45" hidden="1" customHeight="1">
      <c r="A36" s="33"/>
      <c r="B36" s="38"/>
      <c r="C36" s="33"/>
      <c r="D36" s="33"/>
      <c r="E36" s="111" t="s">
        <v>41</v>
      </c>
      <c r="F36" s="122">
        <f>ROUND((SUM(BH124:BH272)),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1" customFormat="1" ht="14.45" hidden="1" customHeight="1">
      <c r="A37" s="33"/>
      <c r="B37" s="38"/>
      <c r="C37" s="33"/>
      <c r="D37" s="33"/>
      <c r="E37" s="111" t="s">
        <v>42</v>
      </c>
      <c r="F37" s="122">
        <f>ROUND((SUM(BI124:BI272)),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1" customFormat="1" ht="6.95" hidden="1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25.35" hidden="1" customHeight="1">
      <c r="A39" s="33"/>
      <c r="B39" s="38"/>
      <c r="C39" s="124"/>
      <c r="D39" s="125" t="s">
        <v>43</v>
      </c>
      <c r="E39" s="126"/>
      <c r="F39" s="126"/>
      <c r="G39" s="127" t="s">
        <v>44</v>
      </c>
      <c r="H39" s="128" t="s">
        <v>45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1" customFormat="1" ht="14.45" hidden="1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ht="14.45" hidden="1" customHeight="1">
      <c r="B41" s="19"/>
      <c r="L41" s="19"/>
    </row>
    <row r="42" spans="1:31" ht="14.45" hidden="1" customHeight="1">
      <c r="B42" s="19"/>
      <c r="L42" s="19"/>
    </row>
    <row r="43" spans="1:31" ht="14.45" hidden="1" customHeight="1">
      <c r="B43" s="19"/>
      <c r="L43" s="19"/>
    </row>
    <row r="44" spans="1:31" ht="14.45" hidden="1" customHeight="1">
      <c r="B44" s="19"/>
      <c r="L44" s="19"/>
    </row>
    <row r="45" spans="1:31" ht="14.45" hidden="1" customHeight="1">
      <c r="B45" s="19"/>
      <c r="L45" s="19"/>
    </row>
    <row r="46" spans="1:31" ht="14.45" hidden="1" customHeight="1">
      <c r="B46" s="19"/>
      <c r="L46" s="19"/>
    </row>
    <row r="47" spans="1:31" ht="14.45" hidden="1" customHeight="1">
      <c r="B47" s="19"/>
      <c r="L47" s="19"/>
    </row>
    <row r="48" spans="1:31" ht="14.45" hidden="1" customHeight="1">
      <c r="B48" s="19"/>
      <c r="L48" s="19"/>
    </row>
    <row r="49" spans="1:31" ht="14.45" hidden="1" customHeight="1">
      <c r="B49" s="19"/>
      <c r="L49" s="19"/>
    </row>
    <row r="50" spans="1:31" s="1" customFormat="1" ht="14.45" hidden="1" customHeight="1">
      <c r="B50" s="50"/>
      <c r="D50" s="131" t="s">
        <v>46</v>
      </c>
      <c r="E50" s="132"/>
      <c r="F50" s="132"/>
      <c r="G50" s="131" t="s">
        <v>47</v>
      </c>
      <c r="H50" s="132"/>
      <c r="I50" s="132"/>
      <c r="J50" s="132"/>
      <c r="K50" s="132"/>
      <c r="L50" s="50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1" customFormat="1" ht="12.75" hidden="1">
      <c r="A61" s="33"/>
      <c r="B61" s="38"/>
      <c r="C61" s="33"/>
      <c r="D61" s="133" t="s">
        <v>48</v>
      </c>
      <c r="E61" s="134"/>
      <c r="F61" s="135" t="s">
        <v>49</v>
      </c>
      <c r="G61" s="133" t="s">
        <v>48</v>
      </c>
      <c r="H61" s="134"/>
      <c r="I61" s="134"/>
      <c r="J61" s="136" t="s">
        <v>49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1" customFormat="1" ht="12.75" hidden="1">
      <c r="A65" s="33"/>
      <c r="B65" s="38"/>
      <c r="C65" s="33"/>
      <c r="D65" s="131" t="s">
        <v>50</v>
      </c>
      <c r="E65" s="137"/>
      <c r="F65" s="137"/>
      <c r="G65" s="131" t="s">
        <v>51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1" customFormat="1" ht="12.75" hidden="1">
      <c r="A76" s="33"/>
      <c r="B76" s="38"/>
      <c r="C76" s="33"/>
      <c r="D76" s="133" t="s">
        <v>48</v>
      </c>
      <c r="E76" s="134"/>
      <c r="F76" s="135" t="s">
        <v>49</v>
      </c>
      <c r="G76" s="133" t="s">
        <v>48</v>
      </c>
      <c r="H76" s="134"/>
      <c r="I76" s="134"/>
      <c r="J76" s="136" t="s">
        <v>49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1" customFormat="1" ht="14.45" hidden="1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hidden="1"/>
    <row r="79" spans="1:31" hidden="1"/>
    <row r="80" spans="1:31" hidden="1"/>
    <row r="81" spans="1:47" s="1" customFormat="1" ht="6.95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1" customFormat="1" ht="24.95" customHeight="1">
      <c r="A82" s="33"/>
      <c r="B82" s="34"/>
      <c r="C82" s="22" t="s">
        <v>154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1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1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1" customFormat="1" ht="16.5" customHeight="1">
      <c r="A85" s="33"/>
      <c r="B85" s="34"/>
      <c r="C85" s="35"/>
      <c r="D85" s="35"/>
      <c r="E85" s="304" t="str">
        <f>E7</f>
        <v>Vodovodní přípojky Chlístovice - Žandov</v>
      </c>
      <c r="F85" s="305"/>
      <c r="G85" s="305"/>
      <c r="H85" s="30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1" customFormat="1" ht="12" customHeight="1">
      <c r="A86" s="33"/>
      <c r="B86" s="34"/>
      <c r="C86" s="28" t="s">
        <v>128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1" customFormat="1" ht="16.5" customHeight="1">
      <c r="A87" s="33"/>
      <c r="B87" s="34"/>
      <c r="C87" s="35"/>
      <c r="D87" s="35"/>
      <c r="E87" s="282" t="str">
        <f>E9</f>
        <v>SO 01.7 - Vodovodní přípojky Zdeslavice</v>
      </c>
      <c r="F87" s="303"/>
      <c r="G87" s="303"/>
      <c r="H87" s="30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1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1" customFormat="1" ht="12" customHeight="1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 t="str">
        <f>IF(J12="","",J12)</f>
        <v>19. 4. 2021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1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1" customFormat="1" ht="15.2" customHeight="1">
      <c r="A91" s="33"/>
      <c r="B91" s="34"/>
      <c r="C91" s="28" t="s">
        <v>24</v>
      </c>
      <c r="D91" s="35"/>
      <c r="E91" s="35"/>
      <c r="F91" s="26" t="str">
        <f>E15</f>
        <v xml:space="preserve"> </v>
      </c>
      <c r="G91" s="35"/>
      <c r="H91" s="35"/>
      <c r="I91" s="28" t="s">
        <v>29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1" customFormat="1" ht="15.2" customHeight="1">
      <c r="A92" s="33"/>
      <c r="B92" s="34"/>
      <c r="C92" s="28" t="s">
        <v>27</v>
      </c>
      <c r="D92" s="35"/>
      <c r="E92" s="35"/>
      <c r="F92" s="26" t="str">
        <f>IF(E18="","",E18)</f>
        <v>Vyplň údaj</v>
      </c>
      <c r="G92" s="35"/>
      <c r="H92" s="35"/>
      <c r="I92" s="28" t="s">
        <v>31</v>
      </c>
      <c r="J92" s="31" t="str">
        <f>E24</f>
        <v xml:space="preserve"> 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1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1" customFormat="1" ht="29.25" customHeight="1">
      <c r="A94" s="33"/>
      <c r="B94" s="34"/>
      <c r="C94" s="142" t="s">
        <v>155</v>
      </c>
      <c r="D94" s="42"/>
      <c r="E94" s="42"/>
      <c r="F94" s="42"/>
      <c r="G94" s="42"/>
      <c r="H94" s="42"/>
      <c r="I94" s="42"/>
      <c r="J94" s="143" t="s">
        <v>156</v>
      </c>
      <c r="K94" s="42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1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1" customFormat="1" ht="22.9" customHeight="1">
      <c r="A96" s="33"/>
      <c r="B96" s="34"/>
      <c r="C96" s="144" t="s">
        <v>157</v>
      </c>
      <c r="D96" s="35"/>
      <c r="E96" s="35"/>
      <c r="F96" s="35"/>
      <c r="G96" s="35"/>
      <c r="H96" s="35"/>
      <c r="I96" s="35"/>
      <c r="J96" s="82">
        <f>J124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158</v>
      </c>
    </row>
    <row r="97" spans="1:31" s="8" customFormat="1" ht="24.95" customHeight="1">
      <c r="B97" s="145"/>
      <c r="C97" s="146"/>
      <c r="D97" s="147" t="s">
        <v>159</v>
      </c>
      <c r="E97" s="148"/>
      <c r="F97" s="148"/>
      <c r="G97" s="148"/>
      <c r="H97" s="148"/>
      <c r="I97" s="148"/>
      <c r="J97" s="149">
        <f>J125</f>
        <v>0</v>
      </c>
      <c r="K97" s="146"/>
      <c r="L97" s="150"/>
    </row>
    <row r="98" spans="1:31" s="9" customFormat="1" ht="19.899999999999999" customHeight="1">
      <c r="B98" s="151"/>
      <c r="C98" s="152"/>
      <c r="D98" s="153" t="s">
        <v>160</v>
      </c>
      <c r="E98" s="154"/>
      <c r="F98" s="154"/>
      <c r="G98" s="154"/>
      <c r="H98" s="154"/>
      <c r="I98" s="154"/>
      <c r="J98" s="155">
        <f>J126</f>
        <v>0</v>
      </c>
      <c r="K98" s="152"/>
      <c r="L98" s="156"/>
    </row>
    <row r="99" spans="1:31" s="9" customFormat="1" ht="19.899999999999999" customHeight="1">
      <c r="B99" s="151"/>
      <c r="C99" s="152"/>
      <c r="D99" s="153" t="s">
        <v>161</v>
      </c>
      <c r="E99" s="154"/>
      <c r="F99" s="154"/>
      <c r="G99" s="154"/>
      <c r="H99" s="154"/>
      <c r="I99" s="154"/>
      <c r="J99" s="155">
        <f>J211</f>
        <v>0</v>
      </c>
      <c r="K99" s="152"/>
      <c r="L99" s="156"/>
    </row>
    <row r="100" spans="1:31" s="9" customFormat="1" ht="19.899999999999999" customHeight="1">
      <c r="B100" s="151"/>
      <c r="C100" s="152"/>
      <c r="D100" s="153" t="s">
        <v>162</v>
      </c>
      <c r="E100" s="154"/>
      <c r="F100" s="154"/>
      <c r="G100" s="154"/>
      <c r="H100" s="154"/>
      <c r="I100" s="154"/>
      <c r="J100" s="155">
        <f>J216</f>
        <v>0</v>
      </c>
      <c r="K100" s="152"/>
      <c r="L100" s="156"/>
    </row>
    <row r="101" spans="1:31" s="9" customFormat="1" ht="19.899999999999999" customHeight="1">
      <c r="B101" s="151"/>
      <c r="C101" s="152"/>
      <c r="D101" s="153" t="s">
        <v>163</v>
      </c>
      <c r="E101" s="154"/>
      <c r="F101" s="154"/>
      <c r="G101" s="154"/>
      <c r="H101" s="154"/>
      <c r="I101" s="154"/>
      <c r="J101" s="155">
        <f>J233</f>
        <v>0</v>
      </c>
      <c r="K101" s="152"/>
      <c r="L101" s="156"/>
    </row>
    <row r="102" spans="1:31" s="9" customFormat="1" ht="19.899999999999999" customHeight="1">
      <c r="B102" s="151"/>
      <c r="C102" s="152"/>
      <c r="D102" s="153" t="s">
        <v>164</v>
      </c>
      <c r="E102" s="154"/>
      <c r="F102" s="154"/>
      <c r="G102" s="154"/>
      <c r="H102" s="154"/>
      <c r="I102" s="154"/>
      <c r="J102" s="155">
        <f>J250</f>
        <v>0</v>
      </c>
      <c r="K102" s="152"/>
      <c r="L102" s="156"/>
    </row>
    <row r="103" spans="1:31" s="9" customFormat="1" ht="19.899999999999999" customHeight="1">
      <c r="B103" s="151"/>
      <c r="C103" s="152"/>
      <c r="D103" s="153" t="s">
        <v>165</v>
      </c>
      <c r="E103" s="154"/>
      <c r="F103" s="154"/>
      <c r="G103" s="154"/>
      <c r="H103" s="154"/>
      <c r="I103" s="154"/>
      <c r="J103" s="155">
        <f>J259</f>
        <v>0</v>
      </c>
      <c r="K103" s="152"/>
      <c r="L103" s="156"/>
    </row>
    <row r="104" spans="1:31" s="9" customFormat="1" ht="19.899999999999999" customHeight="1">
      <c r="B104" s="151"/>
      <c r="C104" s="152"/>
      <c r="D104" s="153" t="s">
        <v>166</v>
      </c>
      <c r="E104" s="154"/>
      <c r="F104" s="154"/>
      <c r="G104" s="154"/>
      <c r="H104" s="154"/>
      <c r="I104" s="154"/>
      <c r="J104" s="155">
        <f>J268</f>
        <v>0</v>
      </c>
      <c r="K104" s="152"/>
      <c r="L104" s="156"/>
    </row>
    <row r="105" spans="1:31" s="1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1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1" customFormat="1" ht="6.95" customHeight="1">
      <c r="A110" s="33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1" customFormat="1" ht="24.95" customHeight="1">
      <c r="A111" s="33"/>
      <c r="B111" s="34"/>
      <c r="C111" s="22" t="s">
        <v>167</v>
      </c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1" customFormat="1" ht="6.95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A113" s="33"/>
      <c r="B113" s="34"/>
      <c r="C113" s="28" t="s">
        <v>16</v>
      </c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6.5" customHeight="1">
      <c r="A114" s="33"/>
      <c r="B114" s="34"/>
      <c r="C114" s="35"/>
      <c r="D114" s="35"/>
      <c r="E114" s="304" t="str">
        <f>E7</f>
        <v>Vodovodní přípojky Chlístovice - Žandov</v>
      </c>
      <c r="F114" s="305"/>
      <c r="G114" s="305"/>
      <c r="H114" s="30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1" customFormat="1" ht="12" customHeight="1">
      <c r="A115" s="33"/>
      <c r="B115" s="34"/>
      <c r="C115" s="28" t="s">
        <v>128</v>
      </c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" customFormat="1" ht="16.5" customHeight="1">
      <c r="A116" s="33"/>
      <c r="B116" s="34"/>
      <c r="C116" s="35"/>
      <c r="D116" s="35"/>
      <c r="E116" s="282" t="str">
        <f>E9</f>
        <v>SO 01.7 - Vodovodní přípojky Zdeslavice</v>
      </c>
      <c r="F116" s="303"/>
      <c r="G116" s="303"/>
      <c r="H116" s="303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" customFormat="1" ht="6.9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" customFormat="1" ht="12" customHeight="1">
      <c r="A118" s="33"/>
      <c r="B118" s="34"/>
      <c r="C118" s="28" t="s">
        <v>20</v>
      </c>
      <c r="D118" s="35"/>
      <c r="E118" s="35"/>
      <c r="F118" s="26" t="str">
        <f>F12</f>
        <v xml:space="preserve"> </v>
      </c>
      <c r="G118" s="35"/>
      <c r="H118" s="35"/>
      <c r="I118" s="28" t="s">
        <v>22</v>
      </c>
      <c r="J118" s="65" t="str">
        <f>IF(J12="","",J12)</f>
        <v>19. 4. 2021</v>
      </c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" customFormat="1" ht="6.95" customHeight="1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" customFormat="1" ht="15.2" customHeight="1">
      <c r="A120" s="33"/>
      <c r="B120" s="34"/>
      <c r="C120" s="28" t="s">
        <v>24</v>
      </c>
      <c r="D120" s="35"/>
      <c r="E120" s="35"/>
      <c r="F120" s="26" t="str">
        <f>E15</f>
        <v xml:space="preserve"> </v>
      </c>
      <c r="G120" s="35"/>
      <c r="H120" s="35"/>
      <c r="I120" s="28" t="s">
        <v>29</v>
      </c>
      <c r="J120" s="31" t="str">
        <f>E21</f>
        <v xml:space="preserve"> </v>
      </c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" customFormat="1" ht="15.2" customHeight="1">
      <c r="A121" s="33"/>
      <c r="B121" s="34"/>
      <c r="C121" s="28" t="s">
        <v>27</v>
      </c>
      <c r="D121" s="35"/>
      <c r="E121" s="35"/>
      <c r="F121" s="26" t="str">
        <f>IF(E18="","",E18)</f>
        <v>Vyplň údaj</v>
      </c>
      <c r="G121" s="35"/>
      <c r="H121" s="35"/>
      <c r="I121" s="28" t="s">
        <v>31</v>
      </c>
      <c r="J121" s="31" t="str">
        <f>E24</f>
        <v xml:space="preserve"> 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" customFormat="1" ht="10.3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0" customFormat="1" ht="29.25" customHeight="1">
      <c r="A123" s="157"/>
      <c r="B123" s="158"/>
      <c r="C123" s="159" t="s">
        <v>168</v>
      </c>
      <c r="D123" s="160" t="s">
        <v>58</v>
      </c>
      <c r="E123" s="160" t="s">
        <v>54</v>
      </c>
      <c r="F123" s="160" t="s">
        <v>55</v>
      </c>
      <c r="G123" s="160" t="s">
        <v>169</v>
      </c>
      <c r="H123" s="160" t="s">
        <v>170</v>
      </c>
      <c r="I123" s="160" t="s">
        <v>171</v>
      </c>
      <c r="J123" s="160" t="s">
        <v>156</v>
      </c>
      <c r="K123" s="161" t="s">
        <v>172</v>
      </c>
      <c r="L123" s="162"/>
      <c r="M123" s="73" t="s">
        <v>1</v>
      </c>
      <c r="N123" s="74" t="s">
        <v>37</v>
      </c>
      <c r="O123" s="74" t="s">
        <v>173</v>
      </c>
      <c r="P123" s="74" t="s">
        <v>174</v>
      </c>
      <c r="Q123" s="74" t="s">
        <v>175</v>
      </c>
      <c r="R123" s="74" t="s">
        <v>176</v>
      </c>
      <c r="S123" s="74" t="s">
        <v>177</v>
      </c>
      <c r="T123" s="75" t="s">
        <v>178</v>
      </c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</row>
    <row r="124" spans="1:65" s="1" customFormat="1" ht="22.9" customHeight="1">
      <c r="A124" s="33"/>
      <c r="B124" s="34"/>
      <c r="C124" s="80" t="s">
        <v>179</v>
      </c>
      <c r="D124" s="35"/>
      <c r="E124" s="35"/>
      <c r="F124" s="35"/>
      <c r="G124" s="35"/>
      <c r="H124" s="35"/>
      <c r="I124" s="35"/>
      <c r="J124" s="163">
        <f>BK124</f>
        <v>0</v>
      </c>
      <c r="K124" s="35"/>
      <c r="L124" s="38"/>
      <c r="M124" s="76"/>
      <c r="N124" s="164"/>
      <c r="O124" s="77"/>
      <c r="P124" s="165">
        <f>P125</f>
        <v>0</v>
      </c>
      <c r="Q124" s="77"/>
      <c r="R124" s="165">
        <f>R125</f>
        <v>323.1639232</v>
      </c>
      <c r="S124" s="77"/>
      <c r="T124" s="166">
        <f>T125</f>
        <v>109.59801599999999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6" t="s">
        <v>72</v>
      </c>
      <c r="AU124" s="16" t="s">
        <v>158</v>
      </c>
      <c r="BK124" s="167">
        <f>BK125</f>
        <v>0</v>
      </c>
    </row>
    <row r="125" spans="1:65" s="11" customFormat="1" ht="25.9" customHeight="1">
      <c r="B125" s="168"/>
      <c r="C125" s="169"/>
      <c r="D125" s="170" t="s">
        <v>72</v>
      </c>
      <c r="E125" s="171" t="s">
        <v>180</v>
      </c>
      <c r="F125" s="171" t="s">
        <v>181</v>
      </c>
      <c r="G125" s="169"/>
      <c r="H125" s="169"/>
      <c r="I125" s="172"/>
      <c r="J125" s="173">
        <f>BK125</f>
        <v>0</v>
      </c>
      <c r="K125" s="169"/>
      <c r="L125" s="174"/>
      <c r="M125" s="175"/>
      <c r="N125" s="176"/>
      <c r="O125" s="176"/>
      <c r="P125" s="177">
        <f>P126+P211+P216+P233+P250+P259+P268</f>
        <v>0</v>
      </c>
      <c r="Q125" s="176"/>
      <c r="R125" s="177">
        <f>R126+R211+R216+R233+R250+R259+R268</f>
        <v>323.1639232</v>
      </c>
      <c r="S125" s="176"/>
      <c r="T125" s="178">
        <f>T126+T211+T216+T233+T250+T259+T268</f>
        <v>109.59801599999999</v>
      </c>
      <c r="AR125" s="179" t="s">
        <v>81</v>
      </c>
      <c r="AT125" s="180" t="s">
        <v>72</v>
      </c>
      <c r="AU125" s="180" t="s">
        <v>73</v>
      </c>
      <c r="AY125" s="179" t="s">
        <v>182</v>
      </c>
      <c r="BK125" s="181">
        <f>BK126+BK211+BK216+BK233+BK250+BK259+BK268</f>
        <v>0</v>
      </c>
    </row>
    <row r="126" spans="1:65" s="11" customFormat="1" ht="22.9" customHeight="1">
      <c r="B126" s="168"/>
      <c r="C126" s="169"/>
      <c r="D126" s="170" t="s">
        <v>72</v>
      </c>
      <c r="E126" s="182" t="s">
        <v>81</v>
      </c>
      <c r="F126" s="182" t="s">
        <v>183</v>
      </c>
      <c r="G126" s="169"/>
      <c r="H126" s="169"/>
      <c r="I126" s="172"/>
      <c r="J126" s="183">
        <f>BK126</f>
        <v>0</v>
      </c>
      <c r="K126" s="169"/>
      <c r="L126" s="174"/>
      <c r="M126" s="175"/>
      <c r="N126" s="176"/>
      <c r="O126" s="176"/>
      <c r="P126" s="177">
        <f>SUM(P127:P210)</f>
        <v>0</v>
      </c>
      <c r="Q126" s="176"/>
      <c r="R126" s="177">
        <f>SUM(R127:R210)</f>
        <v>250.770692</v>
      </c>
      <c r="S126" s="176"/>
      <c r="T126" s="178">
        <f>SUM(T127:T210)</f>
        <v>109.59801599999999</v>
      </c>
      <c r="AR126" s="179" t="s">
        <v>81</v>
      </c>
      <c r="AT126" s="180" t="s">
        <v>72</v>
      </c>
      <c r="AU126" s="180" t="s">
        <v>81</v>
      </c>
      <c r="AY126" s="179" t="s">
        <v>182</v>
      </c>
      <c r="BK126" s="181">
        <f>SUM(BK127:BK210)</f>
        <v>0</v>
      </c>
    </row>
    <row r="127" spans="1:65" s="1" customFormat="1" ht="24">
      <c r="A127" s="33"/>
      <c r="B127" s="34"/>
      <c r="C127" s="184" t="s">
        <v>81</v>
      </c>
      <c r="D127" s="184" t="s">
        <v>184</v>
      </c>
      <c r="E127" s="185" t="s">
        <v>185</v>
      </c>
      <c r="F127" s="186" t="s">
        <v>186</v>
      </c>
      <c r="G127" s="187" t="s">
        <v>187</v>
      </c>
      <c r="H127" s="188">
        <v>130.404</v>
      </c>
      <c r="I127" s="189"/>
      <c r="J127" s="190">
        <f>ROUND(I127*H127,2)</f>
        <v>0</v>
      </c>
      <c r="K127" s="186" t="s">
        <v>188</v>
      </c>
      <c r="L127" s="38"/>
      <c r="M127" s="191" t="s">
        <v>1</v>
      </c>
      <c r="N127" s="192" t="s">
        <v>38</v>
      </c>
      <c r="O127" s="70"/>
      <c r="P127" s="193">
        <f>O127*H127</f>
        <v>0</v>
      </c>
      <c r="Q127" s="193">
        <v>0</v>
      </c>
      <c r="R127" s="193">
        <f>Q127*H127</f>
        <v>0</v>
      </c>
      <c r="S127" s="193">
        <v>0.29499999999999998</v>
      </c>
      <c r="T127" s="194">
        <f>S127*H127</f>
        <v>38.469179999999994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5" t="s">
        <v>189</v>
      </c>
      <c r="AT127" s="195" t="s">
        <v>184</v>
      </c>
      <c r="AU127" s="195" t="s">
        <v>83</v>
      </c>
      <c r="AY127" s="16" t="s">
        <v>182</v>
      </c>
      <c r="BE127" s="196">
        <f>IF(N127="základní",J127,0)</f>
        <v>0</v>
      </c>
      <c r="BF127" s="196">
        <f>IF(N127="snížená",J127,0)</f>
        <v>0</v>
      </c>
      <c r="BG127" s="196">
        <f>IF(N127="zákl. přenesená",J127,0)</f>
        <v>0</v>
      </c>
      <c r="BH127" s="196">
        <f>IF(N127="sníž. přenesená",J127,0)</f>
        <v>0</v>
      </c>
      <c r="BI127" s="196">
        <f>IF(N127="nulová",J127,0)</f>
        <v>0</v>
      </c>
      <c r="BJ127" s="16" t="s">
        <v>81</v>
      </c>
      <c r="BK127" s="196">
        <f>ROUND(I127*H127,2)</f>
        <v>0</v>
      </c>
      <c r="BL127" s="16" t="s">
        <v>189</v>
      </c>
      <c r="BM127" s="195" t="s">
        <v>190</v>
      </c>
    </row>
    <row r="128" spans="1:65" s="12" customFormat="1">
      <c r="B128" s="197"/>
      <c r="C128" s="198"/>
      <c r="D128" s="199" t="s">
        <v>191</v>
      </c>
      <c r="E128" s="200" t="s">
        <v>1</v>
      </c>
      <c r="F128" s="201" t="s">
        <v>192</v>
      </c>
      <c r="G128" s="198"/>
      <c r="H128" s="202">
        <v>130.404</v>
      </c>
      <c r="I128" s="203"/>
      <c r="J128" s="198"/>
      <c r="K128" s="198"/>
      <c r="L128" s="204"/>
      <c r="M128" s="205"/>
      <c r="N128" s="206"/>
      <c r="O128" s="206"/>
      <c r="P128" s="206"/>
      <c r="Q128" s="206"/>
      <c r="R128" s="206"/>
      <c r="S128" s="206"/>
      <c r="T128" s="207"/>
      <c r="AT128" s="208" t="s">
        <v>191</v>
      </c>
      <c r="AU128" s="208" t="s">
        <v>83</v>
      </c>
      <c r="AV128" s="12" t="s">
        <v>83</v>
      </c>
      <c r="AW128" s="12" t="s">
        <v>30</v>
      </c>
      <c r="AX128" s="12" t="s">
        <v>81</v>
      </c>
      <c r="AY128" s="208" t="s">
        <v>182</v>
      </c>
    </row>
    <row r="129" spans="1:65" s="1" customFormat="1" ht="24">
      <c r="A129" s="33"/>
      <c r="B129" s="34"/>
      <c r="C129" s="184" t="s">
        <v>83</v>
      </c>
      <c r="D129" s="184" t="s">
        <v>184</v>
      </c>
      <c r="E129" s="185" t="s">
        <v>193</v>
      </c>
      <c r="F129" s="186" t="s">
        <v>194</v>
      </c>
      <c r="G129" s="187" t="s">
        <v>187</v>
      </c>
      <c r="H129" s="188">
        <v>184.72200000000001</v>
      </c>
      <c r="I129" s="189"/>
      <c r="J129" s="190">
        <f>ROUND(I129*H129,2)</f>
        <v>0</v>
      </c>
      <c r="K129" s="186" t="s">
        <v>188</v>
      </c>
      <c r="L129" s="38"/>
      <c r="M129" s="191" t="s">
        <v>1</v>
      </c>
      <c r="N129" s="192" t="s">
        <v>38</v>
      </c>
      <c r="O129" s="70"/>
      <c r="P129" s="193">
        <f>O129*H129</f>
        <v>0</v>
      </c>
      <c r="Q129" s="193">
        <v>0</v>
      </c>
      <c r="R129" s="193">
        <f>Q129*H129</f>
        <v>0</v>
      </c>
      <c r="S129" s="193">
        <v>9.8000000000000004E-2</v>
      </c>
      <c r="T129" s="194">
        <f>S129*H129</f>
        <v>18.102756000000003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95" t="s">
        <v>189</v>
      </c>
      <c r="AT129" s="195" t="s">
        <v>184</v>
      </c>
      <c r="AU129" s="195" t="s">
        <v>83</v>
      </c>
      <c r="AY129" s="16" t="s">
        <v>182</v>
      </c>
      <c r="BE129" s="196">
        <f>IF(N129="základní",J129,0)</f>
        <v>0</v>
      </c>
      <c r="BF129" s="196">
        <f>IF(N129="snížená",J129,0)</f>
        <v>0</v>
      </c>
      <c r="BG129" s="196">
        <f>IF(N129="zákl. přenesená",J129,0)</f>
        <v>0</v>
      </c>
      <c r="BH129" s="196">
        <f>IF(N129="sníž. přenesená",J129,0)</f>
        <v>0</v>
      </c>
      <c r="BI129" s="196">
        <f>IF(N129="nulová",J129,0)</f>
        <v>0</v>
      </c>
      <c r="BJ129" s="16" t="s">
        <v>81</v>
      </c>
      <c r="BK129" s="196">
        <f>ROUND(I129*H129,2)</f>
        <v>0</v>
      </c>
      <c r="BL129" s="16" t="s">
        <v>189</v>
      </c>
      <c r="BM129" s="195" t="s">
        <v>195</v>
      </c>
    </row>
    <row r="130" spans="1:65" s="12" customFormat="1">
      <c r="B130" s="197"/>
      <c r="C130" s="198"/>
      <c r="D130" s="199" t="s">
        <v>191</v>
      </c>
      <c r="E130" s="200" t="s">
        <v>1</v>
      </c>
      <c r="F130" s="201" t="s">
        <v>196</v>
      </c>
      <c r="G130" s="198"/>
      <c r="H130" s="202">
        <v>70.629000000000005</v>
      </c>
      <c r="I130" s="203"/>
      <c r="J130" s="198"/>
      <c r="K130" s="198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191</v>
      </c>
      <c r="AU130" s="208" t="s">
        <v>83</v>
      </c>
      <c r="AV130" s="12" t="s">
        <v>83</v>
      </c>
      <c r="AW130" s="12" t="s">
        <v>30</v>
      </c>
      <c r="AX130" s="12" t="s">
        <v>73</v>
      </c>
      <c r="AY130" s="208" t="s">
        <v>182</v>
      </c>
    </row>
    <row r="131" spans="1:65" s="12" customFormat="1">
      <c r="B131" s="197"/>
      <c r="C131" s="198"/>
      <c r="D131" s="199" t="s">
        <v>191</v>
      </c>
      <c r="E131" s="200" t="s">
        <v>1</v>
      </c>
      <c r="F131" s="201" t="s">
        <v>197</v>
      </c>
      <c r="G131" s="198"/>
      <c r="H131" s="202">
        <v>70.629000000000005</v>
      </c>
      <c r="I131" s="203"/>
      <c r="J131" s="198"/>
      <c r="K131" s="198"/>
      <c r="L131" s="204"/>
      <c r="M131" s="205"/>
      <c r="N131" s="206"/>
      <c r="O131" s="206"/>
      <c r="P131" s="206"/>
      <c r="Q131" s="206"/>
      <c r="R131" s="206"/>
      <c r="S131" s="206"/>
      <c r="T131" s="207"/>
      <c r="AT131" s="208" t="s">
        <v>191</v>
      </c>
      <c r="AU131" s="208" t="s">
        <v>83</v>
      </c>
      <c r="AV131" s="12" t="s">
        <v>83</v>
      </c>
      <c r="AW131" s="12" t="s">
        <v>30</v>
      </c>
      <c r="AX131" s="12" t="s">
        <v>73</v>
      </c>
      <c r="AY131" s="208" t="s">
        <v>182</v>
      </c>
    </row>
    <row r="132" spans="1:65" s="12" customFormat="1">
      <c r="B132" s="197"/>
      <c r="C132" s="198"/>
      <c r="D132" s="199" t="s">
        <v>191</v>
      </c>
      <c r="E132" s="200" t="s">
        <v>1</v>
      </c>
      <c r="F132" s="201" t="s">
        <v>198</v>
      </c>
      <c r="G132" s="198"/>
      <c r="H132" s="202">
        <v>43.463999999999999</v>
      </c>
      <c r="I132" s="203"/>
      <c r="J132" s="198"/>
      <c r="K132" s="198"/>
      <c r="L132" s="204"/>
      <c r="M132" s="205"/>
      <c r="N132" s="206"/>
      <c r="O132" s="206"/>
      <c r="P132" s="206"/>
      <c r="Q132" s="206"/>
      <c r="R132" s="206"/>
      <c r="S132" s="206"/>
      <c r="T132" s="207"/>
      <c r="AT132" s="208" t="s">
        <v>191</v>
      </c>
      <c r="AU132" s="208" t="s">
        <v>83</v>
      </c>
      <c r="AV132" s="12" t="s">
        <v>83</v>
      </c>
      <c r="AW132" s="12" t="s">
        <v>30</v>
      </c>
      <c r="AX132" s="12" t="s">
        <v>73</v>
      </c>
      <c r="AY132" s="208" t="s">
        <v>182</v>
      </c>
    </row>
    <row r="133" spans="1:65" s="13" customFormat="1">
      <c r="B133" s="209"/>
      <c r="C133" s="210"/>
      <c r="D133" s="199" t="s">
        <v>191</v>
      </c>
      <c r="E133" s="211" t="s">
        <v>1</v>
      </c>
      <c r="F133" s="212" t="s">
        <v>199</v>
      </c>
      <c r="G133" s="210"/>
      <c r="H133" s="213">
        <v>184.72200000000001</v>
      </c>
      <c r="I133" s="214"/>
      <c r="J133" s="210"/>
      <c r="K133" s="210"/>
      <c r="L133" s="215"/>
      <c r="M133" s="216"/>
      <c r="N133" s="217"/>
      <c r="O133" s="217"/>
      <c r="P133" s="217"/>
      <c r="Q133" s="217"/>
      <c r="R133" s="217"/>
      <c r="S133" s="217"/>
      <c r="T133" s="218"/>
      <c r="AT133" s="219" t="s">
        <v>191</v>
      </c>
      <c r="AU133" s="219" t="s">
        <v>83</v>
      </c>
      <c r="AV133" s="13" t="s">
        <v>189</v>
      </c>
      <c r="AW133" s="13" t="s">
        <v>30</v>
      </c>
      <c r="AX133" s="13" t="s">
        <v>81</v>
      </c>
      <c r="AY133" s="219" t="s">
        <v>182</v>
      </c>
    </row>
    <row r="134" spans="1:65" s="1" customFormat="1" ht="24">
      <c r="A134" s="33"/>
      <c r="B134" s="34"/>
      <c r="C134" s="184" t="s">
        <v>200</v>
      </c>
      <c r="D134" s="184" t="s">
        <v>184</v>
      </c>
      <c r="E134" s="185" t="s">
        <v>201</v>
      </c>
      <c r="F134" s="186" t="s">
        <v>202</v>
      </c>
      <c r="G134" s="187" t="s">
        <v>187</v>
      </c>
      <c r="H134" s="188">
        <v>43.463999999999999</v>
      </c>
      <c r="I134" s="189"/>
      <c r="J134" s="190">
        <f>ROUND(I134*H134,2)</f>
        <v>0</v>
      </c>
      <c r="K134" s="186" t="s">
        <v>188</v>
      </c>
      <c r="L134" s="38"/>
      <c r="M134" s="191" t="s">
        <v>1</v>
      </c>
      <c r="N134" s="192" t="s">
        <v>38</v>
      </c>
      <c r="O134" s="70"/>
      <c r="P134" s="193">
        <f>O134*H134</f>
        <v>0</v>
      </c>
      <c r="Q134" s="193">
        <v>0</v>
      </c>
      <c r="R134" s="193">
        <f>Q134*H134</f>
        <v>0</v>
      </c>
      <c r="S134" s="193">
        <v>0.22</v>
      </c>
      <c r="T134" s="194">
        <f>S134*H134</f>
        <v>9.5620799999999999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5" t="s">
        <v>189</v>
      </c>
      <c r="AT134" s="195" t="s">
        <v>184</v>
      </c>
      <c r="AU134" s="195" t="s">
        <v>83</v>
      </c>
      <c r="AY134" s="16" t="s">
        <v>182</v>
      </c>
      <c r="BE134" s="196">
        <f>IF(N134="základní",J134,0)</f>
        <v>0</v>
      </c>
      <c r="BF134" s="196">
        <f>IF(N134="snížená",J134,0)</f>
        <v>0</v>
      </c>
      <c r="BG134" s="196">
        <f>IF(N134="zákl. přenesená",J134,0)</f>
        <v>0</v>
      </c>
      <c r="BH134" s="196">
        <f>IF(N134="sníž. přenesená",J134,0)</f>
        <v>0</v>
      </c>
      <c r="BI134" s="196">
        <f>IF(N134="nulová",J134,0)</f>
        <v>0</v>
      </c>
      <c r="BJ134" s="16" t="s">
        <v>81</v>
      </c>
      <c r="BK134" s="196">
        <f>ROUND(I134*H134,2)</f>
        <v>0</v>
      </c>
      <c r="BL134" s="16" t="s">
        <v>189</v>
      </c>
      <c r="BM134" s="195" t="s">
        <v>203</v>
      </c>
    </row>
    <row r="135" spans="1:65" s="12" customFormat="1">
      <c r="B135" s="197"/>
      <c r="C135" s="198"/>
      <c r="D135" s="199" t="s">
        <v>191</v>
      </c>
      <c r="E135" s="200" t="s">
        <v>1</v>
      </c>
      <c r="F135" s="201" t="s">
        <v>204</v>
      </c>
      <c r="G135" s="198"/>
      <c r="H135" s="202">
        <v>43.463999999999999</v>
      </c>
      <c r="I135" s="203"/>
      <c r="J135" s="198"/>
      <c r="K135" s="198"/>
      <c r="L135" s="204"/>
      <c r="M135" s="205"/>
      <c r="N135" s="206"/>
      <c r="O135" s="206"/>
      <c r="P135" s="206"/>
      <c r="Q135" s="206"/>
      <c r="R135" s="206"/>
      <c r="S135" s="206"/>
      <c r="T135" s="207"/>
      <c r="AT135" s="208" t="s">
        <v>191</v>
      </c>
      <c r="AU135" s="208" t="s">
        <v>83</v>
      </c>
      <c r="AV135" s="12" t="s">
        <v>83</v>
      </c>
      <c r="AW135" s="12" t="s">
        <v>30</v>
      </c>
      <c r="AX135" s="12" t="s">
        <v>73</v>
      </c>
      <c r="AY135" s="208" t="s">
        <v>182</v>
      </c>
    </row>
    <row r="136" spans="1:65" s="13" customFormat="1">
      <c r="B136" s="209"/>
      <c r="C136" s="210"/>
      <c r="D136" s="199" t="s">
        <v>191</v>
      </c>
      <c r="E136" s="211" t="s">
        <v>1</v>
      </c>
      <c r="F136" s="212" t="s">
        <v>199</v>
      </c>
      <c r="G136" s="210"/>
      <c r="H136" s="213">
        <v>43.463999999999999</v>
      </c>
      <c r="I136" s="214"/>
      <c r="J136" s="210"/>
      <c r="K136" s="210"/>
      <c r="L136" s="215"/>
      <c r="M136" s="216"/>
      <c r="N136" s="217"/>
      <c r="O136" s="217"/>
      <c r="P136" s="217"/>
      <c r="Q136" s="217"/>
      <c r="R136" s="217"/>
      <c r="S136" s="217"/>
      <c r="T136" s="218"/>
      <c r="AT136" s="219" t="s">
        <v>191</v>
      </c>
      <c r="AU136" s="219" t="s">
        <v>83</v>
      </c>
      <c r="AV136" s="13" t="s">
        <v>189</v>
      </c>
      <c r="AW136" s="13" t="s">
        <v>30</v>
      </c>
      <c r="AX136" s="13" t="s">
        <v>81</v>
      </c>
      <c r="AY136" s="219" t="s">
        <v>182</v>
      </c>
    </row>
    <row r="137" spans="1:65" s="1" customFormat="1" ht="24">
      <c r="A137" s="33"/>
      <c r="B137" s="34"/>
      <c r="C137" s="184" t="s">
        <v>189</v>
      </c>
      <c r="D137" s="184" t="s">
        <v>184</v>
      </c>
      <c r="E137" s="185" t="s">
        <v>205</v>
      </c>
      <c r="F137" s="186" t="s">
        <v>206</v>
      </c>
      <c r="G137" s="187" t="s">
        <v>187</v>
      </c>
      <c r="H137" s="188">
        <v>86.927999999999997</v>
      </c>
      <c r="I137" s="189"/>
      <c r="J137" s="190">
        <f>ROUND(I137*H137,2)</f>
        <v>0</v>
      </c>
      <c r="K137" s="186" t="s">
        <v>188</v>
      </c>
      <c r="L137" s="38"/>
      <c r="M137" s="191" t="s">
        <v>1</v>
      </c>
      <c r="N137" s="192" t="s">
        <v>38</v>
      </c>
      <c r="O137" s="70"/>
      <c r="P137" s="193">
        <f>O137*H137</f>
        <v>0</v>
      </c>
      <c r="Q137" s="193">
        <v>0</v>
      </c>
      <c r="R137" s="193">
        <f>Q137*H137</f>
        <v>0</v>
      </c>
      <c r="S137" s="193">
        <v>0.5</v>
      </c>
      <c r="T137" s="194">
        <f>S137*H137</f>
        <v>43.463999999999999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5" t="s">
        <v>189</v>
      </c>
      <c r="AT137" s="195" t="s">
        <v>184</v>
      </c>
      <c r="AU137" s="195" t="s">
        <v>83</v>
      </c>
      <c r="AY137" s="16" t="s">
        <v>182</v>
      </c>
      <c r="BE137" s="196">
        <f>IF(N137="základní",J137,0)</f>
        <v>0</v>
      </c>
      <c r="BF137" s="196">
        <f>IF(N137="snížená",J137,0)</f>
        <v>0</v>
      </c>
      <c r="BG137" s="196">
        <f>IF(N137="zákl. přenesená",J137,0)</f>
        <v>0</v>
      </c>
      <c r="BH137" s="196">
        <f>IF(N137="sníž. přenesená",J137,0)</f>
        <v>0</v>
      </c>
      <c r="BI137" s="196">
        <f>IF(N137="nulová",J137,0)</f>
        <v>0</v>
      </c>
      <c r="BJ137" s="16" t="s">
        <v>81</v>
      </c>
      <c r="BK137" s="196">
        <f>ROUND(I137*H137,2)</f>
        <v>0</v>
      </c>
      <c r="BL137" s="16" t="s">
        <v>189</v>
      </c>
      <c r="BM137" s="195" t="s">
        <v>207</v>
      </c>
    </row>
    <row r="138" spans="1:65" s="12" customFormat="1">
      <c r="B138" s="197"/>
      <c r="C138" s="198"/>
      <c r="D138" s="199" t="s">
        <v>191</v>
      </c>
      <c r="E138" s="200" t="s">
        <v>1</v>
      </c>
      <c r="F138" s="201" t="s">
        <v>208</v>
      </c>
      <c r="G138" s="198"/>
      <c r="H138" s="202">
        <v>86.927999999999997</v>
      </c>
      <c r="I138" s="203"/>
      <c r="J138" s="198"/>
      <c r="K138" s="198"/>
      <c r="L138" s="204"/>
      <c r="M138" s="205"/>
      <c r="N138" s="206"/>
      <c r="O138" s="206"/>
      <c r="P138" s="206"/>
      <c r="Q138" s="206"/>
      <c r="R138" s="206"/>
      <c r="S138" s="206"/>
      <c r="T138" s="207"/>
      <c r="AT138" s="208" t="s">
        <v>191</v>
      </c>
      <c r="AU138" s="208" t="s">
        <v>83</v>
      </c>
      <c r="AV138" s="12" t="s">
        <v>83</v>
      </c>
      <c r="AW138" s="12" t="s">
        <v>30</v>
      </c>
      <c r="AX138" s="12" t="s">
        <v>81</v>
      </c>
      <c r="AY138" s="208" t="s">
        <v>182</v>
      </c>
    </row>
    <row r="139" spans="1:65" s="1" customFormat="1" ht="24">
      <c r="A139" s="33"/>
      <c r="B139" s="34"/>
      <c r="C139" s="184" t="s">
        <v>209</v>
      </c>
      <c r="D139" s="184" t="s">
        <v>184</v>
      </c>
      <c r="E139" s="185" t="s">
        <v>210</v>
      </c>
      <c r="F139" s="186" t="s">
        <v>211</v>
      </c>
      <c r="G139" s="187" t="s">
        <v>212</v>
      </c>
      <c r="H139" s="188">
        <v>32.6</v>
      </c>
      <c r="I139" s="189"/>
      <c r="J139" s="190">
        <f>ROUND(I139*H139,2)</f>
        <v>0</v>
      </c>
      <c r="K139" s="186" t="s">
        <v>1</v>
      </c>
      <c r="L139" s="38"/>
      <c r="M139" s="191" t="s">
        <v>1</v>
      </c>
      <c r="N139" s="192" t="s">
        <v>38</v>
      </c>
      <c r="O139" s="70"/>
      <c r="P139" s="193">
        <f>O139*H139</f>
        <v>0</v>
      </c>
      <c r="Q139" s="193">
        <v>3.6900000000000002E-2</v>
      </c>
      <c r="R139" s="193">
        <f>Q139*H139</f>
        <v>1.2029400000000001</v>
      </c>
      <c r="S139" s="193">
        <v>0</v>
      </c>
      <c r="T139" s="194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5" t="s">
        <v>189</v>
      </c>
      <c r="AT139" s="195" t="s">
        <v>184</v>
      </c>
      <c r="AU139" s="195" t="s">
        <v>83</v>
      </c>
      <c r="AY139" s="16" t="s">
        <v>182</v>
      </c>
      <c r="BE139" s="196">
        <f>IF(N139="základní",J139,0)</f>
        <v>0</v>
      </c>
      <c r="BF139" s="196">
        <f>IF(N139="snížená",J139,0)</f>
        <v>0</v>
      </c>
      <c r="BG139" s="196">
        <f>IF(N139="zákl. přenesená",J139,0)</f>
        <v>0</v>
      </c>
      <c r="BH139" s="196">
        <f>IF(N139="sníž. přenesená",J139,0)</f>
        <v>0</v>
      </c>
      <c r="BI139" s="196">
        <f>IF(N139="nulová",J139,0)</f>
        <v>0</v>
      </c>
      <c r="BJ139" s="16" t="s">
        <v>81</v>
      </c>
      <c r="BK139" s="196">
        <f>ROUND(I139*H139,2)</f>
        <v>0</v>
      </c>
      <c r="BL139" s="16" t="s">
        <v>189</v>
      </c>
      <c r="BM139" s="195" t="s">
        <v>213</v>
      </c>
    </row>
    <row r="140" spans="1:65" s="12" customFormat="1">
      <c r="B140" s="197"/>
      <c r="C140" s="198"/>
      <c r="D140" s="199" t="s">
        <v>191</v>
      </c>
      <c r="E140" s="200" t="s">
        <v>1</v>
      </c>
      <c r="F140" s="201" t="s">
        <v>214</v>
      </c>
      <c r="G140" s="198"/>
      <c r="H140" s="202">
        <v>32.6</v>
      </c>
      <c r="I140" s="203"/>
      <c r="J140" s="198"/>
      <c r="K140" s="198"/>
      <c r="L140" s="204"/>
      <c r="M140" s="205"/>
      <c r="N140" s="206"/>
      <c r="O140" s="206"/>
      <c r="P140" s="206"/>
      <c r="Q140" s="206"/>
      <c r="R140" s="206"/>
      <c r="S140" s="206"/>
      <c r="T140" s="207"/>
      <c r="AT140" s="208" t="s">
        <v>191</v>
      </c>
      <c r="AU140" s="208" t="s">
        <v>83</v>
      </c>
      <c r="AV140" s="12" t="s">
        <v>83</v>
      </c>
      <c r="AW140" s="12" t="s">
        <v>30</v>
      </c>
      <c r="AX140" s="12" t="s">
        <v>81</v>
      </c>
      <c r="AY140" s="208" t="s">
        <v>182</v>
      </c>
    </row>
    <row r="141" spans="1:65" s="1" customFormat="1" ht="24">
      <c r="A141" s="33"/>
      <c r="B141" s="34"/>
      <c r="C141" s="184" t="s">
        <v>215</v>
      </c>
      <c r="D141" s="184" t="s">
        <v>184</v>
      </c>
      <c r="E141" s="185" t="s">
        <v>216</v>
      </c>
      <c r="F141" s="186" t="s">
        <v>217</v>
      </c>
      <c r="G141" s="187" t="s">
        <v>187</v>
      </c>
      <c r="H141" s="188">
        <v>141.27099999999999</v>
      </c>
      <c r="I141" s="189"/>
      <c r="J141" s="190">
        <f>ROUND(I141*H141,2)</f>
        <v>0</v>
      </c>
      <c r="K141" s="186" t="s">
        <v>188</v>
      </c>
      <c r="L141" s="38"/>
      <c r="M141" s="191" t="s">
        <v>1</v>
      </c>
      <c r="N141" s="192" t="s">
        <v>38</v>
      </c>
      <c r="O141" s="70"/>
      <c r="P141" s="193">
        <f>O141*H141</f>
        <v>0</v>
      </c>
      <c r="Q141" s="193">
        <v>0</v>
      </c>
      <c r="R141" s="193">
        <f>Q141*H141</f>
        <v>0</v>
      </c>
      <c r="S141" s="193">
        <v>0</v>
      </c>
      <c r="T141" s="194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5" t="s">
        <v>189</v>
      </c>
      <c r="AT141" s="195" t="s">
        <v>184</v>
      </c>
      <c r="AU141" s="195" t="s">
        <v>83</v>
      </c>
      <c r="AY141" s="16" t="s">
        <v>182</v>
      </c>
      <c r="BE141" s="196">
        <f>IF(N141="základní",J141,0)</f>
        <v>0</v>
      </c>
      <c r="BF141" s="196">
        <f>IF(N141="snížená",J141,0)</f>
        <v>0</v>
      </c>
      <c r="BG141" s="196">
        <f>IF(N141="zákl. přenesená",J141,0)</f>
        <v>0</v>
      </c>
      <c r="BH141" s="196">
        <f>IF(N141="sníž. přenesená",J141,0)</f>
        <v>0</v>
      </c>
      <c r="BI141" s="196">
        <f>IF(N141="nulová",J141,0)</f>
        <v>0</v>
      </c>
      <c r="BJ141" s="16" t="s">
        <v>81</v>
      </c>
      <c r="BK141" s="196">
        <f>ROUND(I141*H141,2)</f>
        <v>0</v>
      </c>
      <c r="BL141" s="16" t="s">
        <v>189</v>
      </c>
      <c r="BM141" s="195" t="s">
        <v>218</v>
      </c>
    </row>
    <row r="142" spans="1:65" s="12" customFormat="1">
      <c r="B142" s="197"/>
      <c r="C142" s="198"/>
      <c r="D142" s="199" t="s">
        <v>191</v>
      </c>
      <c r="E142" s="200" t="s">
        <v>1</v>
      </c>
      <c r="F142" s="201" t="s">
        <v>219</v>
      </c>
      <c r="G142" s="198"/>
      <c r="H142" s="202">
        <v>141.27099999999999</v>
      </c>
      <c r="I142" s="203"/>
      <c r="J142" s="198"/>
      <c r="K142" s="198"/>
      <c r="L142" s="204"/>
      <c r="M142" s="205"/>
      <c r="N142" s="206"/>
      <c r="O142" s="206"/>
      <c r="P142" s="206"/>
      <c r="Q142" s="206"/>
      <c r="R142" s="206"/>
      <c r="S142" s="206"/>
      <c r="T142" s="207"/>
      <c r="AT142" s="208" t="s">
        <v>191</v>
      </c>
      <c r="AU142" s="208" t="s">
        <v>83</v>
      </c>
      <c r="AV142" s="12" t="s">
        <v>83</v>
      </c>
      <c r="AW142" s="12" t="s">
        <v>30</v>
      </c>
      <c r="AX142" s="12" t="s">
        <v>73</v>
      </c>
      <c r="AY142" s="208" t="s">
        <v>182</v>
      </c>
    </row>
    <row r="143" spans="1:65" s="13" customFormat="1">
      <c r="B143" s="209"/>
      <c r="C143" s="210"/>
      <c r="D143" s="199" t="s">
        <v>191</v>
      </c>
      <c r="E143" s="211" t="s">
        <v>1</v>
      </c>
      <c r="F143" s="212" t="s">
        <v>199</v>
      </c>
      <c r="G143" s="210"/>
      <c r="H143" s="213">
        <v>141.27099999999999</v>
      </c>
      <c r="I143" s="214"/>
      <c r="J143" s="210"/>
      <c r="K143" s="210"/>
      <c r="L143" s="215"/>
      <c r="M143" s="216"/>
      <c r="N143" s="217"/>
      <c r="O143" s="217"/>
      <c r="P143" s="217"/>
      <c r="Q143" s="217"/>
      <c r="R143" s="217"/>
      <c r="S143" s="217"/>
      <c r="T143" s="218"/>
      <c r="AT143" s="219" t="s">
        <v>191</v>
      </c>
      <c r="AU143" s="219" t="s">
        <v>83</v>
      </c>
      <c r="AV143" s="13" t="s">
        <v>189</v>
      </c>
      <c r="AW143" s="13" t="s">
        <v>30</v>
      </c>
      <c r="AX143" s="13" t="s">
        <v>81</v>
      </c>
      <c r="AY143" s="219" t="s">
        <v>182</v>
      </c>
    </row>
    <row r="144" spans="1:65" s="1" customFormat="1" ht="24">
      <c r="A144" s="33"/>
      <c r="B144" s="34"/>
      <c r="C144" s="184" t="s">
        <v>220</v>
      </c>
      <c r="D144" s="184" t="s">
        <v>184</v>
      </c>
      <c r="E144" s="185" t="s">
        <v>221</v>
      </c>
      <c r="F144" s="186" t="s">
        <v>222</v>
      </c>
      <c r="G144" s="187" t="s">
        <v>223</v>
      </c>
      <c r="H144" s="188">
        <v>93.302999999999997</v>
      </c>
      <c r="I144" s="189"/>
      <c r="J144" s="190">
        <f>ROUND(I144*H144,2)</f>
        <v>0</v>
      </c>
      <c r="K144" s="186" t="s">
        <v>188</v>
      </c>
      <c r="L144" s="38"/>
      <c r="M144" s="191" t="s">
        <v>1</v>
      </c>
      <c r="N144" s="192" t="s">
        <v>38</v>
      </c>
      <c r="O144" s="70"/>
      <c r="P144" s="193">
        <f>O144*H144</f>
        <v>0</v>
      </c>
      <c r="Q144" s="193">
        <v>0</v>
      </c>
      <c r="R144" s="193">
        <f>Q144*H144</f>
        <v>0</v>
      </c>
      <c r="S144" s="193">
        <v>0</v>
      </c>
      <c r="T144" s="194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5" t="s">
        <v>189</v>
      </c>
      <c r="AT144" s="195" t="s">
        <v>184</v>
      </c>
      <c r="AU144" s="195" t="s">
        <v>83</v>
      </c>
      <c r="AY144" s="16" t="s">
        <v>182</v>
      </c>
      <c r="BE144" s="196">
        <f>IF(N144="základní",J144,0)</f>
        <v>0</v>
      </c>
      <c r="BF144" s="196">
        <f>IF(N144="snížená",J144,0)</f>
        <v>0</v>
      </c>
      <c r="BG144" s="196">
        <f>IF(N144="zákl. přenesená",J144,0)</f>
        <v>0</v>
      </c>
      <c r="BH144" s="196">
        <f>IF(N144="sníž. přenesená",J144,0)</f>
        <v>0</v>
      </c>
      <c r="BI144" s="196">
        <f>IF(N144="nulová",J144,0)</f>
        <v>0</v>
      </c>
      <c r="BJ144" s="16" t="s">
        <v>81</v>
      </c>
      <c r="BK144" s="196">
        <f>ROUND(I144*H144,2)</f>
        <v>0</v>
      </c>
      <c r="BL144" s="16" t="s">
        <v>189</v>
      </c>
      <c r="BM144" s="195" t="s">
        <v>224</v>
      </c>
    </row>
    <row r="145" spans="1:65" s="12" customFormat="1">
      <c r="B145" s="197"/>
      <c r="C145" s="198"/>
      <c r="D145" s="199" t="s">
        <v>191</v>
      </c>
      <c r="E145" s="200" t="s">
        <v>1</v>
      </c>
      <c r="F145" s="201" t="s">
        <v>225</v>
      </c>
      <c r="G145" s="198"/>
      <c r="H145" s="202">
        <v>93.302999999999997</v>
      </c>
      <c r="I145" s="203"/>
      <c r="J145" s="198"/>
      <c r="K145" s="198"/>
      <c r="L145" s="204"/>
      <c r="M145" s="205"/>
      <c r="N145" s="206"/>
      <c r="O145" s="206"/>
      <c r="P145" s="206"/>
      <c r="Q145" s="206"/>
      <c r="R145" s="206"/>
      <c r="S145" s="206"/>
      <c r="T145" s="207"/>
      <c r="AT145" s="208" t="s">
        <v>191</v>
      </c>
      <c r="AU145" s="208" t="s">
        <v>83</v>
      </c>
      <c r="AV145" s="12" t="s">
        <v>83</v>
      </c>
      <c r="AW145" s="12" t="s">
        <v>30</v>
      </c>
      <c r="AX145" s="12" t="s">
        <v>81</v>
      </c>
      <c r="AY145" s="208" t="s">
        <v>182</v>
      </c>
    </row>
    <row r="146" spans="1:65" s="1" customFormat="1" ht="33" customHeight="1">
      <c r="A146" s="33"/>
      <c r="B146" s="34"/>
      <c r="C146" s="184" t="s">
        <v>226</v>
      </c>
      <c r="D146" s="184" t="s">
        <v>184</v>
      </c>
      <c r="E146" s="185" t="s">
        <v>237</v>
      </c>
      <c r="F146" s="186" t="s">
        <v>238</v>
      </c>
      <c r="G146" s="187" t="s">
        <v>223</v>
      </c>
      <c r="H146" s="188">
        <v>155.506</v>
      </c>
      <c r="I146" s="189"/>
      <c r="J146" s="190">
        <f>ROUND(I146*H146,2)</f>
        <v>0</v>
      </c>
      <c r="K146" s="186" t="s">
        <v>1</v>
      </c>
      <c r="L146" s="38"/>
      <c r="M146" s="191" t="s">
        <v>1</v>
      </c>
      <c r="N146" s="192" t="s">
        <v>38</v>
      </c>
      <c r="O146" s="70"/>
      <c r="P146" s="193">
        <f>O146*H146</f>
        <v>0</v>
      </c>
      <c r="Q146" s="193">
        <v>0</v>
      </c>
      <c r="R146" s="193">
        <f>Q146*H146</f>
        <v>0</v>
      </c>
      <c r="S146" s="193">
        <v>0</v>
      </c>
      <c r="T146" s="194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5" t="s">
        <v>189</v>
      </c>
      <c r="AT146" s="195" t="s">
        <v>184</v>
      </c>
      <c r="AU146" s="195" t="s">
        <v>83</v>
      </c>
      <c r="AY146" s="16" t="s">
        <v>182</v>
      </c>
      <c r="BE146" s="196">
        <f>IF(N146="základní",J146,0)</f>
        <v>0</v>
      </c>
      <c r="BF146" s="196">
        <f>IF(N146="snížená",J146,0)</f>
        <v>0</v>
      </c>
      <c r="BG146" s="196">
        <f>IF(N146="zákl. přenesená",J146,0)</f>
        <v>0</v>
      </c>
      <c r="BH146" s="196">
        <f>IF(N146="sníž. přenesená",J146,0)</f>
        <v>0</v>
      </c>
      <c r="BI146" s="196">
        <f>IF(N146="nulová",J146,0)</f>
        <v>0</v>
      </c>
      <c r="BJ146" s="16" t="s">
        <v>81</v>
      </c>
      <c r="BK146" s="196">
        <f>ROUND(I146*H146,2)</f>
        <v>0</v>
      </c>
      <c r="BL146" s="16" t="s">
        <v>189</v>
      </c>
      <c r="BM146" s="195" t="s">
        <v>239</v>
      </c>
    </row>
    <row r="147" spans="1:65" s="12" customFormat="1">
      <c r="B147" s="197"/>
      <c r="C147" s="198"/>
      <c r="D147" s="199" t="s">
        <v>191</v>
      </c>
      <c r="E147" s="200" t="s">
        <v>1</v>
      </c>
      <c r="F147" s="201" t="s">
        <v>240</v>
      </c>
      <c r="G147" s="198"/>
      <c r="H147" s="202">
        <v>365.12</v>
      </c>
      <c r="I147" s="203"/>
      <c r="J147" s="198"/>
      <c r="K147" s="198"/>
      <c r="L147" s="204"/>
      <c r="M147" s="205"/>
      <c r="N147" s="206"/>
      <c r="O147" s="206"/>
      <c r="P147" s="206"/>
      <c r="Q147" s="206"/>
      <c r="R147" s="206"/>
      <c r="S147" s="206"/>
      <c r="T147" s="207"/>
      <c r="AT147" s="208" t="s">
        <v>191</v>
      </c>
      <c r="AU147" s="208" t="s">
        <v>83</v>
      </c>
      <c r="AV147" s="12" t="s">
        <v>83</v>
      </c>
      <c r="AW147" s="12" t="s">
        <v>30</v>
      </c>
      <c r="AX147" s="12" t="s">
        <v>73</v>
      </c>
      <c r="AY147" s="208" t="s">
        <v>182</v>
      </c>
    </row>
    <row r="148" spans="1:65" s="12" customFormat="1">
      <c r="B148" s="197"/>
      <c r="C148" s="198"/>
      <c r="D148" s="199" t="s">
        <v>191</v>
      </c>
      <c r="E148" s="200" t="s">
        <v>1</v>
      </c>
      <c r="F148" s="201" t="s">
        <v>241</v>
      </c>
      <c r="G148" s="198"/>
      <c r="H148" s="202">
        <v>18.48</v>
      </c>
      <c r="I148" s="203"/>
      <c r="J148" s="198"/>
      <c r="K148" s="198"/>
      <c r="L148" s="204"/>
      <c r="M148" s="205"/>
      <c r="N148" s="206"/>
      <c r="O148" s="206"/>
      <c r="P148" s="206"/>
      <c r="Q148" s="206"/>
      <c r="R148" s="206"/>
      <c r="S148" s="206"/>
      <c r="T148" s="207"/>
      <c r="AT148" s="208" t="s">
        <v>191</v>
      </c>
      <c r="AU148" s="208" t="s">
        <v>83</v>
      </c>
      <c r="AV148" s="12" t="s">
        <v>83</v>
      </c>
      <c r="AW148" s="12" t="s">
        <v>30</v>
      </c>
      <c r="AX148" s="12" t="s">
        <v>73</v>
      </c>
      <c r="AY148" s="208" t="s">
        <v>182</v>
      </c>
    </row>
    <row r="149" spans="1:65" s="14" customFormat="1">
      <c r="B149" s="220"/>
      <c r="C149" s="221"/>
      <c r="D149" s="199" t="s">
        <v>191</v>
      </c>
      <c r="E149" s="222" t="s">
        <v>1</v>
      </c>
      <c r="F149" s="223" t="s">
        <v>242</v>
      </c>
      <c r="G149" s="221"/>
      <c r="H149" s="222" t="s">
        <v>1</v>
      </c>
      <c r="I149" s="224"/>
      <c r="J149" s="221"/>
      <c r="K149" s="221"/>
      <c r="L149" s="225"/>
      <c r="M149" s="226"/>
      <c r="N149" s="227"/>
      <c r="O149" s="227"/>
      <c r="P149" s="227"/>
      <c r="Q149" s="227"/>
      <c r="R149" s="227"/>
      <c r="S149" s="227"/>
      <c r="T149" s="228"/>
      <c r="AT149" s="229" t="s">
        <v>191</v>
      </c>
      <c r="AU149" s="229" t="s">
        <v>83</v>
      </c>
      <c r="AV149" s="14" t="s">
        <v>81</v>
      </c>
      <c r="AW149" s="14" t="s">
        <v>30</v>
      </c>
      <c r="AX149" s="14" t="s">
        <v>73</v>
      </c>
      <c r="AY149" s="229" t="s">
        <v>182</v>
      </c>
    </row>
    <row r="150" spans="1:65" s="12" customFormat="1">
      <c r="B150" s="197"/>
      <c r="C150" s="198"/>
      <c r="D150" s="199" t="s">
        <v>191</v>
      </c>
      <c r="E150" s="200" t="s">
        <v>1</v>
      </c>
      <c r="F150" s="201" t="s">
        <v>243</v>
      </c>
      <c r="G150" s="198"/>
      <c r="H150" s="202">
        <v>-15.212</v>
      </c>
      <c r="I150" s="203"/>
      <c r="J150" s="198"/>
      <c r="K150" s="198"/>
      <c r="L150" s="204"/>
      <c r="M150" s="205"/>
      <c r="N150" s="206"/>
      <c r="O150" s="206"/>
      <c r="P150" s="206"/>
      <c r="Q150" s="206"/>
      <c r="R150" s="206"/>
      <c r="S150" s="206"/>
      <c r="T150" s="207"/>
      <c r="AT150" s="208" t="s">
        <v>191</v>
      </c>
      <c r="AU150" s="208" t="s">
        <v>83</v>
      </c>
      <c r="AV150" s="12" t="s">
        <v>83</v>
      </c>
      <c r="AW150" s="12" t="s">
        <v>30</v>
      </c>
      <c r="AX150" s="12" t="s">
        <v>73</v>
      </c>
      <c r="AY150" s="208" t="s">
        <v>182</v>
      </c>
    </row>
    <row r="151" spans="1:65" s="12" customFormat="1">
      <c r="B151" s="197"/>
      <c r="C151" s="198"/>
      <c r="D151" s="199" t="s">
        <v>191</v>
      </c>
      <c r="E151" s="200" t="s">
        <v>1</v>
      </c>
      <c r="F151" s="201" t="s">
        <v>244</v>
      </c>
      <c r="G151" s="198"/>
      <c r="H151" s="202">
        <v>-19.559000000000001</v>
      </c>
      <c r="I151" s="203"/>
      <c r="J151" s="198"/>
      <c r="K151" s="198"/>
      <c r="L151" s="204"/>
      <c r="M151" s="205"/>
      <c r="N151" s="206"/>
      <c r="O151" s="206"/>
      <c r="P151" s="206"/>
      <c r="Q151" s="206"/>
      <c r="R151" s="206"/>
      <c r="S151" s="206"/>
      <c r="T151" s="207"/>
      <c r="AT151" s="208" t="s">
        <v>191</v>
      </c>
      <c r="AU151" s="208" t="s">
        <v>83</v>
      </c>
      <c r="AV151" s="12" t="s">
        <v>83</v>
      </c>
      <c r="AW151" s="12" t="s">
        <v>30</v>
      </c>
      <c r="AX151" s="12" t="s">
        <v>73</v>
      </c>
      <c r="AY151" s="208" t="s">
        <v>182</v>
      </c>
    </row>
    <row r="152" spans="1:65" s="12" customFormat="1">
      <c r="B152" s="197"/>
      <c r="C152" s="198"/>
      <c r="D152" s="199" t="s">
        <v>191</v>
      </c>
      <c r="E152" s="200" t="s">
        <v>1</v>
      </c>
      <c r="F152" s="201" t="s">
        <v>245</v>
      </c>
      <c r="G152" s="198"/>
      <c r="H152" s="202">
        <v>-19.561</v>
      </c>
      <c r="I152" s="203"/>
      <c r="J152" s="198"/>
      <c r="K152" s="198"/>
      <c r="L152" s="204"/>
      <c r="M152" s="205"/>
      <c r="N152" s="206"/>
      <c r="O152" s="206"/>
      <c r="P152" s="206"/>
      <c r="Q152" s="206"/>
      <c r="R152" s="206"/>
      <c r="S152" s="206"/>
      <c r="T152" s="207"/>
      <c r="AT152" s="208" t="s">
        <v>191</v>
      </c>
      <c r="AU152" s="208" t="s">
        <v>83</v>
      </c>
      <c r="AV152" s="12" t="s">
        <v>83</v>
      </c>
      <c r="AW152" s="12" t="s">
        <v>30</v>
      </c>
      <c r="AX152" s="12" t="s">
        <v>73</v>
      </c>
      <c r="AY152" s="208" t="s">
        <v>182</v>
      </c>
    </row>
    <row r="153" spans="1:65" s="12" customFormat="1">
      <c r="B153" s="197"/>
      <c r="C153" s="198"/>
      <c r="D153" s="199" t="s">
        <v>191</v>
      </c>
      <c r="E153" s="200" t="s">
        <v>1</v>
      </c>
      <c r="F153" s="201" t="s">
        <v>246</v>
      </c>
      <c r="G153" s="198"/>
      <c r="H153" s="202">
        <v>-18.257000000000001</v>
      </c>
      <c r="I153" s="203"/>
      <c r="J153" s="198"/>
      <c r="K153" s="198"/>
      <c r="L153" s="204"/>
      <c r="M153" s="205"/>
      <c r="N153" s="206"/>
      <c r="O153" s="206"/>
      <c r="P153" s="206"/>
      <c r="Q153" s="206"/>
      <c r="R153" s="206"/>
      <c r="S153" s="206"/>
      <c r="T153" s="207"/>
      <c r="AT153" s="208" t="s">
        <v>191</v>
      </c>
      <c r="AU153" s="208" t="s">
        <v>83</v>
      </c>
      <c r="AV153" s="12" t="s">
        <v>83</v>
      </c>
      <c r="AW153" s="12" t="s">
        <v>30</v>
      </c>
      <c r="AX153" s="12" t="s">
        <v>73</v>
      </c>
      <c r="AY153" s="208" t="s">
        <v>182</v>
      </c>
    </row>
    <row r="154" spans="1:65" s="13" customFormat="1">
      <c r="B154" s="209"/>
      <c r="C154" s="210"/>
      <c r="D154" s="199" t="s">
        <v>191</v>
      </c>
      <c r="E154" s="211" t="s">
        <v>129</v>
      </c>
      <c r="F154" s="212" t="s">
        <v>199</v>
      </c>
      <c r="G154" s="210"/>
      <c r="H154" s="213">
        <v>311.01100000000002</v>
      </c>
      <c r="I154" s="214"/>
      <c r="J154" s="210"/>
      <c r="K154" s="210"/>
      <c r="L154" s="215"/>
      <c r="M154" s="216"/>
      <c r="N154" s="217"/>
      <c r="O154" s="217"/>
      <c r="P154" s="217"/>
      <c r="Q154" s="217"/>
      <c r="R154" s="217"/>
      <c r="S154" s="217"/>
      <c r="T154" s="218"/>
      <c r="AT154" s="219" t="s">
        <v>191</v>
      </c>
      <c r="AU154" s="219" t="s">
        <v>83</v>
      </c>
      <c r="AV154" s="13" t="s">
        <v>189</v>
      </c>
      <c r="AW154" s="13" t="s">
        <v>30</v>
      </c>
      <c r="AX154" s="13" t="s">
        <v>73</v>
      </c>
      <c r="AY154" s="219" t="s">
        <v>182</v>
      </c>
    </row>
    <row r="155" spans="1:65" s="12" customFormat="1">
      <c r="B155" s="197"/>
      <c r="C155" s="198"/>
      <c r="D155" s="199" t="s">
        <v>191</v>
      </c>
      <c r="E155" s="200" t="s">
        <v>1</v>
      </c>
      <c r="F155" s="201" t="s">
        <v>247</v>
      </c>
      <c r="G155" s="198"/>
      <c r="H155" s="202">
        <v>155.506</v>
      </c>
      <c r="I155" s="203"/>
      <c r="J155" s="198"/>
      <c r="K155" s="198"/>
      <c r="L155" s="204"/>
      <c r="M155" s="205"/>
      <c r="N155" s="206"/>
      <c r="O155" s="206"/>
      <c r="P155" s="206"/>
      <c r="Q155" s="206"/>
      <c r="R155" s="206"/>
      <c r="S155" s="206"/>
      <c r="T155" s="207"/>
      <c r="AT155" s="208" t="s">
        <v>191</v>
      </c>
      <c r="AU155" s="208" t="s">
        <v>83</v>
      </c>
      <c r="AV155" s="12" t="s">
        <v>83</v>
      </c>
      <c r="AW155" s="12" t="s">
        <v>30</v>
      </c>
      <c r="AX155" s="12" t="s">
        <v>81</v>
      </c>
      <c r="AY155" s="208" t="s">
        <v>182</v>
      </c>
    </row>
    <row r="156" spans="1:65" s="1" customFormat="1" ht="33" customHeight="1">
      <c r="A156" s="33"/>
      <c r="B156" s="34"/>
      <c r="C156" s="184" t="s">
        <v>232</v>
      </c>
      <c r="D156" s="184" t="s">
        <v>184</v>
      </c>
      <c r="E156" s="185" t="s">
        <v>249</v>
      </c>
      <c r="F156" s="186" t="s">
        <v>250</v>
      </c>
      <c r="G156" s="187" t="s">
        <v>223</v>
      </c>
      <c r="H156" s="188">
        <v>155.506</v>
      </c>
      <c r="I156" s="189"/>
      <c r="J156" s="190">
        <f>ROUND(I156*H156,2)</f>
        <v>0</v>
      </c>
      <c r="K156" s="186" t="s">
        <v>1</v>
      </c>
      <c r="L156" s="38"/>
      <c r="M156" s="191" t="s">
        <v>1</v>
      </c>
      <c r="N156" s="192" t="s">
        <v>38</v>
      </c>
      <c r="O156" s="70"/>
      <c r="P156" s="193">
        <f>O156*H156</f>
        <v>0</v>
      </c>
      <c r="Q156" s="193">
        <v>0</v>
      </c>
      <c r="R156" s="193">
        <f>Q156*H156</f>
        <v>0</v>
      </c>
      <c r="S156" s="193">
        <v>0</v>
      </c>
      <c r="T156" s="194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5" t="s">
        <v>189</v>
      </c>
      <c r="AT156" s="195" t="s">
        <v>184</v>
      </c>
      <c r="AU156" s="195" t="s">
        <v>83</v>
      </c>
      <c r="AY156" s="16" t="s">
        <v>182</v>
      </c>
      <c r="BE156" s="196">
        <f>IF(N156="základní",J156,0)</f>
        <v>0</v>
      </c>
      <c r="BF156" s="196">
        <f>IF(N156="snížená",J156,0)</f>
        <v>0</v>
      </c>
      <c r="BG156" s="196">
        <f>IF(N156="zákl. přenesená",J156,0)</f>
        <v>0</v>
      </c>
      <c r="BH156" s="196">
        <f>IF(N156="sníž. přenesená",J156,0)</f>
        <v>0</v>
      </c>
      <c r="BI156" s="196">
        <f>IF(N156="nulová",J156,0)</f>
        <v>0</v>
      </c>
      <c r="BJ156" s="16" t="s">
        <v>81</v>
      </c>
      <c r="BK156" s="196">
        <f>ROUND(I156*H156,2)</f>
        <v>0</v>
      </c>
      <c r="BL156" s="16" t="s">
        <v>189</v>
      </c>
      <c r="BM156" s="195" t="s">
        <v>251</v>
      </c>
    </row>
    <row r="157" spans="1:65" s="12" customFormat="1">
      <c r="B157" s="197"/>
      <c r="C157" s="198"/>
      <c r="D157" s="199" t="s">
        <v>191</v>
      </c>
      <c r="E157" s="200" t="s">
        <v>1</v>
      </c>
      <c r="F157" s="201" t="s">
        <v>247</v>
      </c>
      <c r="G157" s="198"/>
      <c r="H157" s="202">
        <v>155.506</v>
      </c>
      <c r="I157" s="203"/>
      <c r="J157" s="198"/>
      <c r="K157" s="198"/>
      <c r="L157" s="204"/>
      <c r="M157" s="205"/>
      <c r="N157" s="206"/>
      <c r="O157" s="206"/>
      <c r="P157" s="206"/>
      <c r="Q157" s="206"/>
      <c r="R157" s="206"/>
      <c r="S157" s="206"/>
      <c r="T157" s="207"/>
      <c r="AT157" s="208" t="s">
        <v>191</v>
      </c>
      <c r="AU157" s="208" t="s">
        <v>83</v>
      </c>
      <c r="AV157" s="12" t="s">
        <v>83</v>
      </c>
      <c r="AW157" s="12" t="s">
        <v>30</v>
      </c>
      <c r="AX157" s="12" t="s">
        <v>81</v>
      </c>
      <c r="AY157" s="208" t="s">
        <v>182</v>
      </c>
    </row>
    <row r="158" spans="1:65" s="1" customFormat="1" ht="21.75" customHeight="1">
      <c r="A158" s="33"/>
      <c r="B158" s="34"/>
      <c r="C158" s="184" t="s">
        <v>236</v>
      </c>
      <c r="D158" s="184" t="s">
        <v>184</v>
      </c>
      <c r="E158" s="185" t="s">
        <v>253</v>
      </c>
      <c r="F158" s="186" t="s">
        <v>254</v>
      </c>
      <c r="G158" s="187" t="s">
        <v>187</v>
      </c>
      <c r="H158" s="188">
        <v>912.8</v>
      </c>
      <c r="I158" s="189"/>
      <c r="J158" s="190">
        <f>ROUND(I158*H158,2)</f>
        <v>0</v>
      </c>
      <c r="K158" s="186" t="s">
        <v>188</v>
      </c>
      <c r="L158" s="38"/>
      <c r="M158" s="191" t="s">
        <v>1</v>
      </c>
      <c r="N158" s="192" t="s">
        <v>38</v>
      </c>
      <c r="O158" s="70"/>
      <c r="P158" s="193">
        <f>O158*H158</f>
        <v>0</v>
      </c>
      <c r="Q158" s="193">
        <v>8.4000000000000003E-4</v>
      </c>
      <c r="R158" s="193">
        <f>Q158*H158</f>
        <v>0.76675199999999999</v>
      </c>
      <c r="S158" s="193">
        <v>0</v>
      </c>
      <c r="T158" s="194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5" t="s">
        <v>189</v>
      </c>
      <c r="AT158" s="195" t="s">
        <v>184</v>
      </c>
      <c r="AU158" s="195" t="s">
        <v>83</v>
      </c>
      <c r="AY158" s="16" t="s">
        <v>182</v>
      </c>
      <c r="BE158" s="196">
        <f>IF(N158="základní",J158,0)</f>
        <v>0</v>
      </c>
      <c r="BF158" s="196">
        <f>IF(N158="snížená",J158,0)</f>
        <v>0</v>
      </c>
      <c r="BG158" s="196">
        <f>IF(N158="zákl. přenesená",J158,0)</f>
        <v>0</v>
      </c>
      <c r="BH158" s="196">
        <f>IF(N158="sníž. přenesená",J158,0)</f>
        <v>0</v>
      </c>
      <c r="BI158" s="196">
        <f>IF(N158="nulová",J158,0)</f>
        <v>0</v>
      </c>
      <c r="BJ158" s="16" t="s">
        <v>81</v>
      </c>
      <c r="BK158" s="196">
        <f>ROUND(I158*H158,2)</f>
        <v>0</v>
      </c>
      <c r="BL158" s="16" t="s">
        <v>189</v>
      </c>
      <c r="BM158" s="195" t="s">
        <v>255</v>
      </c>
    </row>
    <row r="159" spans="1:65" s="12" customFormat="1">
      <c r="B159" s="197"/>
      <c r="C159" s="198"/>
      <c r="D159" s="199" t="s">
        <v>191</v>
      </c>
      <c r="E159" s="200" t="s">
        <v>1</v>
      </c>
      <c r="F159" s="201" t="s">
        <v>256</v>
      </c>
      <c r="G159" s="198"/>
      <c r="H159" s="202">
        <v>912.8</v>
      </c>
      <c r="I159" s="203"/>
      <c r="J159" s="198"/>
      <c r="K159" s="198"/>
      <c r="L159" s="204"/>
      <c r="M159" s="205"/>
      <c r="N159" s="206"/>
      <c r="O159" s="206"/>
      <c r="P159" s="206"/>
      <c r="Q159" s="206"/>
      <c r="R159" s="206"/>
      <c r="S159" s="206"/>
      <c r="T159" s="207"/>
      <c r="AT159" s="208" t="s">
        <v>191</v>
      </c>
      <c r="AU159" s="208" t="s">
        <v>83</v>
      </c>
      <c r="AV159" s="12" t="s">
        <v>83</v>
      </c>
      <c r="AW159" s="12" t="s">
        <v>30</v>
      </c>
      <c r="AX159" s="12" t="s">
        <v>81</v>
      </c>
      <c r="AY159" s="208" t="s">
        <v>182</v>
      </c>
    </row>
    <row r="160" spans="1:65" s="1" customFormat="1" ht="24">
      <c r="A160" s="33"/>
      <c r="B160" s="34"/>
      <c r="C160" s="184" t="s">
        <v>248</v>
      </c>
      <c r="D160" s="184" t="s">
        <v>184</v>
      </c>
      <c r="E160" s="185" t="s">
        <v>258</v>
      </c>
      <c r="F160" s="186" t="s">
        <v>259</v>
      </c>
      <c r="G160" s="187" t="s">
        <v>187</v>
      </c>
      <c r="H160" s="188">
        <v>912.8</v>
      </c>
      <c r="I160" s="189"/>
      <c r="J160" s="190">
        <f>ROUND(I160*H160,2)</f>
        <v>0</v>
      </c>
      <c r="K160" s="186" t="s">
        <v>188</v>
      </c>
      <c r="L160" s="38"/>
      <c r="M160" s="191" t="s">
        <v>1</v>
      </c>
      <c r="N160" s="192" t="s">
        <v>38</v>
      </c>
      <c r="O160" s="70"/>
      <c r="P160" s="193">
        <f>O160*H160</f>
        <v>0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5" t="s">
        <v>189</v>
      </c>
      <c r="AT160" s="195" t="s">
        <v>184</v>
      </c>
      <c r="AU160" s="195" t="s">
        <v>83</v>
      </c>
      <c r="AY160" s="16" t="s">
        <v>182</v>
      </c>
      <c r="BE160" s="196">
        <f>IF(N160="základní",J160,0)</f>
        <v>0</v>
      </c>
      <c r="BF160" s="196">
        <f>IF(N160="snížená",J160,0)</f>
        <v>0</v>
      </c>
      <c r="BG160" s="196">
        <f>IF(N160="zákl. přenesená",J160,0)</f>
        <v>0</v>
      </c>
      <c r="BH160" s="196">
        <f>IF(N160="sníž. přenesená",J160,0)</f>
        <v>0</v>
      </c>
      <c r="BI160" s="196">
        <f>IF(N160="nulová",J160,0)</f>
        <v>0</v>
      </c>
      <c r="BJ160" s="16" t="s">
        <v>81</v>
      </c>
      <c r="BK160" s="196">
        <f>ROUND(I160*H160,2)</f>
        <v>0</v>
      </c>
      <c r="BL160" s="16" t="s">
        <v>189</v>
      </c>
      <c r="BM160" s="195" t="s">
        <v>260</v>
      </c>
    </row>
    <row r="161" spans="1:65" s="12" customFormat="1">
      <c r="B161" s="197"/>
      <c r="C161" s="198"/>
      <c r="D161" s="199" t="s">
        <v>191</v>
      </c>
      <c r="E161" s="200" t="s">
        <v>1</v>
      </c>
      <c r="F161" s="201" t="s">
        <v>256</v>
      </c>
      <c r="G161" s="198"/>
      <c r="H161" s="202">
        <v>912.8</v>
      </c>
      <c r="I161" s="203"/>
      <c r="J161" s="198"/>
      <c r="K161" s="198"/>
      <c r="L161" s="204"/>
      <c r="M161" s="205"/>
      <c r="N161" s="206"/>
      <c r="O161" s="206"/>
      <c r="P161" s="206"/>
      <c r="Q161" s="206"/>
      <c r="R161" s="206"/>
      <c r="S161" s="206"/>
      <c r="T161" s="207"/>
      <c r="AT161" s="208" t="s">
        <v>191</v>
      </c>
      <c r="AU161" s="208" t="s">
        <v>83</v>
      </c>
      <c r="AV161" s="12" t="s">
        <v>83</v>
      </c>
      <c r="AW161" s="12" t="s">
        <v>30</v>
      </c>
      <c r="AX161" s="12" t="s">
        <v>81</v>
      </c>
      <c r="AY161" s="208" t="s">
        <v>182</v>
      </c>
    </row>
    <row r="162" spans="1:65" s="1" customFormat="1" ht="33" customHeight="1">
      <c r="A162" s="33"/>
      <c r="B162" s="34"/>
      <c r="C162" s="184" t="s">
        <v>252</v>
      </c>
      <c r="D162" s="184" t="s">
        <v>184</v>
      </c>
      <c r="E162" s="185" t="s">
        <v>262</v>
      </c>
      <c r="F162" s="186" t="s">
        <v>263</v>
      </c>
      <c r="G162" s="187" t="s">
        <v>223</v>
      </c>
      <c r="H162" s="188">
        <v>226.32</v>
      </c>
      <c r="I162" s="189"/>
      <c r="J162" s="190">
        <f>ROUND(I162*H162,2)</f>
        <v>0</v>
      </c>
      <c r="K162" s="186" t="s">
        <v>1</v>
      </c>
      <c r="L162" s="38"/>
      <c r="M162" s="191" t="s">
        <v>1</v>
      </c>
      <c r="N162" s="192" t="s">
        <v>38</v>
      </c>
      <c r="O162" s="70"/>
      <c r="P162" s="193">
        <f>O162*H162</f>
        <v>0</v>
      </c>
      <c r="Q162" s="193">
        <v>0</v>
      </c>
      <c r="R162" s="193">
        <f>Q162*H162</f>
        <v>0</v>
      </c>
      <c r="S162" s="193">
        <v>0</v>
      </c>
      <c r="T162" s="194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5" t="s">
        <v>189</v>
      </c>
      <c r="AT162" s="195" t="s">
        <v>184</v>
      </c>
      <c r="AU162" s="195" t="s">
        <v>83</v>
      </c>
      <c r="AY162" s="16" t="s">
        <v>182</v>
      </c>
      <c r="BE162" s="196">
        <f>IF(N162="základní",J162,0)</f>
        <v>0</v>
      </c>
      <c r="BF162" s="196">
        <f>IF(N162="snížená",J162,0)</f>
        <v>0</v>
      </c>
      <c r="BG162" s="196">
        <f>IF(N162="zákl. přenesená",J162,0)</f>
        <v>0</v>
      </c>
      <c r="BH162" s="196">
        <f>IF(N162="sníž. přenesená",J162,0)</f>
        <v>0</v>
      </c>
      <c r="BI162" s="196">
        <f>IF(N162="nulová",J162,0)</f>
        <v>0</v>
      </c>
      <c r="BJ162" s="16" t="s">
        <v>81</v>
      </c>
      <c r="BK162" s="196">
        <f>ROUND(I162*H162,2)</f>
        <v>0</v>
      </c>
      <c r="BL162" s="16" t="s">
        <v>189</v>
      </c>
      <c r="BM162" s="195" t="s">
        <v>264</v>
      </c>
    </row>
    <row r="163" spans="1:65" s="12" customFormat="1">
      <c r="B163" s="197"/>
      <c r="C163" s="198"/>
      <c r="D163" s="199" t="s">
        <v>191</v>
      </c>
      <c r="E163" s="200" t="s">
        <v>1</v>
      </c>
      <c r="F163" s="201" t="s">
        <v>496</v>
      </c>
      <c r="G163" s="198"/>
      <c r="H163" s="202">
        <v>178.83099999999999</v>
      </c>
      <c r="I163" s="203"/>
      <c r="J163" s="198"/>
      <c r="K163" s="198"/>
      <c r="L163" s="204"/>
      <c r="M163" s="205"/>
      <c r="N163" s="206"/>
      <c r="O163" s="206"/>
      <c r="P163" s="206"/>
      <c r="Q163" s="206"/>
      <c r="R163" s="206"/>
      <c r="S163" s="206"/>
      <c r="T163" s="207"/>
      <c r="AT163" s="208" t="s">
        <v>191</v>
      </c>
      <c r="AU163" s="208" t="s">
        <v>83</v>
      </c>
      <c r="AV163" s="12" t="s">
        <v>83</v>
      </c>
      <c r="AW163" s="12" t="s">
        <v>30</v>
      </c>
      <c r="AX163" s="12" t="s">
        <v>73</v>
      </c>
      <c r="AY163" s="208" t="s">
        <v>182</v>
      </c>
    </row>
    <row r="164" spans="1:65" s="12" customFormat="1" ht="22.5">
      <c r="B164" s="197"/>
      <c r="C164" s="198"/>
      <c r="D164" s="199" t="s">
        <v>191</v>
      </c>
      <c r="E164" s="200" t="s">
        <v>1</v>
      </c>
      <c r="F164" s="201" t="s">
        <v>270</v>
      </c>
      <c r="G164" s="198"/>
      <c r="H164" s="202">
        <v>47.488999999999997</v>
      </c>
      <c r="I164" s="203"/>
      <c r="J164" s="198"/>
      <c r="K164" s="198"/>
      <c r="L164" s="204"/>
      <c r="M164" s="205"/>
      <c r="N164" s="206"/>
      <c r="O164" s="206"/>
      <c r="P164" s="206"/>
      <c r="Q164" s="206"/>
      <c r="R164" s="206"/>
      <c r="S164" s="206"/>
      <c r="T164" s="207"/>
      <c r="AT164" s="208" t="s">
        <v>191</v>
      </c>
      <c r="AU164" s="208" t="s">
        <v>83</v>
      </c>
      <c r="AV164" s="12" t="s">
        <v>83</v>
      </c>
      <c r="AW164" s="12" t="s">
        <v>30</v>
      </c>
      <c r="AX164" s="12" t="s">
        <v>73</v>
      </c>
      <c r="AY164" s="208" t="s">
        <v>182</v>
      </c>
    </row>
    <row r="165" spans="1:65" s="13" customFormat="1">
      <c r="B165" s="209"/>
      <c r="C165" s="210"/>
      <c r="D165" s="199" t="s">
        <v>191</v>
      </c>
      <c r="E165" s="211" t="s">
        <v>1</v>
      </c>
      <c r="F165" s="212" t="s">
        <v>199</v>
      </c>
      <c r="G165" s="210"/>
      <c r="H165" s="213">
        <v>226.32</v>
      </c>
      <c r="I165" s="214"/>
      <c r="J165" s="210"/>
      <c r="K165" s="210"/>
      <c r="L165" s="215"/>
      <c r="M165" s="216"/>
      <c r="N165" s="217"/>
      <c r="O165" s="217"/>
      <c r="P165" s="217"/>
      <c r="Q165" s="217"/>
      <c r="R165" s="217"/>
      <c r="S165" s="217"/>
      <c r="T165" s="218"/>
      <c r="AT165" s="219" t="s">
        <v>191</v>
      </c>
      <c r="AU165" s="219" t="s">
        <v>83</v>
      </c>
      <c r="AV165" s="13" t="s">
        <v>189</v>
      </c>
      <c r="AW165" s="13" t="s">
        <v>30</v>
      </c>
      <c r="AX165" s="13" t="s">
        <v>81</v>
      </c>
      <c r="AY165" s="219" t="s">
        <v>182</v>
      </c>
    </row>
    <row r="166" spans="1:65" s="1" customFormat="1" ht="33" customHeight="1">
      <c r="A166" s="33"/>
      <c r="B166" s="34"/>
      <c r="C166" s="184" t="s">
        <v>257</v>
      </c>
      <c r="D166" s="184" t="s">
        <v>184</v>
      </c>
      <c r="E166" s="185" t="s">
        <v>267</v>
      </c>
      <c r="F166" s="186" t="s">
        <v>268</v>
      </c>
      <c r="G166" s="187" t="s">
        <v>223</v>
      </c>
      <c r="H166" s="188">
        <v>226.32</v>
      </c>
      <c r="I166" s="189"/>
      <c r="J166" s="190">
        <f>ROUND(I166*H166,2)</f>
        <v>0</v>
      </c>
      <c r="K166" s="186" t="s">
        <v>1</v>
      </c>
      <c r="L166" s="38"/>
      <c r="M166" s="191" t="s">
        <v>1</v>
      </c>
      <c r="N166" s="192" t="s">
        <v>38</v>
      </c>
      <c r="O166" s="70"/>
      <c r="P166" s="193">
        <f>O166*H166</f>
        <v>0</v>
      </c>
      <c r="Q166" s="193">
        <v>0</v>
      </c>
      <c r="R166" s="193">
        <f>Q166*H166</f>
        <v>0</v>
      </c>
      <c r="S166" s="193">
        <v>0</v>
      </c>
      <c r="T166" s="194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5" t="s">
        <v>189</v>
      </c>
      <c r="AT166" s="195" t="s">
        <v>184</v>
      </c>
      <c r="AU166" s="195" t="s">
        <v>83</v>
      </c>
      <c r="AY166" s="16" t="s">
        <v>182</v>
      </c>
      <c r="BE166" s="196">
        <f>IF(N166="základní",J166,0)</f>
        <v>0</v>
      </c>
      <c r="BF166" s="196">
        <f>IF(N166="snížená",J166,0)</f>
        <v>0</v>
      </c>
      <c r="BG166" s="196">
        <f>IF(N166="zákl. přenesená",J166,0)</f>
        <v>0</v>
      </c>
      <c r="BH166" s="196">
        <f>IF(N166="sníž. přenesená",J166,0)</f>
        <v>0</v>
      </c>
      <c r="BI166" s="196">
        <f>IF(N166="nulová",J166,0)</f>
        <v>0</v>
      </c>
      <c r="BJ166" s="16" t="s">
        <v>81</v>
      </c>
      <c r="BK166" s="196">
        <f>ROUND(I166*H166,2)</f>
        <v>0</v>
      </c>
      <c r="BL166" s="16" t="s">
        <v>189</v>
      </c>
      <c r="BM166" s="195" t="s">
        <v>269</v>
      </c>
    </row>
    <row r="167" spans="1:65" s="12" customFormat="1" ht="22.5">
      <c r="B167" s="197"/>
      <c r="C167" s="198"/>
      <c r="D167" s="199" t="s">
        <v>191</v>
      </c>
      <c r="E167" s="200" t="s">
        <v>1</v>
      </c>
      <c r="F167" s="201" t="s">
        <v>270</v>
      </c>
      <c r="G167" s="198"/>
      <c r="H167" s="202">
        <v>47.488999999999997</v>
      </c>
      <c r="I167" s="203"/>
      <c r="J167" s="198"/>
      <c r="K167" s="198"/>
      <c r="L167" s="204"/>
      <c r="M167" s="205"/>
      <c r="N167" s="206"/>
      <c r="O167" s="206"/>
      <c r="P167" s="206"/>
      <c r="Q167" s="206"/>
      <c r="R167" s="206"/>
      <c r="S167" s="206"/>
      <c r="T167" s="207"/>
      <c r="AT167" s="208" t="s">
        <v>191</v>
      </c>
      <c r="AU167" s="208" t="s">
        <v>83</v>
      </c>
      <c r="AV167" s="12" t="s">
        <v>83</v>
      </c>
      <c r="AW167" s="12" t="s">
        <v>30</v>
      </c>
      <c r="AX167" s="12" t="s">
        <v>73</v>
      </c>
      <c r="AY167" s="208" t="s">
        <v>182</v>
      </c>
    </row>
    <row r="168" spans="1:65" s="12" customFormat="1">
      <c r="B168" s="197"/>
      <c r="C168" s="198"/>
      <c r="D168" s="199" t="s">
        <v>191</v>
      </c>
      <c r="E168" s="200" t="s">
        <v>1</v>
      </c>
      <c r="F168" s="201" t="s">
        <v>497</v>
      </c>
      <c r="G168" s="198"/>
      <c r="H168" s="202">
        <v>178.83099999999999</v>
      </c>
      <c r="I168" s="203"/>
      <c r="J168" s="198"/>
      <c r="K168" s="198"/>
      <c r="L168" s="204"/>
      <c r="M168" s="205"/>
      <c r="N168" s="206"/>
      <c r="O168" s="206"/>
      <c r="P168" s="206"/>
      <c r="Q168" s="206"/>
      <c r="R168" s="206"/>
      <c r="S168" s="206"/>
      <c r="T168" s="207"/>
      <c r="AT168" s="208" t="s">
        <v>191</v>
      </c>
      <c r="AU168" s="208" t="s">
        <v>83</v>
      </c>
      <c r="AV168" s="12" t="s">
        <v>83</v>
      </c>
      <c r="AW168" s="12" t="s">
        <v>30</v>
      </c>
      <c r="AX168" s="12" t="s">
        <v>73</v>
      </c>
      <c r="AY168" s="208" t="s">
        <v>182</v>
      </c>
    </row>
    <row r="169" spans="1:65" s="13" customFormat="1">
      <c r="B169" s="209"/>
      <c r="C169" s="210"/>
      <c r="D169" s="199" t="s">
        <v>191</v>
      </c>
      <c r="E169" s="211" t="s">
        <v>1</v>
      </c>
      <c r="F169" s="212" t="s">
        <v>199</v>
      </c>
      <c r="G169" s="210"/>
      <c r="H169" s="213">
        <v>226.32</v>
      </c>
      <c r="I169" s="214"/>
      <c r="J169" s="210"/>
      <c r="K169" s="210"/>
      <c r="L169" s="215"/>
      <c r="M169" s="216"/>
      <c r="N169" s="217"/>
      <c r="O169" s="217"/>
      <c r="P169" s="217"/>
      <c r="Q169" s="217"/>
      <c r="R169" s="217"/>
      <c r="S169" s="217"/>
      <c r="T169" s="218"/>
      <c r="AT169" s="219" t="s">
        <v>191</v>
      </c>
      <c r="AU169" s="219" t="s">
        <v>83</v>
      </c>
      <c r="AV169" s="13" t="s">
        <v>189</v>
      </c>
      <c r="AW169" s="13" t="s">
        <v>30</v>
      </c>
      <c r="AX169" s="13" t="s">
        <v>81</v>
      </c>
      <c r="AY169" s="219" t="s">
        <v>182</v>
      </c>
    </row>
    <row r="170" spans="1:65" s="1" customFormat="1" ht="33" customHeight="1">
      <c r="A170" s="33"/>
      <c r="B170" s="34"/>
      <c r="C170" s="184" t="s">
        <v>261</v>
      </c>
      <c r="D170" s="184" t="s">
        <v>184</v>
      </c>
      <c r="E170" s="185" t="s">
        <v>272</v>
      </c>
      <c r="F170" s="186" t="s">
        <v>273</v>
      </c>
      <c r="G170" s="187" t="s">
        <v>223</v>
      </c>
      <c r="H170" s="188">
        <v>125.681</v>
      </c>
      <c r="I170" s="189"/>
      <c r="J170" s="190">
        <f>ROUND(I170*H170,2)</f>
        <v>0</v>
      </c>
      <c r="K170" s="186" t="s">
        <v>188</v>
      </c>
      <c r="L170" s="38"/>
      <c r="M170" s="191" t="s">
        <v>1</v>
      </c>
      <c r="N170" s="192" t="s">
        <v>38</v>
      </c>
      <c r="O170" s="70"/>
      <c r="P170" s="193">
        <f>O170*H170</f>
        <v>0</v>
      </c>
      <c r="Q170" s="193">
        <v>0</v>
      </c>
      <c r="R170" s="193">
        <f>Q170*H170</f>
        <v>0</v>
      </c>
      <c r="S170" s="193">
        <v>0</v>
      </c>
      <c r="T170" s="194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95" t="s">
        <v>189</v>
      </c>
      <c r="AT170" s="195" t="s">
        <v>184</v>
      </c>
      <c r="AU170" s="195" t="s">
        <v>83</v>
      </c>
      <c r="AY170" s="16" t="s">
        <v>182</v>
      </c>
      <c r="BE170" s="196">
        <f>IF(N170="základní",J170,0)</f>
        <v>0</v>
      </c>
      <c r="BF170" s="196">
        <f>IF(N170="snížená",J170,0)</f>
        <v>0</v>
      </c>
      <c r="BG170" s="196">
        <f>IF(N170="zákl. přenesená",J170,0)</f>
        <v>0</v>
      </c>
      <c r="BH170" s="196">
        <f>IF(N170="sníž. přenesená",J170,0)</f>
        <v>0</v>
      </c>
      <c r="BI170" s="196">
        <f>IF(N170="nulová",J170,0)</f>
        <v>0</v>
      </c>
      <c r="BJ170" s="16" t="s">
        <v>81</v>
      </c>
      <c r="BK170" s="196">
        <f>ROUND(I170*H170,2)</f>
        <v>0</v>
      </c>
      <c r="BL170" s="16" t="s">
        <v>189</v>
      </c>
      <c r="BM170" s="195" t="s">
        <v>274</v>
      </c>
    </row>
    <row r="171" spans="1:65" s="12" customFormat="1">
      <c r="B171" s="197"/>
      <c r="C171" s="198"/>
      <c r="D171" s="199" t="s">
        <v>191</v>
      </c>
      <c r="E171" s="200" t="s">
        <v>1</v>
      </c>
      <c r="F171" s="201" t="s">
        <v>498</v>
      </c>
      <c r="G171" s="198"/>
      <c r="H171" s="202">
        <v>125.681</v>
      </c>
      <c r="I171" s="203"/>
      <c r="J171" s="198"/>
      <c r="K171" s="198"/>
      <c r="L171" s="204"/>
      <c r="M171" s="205"/>
      <c r="N171" s="206"/>
      <c r="O171" s="206"/>
      <c r="P171" s="206"/>
      <c r="Q171" s="206"/>
      <c r="R171" s="206"/>
      <c r="S171" s="206"/>
      <c r="T171" s="207"/>
      <c r="AT171" s="208" t="s">
        <v>191</v>
      </c>
      <c r="AU171" s="208" t="s">
        <v>83</v>
      </c>
      <c r="AV171" s="12" t="s">
        <v>83</v>
      </c>
      <c r="AW171" s="12" t="s">
        <v>30</v>
      </c>
      <c r="AX171" s="12" t="s">
        <v>81</v>
      </c>
      <c r="AY171" s="208" t="s">
        <v>182</v>
      </c>
    </row>
    <row r="172" spans="1:65" s="1" customFormat="1" ht="36">
      <c r="A172" s="33"/>
      <c r="B172" s="34"/>
      <c r="C172" s="184" t="s">
        <v>8</v>
      </c>
      <c r="D172" s="184" t="s">
        <v>184</v>
      </c>
      <c r="E172" s="185" t="s">
        <v>277</v>
      </c>
      <c r="F172" s="186" t="s">
        <v>278</v>
      </c>
      <c r="G172" s="187" t="s">
        <v>223</v>
      </c>
      <c r="H172" s="188">
        <v>1256.806</v>
      </c>
      <c r="I172" s="189"/>
      <c r="J172" s="190">
        <f>ROUND(I172*H172,2)</f>
        <v>0</v>
      </c>
      <c r="K172" s="186" t="s">
        <v>188</v>
      </c>
      <c r="L172" s="38"/>
      <c r="M172" s="191" t="s">
        <v>1</v>
      </c>
      <c r="N172" s="192" t="s">
        <v>38</v>
      </c>
      <c r="O172" s="70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5" t="s">
        <v>189</v>
      </c>
      <c r="AT172" s="195" t="s">
        <v>184</v>
      </c>
      <c r="AU172" s="195" t="s">
        <v>83</v>
      </c>
      <c r="AY172" s="16" t="s">
        <v>182</v>
      </c>
      <c r="BE172" s="196">
        <f>IF(N172="základní",J172,0)</f>
        <v>0</v>
      </c>
      <c r="BF172" s="196">
        <f>IF(N172="snížená",J172,0)</f>
        <v>0</v>
      </c>
      <c r="BG172" s="196">
        <f>IF(N172="zákl. přenesená",J172,0)</f>
        <v>0</v>
      </c>
      <c r="BH172" s="196">
        <f>IF(N172="sníž. přenesená",J172,0)</f>
        <v>0</v>
      </c>
      <c r="BI172" s="196">
        <f>IF(N172="nulová",J172,0)</f>
        <v>0</v>
      </c>
      <c r="BJ172" s="16" t="s">
        <v>81</v>
      </c>
      <c r="BK172" s="196">
        <f>ROUND(I172*H172,2)</f>
        <v>0</v>
      </c>
      <c r="BL172" s="16" t="s">
        <v>189</v>
      </c>
      <c r="BM172" s="195" t="s">
        <v>279</v>
      </c>
    </row>
    <row r="173" spans="1:65" s="12" customFormat="1">
      <c r="B173" s="197"/>
      <c r="C173" s="198"/>
      <c r="D173" s="199" t="s">
        <v>191</v>
      </c>
      <c r="E173" s="200" t="s">
        <v>1</v>
      </c>
      <c r="F173" s="201" t="s">
        <v>499</v>
      </c>
      <c r="G173" s="198"/>
      <c r="H173" s="202">
        <v>1256.806</v>
      </c>
      <c r="I173" s="203"/>
      <c r="J173" s="198"/>
      <c r="K173" s="198"/>
      <c r="L173" s="204"/>
      <c r="M173" s="205"/>
      <c r="N173" s="206"/>
      <c r="O173" s="206"/>
      <c r="P173" s="206"/>
      <c r="Q173" s="206"/>
      <c r="R173" s="206"/>
      <c r="S173" s="206"/>
      <c r="T173" s="207"/>
      <c r="AT173" s="208" t="s">
        <v>191</v>
      </c>
      <c r="AU173" s="208" t="s">
        <v>83</v>
      </c>
      <c r="AV173" s="12" t="s">
        <v>83</v>
      </c>
      <c r="AW173" s="12" t="s">
        <v>30</v>
      </c>
      <c r="AX173" s="12" t="s">
        <v>81</v>
      </c>
      <c r="AY173" s="208" t="s">
        <v>182</v>
      </c>
    </row>
    <row r="174" spans="1:65" s="1" customFormat="1" ht="33" customHeight="1">
      <c r="A174" s="33"/>
      <c r="B174" s="34"/>
      <c r="C174" s="184" t="s">
        <v>271</v>
      </c>
      <c r="D174" s="184" t="s">
        <v>184</v>
      </c>
      <c r="E174" s="185" t="s">
        <v>282</v>
      </c>
      <c r="F174" s="186" t="s">
        <v>283</v>
      </c>
      <c r="G174" s="187" t="s">
        <v>223</v>
      </c>
      <c r="H174" s="188">
        <v>125.681</v>
      </c>
      <c r="I174" s="189"/>
      <c r="J174" s="190">
        <f>ROUND(I174*H174,2)</f>
        <v>0</v>
      </c>
      <c r="K174" s="186" t="s">
        <v>188</v>
      </c>
      <c r="L174" s="38"/>
      <c r="M174" s="191" t="s">
        <v>1</v>
      </c>
      <c r="N174" s="192" t="s">
        <v>38</v>
      </c>
      <c r="O174" s="70"/>
      <c r="P174" s="193">
        <f>O174*H174</f>
        <v>0</v>
      </c>
      <c r="Q174" s="193">
        <v>0</v>
      </c>
      <c r="R174" s="193">
        <f>Q174*H174</f>
        <v>0</v>
      </c>
      <c r="S174" s="193">
        <v>0</v>
      </c>
      <c r="T174" s="194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5" t="s">
        <v>189</v>
      </c>
      <c r="AT174" s="195" t="s">
        <v>184</v>
      </c>
      <c r="AU174" s="195" t="s">
        <v>83</v>
      </c>
      <c r="AY174" s="16" t="s">
        <v>182</v>
      </c>
      <c r="BE174" s="196">
        <f>IF(N174="základní",J174,0)</f>
        <v>0</v>
      </c>
      <c r="BF174" s="196">
        <f>IF(N174="snížená",J174,0)</f>
        <v>0</v>
      </c>
      <c r="BG174" s="196">
        <f>IF(N174="zákl. přenesená",J174,0)</f>
        <v>0</v>
      </c>
      <c r="BH174" s="196">
        <f>IF(N174="sníž. přenesená",J174,0)</f>
        <v>0</v>
      </c>
      <c r="BI174" s="196">
        <f>IF(N174="nulová",J174,0)</f>
        <v>0</v>
      </c>
      <c r="BJ174" s="16" t="s">
        <v>81</v>
      </c>
      <c r="BK174" s="196">
        <f>ROUND(I174*H174,2)</f>
        <v>0</v>
      </c>
      <c r="BL174" s="16" t="s">
        <v>189</v>
      </c>
      <c r="BM174" s="195" t="s">
        <v>284</v>
      </c>
    </row>
    <row r="175" spans="1:65" s="12" customFormat="1" ht="22.5">
      <c r="B175" s="197"/>
      <c r="C175" s="198"/>
      <c r="D175" s="199" t="s">
        <v>191</v>
      </c>
      <c r="E175" s="200" t="s">
        <v>1</v>
      </c>
      <c r="F175" s="201" t="s">
        <v>500</v>
      </c>
      <c r="G175" s="198"/>
      <c r="H175" s="202">
        <v>125.681</v>
      </c>
      <c r="I175" s="203"/>
      <c r="J175" s="198"/>
      <c r="K175" s="198"/>
      <c r="L175" s="204"/>
      <c r="M175" s="205"/>
      <c r="N175" s="206"/>
      <c r="O175" s="206"/>
      <c r="P175" s="206"/>
      <c r="Q175" s="206"/>
      <c r="R175" s="206"/>
      <c r="S175" s="206"/>
      <c r="T175" s="207"/>
      <c r="AT175" s="208" t="s">
        <v>191</v>
      </c>
      <c r="AU175" s="208" t="s">
        <v>83</v>
      </c>
      <c r="AV175" s="12" t="s">
        <v>83</v>
      </c>
      <c r="AW175" s="12" t="s">
        <v>30</v>
      </c>
      <c r="AX175" s="12" t="s">
        <v>81</v>
      </c>
      <c r="AY175" s="208" t="s">
        <v>182</v>
      </c>
    </row>
    <row r="176" spans="1:65" s="1" customFormat="1" ht="36">
      <c r="A176" s="33"/>
      <c r="B176" s="34"/>
      <c r="C176" s="184" t="s">
        <v>276</v>
      </c>
      <c r="D176" s="184" t="s">
        <v>184</v>
      </c>
      <c r="E176" s="185" t="s">
        <v>286</v>
      </c>
      <c r="F176" s="186" t="s">
        <v>287</v>
      </c>
      <c r="G176" s="187" t="s">
        <v>223</v>
      </c>
      <c r="H176" s="188">
        <v>1256.806</v>
      </c>
      <c r="I176" s="189"/>
      <c r="J176" s="190">
        <f>ROUND(I176*H176,2)</f>
        <v>0</v>
      </c>
      <c r="K176" s="186" t="s">
        <v>188</v>
      </c>
      <c r="L176" s="38"/>
      <c r="M176" s="191" t="s">
        <v>1</v>
      </c>
      <c r="N176" s="192" t="s">
        <v>38</v>
      </c>
      <c r="O176" s="70"/>
      <c r="P176" s="193">
        <f>O176*H176</f>
        <v>0</v>
      </c>
      <c r="Q176" s="193">
        <v>0</v>
      </c>
      <c r="R176" s="193">
        <f>Q176*H176</f>
        <v>0</v>
      </c>
      <c r="S176" s="193">
        <v>0</v>
      </c>
      <c r="T176" s="194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5" t="s">
        <v>189</v>
      </c>
      <c r="AT176" s="195" t="s">
        <v>184</v>
      </c>
      <c r="AU176" s="195" t="s">
        <v>83</v>
      </c>
      <c r="AY176" s="16" t="s">
        <v>182</v>
      </c>
      <c r="BE176" s="196">
        <f>IF(N176="základní",J176,0)</f>
        <v>0</v>
      </c>
      <c r="BF176" s="196">
        <f>IF(N176="snížená",J176,0)</f>
        <v>0</v>
      </c>
      <c r="BG176" s="196">
        <f>IF(N176="zákl. přenesená",J176,0)</f>
        <v>0</v>
      </c>
      <c r="BH176" s="196">
        <f>IF(N176="sníž. přenesená",J176,0)</f>
        <v>0</v>
      </c>
      <c r="BI176" s="196">
        <f>IF(N176="nulová",J176,0)</f>
        <v>0</v>
      </c>
      <c r="BJ176" s="16" t="s">
        <v>81</v>
      </c>
      <c r="BK176" s="196">
        <f>ROUND(I176*H176,2)</f>
        <v>0</v>
      </c>
      <c r="BL176" s="16" t="s">
        <v>189</v>
      </c>
      <c r="BM176" s="195" t="s">
        <v>288</v>
      </c>
    </row>
    <row r="177" spans="1:65" s="12" customFormat="1">
      <c r="B177" s="197"/>
      <c r="C177" s="198"/>
      <c r="D177" s="199" t="s">
        <v>191</v>
      </c>
      <c r="E177" s="200" t="s">
        <v>1</v>
      </c>
      <c r="F177" s="201" t="s">
        <v>499</v>
      </c>
      <c r="G177" s="198"/>
      <c r="H177" s="202">
        <v>1256.806</v>
      </c>
      <c r="I177" s="203"/>
      <c r="J177" s="198"/>
      <c r="K177" s="198"/>
      <c r="L177" s="204"/>
      <c r="M177" s="205"/>
      <c r="N177" s="206"/>
      <c r="O177" s="206"/>
      <c r="P177" s="206"/>
      <c r="Q177" s="206"/>
      <c r="R177" s="206"/>
      <c r="S177" s="206"/>
      <c r="T177" s="207"/>
      <c r="AT177" s="208" t="s">
        <v>191</v>
      </c>
      <c r="AU177" s="208" t="s">
        <v>83</v>
      </c>
      <c r="AV177" s="12" t="s">
        <v>83</v>
      </c>
      <c r="AW177" s="12" t="s">
        <v>30</v>
      </c>
      <c r="AX177" s="12" t="s">
        <v>81</v>
      </c>
      <c r="AY177" s="208" t="s">
        <v>182</v>
      </c>
    </row>
    <row r="178" spans="1:65" s="1" customFormat="1" ht="24">
      <c r="A178" s="33"/>
      <c r="B178" s="34"/>
      <c r="C178" s="184" t="s">
        <v>281</v>
      </c>
      <c r="D178" s="184" t="s">
        <v>184</v>
      </c>
      <c r="E178" s="185" t="s">
        <v>290</v>
      </c>
      <c r="F178" s="186" t="s">
        <v>291</v>
      </c>
      <c r="G178" s="187" t="s">
        <v>223</v>
      </c>
      <c r="H178" s="188">
        <v>155.506</v>
      </c>
      <c r="I178" s="189"/>
      <c r="J178" s="190">
        <f>ROUND(I178*H178,2)</f>
        <v>0</v>
      </c>
      <c r="K178" s="186" t="s">
        <v>1</v>
      </c>
      <c r="L178" s="38"/>
      <c r="M178" s="191" t="s">
        <v>1</v>
      </c>
      <c r="N178" s="192" t="s">
        <v>38</v>
      </c>
      <c r="O178" s="70"/>
      <c r="P178" s="193">
        <f>O178*H178</f>
        <v>0</v>
      </c>
      <c r="Q178" s="193">
        <v>0</v>
      </c>
      <c r="R178" s="193">
        <f>Q178*H178</f>
        <v>0</v>
      </c>
      <c r="S178" s="193">
        <v>0</v>
      </c>
      <c r="T178" s="194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5" t="s">
        <v>189</v>
      </c>
      <c r="AT178" s="195" t="s">
        <v>184</v>
      </c>
      <c r="AU178" s="195" t="s">
        <v>83</v>
      </c>
      <c r="AY178" s="16" t="s">
        <v>182</v>
      </c>
      <c r="BE178" s="196">
        <f>IF(N178="základní",J178,0)</f>
        <v>0</v>
      </c>
      <c r="BF178" s="196">
        <f>IF(N178="snížená",J178,0)</f>
        <v>0</v>
      </c>
      <c r="BG178" s="196">
        <f>IF(N178="zákl. přenesená",J178,0)</f>
        <v>0</v>
      </c>
      <c r="BH178" s="196">
        <f>IF(N178="sníž. přenesená",J178,0)</f>
        <v>0</v>
      </c>
      <c r="BI178" s="196">
        <f>IF(N178="nulová",J178,0)</f>
        <v>0</v>
      </c>
      <c r="BJ178" s="16" t="s">
        <v>81</v>
      </c>
      <c r="BK178" s="196">
        <f>ROUND(I178*H178,2)</f>
        <v>0</v>
      </c>
      <c r="BL178" s="16" t="s">
        <v>189</v>
      </c>
      <c r="BM178" s="195" t="s">
        <v>292</v>
      </c>
    </row>
    <row r="179" spans="1:65" s="12" customFormat="1">
      <c r="B179" s="197"/>
      <c r="C179" s="198"/>
      <c r="D179" s="199" t="s">
        <v>191</v>
      </c>
      <c r="E179" s="200" t="s">
        <v>1</v>
      </c>
      <c r="F179" s="201" t="s">
        <v>247</v>
      </c>
      <c r="G179" s="198"/>
      <c r="H179" s="202">
        <v>155.506</v>
      </c>
      <c r="I179" s="203"/>
      <c r="J179" s="198"/>
      <c r="K179" s="198"/>
      <c r="L179" s="204"/>
      <c r="M179" s="205"/>
      <c r="N179" s="206"/>
      <c r="O179" s="206"/>
      <c r="P179" s="206"/>
      <c r="Q179" s="206"/>
      <c r="R179" s="206"/>
      <c r="S179" s="206"/>
      <c r="T179" s="207"/>
      <c r="AT179" s="208" t="s">
        <v>191</v>
      </c>
      <c r="AU179" s="208" t="s">
        <v>83</v>
      </c>
      <c r="AV179" s="12" t="s">
        <v>83</v>
      </c>
      <c r="AW179" s="12" t="s">
        <v>30</v>
      </c>
      <c r="AX179" s="12" t="s">
        <v>81</v>
      </c>
      <c r="AY179" s="208" t="s">
        <v>182</v>
      </c>
    </row>
    <row r="180" spans="1:65" s="1" customFormat="1" ht="24">
      <c r="A180" s="33"/>
      <c r="B180" s="34"/>
      <c r="C180" s="184" t="s">
        <v>285</v>
      </c>
      <c r="D180" s="184" t="s">
        <v>184</v>
      </c>
      <c r="E180" s="185" t="s">
        <v>294</v>
      </c>
      <c r="F180" s="186" t="s">
        <v>295</v>
      </c>
      <c r="G180" s="187" t="s">
        <v>223</v>
      </c>
      <c r="H180" s="188">
        <v>155.506</v>
      </c>
      <c r="I180" s="189"/>
      <c r="J180" s="190">
        <f>ROUND(I180*H180,2)</f>
        <v>0</v>
      </c>
      <c r="K180" s="186" t="s">
        <v>1</v>
      </c>
      <c r="L180" s="38"/>
      <c r="M180" s="191" t="s">
        <v>1</v>
      </c>
      <c r="N180" s="192" t="s">
        <v>38</v>
      </c>
      <c r="O180" s="70"/>
      <c r="P180" s="193">
        <f>O180*H180</f>
        <v>0</v>
      </c>
      <c r="Q180" s="193">
        <v>0</v>
      </c>
      <c r="R180" s="193">
        <f>Q180*H180</f>
        <v>0</v>
      </c>
      <c r="S180" s="193">
        <v>0</v>
      </c>
      <c r="T180" s="194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5" t="s">
        <v>189</v>
      </c>
      <c r="AT180" s="195" t="s">
        <v>184</v>
      </c>
      <c r="AU180" s="195" t="s">
        <v>83</v>
      </c>
      <c r="AY180" s="16" t="s">
        <v>182</v>
      </c>
      <c r="BE180" s="196">
        <f>IF(N180="základní",J180,0)</f>
        <v>0</v>
      </c>
      <c r="BF180" s="196">
        <f>IF(N180="snížená",J180,0)</f>
        <v>0</v>
      </c>
      <c r="BG180" s="196">
        <f>IF(N180="zákl. přenesená",J180,0)</f>
        <v>0</v>
      </c>
      <c r="BH180" s="196">
        <f>IF(N180="sníž. přenesená",J180,0)</f>
        <v>0</v>
      </c>
      <c r="BI180" s="196">
        <f>IF(N180="nulová",J180,0)</f>
        <v>0</v>
      </c>
      <c r="BJ180" s="16" t="s">
        <v>81</v>
      </c>
      <c r="BK180" s="196">
        <f>ROUND(I180*H180,2)</f>
        <v>0</v>
      </c>
      <c r="BL180" s="16" t="s">
        <v>189</v>
      </c>
      <c r="BM180" s="195" t="s">
        <v>296</v>
      </c>
    </row>
    <row r="181" spans="1:65" s="12" customFormat="1">
      <c r="B181" s="197"/>
      <c r="C181" s="198"/>
      <c r="D181" s="199" t="s">
        <v>191</v>
      </c>
      <c r="E181" s="200" t="s">
        <v>1</v>
      </c>
      <c r="F181" s="201" t="s">
        <v>247</v>
      </c>
      <c r="G181" s="198"/>
      <c r="H181" s="202">
        <v>155.506</v>
      </c>
      <c r="I181" s="203"/>
      <c r="J181" s="198"/>
      <c r="K181" s="198"/>
      <c r="L181" s="204"/>
      <c r="M181" s="205"/>
      <c r="N181" s="206"/>
      <c r="O181" s="206"/>
      <c r="P181" s="206"/>
      <c r="Q181" s="206"/>
      <c r="R181" s="206"/>
      <c r="S181" s="206"/>
      <c r="T181" s="207"/>
      <c r="AT181" s="208" t="s">
        <v>191</v>
      </c>
      <c r="AU181" s="208" t="s">
        <v>83</v>
      </c>
      <c r="AV181" s="12" t="s">
        <v>83</v>
      </c>
      <c r="AW181" s="12" t="s">
        <v>30</v>
      </c>
      <c r="AX181" s="12" t="s">
        <v>81</v>
      </c>
      <c r="AY181" s="208" t="s">
        <v>182</v>
      </c>
    </row>
    <row r="182" spans="1:65" s="1" customFormat="1" ht="16.5" customHeight="1">
      <c r="A182" s="33"/>
      <c r="B182" s="34"/>
      <c r="C182" s="184" t="s">
        <v>289</v>
      </c>
      <c r="D182" s="184" t="s">
        <v>184</v>
      </c>
      <c r="E182" s="185" t="s">
        <v>298</v>
      </c>
      <c r="F182" s="186" t="s">
        <v>299</v>
      </c>
      <c r="G182" s="187" t="s">
        <v>223</v>
      </c>
      <c r="H182" s="188">
        <v>529.58600000000001</v>
      </c>
      <c r="I182" s="189"/>
      <c r="J182" s="190">
        <f>ROUND(I182*H182,2)</f>
        <v>0</v>
      </c>
      <c r="K182" s="186" t="s">
        <v>1</v>
      </c>
      <c r="L182" s="38"/>
      <c r="M182" s="191" t="s">
        <v>1</v>
      </c>
      <c r="N182" s="192" t="s">
        <v>38</v>
      </c>
      <c r="O182" s="70"/>
      <c r="P182" s="193">
        <f>O182*H182</f>
        <v>0</v>
      </c>
      <c r="Q182" s="193">
        <v>0</v>
      </c>
      <c r="R182" s="193">
        <f>Q182*H182</f>
        <v>0</v>
      </c>
      <c r="S182" s="193">
        <v>0</v>
      </c>
      <c r="T182" s="194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5" t="s">
        <v>189</v>
      </c>
      <c r="AT182" s="195" t="s">
        <v>184</v>
      </c>
      <c r="AU182" s="195" t="s">
        <v>83</v>
      </c>
      <c r="AY182" s="16" t="s">
        <v>182</v>
      </c>
      <c r="BE182" s="196">
        <f>IF(N182="základní",J182,0)</f>
        <v>0</v>
      </c>
      <c r="BF182" s="196">
        <f>IF(N182="snížená",J182,0)</f>
        <v>0</v>
      </c>
      <c r="BG182" s="196">
        <f>IF(N182="zákl. přenesená",J182,0)</f>
        <v>0</v>
      </c>
      <c r="BH182" s="196">
        <f>IF(N182="sníž. přenesená",J182,0)</f>
        <v>0</v>
      </c>
      <c r="BI182" s="196">
        <f>IF(N182="nulová",J182,0)</f>
        <v>0</v>
      </c>
      <c r="BJ182" s="16" t="s">
        <v>81</v>
      </c>
      <c r="BK182" s="196">
        <f>ROUND(I182*H182,2)</f>
        <v>0</v>
      </c>
      <c r="BL182" s="16" t="s">
        <v>189</v>
      </c>
      <c r="BM182" s="195" t="s">
        <v>300</v>
      </c>
    </row>
    <row r="183" spans="1:65" s="12" customFormat="1">
      <c r="B183" s="197"/>
      <c r="C183" s="198"/>
      <c r="D183" s="199" t="s">
        <v>191</v>
      </c>
      <c r="E183" s="200" t="s">
        <v>1</v>
      </c>
      <c r="F183" s="201" t="s">
        <v>301</v>
      </c>
      <c r="G183" s="198"/>
      <c r="H183" s="202">
        <v>529.58600000000001</v>
      </c>
      <c r="I183" s="203"/>
      <c r="J183" s="198"/>
      <c r="K183" s="198"/>
      <c r="L183" s="204"/>
      <c r="M183" s="205"/>
      <c r="N183" s="206"/>
      <c r="O183" s="206"/>
      <c r="P183" s="206"/>
      <c r="Q183" s="206"/>
      <c r="R183" s="206"/>
      <c r="S183" s="206"/>
      <c r="T183" s="207"/>
      <c r="AT183" s="208" t="s">
        <v>191</v>
      </c>
      <c r="AU183" s="208" t="s">
        <v>83</v>
      </c>
      <c r="AV183" s="12" t="s">
        <v>83</v>
      </c>
      <c r="AW183" s="12" t="s">
        <v>30</v>
      </c>
      <c r="AX183" s="12" t="s">
        <v>81</v>
      </c>
      <c r="AY183" s="208" t="s">
        <v>182</v>
      </c>
    </row>
    <row r="184" spans="1:65" s="1" customFormat="1" ht="24">
      <c r="A184" s="33"/>
      <c r="B184" s="34"/>
      <c r="C184" s="184" t="s">
        <v>7</v>
      </c>
      <c r="D184" s="184" t="s">
        <v>184</v>
      </c>
      <c r="E184" s="185" t="s">
        <v>303</v>
      </c>
      <c r="F184" s="186" t="s">
        <v>304</v>
      </c>
      <c r="G184" s="187" t="s">
        <v>305</v>
      </c>
      <c r="H184" s="188">
        <v>393.435</v>
      </c>
      <c r="I184" s="189"/>
      <c r="J184" s="190">
        <f>ROUND(I184*H184,2)</f>
        <v>0</v>
      </c>
      <c r="K184" s="186" t="s">
        <v>1</v>
      </c>
      <c r="L184" s="38"/>
      <c r="M184" s="191" t="s">
        <v>1</v>
      </c>
      <c r="N184" s="192" t="s">
        <v>38</v>
      </c>
      <c r="O184" s="70"/>
      <c r="P184" s="193">
        <f>O184*H184</f>
        <v>0</v>
      </c>
      <c r="Q184" s="193">
        <v>0</v>
      </c>
      <c r="R184" s="193">
        <f>Q184*H184</f>
        <v>0</v>
      </c>
      <c r="S184" s="193">
        <v>0</v>
      </c>
      <c r="T184" s="194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5" t="s">
        <v>189</v>
      </c>
      <c r="AT184" s="195" t="s">
        <v>184</v>
      </c>
      <c r="AU184" s="195" t="s">
        <v>83</v>
      </c>
      <c r="AY184" s="16" t="s">
        <v>182</v>
      </c>
      <c r="BE184" s="196">
        <f>IF(N184="základní",J184,0)</f>
        <v>0</v>
      </c>
      <c r="BF184" s="196">
        <f>IF(N184="snížená",J184,0)</f>
        <v>0</v>
      </c>
      <c r="BG184" s="196">
        <f>IF(N184="zákl. přenesená",J184,0)</f>
        <v>0</v>
      </c>
      <c r="BH184" s="196">
        <f>IF(N184="sníž. přenesená",J184,0)</f>
        <v>0</v>
      </c>
      <c r="BI184" s="196">
        <f>IF(N184="nulová",J184,0)</f>
        <v>0</v>
      </c>
      <c r="BJ184" s="16" t="s">
        <v>81</v>
      </c>
      <c r="BK184" s="196">
        <f>ROUND(I184*H184,2)</f>
        <v>0</v>
      </c>
      <c r="BL184" s="16" t="s">
        <v>189</v>
      </c>
      <c r="BM184" s="195" t="s">
        <v>306</v>
      </c>
    </row>
    <row r="185" spans="1:65" s="12" customFormat="1">
      <c r="B185" s="197"/>
      <c r="C185" s="198"/>
      <c r="D185" s="199" t="s">
        <v>191</v>
      </c>
      <c r="E185" s="200" t="s">
        <v>1</v>
      </c>
      <c r="F185" s="201" t="s">
        <v>307</v>
      </c>
      <c r="G185" s="198"/>
      <c r="H185" s="202">
        <v>393.435</v>
      </c>
      <c r="I185" s="203"/>
      <c r="J185" s="198"/>
      <c r="K185" s="198"/>
      <c r="L185" s="204"/>
      <c r="M185" s="205"/>
      <c r="N185" s="206"/>
      <c r="O185" s="206"/>
      <c r="P185" s="206"/>
      <c r="Q185" s="206"/>
      <c r="R185" s="206"/>
      <c r="S185" s="206"/>
      <c r="T185" s="207"/>
      <c r="AT185" s="208" t="s">
        <v>191</v>
      </c>
      <c r="AU185" s="208" t="s">
        <v>83</v>
      </c>
      <c r="AV185" s="12" t="s">
        <v>83</v>
      </c>
      <c r="AW185" s="12" t="s">
        <v>30</v>
      </c>
      <c r="AX185" s="12" t="s">
        <v>81</v>
      </c>
      <c r="AY185" s="208" t="s">
        <v>182</v>
      </c>
    </row>
    <row r="186" spans="1:65" s="1" customFormat="1" ht="24">
      <c r="A186" s="33"/>
      <c r="B186" s="34"/>
      <c r="C186" s="184" t="s">
        <v>297</v>
      </c>
      <c r="D186" s="184" t="s">
        <v>184</v>
      </c>
      <c r="E186" s="185" t="s">
        <v>309</v>
      </c>
      <c r="F186" s="186" t="s">
        <v>310</v>
      </c>
      <c r="G186" s="187" t="s">
        <v>223</v>
      </c>
      <c r="H186" s="188">
        <v>230.65899999999999</v>
      </c>
      <c r="I186" s="189"/>
      <c r="J186" s="190">
        <f>ROUND(I186*H186,2)</f>
        <v>0</v>
      </c>
      <c r="K186" s="186" t="s">
        <v>1</v>
      </c>
      <c r="L186" s="38"/>
      <c r="M186" s="191" t="s">
        <v>1</v>
      </c>
      <c r="N186" s="192" t="s">
        <v>38</v>
      </c>
      <c r="O186" s="70"/>
      <c r="P186" s="193">
        <f>O186*H186</f>
        <v>0</v>
      </c>
      <c r="Q186" s="193">
        <v>0</v>
      </c>
      <c r="R186" s="193">
        <f>Q186*H186</f>
        <v>0</v>
      </c>
      <c r="S186" s="193">
        <v>0</v>
      </c>
      <c r="T186" s="194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5" t="s">
        <v>189</v>
      </c>
      <c r="AT186" s="195" t="s">
        <v>184</v>
      </c>
      <c r="AU186" s="195" t="s">
        <v>83</v>
      </c>
      <c r="AY186" s="16" t="s">
        <v>182</v>
      </c>
      <c r="BE186" s="196">
        <f>IF(N186="základní",J186,0)</f>
        <v>0</v>
      </c>
      <c r="BF186" s="196">
        <f>IF(N186="snížená",J186,0)</f>
        <v>0</v>
      </c>
      <c r="BG186" s="196">
        <f>IF(N186="zákl. přenesená",J186,0)</f>
        <v>0</v>
      </c>
      <c r="BH186" s="196">
        <f>IF(N186="sníž. přenesená",J186,0)</f>
        <v>0</v>
      </c>
      <c r="BI186" s="196">
        <f>IF(N186="nulová",J186,0)</f>
        <v>0</v>
      </c>
      <c r="BJ186" s="16" t="s">
        <v>81</v>
      </c>
      <c r="BK186" s="196">
        <f>ROUND(I186*H186,2)</f>
        <v>0</v>
      </c>
      <c r="BL186" s="16" t="s">
        <v>189</v>
      </c>
      <c r="BM186" s="195" t="s">
        <v>311</v>
      </c>
    </row>
    <row r="187" spans="1:65" s="12" customFormat="1">
      <c r="B187" s="197"/>
      <c r="C187" s="198"/>
      <c r="D187" s="199" t="s">
        <v>191</v>
      </c>
      <c r="E187" s="200" t="s">
        <v>1</v>
      </c>
      <c r="F187" s="201" t="s">
        <v>312</v>
      </c>
      <c r="G187" s="198"/>
      <c r="H187" s="202">
        <v>230.65899999999999</v>
      </c>
      <c r="I187" s="203"/>
      <c r="J187" s="198"/>
      <c r="K187" s="198"/>
      <c r="L187" s="204"/>
      <c r="M187" s="205"/>
      <c r="N187" s="206"/>
      <c r="O187" s="206"/>
      <c r="P187" s="206"/>
      <c r="Q187" s="206"/>
      <c r="R187" s="206"/>
      <c r="S187" s="206"/>
      <c r="T187" s="207"/>
      <c r="AT187" s="208" t="s">
        <v>191</v>
      </c>
      <c r="AU187" s="208" t="s">
        <v>83</v>
      </c>
      <c r="AV187" s="12" t="s">
        <v>83</v>
      </c>
      <c r="AW187" s="12" t="s">
        <v>30</v>
      </c>
      <c r="AX187" s="12" t="s">
        <v>81</v>
      </c>
      <c r="AY187" s="208" t="s">
        <v>182</v>
      </c>
    </row>
    <row r="188" spans="1:65" s="1" customFormat="1" ht="16.5" customHeight="1">
      <c r="A188" s="33"/>
      <c r="B188" s="34"/>
      <c r="C188" s="230" t="s">
        <v>302</v>
      </c>
      <c r="D188" s="230" t="s">
        <v>315</v>
      </c>
      <c r="E188" s="231" t="s">
        <v>316</v>
      </c>
      <c r="F188" s="232" t="s">
        <v>317</v>
      </c>
      <c r="G188" s="233" t="s">
        <v>305</v>
      </c>
      <c r="H188" s="234">
        <v>248.80099999999999</v>
      </c>
      <c r="I188" s="235"/>
      <c r="J188" s="236">
        <f>ROUND(I188*H188,2)</f>
        <v>0</v>
      </c>
      <c r="K188" s="232" t="s">
        <v>188</v>
      </c>
      <c r="L188" s="237"/>
      <c r="M188" s="238" t="s">
        <v>1</v>
      </c>
      <c r="N188" s="239" t="s">
        <v>38</v>
      </c>
      <c r="O188" s="70"/>
      <c r="P188" s="193">
        <f>O188*H188</f>
        <v>0</v>
      </c>
      <c r="Q188" s="193">
        <v>1</v>
      </c>
      <c r="R188" s="193">
        <f>Q188*H188</f>
        <v>248.80099999999999</v>
      </c>
      <c r="S188" s="193">
        <v>0</v>
      </c>
      <c r="T188" s="194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5" t="s">
        <v>226</v>
      </c>
      <c r="AT188" s="195" t="s">
        <v>315</v>
      </c>
      <c r="AU188" s="195" t="s">
        <v>83</v>
      </c>
      <c r="AY188" s="16" t="s">
        <v>182</v>
      </c>
      <c r="BE188" s="196">
        <f>IF(N188="základní",J188,0)</f>
        <v>0</v>
      </c>
      <c r="BF188" s="196">
        <f>IF(N188="snížená",J188,0)</f>
        <v>0</v>
      </c>
      <c r="BG188" s="196">
        <f>IF(N188="zákl. přenesená",J188,0)</f>
        <v>0</v>
      </c>
      <c r="BH188" s="196">
        <f>IF(N188="sníž. přenesená",J188,0)</f>
        <v>0</v>
      </c>
      <c r="BI188" s="196">
        <f>IF(N188="nulová",J188,0)</f>
        <v>0</v>
      </c>
      <c r="BJ188" s="16" t="s">
        <v>81</v>
      </c>
      <c r="BK188" s="196">
        <f>ROUND(I188*H188,2)</f>
        <v>0</v>
      </c>
      <c r="BL188" s="16" t="s">
        <v>189</v>
      </c>
      <c r="BM188" s="195" t="s">
        <v>318</v>
      </c>
    </row>
    <row r="189" spans="1:65" s="14" customFormat="1">
      <c r="B189" s="220"/>
      <c r="C189" s="221"/>
      <c r="D189" s="199" t="s">
        <v>191</v>
      </c>
      <c r="E189" s="222" t="s">
        <v>1</v>
      </c>
      <c r="F189" s="223" t="s">
        <v>319</v>
      </c>
      <c r="G189" s="221"/>
      <c r="H189" s="222" t="s">
        <v>1</v>
      </c>
      <c r="I189" s="224"/>
      <c r="J189" s="221"/>
      <c r="K189" s="221"/>
      <c r="L189" s="225"/>
      <c r="M189" s="226"/>
      <c r="N189" s="227"/>
      <c r="O189" s="227"/>
      <c r="P189" s="227"/>
      <c r="Q189" s="227"/>
      <c r="R189" s="227"/>
      <c r="S189" s="227"/>
      <c r="T189" s="228"/>
      <c r="AT189" s="229" t="s">
        <v>191</v>
      </c>
      <c r="AU189" s="229" t="s">
        <v>83</v>
      </c>
      <c r="AV189" s="14" t="s">
        <v>81</v>
      </c>
      <c r="AW189" s="14" t="s">
        <v>30</v>
      </c>
      <c r="AX189" s="14" t="s">
        <v>73</v>
      </c>
      <c r="AY189" s="229" t="s">
        <v>182</v>
      </c>
    </row>
    <row r="190" spans="1:65" s="12" customFormat="1">
      <c r="B190" s="197"/>
      <c r="C190" s="198"/>
      <c r="D190" s="199" t="s">
        <v>191</v>
      </c>
      <c r="E190" s="200" t="s">
        <v>1</v>
      </c>
      <c r="F190" s="201" t="s">
        <v>320</v>
      </c>
      <c r="G190" s="198"/>
      <c r="H190" s="202">
        <v>32.597999999999999</v>
      </c>
      <c r="I190" s="203"/>
      <c r="J190" s="198"/>
      <c r="K190" s="198"/>
      <c r="L190" s="204"/>
      <c r="M190" s="205"/>
      <c r="N190" s="206"/>
      <c r="O190" s="206"/>
      <c r="P190" s="206"/>
      <c r="Q190" s="206"/>
      <c r="R190" s="206"/>
      <c r="S190" s="206"/>
      <c r="T190" s="207"/>
      <c r="AT190" s="208" t="s">
        <v>191</v>
      </c>
      <c r="AU190" s="208" t="s">
        <v>83</v>
      </c>
      <c r="AV190" s="12" t="s">
        <v>83</v>
      </c>
      <c r="AW190" s="12" t="s">
        <v>30</v>
      </c>
      <c r="AX190" s="12" t="s">
        <v>73</v>
      </c>
      <c r="AY190" s="208" t="s">
        <v>182</v>
      </c>
    </row>
    <row r="191" spans="1:65" s="12" customFormat="1">
      <c r="B191" s="197"/>
      <c r="C191" s="198"/>
      <c r="D191" s="199" t="s">
        <v>191</v>
      </c>
      <c r="E191" s="200" t="s">
        <v>1</v>
      </c>
      <c r="F191" s="201" t="s">
        <v>321</v>
      </c>
      <c r="G191" s="198"/>
      <c r="H191" s="202">
        <v>28.251999999999999</v>
      </c>
      <c r="I191" s="203"/>
      <c r="J191" s="198"/>
      <c r="K191" s="198"/>
      <c r="L191" s="204"/>
      <c r="M191" s="205"/>
      <c r="N191" s="206"/>
      <c r="O191" s="206"/>
      <c r="P191" s="206"/>
      <c r="Q191" s="206"/>
      <c r="R191" s="206"/>
      <c r="S191" s="206"/>
      <c r="T191" s="207"/>
      <c r="AT191" s="208" t="s">
        <v>191</v>
      </c>
      <c r="AU191" s="208" t="s">
        <v>83</v>
      </c>
      <c r="AV191" s="12" t="s">
        <v>83</v>
      </c>
      <c r="AW191" s="12" t="s">
        <v>30</v>
      </c>
      <c r="AX191" s="12" t="s">
        <v>73</v>
      </c>
      <c r="AY191" s="208" t="s">
        <v>182</v>
      </c>
    </row>
    <row r="192" spans="1:65" s="12" customFormat="1">
      <c r="B192" s="197"/>
      <c r="C192" s="198"/>
      <c r="D192" s="199" t="s">
        <v>191</v>
      </c>
      <c r="E192" s="200" t="s">
        <v>1</v>
      </c>
      <c r="F192" s="201" t="s">
        <v>322</v>
      </c>
      <c r="G192" s="198"/>
      <c r="H192" s="202">
        <v>77.373000000000005</v>
      </c>
      <c r="I192" s="203"/>
      <c r="J192" s="198"/>
      <c r="K192" s="198"/>
      <c r="L192" s="204"/>
      <c r="M192" s="205"/>
      <c r="N192" s="206"/>
      <c r="O192" s="206"/>
      <c r="P192" s="206"/>
      <c r="Q192" s="206"/>
      <c r="R192" s="206"/>
      <c r="S192" s="206"/>
      <c r="T192" s="207"/>
      <c r="AT192" s="208" t="s">
        <v>191</v>
      </c>
      <c r="AU192" s="208" t="s">
        <v>83</v>
      </c>
      <c r="AV192" s="12" t="s">
        <v>83</v>
      </c>
      <c r="AW192" s="12" t="s">
        <v>30</v>
      </c>
      <c r="AX192" s="12" t="s">
        <v>73</v>
      </c>
      <c r="AY192" s="208" t="s">
        <v>182</v>
      </c>
    </row>
    <row r="193" spans="1:65" s="13" customFormat="1">
      <c r="B193" s="209"/>
      <c r="C193" s="210"/>
      <c r="D193" s="199" t="s">
        <v>191</v>
      </c>
      <c r="E193" s="211" t="s">
        <v>145</v>
      </c>
      <c r="F193" s="212" t="s">
        <v>199</v>
      </c>
      <c r="G193" s="210"/>
      <c r="H193" s="213">
        <v>138.22300000000001</v>
      </c>
      <c r="I193" s="214"/>
      <c r="J193" s="210"/>
      <c r="K193" s="210"/>
      <c r="L193" s="215"/>
      <c r="M193" s="216"/>
      <c r="N193" s="217"/>
      <c r="O193" s="217"/>
      <c r="P193" s="217"/>
      <c r="Q193" s="217"/>
      <c r="R193" s="217"/>
      <c r="S193" s="217"/>
      <c r="T193" s="218"/>
      <c r="AT193" s="219" t="s">
        <v>191</v>
      </c>
      <c r="AU193" s="219" t="s">
        <v>83</v>
      </c>
      <c r="AV193" s="13" t="s">
        <v>189</v>
      </c>
      <c r="AW193" s="13" t="s">
        <v>30</v>
      </c>
      <c r="AX193" s="13" t="s">
        <v>73</v>
      </c>
      <c r="AY193" s="219" t="s">
        <v>182</v>
      </c>
    </row>
    <row r="194" spans="1:65" s="12" customFormat="1">
      <c r="B194" s="197"/>
      <c r="C194" s="198"/>
      <c r="D194" s="199" t="s">
        <v>191</v>
      </c>
      <c r="E194" s="200" t="s">
        <v>1</v>
      </c>
      <c r="F194" s="201" t="s">
        <v>323</v>
      </c>
      <c r="G194" s="198"/>
      <c r="H194" s="202">
        <v>248.80099999999999</v>
      </c>
      <c r="I194" s="203"/>
      <c r="J194" s="198"/>
      <c r="K194" s="198"/>
      <c r="L194" s="204"/>
      <c r="M194" s="205"/>
      <c r="N194" s="206"/>
      <c r="O194" s="206"/>
      <c r="P194" s="206"/>
      <c r="Q194" s="206"/>
      <c r="R194" s="206"/>
      <c r="S194" s="206"/>
      <c r="T194" s="207"/>
      <c r="AT194" s="208" t="s">
        <v>191</v>
      </c>
      <c r="AU194" s="208" t="s">
        <v>83</v>
      </c>
      <c r="AV194" s="12" t="s">
        <v>83</v>
      </c>
      <c r="AW194" s="12" t="s">
        <v>30</v>
      </c>
      <c r="AX194" s="12" t="s">
        <v>81</v>
      </c>
      <c r="AY194" s="208" t="s">
        <v>182</v>
      </c>
    </row>
    <row r="195" spans="1:65" s="1" customFormat="1" ht="24">
      <c r="A195" s="33"/>
      <c r="B195" s="34"/>
      <c r="C195" s="184" t="s">
        <v>308</v>
      </c>
      <c r="D195" s="184" t="s">
        <v>184</v>
      </c>
      <c r="E195" s="185" t="s">
        <v>325</v>
      </c>
      <c r="F195" s="186" t="s">
        <v>326</v>
      </c>
      <c r="G195" s="187" t="s">
        <v>223</v>
      </c>
      <c r="H195" s="188">
        <v>52.16</v>
      </c>
      <c r="I195" s="189"/>
      <c r="J195" s="190">
        <f>ROUND(I195*H195,2)</f>
        <v>0</v>
      </c>
      <c r="K195" s="186" t="s">
        <v>1</v>
      </c>
      <c r="L195" s="38"/>
      <c r="M195" s="191" t="s">
        <v>1</v>
      </c>
      <c r="N195" s="192" t="s">
        <v>38</v>
      </c>
      <c r="O195" s="70"/>
      <c r="P195" s="193">
        <f>O195*H195</f>
        <v>0</v>
      </c>
      <c r="Q195" s="193">
        <v>0</v>
      </c>
      <c r="R195" s="193">
        <f>Q195*H195</f>
        <v>0</v>
      </c>
      <c r="S195" s="193">
        <v>0</v>
      </c>
      <c r="T195" s="194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5" t="s">
        <v>189</v>
      </c>
      <c r="AT195" s="195" t="s">
        <v>184</v>
      </c>
      <c r="AU195" s="195" t="s">
        <v>83</v>
      </c>
      <c r="AY195" s="16" t="s">
        <v>182</v>
      </c>
      <c r="BE195" s="196">
        <f>IF(N195="základní",J195,0)</f>
        <v>0</v>
      </c>
      <c r="BF195" s="196">
        <f>IF(N195="snížená",J195,0)</f>
        <v>0</v>
      </c>
      <c r="BG195" s="196">
        <f>IF(N195="zákl. přenesená",J195,0)</f>
        <v>0</v>
      </c>
      <c r="BH195" s="196">
        <f>IF(N195="sníž. přenesená",J195,0)</f>
        <v>0</v>
      </c>
      <c r="BI195" s="196">
        <f>IF(N195="nulová",J195,0)</f>
        <v>0</v>
      </c>
      <c r="BJ195" s="16" t="s">
        <v>81</v>
      </c>
      <c r="BK195" s="196">
        <f>ROUND(I195*H195,2)</f>
        <v>0</v>
      </c>
      <c r="BL195" s="16" t="s">
        <v>189</v>
      </c>
      <c r="BM195" s="195" t="s">
        <v>327</v>
      </c>
    </row>
    <row r="196" spans="1:65" s="12" customFormat="1">
      <c r="B196" s="197"/>
      <c r="C196" s="198"/>
      <c r="D196" s="199" t="s">
        <v>191</v>
      </c>
      <c r="E196" s="200" t="s">
        <v>136</v>
      </c>
      <c r="F196" s="201" t="s">
        <v>328</v>
      </c>
      <c r="G196" s="198"/>
      <c r="H196" s="202">
        <v>52.16</v>
      </c>
      <c r="I196" s="203"/>
      <c r="J196" s="198"/>
      <c r="K196" s="198"/>
      <c r="L196" s="204"/>
      <c r="M196" s="205"/>
      <c r="N196" s="206"/>
      <c r="O196" s="206"/>
      <c r="P196" s="206"/>
      <c r="Q196" s="206"/>
      <c r="R196" s="206"/>
      <c r="S196" s="206"/>
      <c r="T196" s="207"/>
      <c r="AT196" s="208" t="s">
        <v>191</v>
      </c>
      <c r="AU196" s="208" t="s">
        <v>83</v>
      </c>
      <c r="AV196" s="12" t="s">
        <v>83</v>
      </c>
      <c r="AW196" s="12" t="s">
        <v>30</v>
      </c>
      <c r="AX196" s="12" t="s">
        <v>81</v>
      </c>
      <c r="AY196" s="208" t="s">
        <v>182</v>
      </c>
    </row>
    <row r="197" spans="1:65" s="1" customFormat="1" ht="16.5" customHeight="1">
      <c r="A197" s="33"/>
      <c r="B197" s="34"/>
      <c r="C197" s="230" t="s">
        <v>314</v>
      </c>
      <c r="D197" s="230" t="s">
        <v>315</v>
      </c>
      <c r="E197" s="231" t="s">
        <v>330</v>
      </c>
      <c r="F197" s="232" t="s">
        <v>331</v>
      </c>
      <c r="G197" s="233" t="s">
        <v>305</v>
      </c>
      <c r="H197" s="234">
        <v>93.888000000000005</v>
      </c>
      <c r="I197" s="235"/>
      <c r="J197" s="236">
        <f>ROUND(I197*H197,2)</f>
        <v>0</v>
      </c>
      <c r="K197" s="232" t="s">
        <v>1</v>
      </c>
      <c r="L197" s="237"/>
      <c r="M197" s="238" t="s">
        <v>1</v>
      </c>
      <c r="N197" s="239" t="s">
        <v>38</v>
      </c>
      <c r="O197" s="70"/>
      <c r="P197" s="193">
        <f>O197*H197</f>
        <v>0</v>
      </c>
      <c r="Q197" s="193">
        <v>0</v>
      </c>
      <c r="R197" s="193">
        <f>Q197*H197</f>
        <v>0</v>
      </c>
      <c r="S197" s="193">
        <v>0</v>
      </c>
      <c r="T197" s="194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5" t="s">
        <v>226</v>
      </c>
      <c r="AT197" s="195" t="s">
        <v>315</v>
      </c>
      <c r="AU197" s="195" t="s">
        <v>83</v>
      </c>
      <c r="AY197" s="16" t="s">
        <v>182</v>
      </c>
      <c r="BE197" s="196">
        <f>IF(N197="základní",J197,0)</f>
        <v>0</v>
      </c>
      <c r="BF197" s="196">
        <f>IF(N197="snížená",J197,0)</f>
        <v>0</v>
      </c>
      <c r="BG197" s="196">
        <f>IF(N197="zákl. přenesená",J197,0)</f>
        <v>0</v>
      </c>
      <c r="BH197" s="196">
        <f>IF(N197="sníž. přenesená",J197,0)</f>
        <v>0</v>
      </c>
      <c r="BI197" s="196">
        <f>IF(N197="nulová",J197,0)</f>
        <v>0</v>
      </c>
      <c r="BJ197" s="16" t="s">
        <v>81</v>
      </c>
      <c r="BK197" s="196">
        <f>ROUND(I197*H197,2)</f>
        <v>0</v>
      </c>
      <c r="BL197" s="16" t="s">
        <v>189</v>
      </c>
      <c r="BM197" s="195" t="s">
        <v>332</v>
      </c>
    </row>
    <row r="198" spans="1:65" s="12" customFormat="1">
      <c r="B198" s="197"/>
      <c r="C198" s="198"/>
      <c r="D198" s="199" t="s">
        <v>191</v>
      </c>
      <c r="E198" s="200" t="s">
        <v>1</v>
      </c>
      <c r="F198" s="201" t="s">
        <v>333</v>
      </c>
      <c r="G198" s="198"/>
      <c r="H198" s="202">
        <v>93.888000000000005</v>
      </c>
      <c r="I198" s="203"/>
      <c r="J198" s="198"/>
      <c r="K198" s="198"/>
      <c r="L198" s="204"/>
      <c r="M198" s="205"/>
      <c r="N198" s="206"/>
      <c r="O198" s="206"/>
      <c r="P198" s="206"/>
      <c r="Q198" s="206"/>
      <c r="R198" s="206"/>
      <c r="S198" s="206"/>
      <c r="T198" s="207"/>
      <c r="AT198" s="208" t="s">
        <v>191</v>
      </c>
      <c r="AU198" s="208" t="s">
        <v>83</v>
      </c>
      <c r="AV198" s="12" t="s">
        <v>83</v>
      </c>
      <c r="AW198" s="12" t="s">
        <v>30</v>
      </c>
      <c r="AX198" s="12" t="s">
        <v>81</v>
      </c>
      <c r="AY198" s="208" t="s">
        <v>182</v>
      </c>
    </row>
    <row r="199" spans="1:65" s="1" customFormat="1" ht="24">
      <c r="A199" s="33"/>
      <c r="B199" s="34"/>
      <c r="C199" s="184" t="s">
        <v>324</v>
      </c>
      <c r="D199" s="184" t="s">
        <v>184</v>
      </c>
      <c r="E199" s="185" t="s">
        <v>335</v>
      </c>
      <c r="F199" s="186" t="s">
        <v>336</v>
      </c>
      <c r="G199" s="187" t="s">
        <v>187</v>
      </c>
      <c r="H199" s="188">
        <v>141.27099999999999</v>
      </c>
      <c r="I199" s="189"/>
      <c r="J199" s="190">
        <f>ROUND(I199*H199,2)</f>
        <v>0</v>
      </c>
      <c r="K199" s="186" t="s">
        <v>188</v>
      </c>
      <c r="L199" s="38"/>
      <c r="M199" s="191" t="s">
        <v>1</v>
      </c>
      <c r="N199" s="192" t="s">
        <v>38</v>
      </c>
      <c r="O199" s="70"/>
      <c r="P199" s="193">
        <f>O199*H199</f>
        <v>0</v>
      </c>
      <c r="Q199" s="193">
        <v>0</v>
      </c>
      <c r="R199" s="193">
        <f>Q199*H199</f>
        <v>0</v>
      </c>
      <c r="S199" s="193">
        <v>0</v>
      </c>
      <c r="T199" s="194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5" t="s">
        <v>189</v>
      </c>
      <c r="AT199" s="195" t="s">
        <v>184</v>
      </c>
      <c r="AU199" s="195" t="s">
        <v>83</v>
      </c>
      <c r="AY199" s="16" t="s">
        <v>182</v>
      </c>
      <c r="BE199" s="196">
        <f>IF(N199="základní",J199,0)</f>
        <v>0</v>
      </c>
      <c r="BF199" s="196">
        <f>IF(N199="snížená",J199,0)</f>
        <v>0</v>
      </c>
      <c r="BG199" s="196">
        <f>IF(N199="zákl. přenesená",J199,0)</f>
        <v>0</v>
      </c>
      <c r="BH199" s="196">
        <f>IF(N199="sníž. přenesená",J199,0)</f>
        <v>0</v>
      </c>
      <c r="BI199" s="196">
        <f>IF(N199="nulová",J199,0)</f>
        <v>0</v>
      </c>
      <c r="BJ199" s="16" t="s">
        <v>81</v>
      </c>
      <c r="BK199" s="196">
        <f>ROUND(I199*H199,2)</f>
        <v>0</v>
      </c>
      <c r="BL199" s="16" t="s">
        <v>189</v>
      </c>
      <c r="BM199" s="195" t="s">
        <v>337</v>
      </c>
    </row>
    <row r="200" spans="1:65" s="12" customFormat="1">
      <c r="B200" s="197"/>
      <c r="C200" s="198"/>
      <c r="D200" s="199" t="s">
        <v>191</v>
      </c>
      <c r="E200" s="200" t="s">
        <v>1</v>
      </c>
      <c r="F200" s="201" t="s">
        <v>219</v>
      </c>
      <c r="G200" s="198"/>
      <c r="H200" s="202">
        <v>141.27099999999999</v>
      </c>
      <c r="I200" s="203"/>
      <c r="J200" s="198"/>
      <c r="K200" s="198"/>
      <c r="L200" s="204"/>
      <c r="M200" s="205"/>
      <c r="N200" s="206"/>
      <c r="O200" s="206"/>
      <c r="P200" s="206"/>
      <c r="Q200" s="206"/>
      <c r="R200" s="206"/>
      <c r="S200" s="206"/>
      <c r="T200" s="207"/>
      <c r="AT200" s="208" t="s">
        <v>191</v>
      </c>
      <c r="AU200" s="208" t="s">
        <v>83</v>
      </c>
      <c r="AV200" s="12" t="s">
        <v>83</v>
      </c>
      <c r="AW200" s="12" t="s">
        <v>30</v>
      </c>
      <c r="AX200" s="12" t="s">
        <v>73</v>
      </c>
      <c r="AY200" s="208" t="s">
        <v>182</v>
      </c>
    </row>
    <row r="201" spans="1:65" s="13" customFormat="1">
      <c r="B201" s="209"/>
      <c r="C201" s="210"/>
      <c r="D201" s="199" t="s">
        <v>191</v>
      </c>
      <c r="E201" s="211" t="s">
        <v>1</v>
      </c>
      <c r="F201" s="212" t="s">
        <v>199</v>
      </c>
      <c r="G201" s="210"/>
      <c r="H201" s="213">
        <v>141.27099999999999</v>
      </c>
      <c r="I201" s="214"/>
      <c r="J201" s="210"/>
      <c r="K201" s="210"/>
      <c r="L201" s="215"/>
      <c r="M201" s="216"/>
      <c r="N201" s="217"/>
      <c r="O201" s="217"/>
      <c r="P201" s="217"/>
      <c r="Q201" s="217"/>
      <c r="R201" s="217"/>
      <c r="S201" s="217"/>
      <c r="T201" s="218"/>
      <c r="AT201" s="219" t="s">
        <v>191</v>
      </c>
      <c r="AU201" s="219" t="s">
        <v>83</v>
      </c>
      <c r="AV201" s="13" t="s">
        <v>189</v>
      </c>
      <c r="AW201" s="13" t="s">
        <v>30</v>
      </c>
      <c r="AX201" s="13" t="s">
        <v>81</v>
      </c>
      <c r="AY201" s="219" t="s">
        <v>182</v>
      </c>
    </row>
    <row r="202" spans="1:65" s="1" customFormat="1" ht="16.5" customHeight="1">
      <c r="A202" s="33"/>
      <c r="B202" s="34"/>
      <c r="C202" s="184" t="s">
        <v>329</v>
      </c>
      <c r="D202" s="184" t="s">
        <v>184</v>
      </c>
      <c r="E202" s="185" t="s">
        <v>339</v>
      </c>
      <c r="F202" s="186" t="s">
        <v>340</v>
      </c>
      <c r="G202" s="187" t="s">
        <v>341</v>
      </c>
      <c r="H202" s="188">
        <v>326</v>
      </c>
      <c r="I202" s="189"/>
      <c r="J202" s="190">
        <f>ROUND(I202*H202,2)</f>
        <v>0</v>
      </c>
      <c r="K202" s="186" t="s">
        <v>1</v>
      </c>
      <c r="L202" s="38"/>
      <c r="M202" s="191" t="s">
        <v>1</v>
      </c>
      <c r="N202" s="192" t="s">
        <v>38</v>
      </c>
      <c r="O202" s="70"/>
      <c r="P202" s="193">
        <f>O202*H202</f>
        <v>0</v>
      </c>
      <c r="Q202" s="193">
        <v>0</v>
      </c>
      <c r="R202" s="193">
        <f>Q202*H202</f>
        <v>0</v>
      </c>
      <c r="S202" s="193">
        <v>0</v>
      </c>
      <c r="T202" s="194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5" t="s">
        <v>189</v>
      </c>
      <c r="AT202" s="195" t="s">
        <v>184</v>
      </c>
      <c r="AU202" s="195" t="s">
        <v>83</v>
      </c>
      <c r="AY202" s="16" t="s">
        <v>182</v>
      </c>
      <c r="BE202" s="196">
        <f>IF(N202="základní",J202,0)</f>
        <v>0</v>
      </c>
      <c r="BF202" s="196">
        <f>IF(N202="snížená",J202,0)</f>
        <v>0</v>
      </c>
      <c r="BG202" s="196">
        <f>IF(N202="zákl. přenesená",J202,0)</f>
        <v>0</v>
      </c>
      <c r="BH202" s="196">
        <f>IF(N202="sníž. přenesená",J202,0)</f>
        <v>0</v>
      </c>
      <c r="BI202" s="196">
        <f>IF(N202="nulová",J202,0)</f>
        <v>0</v>
      </c>
      <c r="BJ202" s="16" t="s">
        <v>81</v>
      </c>
      <c r="BK202" s="196">
        <f>ROUND(I202*H202,2)</f>
        <v>0</v>
      </c>
      <c r="BL202" s="16" t="s">
        <v>189</v>
      </c>
      <c r="BM202" s="195" t="s">
        <v>342</v>
      </c>
    </row>
    <row r="203" spans="1:65" s="12" customFormat="1">
      <c r="B203" s="197"/>
      <c r="C203" s="198"/>
      <c r="D203" s="199" t="s">
        <v>191</v>
      </c>
      <c r="E203" s="200" t="s">
        <v>123</v>
      </c>
      <c r="F203" s="201" t="s">
        <v>614</v>
      </c>
      <c r="G203" s="198"/>
      <c r="H203" s="202">
        <v>326</v>
      </c>
      <c r="I203" s="203"/>
      <c r="J203" s="198"/>
      <c r="K203" s="198"/>
      <c r="L203" s="204"/>
      <c r="M203" s="205"/>
      <c r="N203" s="206"/>
      <c r="O203" s="206"/>
      <c r="P203" s="206"/>
      <c r="Q203" s="206"/>
      <c r="R203" s="206"/>
      <c r="S203" s="206"/>
      <c r="T203" s="207"/>
      <c r="AT203" s="208" t="s">
        <v>191</v>
      </c>
      <c r="AU203" s="208" t="s">
        <v>83</v>
      </c>
      <c r="AV203" s="12" t="s">
        <v>83</v>
      </c>
      <c r="AW203" s="12" t="s">
        <v>30</v>
      </c>
      <c r="AX203" s="12" t="s">
        <v>81</v>
      </c>
      <c r="AY203" s="208" t="s">
        <v>182</v>
      </c>
    </row>
    <row r="204" spans="1:65" s="12" customFormat="1">
      <c r="B204" s="197"/>
      <c r="C204" s="198"/>
      <c r="D204" s="199" t="s">
        <v>191</v>
      </c>
      <c r="E204" s="200" t="s">
        <v>118</v>
      </c>
      <c r="F204" s="201" t="s">
        <v>344</v>
      </c>
      <c r="G204" s="198"/>
      <c r="H204" s="202">
        <v>0.8</v>
      </c>
      <c r="I204" s="203"/>
      <c r="J204" s="198"/>
      <c r="K204" s="198"/>
      <c r="L204" s="204"/>
      <c r="M204" s="205"/>
      <c r="N204" s="206"/>
      <c r="O204" s="206"/>
      <c r="P204" s="206"/>
      <c r="Q204" s="206"/>
      <c r="R204" s="206"/>
      <c r="S204" s="206"/>
      <c r="T204" s="207"/>
      <c r="AT204" s="208" t="s">
        <v>191</v>
      </c>
      <c r="AU204" s="208" t="s">
        <v>83</v>
      </c>
      <c r="AV204" s="12" t="s">
        <v>83</v>
      </c>
      <c r="AW204" s="12" t="s">
        <v>30</v>
      </c>
      <c r="AX204" s="12" t="s">
        <v>73</v>
      </c>
      <c r="AY204" s="208" t="s">
        <v>182</v>
      </c>
    </row>
    <row r="205" spans="1:65" s="12" customFormat="1">
      <c r="B205" s="197"/>
      <c r="C205" s="198"/>
      <c r="D205" s="199" t="s">
        <v>191</v>
      </c>
      <c r="E205" s="200" t="s">
        <v>133</v>
      </c>
      <c r="F205" s="201" t="s">
        <v>345</v>
      </c>
      <c r="G205" s="198"/>
      <c r="H205" s="202">
        <v>1.4</v>
      </c>
      <c r="I205" s="203"/>
      <c r="J205" s="198"/>
      <c r="K205" s="198"/>
      <c r="L205" s="204"/>
      <c r="M205" s="205"/>
      <c r="N205" s="206"/>
      <c r="O205" s="206"/>
      <c r="P205" s="206"/>
      <c r="Q205" s="206"/>
      <c r="R205" s="206"/>
      <c r="S205" s="206"/>
      <c r="T205" s="207"/>
      <c r="AT205" s="208" t="s">
        <v>191</v>
      </c>
      <c r="AU205" s="208" t="s">
        <v>83</v>
      </c>
      <c r="AV205" s="12" t="s">
        <v>83</v>
      </c>
      <c r="AW205" s="12" t="s">
        <v>30</v>
      </c>
      <c r="AX205" s="12" t="s">
        <v>73</v>
      </c>
      <c r="AY205" s="208" t="s">
        <v>182</v>
      </c>
    </row>
    <row r="206" spans="1:65" s="12" customFormat="1">
      <c r="B206" s="197"/>
      <c r="C206" s="198"/>
      <c r="D206" s="199" t="s">
        <v>191</v>
      </c>
      <c r="E206" s="200" t="s">
        <v>148</v>
      </c>
      <c r="F206" s="201" t="s">
        <v>615</v>
      </c>
      <c r="G206" s="198"/>
      <c r="H206" s="202">
        <v>33</v>
      </c>
      <c r="I206" s="203"/>
      <c r="J206" s="198"/>
      <c r="K206" s="198"/>
      <c r="L206" s="204"/>
      <c r="M206" s="205"/>
      <c r="N206" s="206"/>
      <c r="O206" s="206"/>
      <c r="P206" s="206"/>
      <c r="Q206" s="206"/>
      <c r="R206" s="206"/>
      <c r="S206" s="206"/>
      <c r="T206" s="207"/>
      <c r="AT206" s="208" t="s">
        <v>191</v>
      </c>
      <c r="AU206" s="208" t="s">
        <v>83</v>
      </c>
      <c r="AV206" s="12" t="s">
        <v>83</v>
      </c>
      <c r="AW206" s="12" t="s">
        <v>30</v>
      </c>
      <c r="AX206" s="12" t="s">
        <v>73</v>
      </c>
      <c r="AY206" s="208" t="s">
        <v>182</v>
      </c>
    </row>
    <row r="207" spans="1:65" s="12" customFormat="1">
      <c r="B207" s="197"/>
      <c r="C207" s="198"/>
      <c r="D207" s="199" t="s">
        <v>191</v>
      </c>
      <c r="E207" s="200" t="s">
        <v>121</v>
      </c>
      <c r="F207" s="201" t="s">
        <v>616</v>
      </c>
      <c r="G207" s="198"/>
      <c r="H207" s="202">
        <v>54.33</v>
      </c>
      <c r="I207" s="203"/>
      <c r="J207" s="198"/>
      <c r="K207" s="198"/>
      <c r="L207" s="204"/>
      <c r="M207" s="205"/>
      <c r="N207" s="206"/>
      <c r="O207" s="206"/>
      <c r="P207" s="206"/>
      <c r="Q207" s="206"/>
      <c r="R207" s="206"/>
      <c r="S207" s="206"/>
      <c r="T207" s="207"/>
      <c r="AT207" s="208" t="s">
        <v>191</v>
      </c>
      <c r="AU207" s="208" t="s">
        <v>83</v>
      </c>
      <c r="AV207" s="12" t="s">
        <v>83</v>
      </c>
      <c r="AW207" s="12" t="s">
        <v>30</v>
      </c>
      <c r="AX207" s="12" t="s">
        <v>73</v>
      </c>
      <c r="AY207" s="208" t="s">
        <v>182</v>
      </c>
    </row>
    <row r="208" spans="1:65" s="12" customFormat="1">
      <c r="B208" s="197"/>
      <c r="C208" s="198"/>
      <c r="D208" s="199" t="s">
        <v>191</v>
      </c>
      <c r="E208" s="200" t="s">
        <v>114</v>
      </c>
      <c r="F208" s="201" t="s">
        <v>617</v>
      </c>
      <c r="G208" s="198"/>
      <c r="H208" s="202">
        <v>54.33</v>
      </c>
      <c r="I208" s="203"/>
      <c r="J208" s="198"/>
      <c r="K208" s="198"/>
      <c r="L208" s="204"/>
      <c r="M208" s="205"/>
      <c r="N208" s="206"/>
      <c r="O208" s="206"/>
      <c r="P208" s="206"/>
      <c r="Q208" s="206"/>
      <c r="R208" s="206"/>
      <c r="S208" s="206"/>
      <c r="T208" s="207"/>
      <c r="AT208" s="208" t="s">
        <v>191</v>
      </c>
      <c r="AU208" s="208" t="s">
        <v>83</v>
      </c>
      <c r="AV208" s="12" t="s">
        <v>83</v>
      </c>
      <c r="AW208" s="12" t="s">
        <v>30</v>
      </c>
      <c r="AX208" s="12" t="s">
        <v>73</v>
      </c>
      <c r="AY208" s="208" t="s">
        <v>182</v>
      </c>
    </row>
    <row r="209" spans="1:65" s="12" customFormat="1">
      <c r="B209" s="197"/>
      <c r="C209" s="198"/>
      <c r="D209" s="199" t="s">
        <v>191</v>
      </c>
      <c r="E209" s="200" t="s">
        <v>126</v>
      </c>
      <c r="F209" s="201" t="s">
        <v>618</v>
      </c>
      <c r="G209" s="198"/>
      <c r="H209" s="202">
        <v>108.67</v>
      </c>
      <c r="I209" s="203"/>
      <c r="J209" s="198"/>
      <c r="K209" s="198"/>
      <c r="L209" s="204"/>
      <c r="M209" s="205"/>
      <c r="N209" s="206"/>
      <c r="O209" s="206"/>
      <c r="P209" s="206"/>
      <c r="Q209" s="206"/>
      <c r="R209" s="206"/>
      <c r="S209" s="206"/>
      <c r="T209" s="207"/>
      <c r="AT209" s="208" t="s">
        <v>191</v>
      </c>
      <c r="AU209" s="208" t="s">
        <v>83</v>
      </c>
      <c r="AV209" s="12" t="s">
        <v>83</v>
      </c>
      <c r="AW209" s="12" t="s">
        <v>30</v>
      </c>
      <c r="AX209" s="12" t="s">
        <v>73</v>
      </c>
      <c r="AY209" s="208" t="s">
        <v>182</v>
      </c>
    </row>
    <row r="210" spans="1:65" s="12" customFormat="1">
      <c r="B210" s="197"/>
      <c r="C210" s="198"/>
      <c r="D210" s="199" t="s">
        <v>191</v>
      </c>
      <c r="E210" s="200" t="s">
        <v>111</v>
      </c>
      <c r="F210" s="201" t="s">
        <v>619</v>
      </c>
      <c r="G210" s="198"/>
      <c r="H210" s="202">
        <v>108.67</v>
      </c>
      <c r="I210" s="203"/>
      <c r="J210" s="198"/>
      <c r="K210" s="198"/>
      <c r="L210" s="204"/>
      <c r="M210" s="205"/>
      <c r="N210" s="206"/>
      <c r="O210" s="206"/>
      <c r="P210" s="206"/>
      <c r="Q210" s="206"/>
      <c r="R210" s="206"/>
      <c r="S210" s="206"/>
      <c r="T210" s="207"/>
      <c r="AT210" s="208" t="s">
        <v>191</v>
      </c>
      <c r="AU210" s="208" t="s">
        <v>83</v>
      </c>
      <c r="AV210" s="12" t="s">
        <v>83</v>
      </c>
      <c r="AW210" s="12" t="s">
        <v>30</v>
      </c>
      <c r="AX210" s="12" t="s">
        <v>73</v>
      </c>
      <c r="AY210" s="208" t="s">
        <v>182</v>
      </c>
    </row>
    <row r="211" spans="1:65" s="11" customFormat="1" ht="22.9" customHeight="1">
      <c r="B211" s="168"/>
      <c r="C211" s="169"/>
      <c r="D211" s="170" t="s">
        <v>72</v>
      </c>
      <c r="E211" s="182" t="s">
        <v>189</v>
      </c>
      <c r="F211" s="182" t="s">
        <v>354</v>
      </c>
      <c r="G211" s="169"/>
      <c r="H211" s="169"/>
      <c r="I211" s="172"/>
      <c r="J211" s="183">
        <f>BK211</f>
        <v>0</v>
      </c>
      <c r="K211" s="169"/>
      <c r="L211" s="174"/>
      <c r="M211" s="175"/>
      <c r="N211" s="176"/>
      <c r="O211" s="176"/>
      <c r="P211" s="177">
        <f>SUM(P212:P215)</f>
        <v>0</v>
      </c>
      <c r="Q211" s="176"/>
      <c r="R211" s="177">
        <f>SUM(R212:R215)</f>
        <v>0</v>
      </c>
      <c r="S211" s="176"/>
      <c r="T211" s="178">
        <f>SUM(T212:T215)</f>
        <v>0</v>
      </c>
      <c r="AR211" s="179" t="s">
        <v>81</v>
      </c>
      <c r="AT211" s="180" t="s">
        <v>72</v>
      </c>
      <c r="AU211" s="180" t="s">
        <v>81</v>
      </c>
      <c r="AY211" s="179" t="s">
        <v>182</v>
      </c>
      <c r="BK211" s="181">
        <f>SUM(BK212:BK215)</f>
        <v>0</v>
      </c>
    </row>
    <row r="212" spans="1:65" s="1" customFormat="1" ht="16.5" customHeight="1">
      <c r="A212" s="33"/>
      <c r="B212" s="34"/>
      <c r="C212" s="184" t="s">
        <v>334</v>
      </c>
      <c r="D212" s="184" t="s">
        <v>184</v>
      </c>
      <c r="E212" s="185" t="s">
        <v>356</v>
      </c>
      <c r="F212" s="186" t="s">
        <v>357</v>
      </c>
      <c r="G212" s="187" t="s">
        <v>223</v>
      </c>
      <c r="H212" s="188">
        <v>2.1120000000000001</v>
      </c>
      <c r="I212" s="189"/>
      <c r="J212" s="190">
        <f>ROUND(I212*H212,2)</f>
        <v>0</v>
      </c>
      <c r="K212" s="186" t="s">
        <v>1</v>
      </c>
      <c r="L212" s="38"/>
      <c r="M212" s="191" t="s">
        <v>1</v>
      </c>
      <c r="N212" s="192" t="s">
        <v>38</v>
      </c>
      <c r="O212" s="70"/>
      <c r="P212" s="193">
        <f>O212*H212</f>
        <v>0</v>
      </c>
      <c r="Q212" s="193">
        <v>0</v>
      </c>
      <c r="R212" s="193">
        <f>Q212*H212</f>
        <v>0</v>
      </c>
      <c r="S212" s="193">
        <v>0</v>
      </c>
      <c r="T212" s="194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5" t="s">
        <v>189</v>
      </c>
      <c r="AT212" s="195" t="s">
        <v>184</v>
      </c>
      <c r="AU212" s="195" t="s">
        <v>83</v>
      </c>
      <c r="AY212" s="16" t="s">
        <v>182</v>
      </c>
      <c r="BE212" s="196">
        <f>IF(N212="základní",J212,0)</f>
        <v>0</v>
      </c>
      <c r="BF212" s="196">
        <f>IF(N212="snížená",J212,0)</f>
        <v>0</v>
      </c>
      <c r="BG212" s="196">
        <f>IF(N212="zákl. přenesená",J212,0)</f>
        <v>0</v>
      </c>
      <c r="BH212" s="196">
        <f>IF(N212="sníž. přenesená",J212,0)</f>
        <v>0</v>
      </c>
      <c r="BI212" s="196">
        <f>IF(N212="nulová",J212,0)</f>
        <v>0</v>
      </c>
      <c r="BJ212" s="16" t="s">
        <v>81</v>
      </c>
      <c r="BK212" s="196">
        <f>ROUND(I212*H212,2)</f>
        <v>0</v>
      </c>
      <c r="BL212" s="16" t="s">
        <v>189</v>
      </c>
      <c r="BM212" s="195" t="s">
        <v>358</v>
      </c>
    </row>
    <row r="213" spans="1:65" s="12" customFormat="1">
      <c r="B213" s="197"/>
      <c r="C213" s="198"/>
      <c r="D213" s="199" t="s">
        <v>191</v>
      </c>
      <c r="E213" s="200" t="s">
        <v>142</v>
      </c>
      <c r="F213" s="201" t="s">
        <v>359</v>
      </c>
      <c r="G213" s="198"/>
      <c r="H213" s="202">
        <v>2.1120000000000001</v>
      </c>
      <c r="I213" s="203"/>
      <c r="J213" s="198"/>
      <c r="K213" s="198"/>
      <c r="L213" s="204"/>
      <c r="M213" s="205"/>
      <c r="N213" s="206"/>
      <c r="O213" s="206"/>
      <c r="P213" s="206"/>
      <c r="Q213" s="206"/>
      <c r="R213" s="206"/>
      <c r="S213" s="206"/>
      <c r="T213" s="207"/>
      <c r="AT213" s="208" t="s">
        <v>191</v>
      </c>
      <c r="AU213" s="208" t="s">
        <v>83</v>
      </c>
      <c r="AV213" s="12" t="s">
        <v>83</v>
      </c>
      <c r="AW213" s="12" t="s">
        <v>30</v>
      </c>
      <c r="AX213" s="12" t="s">
        <v>81</v>
      </c>
      <c r="AY213" s="208" t="s">
        <v>182</v>
      </c>
    </row>
    <row r="214" spans="1:65" s="1" customFormat="1" ht="24">
      <c r="A214" s="33"/>
      <c r="B214" s="34"/>
      <c r="C214" s="184" t="s">
        <v>338</v>
      </c>
      <c r="D214" s="184" t="s">
        <v>184</v>
      </c>
      <c r="E214" s="185" t="s">
        <v>361</v>
      </c>
      <c r="F214" s="186" t="s">
        <v>362</v>
      </c>
      <c r="G214" s="187" t="s">
        <v>223</v>
      </c>
      <c r="H214" s="188">
        <v>26.08</v>
      </c>
      <c r="I214" s="189"/>
      <c r="J214" s="190">
        <f>ROUND(I214*H214,2)</f>
        <v>0</v>
      </c>
      <c r="K214" s="186" t="s">
        <v>188</v>
      </c>
      <c r="L214" s="38"/>
      <c r="M214" s="191" t="s">
        <v>1</v>
      </c>
      <c r="N214" s="192" t="s">
        <v>38</v>
      </c>
      <c r="O214" s="70"/>
      <c r="P214" s="193">
        <f>O214*H214</f>
        <v>0</v>
      </c>
      <c r="Q214" s="193">
        <v>0</v>
      </c>
      <c r="R214" s="193">
        <f>Q214*H214</f>
        <v>0</v>
      </c>
      <c r="S214" s="193">
        <v>0</v>
      </c>
      <c r="T214" s="194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5" t="s">
        <v>189</v>
      </c>
      <c r="AT214" s="195" t="s">
        <v>184</v>
      </c>
      <c r="AU214" s="195" t="s">
        <v>83</v>
      </c>
      <c r="AY214" s="16" t="s">
        <v>182</v>
      </c>
      <c r="BE214" s="196">
        <f>IF(N214="základní",J214,0)</f>
        <v>0</v>
      </c>
      <c r="BF214" s="196">
        <f>IF(N214="snížená",J214,0)</f>
        <v>0</v>
      </c>
      <c r="BG214" s="196">
        <f>IF(N214="zákl. přenesená",J214,0)</f>
        <v>0</v>
      </c>
      <c r="BH214" s="196">
        <f>IF(N214="sníž. přenesená",J214,0)</f>
        <v>0</v>
      </c>
      <c r="BI214" s="196">
        <f>IF(N214="nulová",J214,0)</f>
        <v>0</v>
      </c>
      <c r="BJ214" s="16" t="s">
        <v>81</v>
      </c>
      <c r="BK214" s="196">
        <f>ROUND(I214*H214,2)</f>
        <v>0</v>
      </c>
      <c r="BL214" s="16" t="s">
        <v>189</v>
      </c>
      <c r="BM214" s="195" t="s">
        <v>363</v>
      </c>
    </row>
    <row r="215" spans="1:65" s="12" customFormat="1">
      <c r="B215" s="197"/>
      <c r="C215" s="198"/>
      <c r="D215" s="199" t="s">
        <v>191</v>
      </c>
      <c r="E215" s="200" t="s">
        <v>139</v>
      </c>
      <c r="F215" s="201" t="s">
        <v>364</v>
      </c>
      <c r="G215" s="198"/>
      <c r="H215" s="202">
        <v>26.08</v>
      </c>
      <c r="I215" s="203"/>
      <c r="J215" s="198"/>
      <c r="K215" s="198"/>
      <c r="L215" s="204"/>
      <c r="M215" s="205"/>
      <c r="N215" s="206"/>
      <c r="O215" s="206"/>
      <c r="P215" s="206"/>
      <c r="Q215" s="206"/>
      <c r="R215" s="206"/>
      <c r="S215" s="206"/>
      <c r="T215" s="207"/>
      <c r="AT215" s="208" t="s">
        <v>191</v>
      </c>
      <c r="AU215" s="208" t="s">
        <v>83</v>
      </c>
      <c r="AV215" s="12" t="s">
        <v>83</v>
      </c>
      <c r="AW215" s="12" t="s">
        <v>30</v>
      </c>
      <c r="AX215" s="12" t="s">
        <v>81</v>
      </c>
      <c r="AY215" s="208" t="s">
        <v>182</v>
      </c>
    </row>
    <row r="216" spans="1:65" s="11" customFormat="1" ht="22.9" customHeight="1">
      <c r="B216" s="168"/>
      <c r="C216" s="169"/>
      <c r="D216" s="170" t="s">
        <v>72</v>
      </c>
      <c r="E216" s="182" t="s">
        <v>209</v>
      </c>
      <c r="F216" s="182" t="s">
        <v>365</v>
      </c>
      <c r="G216" s="169"/>
      <c r="H216" s="169"/>
      <c r="I216" s="172"/>
      <c r="J216" s="183">
        <f>BK216</f>
        <v>0</v>
      </c>
      <c r="K216" s="169"/>
      <c r="L216" s="174"/>
      <c r="M216" s="175"/>
      <c r="N216" s="176"/>
      <c r="O216" s="176"/>
      <c r="P216" s="177">
        <f>SUM(P217:P232)</f>
        <v>0</v>
      </c>
      <c r="Q216" s="176"/>
      <c r="R216" s="177">
        <f>SUM(R217:R232)</f>
        <v>55.975916999999995</v>
      </c>
      <c r="S216" s="176"/>
      <c r="T216" s="178">
        <f>SUM(T217:T232)</f>
        <v>0</v>
      </c>
      <c r="AR216" s="179" t="s">
        <v>81</v>
      </c>
      <c r="AT216" s="180" t="s">
        <v>72</v>
      </c>
      <c r="AU216" s="180" t="s">
        <v>81</v>
      </c>
      <c r="AY216" s="179" t="s">
        <v>182</v>
      </c>
      <c r="BK216" s="181">
        <f>SUM(BK217:BK232)</f>
        <v>0</v>
      </c>
    </row>
    <row r="217" spans="1:65" s="1" customFormat="1" ht="16.5" customHeight="1">
      <c r="A217" s="33"/>
      <c r="B217" s="34"/>
      <c r="C217" s="184" t="s">
        <v>355</v>
      </c>
      <c r="D217" s="184" t="s">
        <v>184</v>
      </c>
      <c r="E217" s="185" t="s">
        <v>367</v>
      </c>
      <c r="F217" s="186" t="s">
        <v>368</v>
      </c>
      <c r="G217" s="187" t="s">
        <v>187</v>
      </c>
      <c r="H217" s="188">
        <v>130.404</v>
      </c>
      <c r="I217" s="189"/>
      <c r="J217" s="190">
        <f>ROUND(I217*H217,2)</f>
        <v>0</v>
      </c>
      <c r="K217" s="186" t="s">
        <v>188</v>
      </c>
      <c r="L217" s="38"/>
      <c r="M217" s="191" t="s">
        <v>1</v>
      </c>
      <c r="N217" s="192" t="s">
        <v>38</v>
      </c>
      <c r="O217" s="70"/>
      <c r="P217" s="193">
        <f>O217*H217</f>
        <v>0</v>
      </c>
      <c r="Q217" s="193">
        <v>0.34499999999999997</v>
      </c>
      <c r="R217" s="193">
        <f>Q217*H217</f>
        <v>44.989379999999997</v>
      </c>
      <c r="S217" s="193">
        <v>0</v>
      </c>
      <c r="T217" s="194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5" t="s">
        <v>189</v>
      </c>
      <c r="AT217" s="195" t="s">
        <v>184</v>
      </c>
      <c r="AU217" s="195" t="s">
        <v>83</v>
      </c>
      <c r="AY217" s="16" t="s">
        <v>182</v>
      </c>
      <c r="BE217" s="196">
        <f>IF(N217="základní",J217,0)</f>
        <v>0</v>
      </c>
      <c r="BF217" s="196">
        <f>IF(N217="snížená",J217,0)</f>
        <v>0</v>
      </c>
      <c r="BG217" s="196">
        <f>IF(N217="zákl. přenesená",J217,0)</f>
        <v>0</v>
      </c>
      <c r="BH217" s="196">
        <f>IF(N217="sníž. přenesená",J217,0)</f>
        <v>0</v>
      </c>
      <c r="BI217" s="196">
        <f>IF(N217="nulová",J217,0)</f>
        <v>0</v>
      </c>
      <c r="BJ217" s="16" t="s">
        <v>81</v>
      </c>
      <c r="BK217" s="196">
        <f>ROUND(I217*H217,2)</f>
        <v>0</v>
      </c>
      <c r="BL217" s="16" t="s">
        <v>189</v>
      </c>
      <c r="BM217" s="195" t="s">
        <v>369</v>
      </c>
    </row>
    <row r="218" spans="1:65" s="12" customFormat="1">
      <c r="B218" s="197"/>
      <c r="C218" s="198"/>
      <c r="D218" s="199" t="s">
        <v>191</v>
      </c>
      <c r="E218" s="200" t="s">
        <v>1</v>
      </c>
      <c r="F218" s="201" t="s">
        <v>192</v>
      </c>
      <c r="G218" s="198"/>
      <c r="H218" s="202">
        <v>130.404</v>
      </c>
      <c r="I218" s="203"/>
      <c r="J218" s="198"/>
      <c r="K218" s="198"/>
      <c r="L218" s="204"/>
      <c r="M218" s="205"/>
      <c r="N218" s="206"/>
      <c r="O218" s="206"/>
      <c r="P218" s="206"/>
      <c r="Q218" s="206"/>
      <c r="R218" s="206"/>
      <c r="S218" s="206"/>
      <c r="T218" s="207"/>
      <c r="AT218" s="208" t="s">
        <v>191</v>
      </c>
      <c r="AU218" s="208" t="s">
        <v>83</v>
      </c>
      <c r="AV218" s="12" t="s">
        <v>83</v>
      </c>
      <c r="AW218" s="12" t="s">
        <v>30</v>
      </c>
      <c r="AX218" s="12" t="s">
        <v>81</v>
      </c>
      <c r="AY218" s="208" t="s">
        <v>182</v>
      </c>
    </row>
    <row r="219" spans="1:65" s="1" customFormat="1" ht="16.5" customHeight="1">
      <c r="A219" s="33"/>
      <c r="B219" s="34"/>
      <c r="C219" s="184" t="s">
        <v>360</v>
      </c>
      <c r="D219" s="184" t="s">
        <v>184</v>
      </c>
      <c r="E219" s="185" t="s">
        <v>371</v>
      </c>
      <c r="F219" s="186" t="s">
        <v>372</v>
      </c>
      <c r="G219" s="187" t="s">
        <v>187</v>
      </c>
      <c r="H219" s="188">
        <v>43.463999999999999</v>
      </c>
      <c r="I219" s="189"/>
      <c r="J219" s="190">
        <f>ROUND(I219*H219,2)</f>
        <v>0</v>
      </c>
      <c r="K219" s="186" t="s">
        <v>188</v>
      </c>
      <c r="L219" s="38"/>
      <c r="M219" s="191" t="s">
        <v>1</v>
      </c>
      <c r="N219" s="192" t="s">
        <v>38</v>
      </c>
      <c r="O219" s="70"/>
      <c r="P219" s="193">
        <f>O219*H219</f>
        <v>0</v>
      </c>
      <c r="Q219" s="193">
        <v>0</v>
      </c>
      <c r="R219" s="193">
        <f>Q219*H219</f>
        <v>0</v>
      </c>
      <c r="S219" s="193">
        <v>0</v>
      </c>
      <c r="T219" s="194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5" t="s">
        <v>189</v>
      </c>
      <c r="AT219" s="195" t="s">
        <v>184</v>
      </c>
      <c r="AU219" s="195" t="s">
        <v>83</v>
      </c>
      <c r="AY219" s="16" t="s">
        <v>182</v>
      </c>
      <c r="BE219" s="196">
        <f>IF(N219="základní",J219,0)</f>
        <v>0</v>
      </c>
      <c r="BF219" s="196">
        <f>IF(N219="snížená",J219,0)</f>
        <v>0</v>
      </c>
      <c r="BG219" s="196">
        <f>IF(N219="zákl. přenesená",J219,0)</f>
        <v>0</v>
      </c>
      <c r="BH219" s="196">
        <f>IF(N219="sníž. přenesená",J219,0)</f>
        <v>0</v>
      </c>
      <c r="BI219" s="196">
        <f>IF(N219="nulová",J219,0)</f>
        <v>0</v>
      </c>
      <c r="BJ219" s="16" t="s">
        <v>81</v>
      </c>
      <c r="BK219" s="196">
        <f>ROUND(I219*H219,2)</f>
        <v>0</v>
      </c>
      <c r="BL219" s="16" t="s">
        <v>189</v>
      </c>
      <c r="BM219" s="195" t="s">
        <v>373</v>
      </c>
    </row>
    <row r="220" spans="1:65" s="12" customFormat="1">
      <c r="B220" s="197"/>
      <c r="C220" s="198"/>
      <c r="D220" s="199" t="s">
        <v>191</v>
      </c>
      <c r="E220" s="200" t="s">
        <v>1</v>
      </c>
      <c r="F220" s="201" t="s">
        <v>374</v>
      </c>
      <c r="G220" s="198"/>
      <c r="H220" s="202">
        <v>43.463999999999999</v>
      </c>
      <c r="I220" s="203"/>
      <c r="J220" s="198"/>
      <c r="K220" s="198"/>
      <c r="L220" s="204"/>
      <c r="M220" s="205"/>
      <c r="N220" s="206"/>
      <c r="O220" s="206"/>
      <c r="P220" s="206"/>
      <c r="Q220" s="206"/>
      <c r="R220" s="206"/>
      <c r="S220" s="206"/>
      <c r="T220" s="207"/>
      <c r="AT220" s="208" t="s">
        <v>191</v>
      </c>
      <c r="AU220" s="208" t="s">
        <v>83</v>
      </c>
      <c r="AV220" s="12" t="s">
        <v>83</v>
      </c>
      <c r="AW220" s="12" t="s">
        <v>30</v>
      </c>
      <c r="AX220" s="12" t="s">
        <v>81</v>
      </c>
      <c r="AY220" s="208" t="s">
        <v>182</v>
      </c>
    </row>
    <row r="221" spans="1:65" s="1" customFormat="1" ht="16.5" customHeight="1">
      <c r="A221" s="33"/>
      <c r="B221" s="34"/>
      <c r="C221" s="184" t="s">
        <v>366</v>
      </c>
      <c r="D221" s="184" t="s">
        <v>184</v>
      </c>
      <c r="E221" s="185" t="s">
        <v>376</v>
      </c>
      <c r="F221" s="186" t="s">
        <v>377</v>
      </c>
      <c r="G221" s="187" t="s">
        <v>187</v>
      </c>
      <c r="H221" s="188">
        <v>43.463999999999999</v>
      </c>
      <c r="I221" s="189"/>
      <c r="J221" s="190">
        <f>ROUND(I221*H221,2)</f>
        <v>0</v>
      </c>
      <c r="K221" s="186" t="s">
        <v>188</v>
      </c>
      <c r="L221" s="38"/>
      <c r="M221" s="191" t="s">
        <v>1</v>
      </c>
      <c r="N221" s="192" t="s">
        <v>38</v>
      </c>
      <c r="O221" s="70"/>
      <c r="P221" s="193">
        <f>O221*H221</f>
        <v>0</v>
      </c>
      <c r="Q221" s="193">
        <v>0</v>
      </c>
      <c r="R221" s="193">
        <f>Q221*H221</f>
        <v>0</v>
      </c>
      <c r="S221" s="193">
        <v>0</v>
      </c>
      <c r="T221" s="194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5" t="s">
        <v>189</v>
      </c>
      <c r="AT221" s="195" t="s">
        <v>184</v>
      </c>
      <c r="AU221" s="195" t="s">
        <v>83</v>
      </c>
      <c r="AY221" s="16" t="s">
        <v>182</v>
      </c>
      <c r="BE221" s="196">
        <f>IF(N221="základní",J221,0)</f>
        <v>0</v>
      </c>
      <c r="BF221" s="196">
        <f>IF(N221="snížená",J221,0)</f>
        <v>0</v>
      </c>
      <c r="BG221" s="196">
        <f>IF(N221="zákl. přenesená",J221,0)</f>
        <v>0</v>
      </c>
      <c r="BH221" s="196">
        <f>IF(N221="sníž. přenesená",J221,0)</f>
        <v>0</v>
      </c>
      <c r="BI221" s="196">
        <f>IF(N221="nulová",J221,0)</f>
        <v>0</v>
      </c>
      <c r="BJ221" s="16" t="s">
        <v>81</v>
      </c>
      <c r="BK221" s="196">
        <f>ROUND(I221*H221,2)</f>
        <v>0</v>
      </c>
      <c r="BL221" s="16" t="s">
        <v>189</v>
      </c>
      <c r="BM221" s="195" t="s">
        <v>378</v>
      </c>
    </row>
    <row r="222" spans="1:65" s="12" customFormat="1">
      <c r="B222" s="197"/>
      <c r="C222" s="198"/>
      <c r="D222" s="199" t="s">
        <v>191</v>
      </c>
      <c r="E222" s="200" t="s">
        <v>1</v>
      </c>
      <c r="F222" s="201" t="s">
        <v>198</v>
      </c>
      <c r="G222" s="198"/>
      <c r="H222" s="202">
        <v>43.463999999999999</v>
      </c>
      <c r="I222" s="203"/>
      <c r="J222" s="198"/>
      <c r="K222" s="198"/>
      <c r="L222" s="204"/>
      <c r="M222" s="205"/>
      <c r="N222" s="206"/>
      <c r="O222" s="206"/>
      <c r="P222" s="206"/>
      <c r="Q222" s="206"/>
      <c r="R222" s="206"/>
      <c r="S222" s="206"/>
      <c r="T222" s="207"/>
      <c r="AT222" s="208" t="s">
        <v>191</v>
      </c>
      <c r="AU222" s="208" t="s">
        <v>83</v>
      </c>
      <c r="AV222" s="12" t="s">
        <v>83</v>
      </c>
      <c r="AW222" s="12" t="s">
        <v>30</v>
      </c>
      <c r="AX222" s="12" t="s">
        <v>81</v>
      </c>
      <c r="AY222" s="208" t="s">
        <v>182</v>
      </c>
    </row>
    <row r="223" spans="1:65" s="1" customFormat="1" ht="33" customHeight="1">
      <c r="A223" s="33"/>
      <c r="B223" s="34"/>
      <c r="C223" s="184" t="s">
        <v>370</v>
      </c>
      <c r="D223" s="184" t="s">
        <v>184</v>
      </c>
      <c r="E223" s="185" t="s">
        <v>380</v>
      </c>
      <c r="F223" s="186" t="s">
        <v>381</v>
      </c>
      <c r="G223" s="187" t="s">
        <v>187</v>
      </c>
      <c r="H223" s="188">
        <v>141.25800000000001</v>
      </c>
      <c r="I223" s="189"/>
      <c r="J223" s="190">
        <f>ROUND(I223*H223,2)</f>
        <v>0</v>
      </c>
      <c r="K223" s="186" t="s">
        <v>188</v>
      </c>
      <c r="L223" s="38"/>
      <c r="M223" s="191" t="s">
        <v>1</v>
      </c>
      <c r="N223" s="192" t="s">
        <v>38</v>
      </c>
      <c r="O223" s="70"/>
      <c r="P223" s="193">
        <f>O223*H223</f>
        <v>0</v>
      </c>
      <c r="Q223" s="193">
        <v>0</v>
      </c>
      <c r="R223" s="193">
        <f>Q223*H223</f>
        <v>0</v>
      </c>
      <c r="S223" s="193">
        <v>0</v>
      </c>
      <c r="T223" s="194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5" t="s">
        <v>189</v>
      </c>
      <c r="AT223" s="195" t="s">
        <v>184</v>
      </c>
      <c r="AU223" s="195" t="s">
        <v>83</v>
      </c>
      <c r="AY223" s="16" t="s">
        <v>182</v>
      </c>
      <c r="BE223" s="196">
        <f>IF(N223="základní",J223,0)</f>
        <v>0</v>
      </c>
      <c r="BF223" s="196">
        <f>IF(N223="snížená",J223,0)</f>
        <v>0</v>
      </c>
      <c r="BG223" s="196">
        <f>IF(N223="zákl. přenesená",J223,0)</f>
        <v>0</v>
      </c>
      <c r="BH223" s="196">
        <f>IF(N223="sníž. přenesená",J223,0)</f>
        <v>0</v>
      </c>
      <c r="BI223" s="196">
        <f>IF(N223="nulová",J223,0)</f>
        <v>0</v>
      </c>
      <c r="BJ223" s="16" t="s">
        <v>81</v>
      </c>
      <c r="BK223" s="196">
        <f>ROUND(I223*H223,2)</f>
        <v>0</v>
      </c>
      <c r="BL223" s="16" t="s">
        <v>189</v>
      </c>
      <c r="BM223" s="195" t="s">
        <v>382</v>
      </c>
    </row>
    <row r="224" spans="1:65" s="12" customFormat="1">
      <c r="B224" s="197"/>
      <c r="C224" s="198"/>
      <c r="D224" s="199" t="s">
        <v>191</v>
      </c>
      <c r="E224" s="200" t="s">
        <v>1</v>
      </c>
      <c r="F224" s="201" t="s">
        <v>196</v>
      </c>
      <c r="G224" s="198"/>
      <c r="H224" s="202">
        <v>70.629000000000005</v>
      </c>
      <c r="I224" s="203"/>
      <c r="J224" s="198"/>
      <c r="K224" s="198"/>
      <c r="L224" s="204"/>
      <c r="M224" s="205"/>
      <c r="N224" s="206"/>
      <c r="O224" s="206"/>
      <c r="P224" s="206"/>
      <c r="Q224" s="206"/>
      <c r="R224" s="206"/>
      <c r="S224" s="206"/>
      <c r="T224" s="207"/>
      <c r="AT224" s="208" t="s">
        <v>191</v>
      </c>
      <c r="AU224" s="208" t="s">
        <v>83</v>
      </c>
      <c r="AV224" s="12" t="s">
        <v>83</v>
      </c>
      <c r="AW224" s="12" t="s">
        <v>30</v>
      </c>
      <c r="AX224" s="12" t="s">
        <v>73</v>
      </c>
      <c r="AY224" s="208" t="s">
        <v>182</v>
      </c>
    </row>
    <row r="225" spans="1:65" s="12" customFormat="1">
      <c r="B225" s="197"/>
      <c r="C225" s="198"/>
      <c r="D225" s="199" t="s">
        <v>191</v>
      </c>
      <c r="E225" s="200" t="s">
        <v>1</v>
      </c>
      <c r="F225" s="201" t="s">
        <v>197</v>
      </c>
      <c r="G225" s="198"/>
      <c r="H225" s="202">
        <v>70.629000000000005</v>
      </c>
      <c r="I225" s="203"/>
      <c r="J225" s="198"/>
      <c r="K225" s="198"/>
      <c r="L225" s="204"/>
      <c r="M225" s="205"/>
      <c r="N225" s="206"/>
      <c r="O225" s="206"/>
      <c r="P225" s="206"/>
      <c r="Q225" s="206"/>
      <c r="R225" s="206"/>
      <c r="S225" s="206"/>
      <c r="T225" s="207"/>
      <c r="AT225" s="208" t="s">
        <v>191</v>
      </c>
      <c r="AU225" s="208" t="s">
        <v>83</v>
      </c>
      <c r="AV225" s="12" t="s">
        <v>83</v>
      </c>
      <c r="AW225" s="12" t="s">
        <v>30</v>
      </c>
      <c r="AX225" s="12" t="s">
        <v>73</v>
      </c>
      <c r="AY225" s="208" t="s">
        <v>182</v>
      </c>
    </row>
    <row r="226" spans="1:65" s="13" customFormat="1">
      <c r="B226" s="209"/>
      <c r="C226" s="210"/>
      <c r="D226" s="199" t="s">
        <v>191</v>
      </c>
      <c r="E226" s="211" t="s">
        <v>1</v>
      </c>
      <c r="F226" s="212" t="s">
        <v>199</v>
      </c>
      <c r="G226" s="210"/>
      <c r="H226" s="213">
        <v>141.25800000000001</v>
      </c>
      <c r="I226" s="214"/>
      <c r="J226" s="210"/>
      <c r="K226" s="210"/>
      <c r="L226" s="215"/>
      <c r="M226" s="216"/>
      <c r="N226" s="217"/>
      <c r="O226" s="217"/>
      <c r="P226" s="217"/>
      <c r="Q226" s="217"/>
      <c r="R226" s="217"/>
      <c r="S226" s="217"/>
      <c r="T226" s="218"/>
      <c r="AT226" s="219" t="s">
        <v>191</v>
      </c>
      <c r="AU226" s="219" t="s">
        <v>83</v>
      </c>
      <c r="AV226" s="13" t="s">
        <v>189</v>
      </c>
      <c r="AW226" s="13" t="s">
        <v>30</v>
      </c>
      <c r="AX226" s="13" t="s">
        <v>81</v>
      </c>
      <c r="AY226" s="219" t="s">
        <v>182</v>
      </c>
    </row>
    <row r="227" spans="1:65" s="1" customFormat="1" ht="24">
      <c r="A227" s="33"/>
      <c r="B227" s="34"/>
      <c r="C227" s="184" t="s">
        <v>375</v>
      </c>
      <c r="D227" s="184" t="s">
        <v>184</v>
      </c>
      <c r="E227" s="185" t="s">
        <v>384</v>
      </c>
      <c r="F227" s="186" t="s">
        <v>385</v>
      </c>
      <c r="G227" s="187" t="s">
        <v>187</v>
      </c>
      <c r="H227" s="188">
        <v>130.392</v>
      </c>
      <c r="I227" s="189"/>
      <c r="J227" s="190">
        <f>ROUND(I227*H227,2)</f>
        <v>0</v>
      </c>
      <c r="K227" s="186" t="s">
        <v>188</v>
      </c>
      <c r="L227" s="38"/>
      <c r="M227" s="191" t="s">
        <v>1</v>
      </c>
      <c r="N227" s="192" t="s">
        <v>38</v>
      </c>
      <c r="O227" s="70"/>
      <c r="P227" s="193">
        <f>O227*H227</f>
        <v>0</v>
      </c>
      <c r="Q227" s="193">
        <v>0</v>
      </c>
      <c r="R227" s="193">
        <f>Q227*H227</f>
        <v>0</v>
      </c>
      <c r="S227" s="193">
        <v>0</v>
      </c>
      <c r="T227" s="194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5" t="s">
        <v>189</v>
      </c>
      <c r="AT227" s="195" t="s">
        <v>184</v>
      </c>
      <c r="AU227" s="195" t="s">
        <v>83</v>
      </c>
      <c r="AY227" s="16" t="s">
        <v>182</v>
      </c>
      <c r="BE227" s="196">
        <f>IF(N227="základní",J227,0)</f>
        <v>0</v>
      </c>
      <c r="BF227" s="196">
        <f>IF(N227="snížená",J227,0)</f>
        <v>0</v>
      </c>
      <c r="BG227" s="196">
        <f>IF(N227="zákl. přenesená",J227,0)</f>
        <v>0</v>
      </c>
      <c r="BH227" s="196">
        <f>IF(N227="sníž. přenesená",J227,0)</f>
        <v>0</v>
      </c>
      <c r="BI227" s="196">
        <f>IF(N227="nulová",J227,0)</f>
        <v>0</v>
      </c>
      <c r="BJ227" s="16" t="s">
        <v>81</v>
      </c>
      <c r="BK227" s="196">
        <f>ROUND(I227*H227,2)</f>
        <v>0</v>
      </c>
      <c r="BL227" s="16" t="s">
        <v>189</v>
      </c>
      <c r="BM227" s="195" t="s">
        <v>386</v>
      </c>
    </row>
    <row r="228" spans="1:65" s="12" customFormat="1">
      <c r="B228" s="197"/>
      <c r="C228" s="198"/>
      <c r="D228" s="199" t="s">
        <v>191</v>
      </c>
      <c r="E228" s="200" t="s">
        <v>1</v>
      </c>
      <c r="F228" s="201" t="s">
        <v>387</v>
      </c>
      <c r="G228" s="198"/>
      <c r="H228" s="202">
        <v>86.927999999999997</v>
      </c>
      <c r="I228" s="203"/>
      <c r="J228" s="198"/>
      <c r="K228" s="198"/>
      <c r="L228" s="204"/>
      <c r="M228" s="205"/>
      <c r="N228" s="206"/>
      <c r="O228" s="206"/>
      <c r="P228" s="206"/>
      <c r="Q228" s="206"/>
      <c r="R228" s="206"/>
      <c r="S228" s="206"/>
      <c r="T228" s="207"/>
      <c r="AT228" s="208" t="s">
        <v>191</v>
      </c>
      <c r="AU228" s="208" t="s">
        <v>83</v>
      </c>
      <c r="AV228" s="12" t="s">
        <v>83</v>
      </c>
      <c r="AW228" s="12" t="s">
        <v>30</v>
      </c>
      <c r="AX228" s="12" t="s">
        <v>73</v>
      </c>
      <c r="AY228" s="208" t="s">
        <v>182</v>
      </c>
    </row>
    <row r="229" spans="1:65" s="12" customFormat="1">
      <c r="B229" s="197"/>
      <c r="C229" s="198"/>
      <c r="D229" s="199" t="s">
        <v>191</v>
      </c>
      <c r="E229" s="200" t="s">
        <v>1</v>
      </c>
      <c r="F229" s="201" t="s">
        <v>198</v>
      </c>
      <c r="G229" s="198"/>
      <c r="H229" s="202">
        <v>43.463999999999999</v>
      </c>
      <c r="I229" s="203"/>
      <c r="J229" s="198"/>
      <c r="K229" s="198"/>
      <c r="L229" s="204"/>
      <c r="M229" s="205"/>
      <c r="N229" s="206"/>
      <c r="O229" s="206"/>
      <c r="P229" s="206"/>
      <c r="Q229" s="206"/>
      <c r="R229" s="206"/>
      <c r="S229" s="206"/>
      <c r="T229" s="207"/>
      <c r="AT229" s="208" t="s">
        <v>191</v>
      </c>
      <c r="AU229" s="208" t="s">
        <v>83</v>
      </c>
      <c r="AV229" s="12" t="s">
        <v>83</v>
      </c>
      <c r="AW229" s="12" t="s">
        <v>30</v>
      </c>
      <c r="AX229" s="12" t="s">
        <v>73</v>
      </c>
      <c r="AY229" s="208" t="s">
        <v>182</v>
      </c>
    </row>
    <row r="230" spans="1:65" s="13" customFormat="1">
      <c r="B230" s="209"/>
      <c r="C230" s="210"/>
      <c r="D230" s="199" t="s">
        <v>191</v>
      </c>
      <c r="E230" s="211" t="s">
        <v>1</v>
      </c>
      <c r="F230" s="212" t="s">
        <v>199</v>
      </c>
      <c r="G230" s="210"/>
      <c r="H230" s="213">
        <v>130.392</v>
      </c>
      <c r="I230" s="214"/>
      <c r="J230" s="210"/>
      <c r="K230" s="210"/>
      <c r="L230" s="215"/>
      <c r="M230" s="216"/>
      <c r="N230" s="217"/>
      <c r="O230" s="217"/>
      <c r="P230" s="217"/>
      <c r="Q230" s="217"/>
      <c r="R230" s="217"/>
      <c r="S230" s="217"/>
      <c r="T230" s="218"/>
      <c r="AT230" s="219" t="s">
        <v>191</v>
      </c>
      <c r="AU230" s="219" t="s">
        <v>83</v>
      </c>
      <c r="AV230" s="13" t="s">
        <v>189</v>
      </c>
      <c r="AW230" s="13" t="s">
        <v>30</v>
      </c>
      <c r="AX230" s="13" t="s">
        <v>81</v>
      </c>
      <c r="AY230" s="219" t="s">
        <v>182</v>
      </c>
    </row>
    <row r="231" spans="1:65" s="1" customFormat="1" ht="24">
      <c r="A231" s="33"/>
      <c r="B231" s="34"/>
      <c r="C231" s="184" t="s">
        <v>379</v>
      </c>
      <c r="D231" s="184" t="s">
        <v>184</v>
      </c>
      <c r="E231" s="185" t="s">
        <v>389</v>
      </c>
      <c r="F231" s="186" t="s">
        <v>390</v>
      </c>
      <c r="G231" s="187" t="s">
        <v>187</v>
      </c>
      <c r="H231" s="188">
        <v>130.404</v>
      </c>
      <c r="I231" s="189"/>
      <c r="J231" s="190">
        <f>ROUND(I231*H231,2)</f>
        <v>0</v>
      </c>
      <c r="K231" s="186" t="s">
        <v>188</v>
      </c>
      <c r="L231" s="38"/>
      <c r="M231" s="191" t="s">
        <v>1</v>
      </c>
      <c r="N231" s="192" t="s">
        <v>38</v>
      </c>
      <c r="O231" s="70"/>
      <c r="P231" s="193">
        <f>O231*H231</f>
        <v>0</v>
      </c>
      <c r="Q231" s="193">
        <v>8.4250000000000005E-2</v>
      </c>
      <c r="R231" s="193">
        <f>Q231*H231</f>
        <v>10.986537</v>
      </c>
      <c r="S231" s="193">
        <v>0</v>
      </c>
      <c r="T231" s="194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95" t="s">
        <v>189</v>
      </c>
      <c r="AT231" s="195" t="s">
        <v>184</v>
      </c>
      <c r="AU231" s="195" t="s">
        <v>83</v>
      </c>
      <c r="AY231" s="16" t="s">
        <v>182</v>
      </c>
      <c r="BE231" s="196">
        <f>IF(N231="základní",J231,0)</f>
        <v>0</v>
      </c>
      <c r="BF231" s="196">
        <f>IF(N231="snížená",J231,0)</f>
        <v>0</v>
      </c>
      <c r="BG231" s="196">
        <f>IF(N231="zákl. přenesená",J231,0)</f>
        <v>0</v>
      </c>
      <c r="BH231" s="196">
        <f>IF(N231="sníž. přenesená",J231,0)</f>
        <v>0</v>
      </c>
      <c r="BI231" s="196">
        <f>IF(N231="nulová",J231,0)</f>
        <v>0</v>
      </c>
      <c r="BJ231" s="16" t="s">
        <v>81</v>
      </c>
      <c r="BK231" s="196">
        <f>ROUND(I231*H231,2)</f>
        <v>0</v>
      </c>
      <c r="BL231" s="16" t="s">
        <v>189</v>
      </c>
      <c r="BM231" s="195" t="s">
        <v>391</v>
      </c>
    </row>
    <row r="232" spans="1:65" s="12" customFormat="1">
      <c r="B232" s="197"/>
      <c r="C232" s="198"/>
      <c r="D232" s="199" t="s">
        <v>191</v>
      </c>
      <c r="E232" s="200" t="s">
        <v>1</v>
      </c>
      <c r="F232" s="201" t="s">
        <v>192</v>
      </c>
      <c r="G232" s="198"/>
      <c r="H232" s="202">
        <v>130.404</v>
      </c>
      <c r="I232" s="203"/>
      <c r="J232" s="198"/>
      <c r="K232" s="198"/>
      <c r="L232" s="204"/>
      <c r="M232" s="205"/>
      <c r="N232" s="206"/>
      <c r="O232" s="206"/>
      <c r="P232" s="206"/>
      <c r="Q232" s="206"/>
      <c r="R232" s="206"/>
      <c r="S232" s="206"/>
      <c r="T232" s="207"/>
      <c r="AT232" s="208" t="s">
        <v>191</v>
      </c>
      <c r="AU232" s="208" t="s">
        <v>83</v>
      </c>
      <c r="AV232" s="12" t="s">
        <v>83</v>
      </c>
      <c r="AW232" s="12" t="s">
        <v>30</v>
      </c>
      <c r="AX232" s="12" t="s">
        <v>81</v>
      </c>
      <c r="AY232" s="208" t="s">
        <v>182</v>
      </c>
    </row>
    <row r="233" spans="1:65" s="11" customFormat="1" ht="22.9" customHeight="1">
      <c r="B233" s="168"/>
      <c r="C233" s="169"/>
      <c r="D233" s="170" t="s">
        <v>72</v>
      </c>
      <c r="E233" s="182" t="s">
        <v>226</v>
      </c>
      <c r="F233" s="182" t="s">
        <v>392</v>
      </c>
      <c r="G233" s="169"/>
      <c r="H233" s="169"/>
      <c r="I233" s="172"/>
      <c r="J233" s="183">
        <f>BK233</f>
        <v>0</v>
      </c>
      <c r="K233" s="169"/>
      <c r="L233" s="174"/>
      <c r="M233" s="175"/>
      <c r="N233" s="176"/>
      <c r="O233" s="176"/>
      <c r="P233" s="177">
        <f>SUM(P234:P249)</f>
        <v>0</v>
      </c>
      <c r="Q233" s="176"/>
      <c r="R233" s="177">
        <f>SUM(R234:R249)</f>
        <v>16.393408999999998</v>
      </c>
      <c r="S233" s="176"/>
      <c r="T233" s="178">
        <f>SUM(T234:T249)</f>
        <v>0</v>
      </c>
      <c r="AR233" s="179" t="s">
        <v>81</v>
      </c>
      <c r="AT233" s="180" t="s">
        <v>72</v>
      </c>
      <c r="AU233" s="180" t="s">
        <v>81</v>
      </c>
      <c r="AY233" s="179" t="s">
        <v>182</v>
      </c>
      <c r="BK233" s="181">
        <f>SUM(BK234:BK249)</f>
        <v>0</v>
      </c>
    </row>
    <row r="234" spans="1:65" s="1" customFormat="1" ht="33" customHeight="1">
      <c r="A234" s="33"/>
      <c r="B234" s="34"/>
      <c r="C234" s="184" t="s">
        <v>383</v>
      </c>
      <c r="D234" s="184" t="s">
        <v>184</v>
      </c>
      <c r="E234" s="185" t="s">
        <v>394</v>
      </c>
      <c r="F234" s="186" t="s">
        <v>395</v>
      </c>
      <c r="G234" s="187" t="s">
        <v>212</v>
      </c>
      <c r="H234" s="188">
        <v>326</v>
      </c>
      <c r="I234" s="189"/>
      <c r="J234" s="190">
        <f>ROUND(I234*H234,2)</f>
        <v>0</v>
      </c>
      <c r="K234" s="186" t="s">
        <v>188</v>
      </c>
      <c r="L234" s="38"/>
      <c r="M234" s="191" t="s">
        <v>1</v>
      </c>
      <c r="N234" s="192" t="s">
        <v>38</v>
      </c>
      <c r="O234" s="70"/>
      <c r="P234" s="193">
        <f>O234*H234</f>
        <v>0</v>
      </c>
      <c r="Q234" s="193">
        <v>0</v>
      </c>
      <c r="R234" s="193">
        <f>Q234*H234</f>
        <v>0</v>
      </c>
      <c r="S234" s="193">
        <v>0</v>
      </c>
      <c r="T234" s="194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95" t="s">
        <v>189</v>
      </c>
      <c r="AT234" s="195" t="s">
        <v>184</v>
      </c>
      <c r="AU234" s="195" t="s">
        <v>83</v>
      </c>
      <c r="AY234" s="16" t="s">
        <v>182</v>
      </c>
      <c r="BE234" s="196">
        <f>IF(N234="základní",J234,0)</f>
        <v>0</v>
      </c>
      <c r="BF234" s="196">
        <f>IF(N234="snížená",J234,0)</f>
        <v>0</v>
      </c>
      <c r="BG234" s="196">
        <f>IF(N234="zákl. přenesená",J234,0)</f>
        <v>0</v>
      </c>
      <c r="BH234" s="196">
        <f>IF(N234="sníž. přenesená",J234,0)</f>
        <v>0</v>
      </c>
      <c r="BI234" s="196">
        <f>IF(N234="nulová",J234,0)</f>
        <v>0</v>
      </c>
      <c r="BJ234" s="16" t="s">
        <v>81</v>
      </c>
      <c r="BK234" s="196">
        <f>ROUND(I234*H234,2)</f>
        <v>0</v>
      </c>
      <c r="BL234" s="16" t="s">
        <v>189</v>
      </c>
      <c r="BM234" s="195" t="s">
        <v>396</v>
      </c>
    </row>
    <row r="235" spans="1:65" s="12" customFormat="1">
      <c r="B235" s="197"/>
      <c r="C235" s="198"/>
      <c r="D235" s="199" t="s">
        <v>191</v>
      </c>
      <c r="E235" s="200" t="s">
        <v>1</v>
      </c>
      <c r="F235" s="201" t="s">
        <v>123</v>
      </c>
      <c r="G235" s="198"/>
      <c r="H235" s="202">
        <v>326</v>
      </c>
      <c r="I235" s="203"/>
      <c r="J235" s="198"/>
      <c r="K235" s="198"/>
      <c r="L235" s="204"/>
      <c r="M235" s="205"/>
      <c r="N235" s="206"/>
      <c r="O235" s="206"/>
      <c r="P235" s="206"/>
      <c r="Q235" s="206"/>
      <c r="R235" s="206"/>
      <c r="S235" s="206"/>
      <c r="T235" s="207"/>
      <c r="AT235" s="208" t="s">
        <v>191</v>
      </c>
      <c r="AU235" s="208" t="s">
        <v>83</v>
      </c>
      <c r="AV235" s="12" t="s">
        <v>83</v>
      </c>
      <c r="AW235" s="12" t="s">
        <v>30</v>
      </c>
      <c r="AX235" s="12" t="s">
        <v>81</v>
      </c>
      <c r="AY235" s="208" t="s">
        <v>182</v>
      </c>
    </row>
    <row r="236" spans="1:65" s="1" customFormat="1" ht="16.5" customHeight="1">
      <c r="A236" s="33"/>
      <c r="B236" s="34"/>
      <c r="C236" s="230" t="s">
        <v>388</v>
      </c>
      <c r="D236" s="230" t="s">
        <v>315</v>
      </c>
      <c r="E236" s="231" t="s">
        <v>398</v>
      </c>
      <c r="F236" s="232" t="s">
        <v>399</v>
      </c>
      <c r="G236" s="233" t="s">
        <v>212</v>
      </c>
      <c r="H236" s="234">
        <v>342.3</v>
      </c>
      <c r="I236" s="235"/>
      <c r="J236" s="236">
        <f>ROUND(I236*H236,2)</f>
        <v>0</v>
      </c>
      <c r="K236" s="232" t="s">
        <v>1</v>
      </c>
      <c r="L236" s="237"/>
      <c r="M236" s="238" t="s">
        <v>1</v>
      </c>
      <c r="N236" s="239" t="s">
        <v>38</v>
      </c>
      <c r="O236" s="70"/>
      <c r="P236" s="193">
        <f>O236*H236</f>
        <v>0</v>
      </c>
      <c r="Q236" s="193">
        <v>2.14E-3</v>
      </c>
      <c r="R236" s="193">
        <f>Q236*H236</f>
        <v>0.73252200000000001</v>
      </c>
      <c r="S236" s="193">
        <v>0</v>
      </c>
      <c r="T236" s="194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95" t="s">
        <v>226</v>
      </c>
      <c r="AT236" s="195" t="s">
        <v>315</v>
      </c>
      <c r="AU236" s="195" t="s">
        <v>83</v>
      </c>
      <c r="AY236" s="16" t="s">
        <v>182</v>
      </c>
      <c r="BE236" s="196">
        <f>IF(N236="základní",J236,0)</f>
        <v>0</v>
      </c>
      <c r="BF236" s="196">
        <f>IF(N236="snížená",J236,0)</f>
        <v>0</v>
      </c>
      <c r="BG236" s="196">
        <f>IF(N236="zákl. přenesená",J236,0)</f>
        <v>0</v>
      </c>
      <c r="BH236" s="196">
        <f>IF(N236="sníž. přenesená",J236,0)</f>
        <v>0</v>
      </c>
      <c r="BI236" s="196">
        <f>IF(N236="nulová",J236,0)</f>
        <v>0</v>
      </c>
      <c r="BJ236" s="16" t="s">
        <v>81</v>
      </c>
      <c r="BK236" s="196">
        <f>ROUND(I236*H236,2)</f>
        <v>0</v>
      </c>
      <c r="BL236" s="16" t="s">
        <v>189</v>
      </c>
      <c r="BM236" s="195" t="s">
        <v>400</v>
      </c>
    </row>
    <row r="237" spans="1:65" s="12" customFormat="1">
      <c r="B237" s="197"/>
      <c r="C237" s="198"/>
      <c r="D237" s="199" t="s">
        <v>191</v>
      </c>
      <c r="E237" s="200" t="s">
        <v>1</v>
      </c>
      <c r="F237" s="201" t="s">
        <v>436</v>
      </c>
      <c r="G237" s="198"/>
      <c r="H237" s="202">
        <v>342.3</v>
      </c>
      <c r="I237" s="203"/>
      <c r="J237" s="198"/>
      <c r="K237" s="198"/>
      <c r="L237" s="204"/>
      <c r="M237" s="205"/>
      <c r="N237" s="206"/>
      <c r="O237" s="206"/>
      <c r="P237" s="206"/>
      <c r="Q237" s="206"/>
      <c r="R237" s="206"/>
      <c r="S237" s="206"/>
      <c r="T237" s="207"/>
      <c r="AT237" s="208" t="s">
        <v>191</v>
      </c>
      <c r="AU237" s="208" t="s">
        <v>83</v>
      </c>
      <c r="AV237" s="12" t="s">
        <v>83</v>
      </c>
      <c r="AW237" s="12" t="s">
        <v>30</v>
      </c>
      <c r="AX237" s="12" t="s">
        <v>81</v>
      </c>
      <c r="AY237" s="208" t="s">
        <v>182</v>
      </c>
    </row>
    <row r="238" spans="1:65" s="1" customFormat="1" ht="21.75" customHeight="1">
      <c r="A238" s="33"/>
      <c r="B238" s="34"/>
      <c r="C238" s="184" t="s">
        <v>393</v>
      </c>
      <c r="D238" s="184" t="s">
        <v>184</v>
      </c>
      <c r="E238" s="185" t="s">
        <v>408</v>
      </c>
      <c r="F238" s="186" t="s">
        <v>409</v>
      </c>
      <c r="G238" s="187" t="s">
        <v>212</v>
      </c>
      <c r="H238" s="188">
        <v>326</v>
      </c>
      <c r="I238" s="189"/>
      <c r="J238" s="190">
        <f>ROUND(I238*H238,2)</f>
        <v>0</v>
      </c>
      <c r="K238" s="186" t="s">
        <v>188</v>
      </c>
      <c r="L238" s="38"/>
      <c r="M238" s="191" t="s">
        <v>1</v>
      </c>
      <c r="N238" s="192" t="s">
        <v>38</v>
      </c>
      <c r="O238" s="70"/>
      <c r="P238" s="193">
        <f>O238*H238</f>
        <v>0</v>
      </c>
      <c r="Q238" s="193">
        <v>1.0000000000000001E-5</v>
      </c>
      <c r="R238" s="193">
        <f>Q238*H238</f>
        <v>3.2600000000000003E-3</v>
      </c>
      <c r="S238" s="193">
        <v>0</v>
      </c>
      <c r="T238" s="194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95" t="s">
        <v>271</v>
      </c>
      <c r="AT238" s="195" t="s">
        <v>184</v>
      </c>
      <c r="AU238" s="195" t="s">
        <v>83</v>
      </c>
      <c r="AY238" s="16" t="s">
        <v>182</v>
      </c>
      <c r="BE238" s="196">
        <f>IF(N238="základní",J238,0)</f>
        <v>0</v>
      </c>
      <c r="BF238" s="196">
        <f>IF(N238="snížená",J238,0)</f>
        <v>0</v>
      </c>
      <c r="BG238" s="196">
        <f>IF(N238="zákl. přenesená",J238,0)</f>
        <v>0</v>
      </c>
      <c r="BH238" s="196">
        <f>IF(N238="sníž. přenesená",J238,0)</f>
        <v>0</v>
      </c>
      <c r="BI238" s="196">
        <f>IF(N238="nulová",J238,0)</f>
        <v>0</v>
      </c>
      <c r="BJ238" s="16" t="s">
        <v>81</v>
      </c>
      <c r="BK238" s="196">
        <f>ROUND(I238*H238,2)</f>
        <v>0</v>
      </c>
      <c r="BL238" s="16" t="s">
        <v>271</v>
      </c>
      <c r="BM238" s="195" t="s">
        <v>410</v>
      </c>
    </row>
    <row r="239" spans="1:65" s="12" customFormat="1">
      <c r="B239" s="197"/>
      <c r="C239" s="198"/>
      <c r="D239" s="199" t="s">
        <v>191</v>
      </c>
      <c r="E239" s="200" t="s">
        <v>1</v>
      </c>
      <c r="F239" s="201" t="s">
        <v>123</v>
      </c>
      <c r="G239" s="198"/>
      <c r="H239" s="202">
        <v>326</v>
      </c>
      <c r="I239" s="203"/>
      <c r="J239" s="198"/>
      <c r="K239" s="198"/>
      <c r="L239" s="204"/>
      <c r="M239" s="205"/>
      <c r="N239" s="206"/>
      <c r="O239" s="206"/>
      <c r="P239" s="206"/>
      <c r="Q239" s="206"/>
      <c r="R239" s="206"/>
      <c r="S239" s="206"/>
      <c r="T239" s="207"/>
      <c r="AT239" s="208" t="s">
        <v>191</v>
      </c>
      <c r="AU239" s="208" t="s">
        <v>83</v>
      </c>
      <c r="AV239" s="12" t="s">
        <v>83</v>
      </c>
      <c r="AW239" s="12" t="s">
        <v>30</v>
      </c>
      <c r="AX239" s="12" t="s">
        <v>81</v>
      </c>
      <c r="AY239" s="208" t="s">
        <v>182</v>
      </c>
    </row>
    <row r="240" spans="1:65" s="1" customFormat="1" ht="16.5" customHeight="1">
      <c r="A240" s="33"/>
      <c r="B240" s="34"/>
      <c r="C240" s="184" t="s">
        <v>397</v>
      </c>
      <c r="D240" s="184" t="s">
        <v>184</v>
      </c>
      <c r="E240" s="185" t="s">
        <v>412</v>
      </c>
      <c r="F240" s="186" t="s">
        <v>413</v>
      </c>
      <c r="G240" s="187" t="s">
        <v>212</v>
      </c>
      <c r="H240" s="188">
        <v>326</v>
      </c>
      <c r="I240" s="189"/>
      <c r="J240" s="190">
        <f>ROUND(I240*H240,2)</f>
        <v>0</v>
      </c>
      <c r="K240" s="186" t="s">
        <v>1</v>
      </c>
      <c r="L240" s="38"/>
      <c r="M240" s="191" t="s">
        <v>1</v>
      </c>
      <c r="N240" s="192" t="s">
        <v>38</v>
      </c>
      <c r="O240" s="70"/>
      <c r="P240" s="193">
        <f>O240*H240</f>
        <v>0</v>
      </c>
      <c r="Q240" s="193">
        <v>0</v>
      </c>
      <c r="R240" s="193">
        <f>Q240*H240</f>
        <v>0</v>
      </c>
      <c r="S240" s="193">
        <v>0</v>
      </c>
      <c r="T240" s="194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95" t="s">
        <v>189</v>
      </c>
      <c r="AT240" s="195" t="s">
        <v>184</v>
      </c>
      <c r="AU240" s="195" t="s">
        <v>83</v>
      </c>
      <c r="AY240" s="16" t="s">
        <v>182</v>
      </c>
      <c r="BE240" s="196">
        <f>IF(N240="základní",J240,0)</f>
        <v>0</v>
      </c>
      <c r="BF240" s="196">
        <f>IF(N240="snížená",J240,0)</f>
        <v>0</v>
      </c>
      <c r="BG240" s="196">
        <f>IF(N240="zákl. přenesená",J240,0)</f>
        <v>0</v>
      </c>
      <c r="BH240" s="196">
        <f>IF(N240="sníž. přenesená",J240,0)</f>
        <v>0</v>
      </c>
      <c r="BI240" s="196">
        <f>IF(N240="nulová",J240,0)</f>
        <v>0</v>
      </c>
      <c r="BJ240" s="16" t="s">
        <v>81</v>
      </c>
      <c r="BK240" s="196">
        <f>ROUND(I240*H240,2)</f>
        <v>0</v>
      </c>
      <c r="BL240" s="16" t="s">
        <v>189</v>
      </c>
      <c r="BM240" s="195" t="s">
        <v>414</v>
      </c>
    </row>
    <row r="241" spans="1:65" s="12" customFormat="1">
      <c r="B241" s="197"/>
      <c r="C241" s="198"/>
      <c r="D241" s="199" t="s">
        <v>191</v>
      </c>
      <c r="E241" s="200" t="s">
        <v>1</v>
      </c>
      <c r="F241" s="201" t="s">
        <v>123</v>
      </c>
      <c r="G241" s="198"/>
      <c r="H241" s="202">
        <v>326</v>
      </c>
      <c r="I241" s="203"/>
      <c r="J241" s="198"/>
      <c r="K241" s="198"/>
      <c r="L241" s="204"/>
      <c r="M241" s="205"/>
      <c r="N241" s="206"/>
      <c r="O241" s="206"/>
      <c r="P241" s="206"/>
      <c r="Q241" s="206"/>
      <c r="R241" s="206"/>
      <c r="S241" s="206"/>
      <c r="T241" s="207"/>
      <c r="AT241" s="208" t="s">
        <v>191</v>
      </c>
      <c r="AU241" s="208" t="s">
        <v>83</v>
      </c>
      <c r="AV241" s="12" t="s">
        <v>83</v>
      </c>
      <c r="AW241" s="12" t="s">
        <v>30</v>
      </c>
      <c r="AX241" s="12" t="s">
        <v>81</v>
      </c>
      <c r="AY241" s="208" t="s">
        <v>182</v>
      </c>
    </row>
    <row r="242" spans="1:65" s="1" customFormat="1" ht="33" customHeight="1">
      <c r="A242" s="33"/>
      <c r="B242" s="34"/>
      <c r="C242" s="184" t="s">
        <v>402</v>
      </c>
      <c r="D242" s="184" t="s">
        <v>184</v>
      </c>
      <c r="E242" s="185" t="s">
        <v>416</v>
      </c>
      <c r="F242" s="186" t="s">
        <v>417</v>
      </c>
      <c r="G242" s="187" t="s">
        <v>418</v>
      </c>
      <c r="H242" s="188">
        <v>33</v>
      </c>
      <c r="I242" s="189"/>
      <c r="J242" s="190">
        <f>ROUND(I242*H242,2)</f>
        <v>0</v>
      </c>
      <c r="K242" s="186" t="s">
        <v>188</v>
      </c>
      <c r="L242" s="38"/>
      <c r="M242" s="191" t="s">
        <v>1</v>
      </c>
      <c r="N242" s="192" t="s">
        <v>38</v>
      </c>
      <c r="O242" s="70"/>
      <c r="P242" s="193">
        <f>O242*H242</f>
        <v>0</v>
      </c>
      <c r="Q242" s="193">
        <v>0.36191000000000001</v>
      </c>
      <c r="R242" s="193">
        <f>Q242*H242</f>
        <v>11.94303</v>
      </c>
      <c r="S242" s="193">
        <v>0</v>
      </c>
      <c r="T242" s="194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95" t="s">
        <v>189</v>
      </c>
      <c r="AT242" s="195" t="s">
        <v>184</v>
      </c>
      <c r="AU242" s="195" t="s">
        <v>83</v>
      </c>
      <c r="AY242" s="16" t="s">
        <v>182</v>
      </c>
      <c r="BE242" s="196">
        <f>IF(N242="základní",J242,0)</f>
        <v>0</v>
      </c>
      <c r="BF242" s="196">
        <f>IF(N242="snížená",J242,0)</f>
        <v>0</v>
      </c>
      <c r="BG242" s="196">
        <f>IF(N242="zákl. přenesená",J242,0)</f>
        <v>0</v>
      </c>
      <c r="BH242" s="196">
        <f>IF(N242="sníž. přenesená",J242,0)</f>
        <v>0</v>
      </c>
      <c r="BI242" s="196">
        <f>IF(N242="nulová",J242,0)</f>
        <v>0</v>
      </c>
      <c r="BJ242" s="16" t="s">
        <v>81</v>
      </c>
      <c r="BK242" s="196">
        <f>ROUND(I242*H242,2)</f>
        <v>0</v>
      </c>
      <c r="BL242" s="16" t="s">
        <v>189</v>
      </c>
      <c r="BM242" s="195" t="s">
        <v>419</v>
      </c>
    </row>
    <row r="243" spans="1:65" s="12" customFormat="1">
      <c r="B243" s="197"/>
      <c r="C243" s="198"/>
      <c r="D243" s="199" t="s">
        <v>191</v>
      </c>
      <c r="E243" s="200" t="s">
        <v>1</v>
      </c>
      <c r="F243" s="201" t="s">
        <v>148</v>
      </c>
      <c r="G243" s="198"/>
      <c r="H243" s="202">
        <v>33</v>
      </c>
      <c r="I243" s="203"/>
      <c r="J243" s="198"/>
      <c r="K243" s="198"/>
      <c r="L243" s="204"/>
      <c r="M243" s="205"/>
      <c r="N243" s="206"/>
      <c r="O243" s="206"/>
      <c r="P243" s="206"/>
      <c r="Q243" s="206"/>
      <c r="R243" s="206"/>
      <c r="S243" s="206"/>
      <c r="T243" s="207"/>
      <c r="AT243" s="208" t="s">
        <v>191</v>
      </c>
      <c r="AU243" s="208" t="s">
        <v>83</v>
      </c>
      <c r="AV243" s="12" t="s">
        <v>83</v>
      </c>
      <c r="AW243" s="12" t="s">
        <v>30</v>
      </c>
      <c r="AX243" s="12" t="s">
        <v>81</v>
      </c>
      <c r="AY243" s="208" t="s">
        <v>182</v>
      </c>
    </row>
    <row r="244" spans="1:65" s="1" customFormat="1" ht="24">
      <c r="A244" s="33"/>
      <c r="B244" s="34"/>
      <c r="C244" s="230" t="s">
        <v>407</v>
      </c>
      <c r="D244" s="230" t="s">
        <v>315</v>
      </c>
      <c r="E244" s="231" t="s">
        <v>421</v>
      </c>
      <c r="F244" s="232" t="s">
        <v>422</v>
      </c>
      <c r="G244" s="233" t="s">
        <v>418</v>
      </c>
      <c r="H244" s="234">
        <v>33</v>
      </c>
      <c r="I244" s="235"/>
      <c r="J244" s="236">
        <f>ROUND(I244*H244,2)</f>
        <v>0</v>
      </c>
      <c r="K244" s="232" t="s">
        <v>1</v>
      </c>
      <c r="L244" s="237"/>
      <c r="M244" s="238" t="s">
        <v>1</v>
      </c>
      <c r="N244" s="239" t="s">
        <v>38</v>
      </c>
      <c r="O244" s="70"/>
      <c r="P244" s="193">
        <f>O244*H244</f>
        <v>0</v>
      </c>
      <c r="Q244" s="193">
        <v>0.11</v>
      </c>
      <c r="R244" s="193">
        <f>Q244*H244</f>
        <v>3.63</v>
      </c>
      <c r="S244" s="193">
        <v>0</v>
      </c>
      <c r="T244" s="194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95" t="s">
        <v>226</v>
      </c>
      <c r="AT244" s="195" t="s">
        <v>315</v>
      </c>
      <c r="AU244" s="195" t="s">
        <v>83</v>
      </c>
      <c r="AY244" s="16" t="s">
        <v>182</v>
      </c>
      <c r="BE244" s="196">
        <f>IF(N244="základní",J244,0)</f>
        <v>0</v>
      </c>
      <c r="BF244" s="196">
        <f>IF(N244="snížená",J244,0)</f>
        <v>0</v>
      </c>
      <c r="BG244" s="196">
        <f>IF(N244="zákl. přenesená",J244,0)</f>
        <v>0</v>
      </c>
      <c r="BH244" s="196">
        <f>IF(N244="sníž. přenesená",J244,0)</f>
        <v>0</v>
      </c>
      <c r="BI244" s="196">
        <f>IF(N244="nulová",J244,0)</f>
        <v>0</v>
      </c>
      <c r="BJ244" s="16" t="s">
        <v>81</v>
      </c>
      <c r="BK244" s="196">
        <f>ROUND(I244*H244,2)</f>
        <v>0</v>
      </c>
      <c r="BL244" s="16" t="s">
        <v>189</v>
      </c>
      <c r="BM244" s="195" t="s">
        <v>423</v>
      </c>
    </row>
    <row r="245" spans="1:65" s="12" customFormat="1">
      <c r="B245" s="197"/>
      <c r="C245" s="198"/>
      <c r="D245" s="199" t="s">
        <v>191</v>
      </c>
      <c r="E245" s="200" t="s">
        <v>1</v>
      </c>
      <c r="F245" s="201" t="s">
        <v>148</v>
      </c>
      <c r="G245" s="198"/>
      <c r="H245" s="202">
        <v>33</v>
      </c>
      <c r="I245" s="203"/>
      <c r="J245" s="198"/>
      <c r="K245" s="198"/>
      <c r="L245" s="204"/>
      <c r="M245" s="205"/>
      <c r="N245" s="206"/>
      <c r="O245" s="206"/>
      <c r="P245" s="206"/>
      <c r="Q245" s="206"/>
      <c r="R245" s="206"/>
      <c r="S245" s="206"/>
      <c r="T245" s="207"/>
      <c r="AT245" s="208" t="s">
        <v>191</v>
      </c>
      <c r="AU245" s="208" t="s">
        <v>83</v>
      </c>
      <c r="AV245" s="12" t="s">
        <v>83</v>
      </c>
      <c r="AW245" s="12" t="s">
        <v>30</v>
      </c>
      <c r="AX245" s="12" t="s">
        <v>81</v>
      </c>
      <c r="AY245" s="208" t="s">
        <v>182</v>
      </c>
    </row>
    <row r="246" spans="1:65" s="1" customFormat="1" ht="16.5" customHeight="1">
      <c r="A246" s="33"/>
      <c r="B246" s="34"/>
      <c r="C246" s="184" t="s">
        <v>411</v>
      </c>
      <c r="D246" s="184" t="s">
        <v>184</v>
      </c>
      <c r="E246" s="185" t="s">
        <v>433</v>
      </c>
      <c r="F246" s="186" t="s">
        <v>434</v>
      </c>
      <c r="G246" s="187" t="s">
        <v>212</v>
      </c>
      <c r="H246" s="188">
        <v>342.3</v>
      </c>
      <c r="I246" s="189"/>
      <c r="J246" s="190">
        <f>ROUND(I246*H246,2)</f>
        <v>0</v>
      </c>
      <c r="K246" s="186" t="s">
        <v>1</v>
      </c>
      <c r="L246" s="38"/>
      <c r="M246" s="191" t="s">
        <v>1</v>
      </c>
      <c r="N246" s="192" t="s">
        <v>38</v>
      </c>
      <c r="O246" s="70"/>
      <c r="P246" s="193">
        <f>O246*H246</f>
        <v>0</v>
      </c>
      <c r="Q246" s="193">
        <v>1.9000000000000001E-4</v>
      </c>
      <c r="R246" s="193">
        <f>Q246*H246</f>
        <v>6.5037000000000011E-2</v>
      </c>
      <c r="S246" s="193">
        <v>0</v>
      </c>
      <c r="T246" s="194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95" t="s">
        <v>189</v>
      </c>
      <c r="AT246" s="195" t="s">
        <v>184</v>
      </c>
      <c r="AU246" s="195" t="s">
        <v>83</v>
      </c>
      <c r="AY246" s="16" t="s">
        <v>182</v>
      </c>
      <c r="BE246" s="196">
        <f>IF(N246="základní",J246,0)</f>
        <v>0</v>
      </c>
      <c r="BF246" s="196">
        <f>IF(N246="snížená",J246,0)</f>
        <v>0</v>
      </c>
      <c r="BG246" s="196">
        <f>IF(N246="zákl. přenesená",J246,0)</f>
        <v>0</v>
      </c>
      <c r="BH246" s="196">
        <f>IF(N246="sníž. přenesená",J246,0)</f>
        <v>0</v>
      </c>
      <c r="BI246" s="196">
        <f>IF(N246="nulová",J246,0)</f>
        <v>0</v>
      </c>
      <c r="BJ246" s="16" t="s">
        <v>81</v>
      </c>
      <c r="BK246" s="196">
        <f>ROUND(I246*H246,2)</f>
        <v>0</v>
      </c>
      <c r="BL246" s="16" t="s">
        <v>189</v>
      </c>
      <c r="BM246" s="195" t="s">
        <v>435</v>
      </c>
    </row>
    <row r="247" spans="1:65" s="12" customFormat="1">
      <c r="B247" s="197"/>
      <c r="C247" s="198"/>
      <c r="D247" s="199" t="s">
        <v>191</v>
      </c>
      <c r="E247" s="200" t="s">
        <v>1</v>
      </c>
      <c r="F247" s="201" t="s">
        <v>436</v>
      </c>
      <c r="G247" s="198"/>
      <c r="H247" s="202">
        <v>342.3</v>
      </c>
      <c r="I247" s="203"/>
      <c r="J247" s="198"/>
      <c r="K247" s="198"/>
      <c r="L247" s="204"/>
      <c r="M247" s="205"/>
      <c r="N247" s="206"/>
      <c r="O247" s="206"/>
      <c r="P247" s="206"/>
      <c r="Q247" s="206"/>
      <c r="R247" s="206"/>
      <c r="S247" s="206"/>
      <c r="T247" s="207"/>
      <c r="AT247" s="208" t="s">
        <v>191</v>
      </c>
      <c r="AU247" s="208" t="s">
        <v>83</v>
      </c>
      <c r="AV247" s="12" t="s">
        <v>83</v>
      </c>
      <c r="AW247" s="12" t="s">
        <v>30</v>
      </c>
      <c r="AX247" s="12" t="s">
        <v>81</v>
      </c>
      <c r="AY247" s="208" t="s">
        <v>182</v>
      </c>
    </row>
    <row r="248" spans="1:65" s="1" customFormat="1" ht="21.75" customHeight="1">
      <c r="A248" s="33"/>
      <c r="B248" s="34"/>
      <c r="C248" s="184" t="s">
        <v>415</v>
      </c>
      <c r="D248" s="184" t="s">
        <v>184</v>
      </c>
      <c r="E248" s="185" t="s">
        <v>438</v>
      </c>
      <c r="F248" s="186" t="s">
        <v>439</v>
      </c>
      <c r="G248" s="187" t="s">
        <v>212</v>
      </c>
      <c r="H248" s="188">
        <v>326</v>
      </c>
      <c r="I248" s="189"/>
      <c r="J248" s="190">
        <f>ROUND(I248*H248,2)</f>
        <v>0</v>
      </c>
      <c r="K248" s="186" t="s">
        <v>1</v>
      </c>
      <c r="L248" s="38"/>
      <c r="M248" s="191" t="s">
        <v>1</v>
      </c>
      <c r="N248" s="192" t="s">
        <v>38</v>
      </c>
      <c r="O248" s="70"/>
      <c r="P248" s="193">
        <f>O248*H248</f>
        <v>0</v>
      </c>
      <c r="Q248" s="193">
        <v>6.0000000000000002E-5</v>
      </c>
      <c r="R248" s="193">
        <f>Q248*H248</f>
        <v>1.9560000000000001E-2</v>
      </c>
      <c r="S248" s="193">
        <v>0</v>
      </c>
      <c r="T248" s="194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95" t="s">
        <v>189</v>
      </c>
      <c r="AT248" s="195" t="s">
        <v>184</v>
      </c>
      <c r="AU248" s="195" t="s">
        <v>83</v>
      </c>
      <c r="AY248" s="16" t="s">
        <v>182</v>
      </c>
      <c r="BE248" s="196">
        <f>IF(N248="základní",J248,0)</f>
        <v>0</v>
      </c>
      <c r="BF248" s="196">
        <f>IF(N248="snížená",J248,0)</f>
        <v>0</v>
      </c>
      <c r="BG248" s="196">
        <f>IF(N248="zákl. přenesená",J248,0)</f>
        <v>0</v>
      </c>
      <c r="BH248" s="196">
        <f>IF(N248="sníž. přenesená",J248,0)</f>
        <v>0</v>
      </c>
      <c r="BI248" s="196">
        <f>IF(N248="nulová",J248,0)</f>
        <v>0</v>
      </c>
      <c r="BJ248" s="16" t="s">
        <v>81</v>
      </c>
      <c r="BK248" s="196">
        <f>ROUND(I248*H248,2)</f>
        <v>0</v>
      </c>
      <c r="BL248" s="16" t="s">
        <v>189</v>
      </c>
      <c r="BM248" s="195" t="s">
        <v>440</v>
      </c>
    </row>
    <row r="249" spans="1:65" s="12" customFormat="1">
      <c r="B249" s="197"/>
      <c r="C249" s="198"/>
      <c r="D249" s="199" t="s">
        <v>191</v>
      </c>
      <c r="E249" s="200" t="s">
        <v>1</v>
      </c>
      <c r="F249" s="201" t="s">
        <v>123</v>
      </c>
      <c r="G249" s="198"/>
      <c r="H249" s="202">
        <v>326</v>
      </c>
      <c r="I249" s="203"/>
      <c r="J249" s="198"/>
      <c r="K249" s="198"/>
      <c r="L249" s="204"/>
      <c r="M249" s="205"/>
      <c r="N249" s="206"/>
      <c r="O249" s="206"/>
      <c r="P249" s="206"/>
      <c r="Q249" s="206"/>
      <c r="R249" s="206"/>
      <c r="S249" s="206"/>
      <c r="T249" s="207"/>
      <c r="AT249" s="208" t="s">
        <v>191</v>
      </c>
      <c r="AU249" s="208" t="s">
        <v>83</v>
      </c>
      <c r="AV249" s="12" t="s">
        <v>83</v>
      </c>
      <c r="AW249" s="12" t="s">
        <v>30</v>
      </c>
      <c r="AX249" s="12" t="s">
        <v>81</v>
      </c>
      <c r="AY249" s="208" t="s">
        <v>182</v>
      </c>
    </row>
    <row r="250" spans="1:65" s="11" customFormat="1" ht="22.9" customHeight="1">
      <c r="B250" s="168"/>
      <c r="C250" s="169"/>
      <c r="D250" s="170" t="s">
        <v>72</v>
      </c>
      <c r="E250" s="182" t="s">
        <v>232</v>
      </c>
      <c r="F250" s="182" t="s">
        <v>441</v>
      </c>
      <c r="G250" s="169"/>
      <c r="H250" s="169"/>
      <c r="I250" s="172"/>
      <c r="J250" s="183">
        <f>BK250</f>
        <v>0</v>
      </c>
      <c r="K250" s="169"/>
      <c r="L250" s="174"/>
      <c r="M250" s="175"/>
      <c r="N250" s="176"/>
      <c r="O250" s="176"/>
      <c r="P250" s="177">
        <f>SUM(P251:P258)</f>
        <v>0</v>
      </c>
      <c r="Q250" s="176"/>
      <c r="R250" s="177">
        <f>SUM(R251:R258)</f>
        <v>2.3905200000000001E-2</v>
      </c>
      <c r="S250" s="176"/>
      <c r="T250" s="178">
        <f>SUM(T251:T258)</f>
        <v>0</v>
      </c>
      <c r="AR250" s="179" t="s">
        <v>81</v>
      </c>
      <c r="AT250" s="180" t="s">
        <v>72</v>
      </c>
      <c r="AU250" s="180" t="s">
        <v>81</v>
      </c>
      <c r="AY250" s="179" t="s">
        <v>182</v>
      </c>
      <c r="BK250" s="181">
        <f>SUM(BK251:BK258)</f>
        <v>0</v>
      </c>
    </row>
    <row r="251" spans="1:65" s="1" customFormat="1" ht="24">
      <c r="A251" s="33"/>
      <c r="B251" s="34"/>
      <c r="C251" s="184" t="s">
        <v>420</v>
      </c>
      <c r="D251" s="184" t="s">
        <v>184</v>
      </c>
      <c r="E251" s="185" t="s">
        <v>443</v>
      </c>
      <c r="F251" s="186" t="s">
        <v>444</v>
      </c>
      <c r="G251" s="187" t="s">
        <v>212</v>
      </c>
      <c r="H251" s="188">
        <v>108.66</v>
      </c>
      <c r="I251" s="189"/>
      <c r="J251" s="190">
        <f>ROUND(I251*H251,2)</f>
        <v>0</v>
      </c>
      <c r="K251" s="186" t="s">
        <v>445</v>
      </c>
      <c r="L251" s="38"/>
      <c r="M251" s="191" t="s">
        <v>1</v>
      </c>
      <c r="N251" s="192" t="s">
        <v>38</v>
      </c>
      <c r="O251" s="70"/>
      <c r="P251" s="193">
        <f>O251*H251</f>
        <v>0</v>
      </c>
      <c r="Q251" s="193">
        <v>2.2000000000000001E-4</v>
      </c>
      <c r="R251" s="193">
        <f>Q251*H251</f>
        <v>2.3905200000000001E-2</v>
      </c>
      <c r="S251" s="193">
        <v>0</v>
      </c>
      <c r="T251" s="194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95" t="s">
        <v>189</v>
      </c>
      <c r="AT251" s="195" t="s">
        <v>184</v>
      </c>
      <c r="AU251" s="195" t="s">
        <v>83</v>
      </c>
      <c r="AY251" s="16" t="s">
        <v>182</v>
      </c>
      <c r="BE251" s="196">
        <f>IF(N251="základní",J251,0)</f>
        <v>0</v>
      </c>
      <c r="BF251" s="196">
        <f>IF(N251="snížená",J251,0)</f>
        <v>0</v>
      </c>
      <c r="BG251" s="196">
        <f>IF(N251="zákl. přenesená",J251,0)</f>
        <v>0</v>
      </c>
      <c r="BH251" s="196">
        <f>IF(N251="sníž. přenesená",J251,0)</f>
        <v>0</v>
      </c>
      <c r="BI251" s="196">
        <f>IF(N251="nulová",J251,0)</f>
        <v>0</v>
      </c>
      <c r="BJ251" s="16" t="s">
        <v>81</v>
      </c>
      <c r="BK251" s="196">
        <f>ROUND(I251*H251,2)</f>
        <v>0</v>
      </c>
      <c r="BL251" s="16" t="s">
        <v>189</v>
      </c>
      <c r="BM251" s="195" t="s">
        <v>446</v>
      </c>
    </row>
    <row r="252" spans="1:65" s="12" customFormat="1">
      <c r="B252" s="197"/>
      <c r="C252" s="198"/>
      <c r="D252" s="199" t="s">
        <v>191</v>
      </c>
      <c r="E252" s="200" t="s">
        <v>1</v>
      </c>
      <c r="F252" s="201" t="s">
        <v>447</v>
      </c>
      <c r="G252" s="198"/>
      <c r="H252" s="202">
        <v>108.66</v>
      </c>
      <c r="I252" s="203"/>
      <c r="J252" s="198"/>
      <c r="K252" s="198"/>
      <c r="L252" s="204"/>
      <c r="M252" s="205"/>
      <c r="N252" s="206"/>
      <c r="O252" s="206"/>
      <c r="P252" s="206"/>
      <c r="Q252" s="206"/>
      <c r="R252" s="206"/>
      <c r="S252" s="206"/>
      <c r="T252" s="207"/>
      <c r="AT252" s="208" t="s">
        <v>191</v>
      </c>
      <c r="AU252" s="208" t="s">
        <v>83</v>
      </c>
      <c r="AV252" s="12" t="s">
        <v>83</v>
      </c>
      <c r="AW252" s="12" t="s">
        <v>30</v>
      </c>
      <c r="AX252" s="12" t="s">
        <v>81</v>
      </c>
      <c r="AY252" s="208" t="s">
        <v>182</v>
      </c>
    </row>
    <row r="253" spans="1:65" s="1" customFormat="1" ht="16.5" customHeight="1">
      <c r="A253" s="33"/>
      <c r="B253" s="34"/>
      <c r="C253" s="184" t="s">
        <v>424</v>
      </c>
      <c r="D253" s="184" t="s">
        <v>184</v>
      </c>
      <c r="E253" s="185" t="s">
        <v>449</v>
      </c>
      <c r="F253" s="186" t="s">
        <v>450</v>
      </c>
      <c r="G253" s="187" t="s">
        <v>212</v>
      </c>
      <c r="H253" s="188">
        <v>325.98</v>
      </c>
      <c r="I253" s="189"/>
      <c r="J253" s="190">
        <f>ROUND(I253*H253,2)</f>
        <v>0</v>
      </c>
      <c r="K253" s="186" t="s">
        <v>188</v>
      </c>
      <c r="L253" s="38"/>
      <c r="M253" s="191" t="s">
        <v>1</v>
      </c>
      <c r="N253" s="192" t="s">
        <v>38</v>
      </c>
      <c r="O253" s="70"/>
      <c r="P253" s="193">
        <f>O253*H253</f>
        <v>0</v>
      </c>
      <c r="Q253" s="193">
        <v>0</v>
      </c>
      <c r="R253" s="193">
        <f>Q253*H253</f>
        <v>0</v>
      </c>
      <c r="S253" s="193">
        <v>0</v>
      </c>
      <c r="T253" s="194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95" t="s">
        <v>189</v>
      </c>
      <c r="AT253" s="195" t="s">
        <v>184</v>
      </c>
      <c r="AU253" s="195" t="s">
        <v>83</v>
      </c>
      <c r="AY253" s="16" t="s">
        <v>182</v>
      </c>
      <c r="BE253" s="196">
        <f>IF(N253="základní",J253,0)</f>
        <v>0</v>
      </c>
      <c r="BF253" s="196">
        <f>IF(N253="snížená",J253,0)</f>
        <v>0</v>
      </c>
      <c r="BG253" s="196">
        <f>IF(N253="zákl. přenesená",J253,0)</f>
        <v>0</v>
      </c>
      <c r="BH253" s="196">
        <f>IF(N253="sníž. přenesená",J253,0)</f>
        <v>0</v>
      </c>
      <c r="BI253" s="196">
        <f>IF(N253="nulová",J253,0)</f>
        <v>0</v>
      </c>
      <c r="BJ253" s="16" t="s">
        <v>81</v>
      </c>
      <c r="BK253" s="196">
        <f>ROUND(I253*H253,2)</f>
        <v>0</v>
      </c>
      <c r="BL253" s="16" t="s">
        <v>189</v>
      </c>
      <c r="BM253" s="195" t="s">
        <v>451</v>
      </c>
    </row>
    <row r="254" spans="1:65" s="12" customFormat="1">
      <c r="B254" s="197"/>
      <c r="C254" s="198"/>
      <c r="D254" s="199" t="s">
        <v>191</v>
      </c>
      <c r="E254" s="200" t="s">
        <v>1</v>
      </c>
      <c r="F254" s="201" t="s">
        <v>447</v>
      </c>
      <c r="G254" s="198"/>
      <c r="H254" s="202">
        <v>108.66</v>
      </c>
      <c r="I254" s="203"/>
      <c r="J254" s="198"/>
      <c r="K254" s="198"/>
      <c r="L254" s="204"/>
      <c r="M254" s="205"/>
      <c r="N254" s="206"/>
      <c r="O254" s="206"/>
      <c r="P254" s="206"/>
      <c r="Q254" s="206"/>
      <c r="R254" s="206"/>
      <c r="S254" s="206"/>
      <c r="T254" s="207"/>
      <c r="AT254" s="208" t="s">
        <v>191</v>
      </c>
      <c r="AU254" s="208" t="s">
        <v>83</v>
      </c>
      <c r="AV254" s="12" t="s">
        <v>83</v>
      </c>
      <c r="AW254" s="12" t="s">
        <v>30</v>
      </c>
      <c r="AX254" s="12" t="s">
        <v>73</v>
      </c>
      <c r="AY254" s="208" t="s">
        <v>182</v>
      </c>
    </row>
    <row r="255" spans="1:65" s="12" customFormat="1">
      <c r="B255" s="197"/>
      <c r="C255" s="198"/>
      <c r="D255" s="199" t="s">
        <v>191</v>
      </c>
      <c r="E255" s="200" t="s">
        <v>1</v>
      </c>
      <c r="F255" s="201" t="s">
        <v>452</v>
      </c>
      <c r="G255" s="198"/>
      <c r="H255" s="202">
        <v>217.32</v>
      </c>
      <c r="I255" s="203"/>
      <c r="J255" s="198"/>
      <c r="K255" s="198"/>
      <c r="L255" s="204"/>
      <c r="M255" s="205"/>
      <c r="N255" s="206"/>
      <c r="O255" s="206"/>
      <c r="P255" s="206"/>
      <c r="Q255" s="206"/>
      <c r="R255" s="206"/>
      <c r="S255" s="206"/>
      <c r="T255" s="207"/>
      <c r="AT255" s="208" t="s">
        <v>191</v>
      </c>
      <c r="AU255" s="208" t="s">
        <v>83</v>
      </c>
      <c r="AV255" s="12" t="s">
        <v>83</v>
      </c>
      <c r="AW255" s="12" t="s">
        <v>30</v>
      </c>
      <c r="AX255" s="12" t="s">
        <v>73</v>
      </c>
      <c r="AY255" s="208" t="s">
        <v>182</v>
      </c>
    </row>
    <row r="256" spans="1:65" s="13" customFormat="1">
      <c r="B256" s="209"/>
      <c r="C256" s="210"/>
      <c r="D256" s="199" t="s">
        <v>191</v>
      </c>
      <c r="E256" s="211" t="s">
        <v>1</v>
      </c>
      <c r="F256" s="212" t="s">
        <v>199</v>
      </c>
      <c r="G256" s="210"/>
      <c r="H256" s="213">
        <v>325.98</v>
      </c>
      <c r="I256" s="214"/>
      <c r="J256" s="210"/>
      <c r="K256" s="210"/>
      <c r="L256" s="215"/>
      <c r="M256" s="216"/>
      <c r="N256" s="217"/>
      <c r="O256" s="217"/>
      <c r="P256" s="217"/>
      <c r="Q256" s="217"/>
      <c r="R256" s="217"/>
      <c r="S256" s="217"/>
      <c r="T256" s="218"/>
      <c r="AT256" s="219" t="s">
        <v>191</v>
      </c>
      <c r="AU256" s="219" t="s">
        <v>83</v>
      </c>
      <c r="AV256" s="13" t="s">
        <v>189</v>
      </c>
      <c r="AW256" s="13" t="s">
        <v>30</v>
      </c>
      <c r="AX256" s="13" t="s">
        <v>81</v>
      </c>
      <c r="AY256" s="219" t="s">
        <v>182</v>
      </c>
    </row>
    <row r="257" spans="1:65" s="1" customFormat="1" ht="21.75" customHeight="1">
      <c r="A257" s="33"/>
      <c r="B257" s="34"/>
      <c r="C257" s="184" t="s">
        <v>428</v>
      </c>
      <c r="D257" s="184" t="s">
        <v>184</v>
      </c>
      <c r="E257" s="185" t="s">
        <v>454</v>
      </c>
      <c r="F257" s="186" t="s">
        <v>455</v>
      </c>
      <c r="G257" s="187" t="s">
        <v>212</v>
      </c>
      <c r="H257" s="188">
        <v>108.66</v>
      </c>
      <c r="I257" s="189"/>
      <c r="J257" s="190">
        <f>ROUND(I257*H257,2)</f>
        <v>0</v>
      </c>
      <c r="K257" s="186" t="s">
        <v>188</v>
      </c>
      <c r="L257" s="38"/>
      <c r="M257" s="191" t="s">
        <v>1</v>
      </c>
      <c r="N257" s="192" t="s">
        <v>38</v>
      </c>
      <c r="O257" s="70"/>
      <c r="P257" s="193">
        <f>O257*H257</f>
        <v>0</v>
      </c>
      <c r="Q257" s="193">
        <v>0</v>
      </c>
      <c r="R257" s="193">
        <f>Q257*H257</f>
        <v>0</v>
      </c>
      <c r="S257" s="193">
        <v>0</v>
      </c>
      <c r="T257" s="194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95" t="s">
        <v>189</v>
      </c>
      <c r="AT257" s="195" t="s">
        <v>184</v>
      </c>
      <c r="AU257" s="195" t="s">
        <v>83</v>
      </c>
      <c r="AY257" s="16" t="s">
        <v>182</v>
      </c>
      <c r="BE257" s="196">
        <f>IF(N257="základní",J257,0)</f>
        <v>0</v>
      </c>
      <c r="BF257" s="196">
        <f>IF(N257="snížená",J257,0)</f>
        <v>0</v>
      </c>
      <c r="BG257" s="196">
        <f>IF(N257="zákl. přenesená",J257,0)</f>
        <v>0</v>
      </c>
      <c r="BH257" s="196">
        <f>IF(N257="sníž. přenesená",J257,0)</f>
        <v>0</v>
      </c>
      <c r="BI257" s="196">
        <f>IF(N257="nulová",J257,0)</f>
        <v>0</v>
      </c>
      <c r="BJ257" s="16" t="s">
        <v>81</v>
      </c>
      <c r="BK257" s="196">
        <f>ROUND(I257*H257,2)</f>
        <v>0</v>
      </c>
      <c r="BL257" s="16" t="s">
        <v>189</v>
      </c>
      <c r="BM257" s="195" t="s">
        <v>456</v>
      </c>
    </row>
    <row r="258" spans="1:65" s="12" customFormat="1">
      <c r="B258" s="197"/>
      <c r="C258" s="198"/>
      <c r="D258" s="199" t="s">
        <v>191</v>
      </c>
      <c r="E258" s="200" t="s">
        <v>1</v>
      </c>
      <c r="F258" s="201" t="s">
        <v>447</v>
      </c>
      <c r="G258" s="198"/>
      <c r="H258" s="202">
        <v>108.66</v>
      </c>
      <c r="I258" s="203"/>
      <c r="J258" s="198"/>
      <c r="K258" s="198"/>
      <c r="L258" s="204"/>
      <c r="M258" s="205"/>
      <c r="N258" s="206"/>
      <c r="O258" s="206"/>
      <c r="P258" s="206"/>
      <c r="Q258" s="206"/>
      <c r="R258" s="206"/>
      <c r="S258" s="206"/>
      <c r="T258" s="207"/>
      <c r="AT258" s="208" t="s">
        <v>191</v>
      </c>
      <c r="AU258" s="208" t="s">
        <v>83</v>
      </c>
      <c r="AV258" s="12" t="s">
        <v>83</v>
      </c>
      <c r="AW258" s="12" t="s">
        <v>30</v>
      </c>
      <c r="AX258" s="12" t="s">
        <v>81</v>
      </c>
      <c r="AY258" s="208" t="s">
        <v>182</v>
      </c>
    </row>
    <row r="259" spans="1:65" s="11" customFormat="1" ht="22.9" customHeight="1">
      <c r="B259" s="168"/>
      <c r="C259" s="169"/>
      <c r="D259" s="170" t="s">
        <v>72</v>
      </c>
      <c r="E259" s="182" t="s">
        <v>457</v>
      </c>
      <c r="F259" s="182" t="s">
        <v>458</v>
      </c>
      <c r="G259" s="169"/>
      <c r="H259" s="169"/>
      <c r="I259" s="172"/>
      <c r="J259" s="183">
        <f>BK259</f>
        <v>0</v>
      </c>
      <c r="K259" s="169"/>
      <c r="L259" s="174"/>
      <c r="M259" s="175"/>
      <c r="N259" s="176"/>
      <c r="O259" s="176"/>
      <c r="P259" s="177">
        <f>SUM(P260:P267)</f>
        <v>0</v>
      </c>
      <c r="Q259" s="176"/>
      <c r="R259" s="177">
        <f>SUM(R260:R267)</f>
        <v>0</v>
      </c>
      <c r="S259" s="176"/>
      <c r="T259" s="178">
        <f>SUM(T260:T267)</f>
        <v>0</v>
      </c>
      <c r="AR259" s="179" t="s">
        <v>81</v>
      </c>
      <c r="AT259" s="180" t="s">
        <v>72</v>
      </c>
      <c r="AU259" s="180" t="s">
        <v>81</v>
      </c>
      <c r="AY259" s="179" t="s">
        <v>182</v>
      </c>
      <c r="BK259" s="181">
        <f>SUM(BK260:BK267)</f>
        <v>0</v>
      </c>
    </row>
    <row r="260" spans="1:65" s="1" customFormat="1" ht="24">
      <c r="A260" s="33"/>
      <c r="B260" s="34"/>
      <c r="C260" s="184" t="s">
        <v>432</v>
      </c>
      <c r="D260" s="184" t="s">
        <v>184</v>
      </c>
      <c r="E260" s="185" t="s">
        <v>460</v>
      </c>
      <c r="F260" s="186" t="s">
        <v>461</v>
      </c>
      <c r="G260" s="187" t="s">
        <v>305</v>
      </c>
      <c r="H260" s="188">
        <v>71.129000000000005</v>
      </c>
      <c r="I260" s="189"/>
      <c r="J260" s="190">
        <f>ROUND(I260*H260,2)</f>
        <v>0</v>
      </c>
      <c r="K260" s="186" t="s">
        <v>1</v>
      </c>
      <c r="L260" s="38"/>
      <c r="M260" s="191" t="s">
        <v>1</v>
      </c>
      <c r="N260" s="192" t="s">
        <v>38</v>
      </c>
      <c r="O260" s="70"/>
      <c r="P260" s="193">
        <f>O260*H260</f>
        <v>0</v>
      </c>
      <c r="Q260" s="193">
        <v>0</v>
      </c>
      <c r="R260" s="193">
        <f>Q260*H260</f>
        <v>0</v>
      </c>
      <c r="S260" s="193">
        <v>0</v>
      </c>
      <c r="T260" s="194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95" t="s">
        <v>189</v>
      </c>
      <c r="AT260" s="195" t="s">
        <v>184</v>
      </c>
      <c r="AU260" s="195" t="s">
        <v>83</v>
      </c>
      <c r="AY260" s="16" t="s">
        <v>182</v>
      </c>
      <c r="BE260" s="196">
        <f>IF(N260="základní",J260,0)</f>
        <v>0</v>
      </c>
      <c r="BF260" s="196">
        <f>IF(N260="snížená",J260,0)</f>
        <v>0</v>
      </c>
      <c r="BG260" s="196">
        <f>IF(N260="zákl. přenesená",J260,0)</f>
        <v>0</v>
      </c>
      <c r="BH260" s="196">
        <f>IF(N260="sníž. přenesená",J260,0)</f>
        <v>0</v>
      </c>
      <c r="BI260" s="196">
        <f>IF(N260="nulová",J260,0)</f>
        <v>0</v>
      </c>
      <c r="BJ260" s="16" t="s">
        <v>81</v>
      </c>
      <c r="BK260" s="196">
        <f>ROUND(I260*H260,2)</f>
        <v>0</v>
      </c>
      <c r="BL260" s="16" t="s">
        <v>189</v>
      </c>
      <c r="BM260" s="195" t="s">
        <v>462</v>
      </c>
    </row>
    <row r="261" spans="1:65" s="12" customFormat="1">
      <c r="B261" s="197"/>
      <c r="C261" s="198"/>
      <c r="D261" s="199" t="s">
        <v>191</v>
      </c>
      <c r="E261" s="200" t="s">
        <v>1</v>
      </c>
      <c r="F261" s="201" t="s">
        <v>620</v>
      </c>
      <c r="G261" s="198"/>
      <c r="H261" s="202">
        <v>71.129000000000005</v>
      </c>
      <c r="I261" s="203"/>
      <c r="J261" s="198"/>
      <c r="K261" s="198"/>
      <c r="L261" s="204"/>
      <c r="M261" s="205"/>
      <c r="N261" s="206"/>
      <c r="O261" s="206"/>
      <c r="P261" s="206"/>
      <c r="Q261" s="206"/>
      <c r="R261" s="206"/>
      <c r="S261" s="206"/>
      <c r="T261" s="207"/>
      <c r="AT261" s="208" t="s">
        <v>191</v>
      </c>
      <c r="AU261" s="208" t="s">
        <v>83</v>
      </c>
      <c r="AV261" s="12" t="s">
        <v>83</v>
      </c>
      <c r="AW261" s="12" t="s">
        <v>30</v>
      </c>
      <c r="AX261" s="12" t="s">
        <v>81</v>
      </c>
      <c r="AY261" s="208" t="s">
        <v>182</v>
      </c>
    </row>
    <row r="262" spans="1:65" s="1" customFormat="1" ht="24">
      <c r="A262" s="33"/>
      <c r="B262" s="34"/>
      <c r="C262" s="184" t="s">
        <v>437</v>
      </c>
      <c r="D262" s="184" t="s">
        <v>184</v>
      </c>
      <c r="E262" s="185" t="s">
        <v>464</v>
      </c>
      <c r="F262" s="186" t="s">
        <v>465</v>
      </c>
      <c r="G262" s="187" t="s">
        <v>305</v>
      </c>
      <c r="H262" s="188">
        <v>711.29</v>
      </c>
      <c r="I262" s="189"/>
      <c r="J262" s="190">
        <f>ROUND(I262*H262,2)</f>
        <v>0</v>
      </c>
      <c r="K262" s="186" t="s">
        <v>1</v>
      </c>
      <c r="L262" s="38"/>
      <c r="M262" s="191" t="s">
        <v>1</v>
      </c>
      <c r="N262" s="192" t="s">
        <v>38</v>
      </c>
      <c r="O262" s="70"/>
      <c r="P262" s="193">
        <f>O262*H262</f>
        <v>0</v>
      </c>
      <c r="Q262" s="193">
        <v>0</v>
      </c>
      <c r="R262" s="193">
        <f>Q262*H262</f>
        <v>0</v>
      </c>
      <c r="S262" s="193">
        <v>0</v>
      </c>
      <c r="T262" s="194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95" t="s">
        <v>189</v>
      </c>
      <c r="AT262" s="195" t="s">
        <v>184</v>
      </c>
      <c r="AU262" s="195" t="s">
        <v>83</v>
      </c>
      <c r="AY262" s="16" t="s">
        <v>182</v>
      </c>
      <c r="BE262" s="196">
        <f>IF(N262="základní",J262,0)</f>
        <v>0</v>
      </c>
      <c r="BF262" s="196">
        <f>IF(N262="snížená",J262,0)</f>
        <v>0</v>
      </c>
      <c r="BG262" s="196">
        <f>IF(N262="zákl. přenesená",J262,0)</f>
        <v>0</v>
      </c>
      <c r="BH262" s="196">
        <f>IF(N262="sníž. přenesená",J262,0)</f>
        <v>0</v>
      </c>
      <c r="BI262" s="196">
        <f>IF(N262="nulová",J262,0)</f>
        <v>0</v>
      </c>
      <c r="BJ262" s="16" t="s">
        <v>81</v>
      </c>
      <c r="BK262" s="196">
        <f>ROUND(I262*H262,2)</f>
        <v>0</v>
      </c>
      <c r="BL262" s="16" t="s">
        <v>189</v>
      </c>
      <c r="BM262" s="195" t="s">
        <v>466</v>
      </c>
    </row>
    <row r="263" spans="1:65" s="12" customFormat="1">
      <c r="B263" s="197"/>
      <c r="C263" s="198"/>
      <c r="D263" s="199" t="s">
        <v>191</v>
      </c>
      <c r="E263" s="200" t="s">
        <v>1</v>
      </c>
      <c r="F263" s="201" t="s">
        <v>621</v>
      </c>
      <c r="G263" s="198"/>
      <c r="H263" s="202">
        <v>711.29</v>
      </c>
      <c r="I263" s="203"/>
      <c r="J263" s="198"/>
      <c r="K263" s="198"/>
      <c r="L263" s="204"/>
      <c r="M263" s="205"/>
      <c r="N263" s="206"/>
      <c r="O263" s="206"/>
      <c r="P263" s="206"/>
      <c r="Q263" s="206"/>
      <c r="R263" s="206"/>
      <c r="S263" s="206"/>
      <c r="T263" s="207"/>
      <c r="AT263" s="208" t="s">
        <v>191</v>
      </c>
      <c r="AU263" s="208" t="s">
        <v>83</v>
      </c>
      <c r="AV263" s="12" t="s">
        <v>83</v>
      </c>
      <c r="AW263" s="12" t="s">
        <v>30</v>
      </c>
      <c r="AX263" s="12" t="s">
        <v>81</v>
      </c>
      <c r="AY263" s="208" t="s">
        <v>182</v>
      </c>
    </row>
    <row r="264" spans="1:65" s="1" customFormat="1" ht="33" customHeight="1">
      <c r="A264" s="33"/>
      <c r="B264" s="34"/>
      <c r="C264" s="184" t="s">
        <v>442</v>
      </c>
      <c r="D264" s="184" t="s">
        <v>184</v>
      </c>
      <c r="E264" s="185" t="s">
        <v>469</v>
      </c>
      <c r="F264" s="186" t="s">
        <v>470</v>
      </c>
      <c r="G264" s="187" t="s">
        <v>305</v>
      </c>
      <c r="H264" s="188">
        <v>27.664999999999999</v>
      </c>
      <c r="I264" s="189"/>
      <c r="J264" s="190">
        <f>ROUND(I264*H264,2)</f>
        <v>0</v>
      </c>
      <c r="K264" s="186" t="s">
        <v>188</v>
      </c>
      <c r="L264" s="38"/>
      <c r="M264" s="191" t="s">
        <v>1</v>
      </c>
      <c r="N264" s="192" t="s">
        <v>38</v>
      </c>
      <c r="O264" s="70"/>
      <c r="P264" s="193">
        <f>O264*H264</f>
        <v>0</v>
      </c>
      <c r="Q264" s="193">
        <v>0</v>
      </c>
      <c r="R264" s="193">
        <f>Q264*H264</f>
        <v>0</v>
      </c>
      <c r="S264" s="193">
        <v>0</v>
      </c>
      <c r="T264" s="194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95" t="s">
        <v>189</v>
      </c>
      <c r="AT264" s="195" t="s">
        <v>184</v>
      </c>
      <c r="AU264" s="195" t="s">
        <v>83</v>
      </c>
      <c r="AY264" s="16" t="s">
        <v>182</v>
      </c>
      <c r="BE264" s="196">
        <f>IF(N264="základní",J264,0)</f>
        <v>0</v>
      </c>
      <c r="BF264" s="196">
        <f>IF(N264="snížená",J264,0)</f>
        <v>0</v>
      </c>
      <c r="BG264" s="196">
        <f>IF(N264="zákl. přenesená",J264,0)</f>
        <v>0</v>
      </c>
      <c r="BH264" s="196">
        <f>IF(N264="sníž. přenesená",J264,0)</f>
        <v>0</v>
      </c>
      <c r="BI264" s="196">
        <f>IF(N264="nulová",J264,0)</f>
        <v>0</v>
      </c>
      <c r="BJ264" s="16" t="s">
        <v>81</v>
      </c>
      <c r="BK264" s="196">
        <f>ROUND(I264*H264,2)</f>
        <v>0</v>
      </c>
      <c r="BL264" s="16" t="s">
        <v>189</v>
      </c>
      <c r="BM264" s="195" t="s">
        <v>471</v>
      </c>
    </row>
    <row r="265" spans="1:65" s="12" customFormat="1">
      <c r="B265" s="197"/>
      <c r="C265" s="198"/>
      <c r="D265" s="199" t="s">
        <v>191</v>
      </c>
      <c r="E265" s="200" t="s">
        <v>1</v>
      </c>
      <c r="F265" s="201" t="s">
        <v>622</v>
      </c>
      <c r="G265" s="198"/>
      <c r="H265" s="202">
        <v>27.664999999999999</v>
      </c>
      <c r="I265" s="203"/>
      <c r="J265" s="198"/>
      <c r="K265" s="198"/>
      <c r="L265" s="204"/>
      <c r="M265" s="205"/>
      <c r="N265" s="206"/>
      <c r="O265" s="206"/>
      <c r="P265" s="206"/>
      <c r="Q265" s="206"/>
      <c r="R265" s="206"/>
      <c r="S265" s="206"/>
      <c r="T265" s="207"/>
      <c r="AT265" s="208" t="s">
        <v>191</v>
      </c>
      <c r="AU265" s="208" t="s">
        <v>83</v>
      </c>
      <c r="AV265" s="12" t="s">
        <v>83</v>
      </c>
      <c r="AW265" s="12" t="s">
        <v>30</v>
      </c>
      <c r="AX265" s="12" t="s">
        <v>81</v>
      </c>
      <c r="AY265" s="208" t="s">
        <v>182</v>
      </c>
    </row>
    <row r="266" spans="1:65" s="1" customFormat="1" ht="24">
      <c r="A266" s="33"/>
      <c r="B266" s="34"/>
      <c r="C266" s="184" t="s">
        <v>448</v>
      </c>
      <c r="D266" s="184" t="s">
        <v>184</v>
      </c>
      <c r="E266" s="185" t="s">
        <v>474</v>
      </c>
      <c r="F266" s="186" t="s">
        <v>304</v>
      </c>
      <c r="G266" s="187" t="s">
        <v>305</v>
      </c>
      <c r="H266" s="188">
        <v>43.463999999999999</v>
      </c>
      <c r="I266" s="189"/>
      <c r="J266" s="190">
        <f>ROUND(I266*H266,2)</f>
        <v>0</v>
      </c>
      <c r="K266" s="186" t="s">
        <v>188</v>
      </c>
      <c r="L266" s="38"/>
      <c r="M266" s="191" t="s">
        <v>1</v>
      </c>
      <c r="N266" s="192" t="s">
        <v>38</v>
      </c>
      <c r="O266" s="70"/>
      <c r="P266" s="193">
        <f>O266*H266</f>
        <v>0</v>
      </c>
      <c r="Q266" s="193">
        <v>0</v>
      </c>
      <c r="R266" s="193">
        <f>Q266*H266</f>
        <v>0</v>
      </c>
      <c r="S266" s="193">
        <v>0</v>
      </c>
      <c r="T266" s="194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95" t="s">
        <v>189</v>
      </c>
      <c r="AT266" s="195" t="s">
        <v>184</v>
      </c>
      <c r="AU266" s="195" t="s">
        <v>83</v>
      </c>
      <c r="AY266" s="16" t="s">
        <v>182</v>
      </c>
      <c r="BE266" s="196">
        <f>IF(N266="základní",J266,0)</f>
        <v>0</v>
      </c>
      <c r="BF266" s="196">
        <f>IF(N266="snížená",J266,0)</f>
        <v>0</v>
      </c>
      <c r="BG266" s="196">
        <f>IF(N266="zákl. přenesená",J266,0)</f>
        <v>0</v>
      </c>
      <c r="BH266" s="196">
        <f>IF(N266="sníž. přenesená",J266,0)</f>
        <v>0</v>
      </c>
      <c r="BI266" s="196">
        <f>IF(N266="nulová",J266,0)</f>
        <v>0</v>
      </c>
      <c r="BJ266" s="16" t="s">
        <v>81</v>
      </c>
      <c r="BK266" s="196">
        <f>ROUND(I266*H266,2)</f>
        <v>0</v>
      </c>
      <c r="BL266" s="16" t="s">
        <v>189</v>
      </c>
      <c r="BM266" s="195" t="s">
        <v>475</v>
      </c>
    </row>
    <row r="267" spans="1:65" s="12" customFormat="1">
      <c r="B267" s="197"/>
      <c r="C267" s="198"/>
      <c r="D267" s="199" t="s">
        <v>191</v>
      </c>
      <c r="E267" s="200" t="s">
        <v>1</v>
      </c>
      <c r="F267" s="201" t="s">
        <v>623</v>
      </c>
      <c r="G267" s="198"/>
      <c r="H267" s="202">
        <v>43.463999999999999</v>
      </c>
      <c r="I267" s="203"/>
      <c r="J267" s="198"/>
      <c r="K267" s="198"/>
      <c r="L267" s="204"/>
      <c r="M267" s="205"/>
      <c r="N267" s="206"/>
      <c r="O267" s="206"/>
      <c r="P267" s="206"/>
      <c r="Q267" s="206"/>
      <c r="R267" s="206"/>
      <c r="S267" s="206"/>
      <c r="T267" s="207"/>
      <c r="AT267" s="208" t="s">
        <v>191</v>
      </c>
      <c r="AU267" s="208" t="s">
        <v>83</v>
      </c>
      <c r="AV267" s="12" t="s">
        <v>83</v>
      </c>
      <c r="AW267" s="12" t="s">
        <v>30</v>
      </c>
      <c r="AX267" s="12" t="s">
        <v>81</v>
      </c>
      <c r="AY267" s="208" t="s">
        <v>182</v>
      </c>
    </row>
    <row r="268" spans="1:65" s="11" customFormat="1" ht="22.9" customHeight="1">
      <c r="B268" s="168"/>
      <c r="C268" s="169"/>
      <c r="D268" s="170" t="s">
        <v>72</v>
      </c>
      <c r="E268" s="182" t="s">
        <v>477</v>
      </c>
      <c r="F268" s="182" t="s">
        <v>478</v>
      </c>
      <c r="G268" s="169"/>
      <c r="H268" s="169"/>
      <c r="I268" s="172"/>
      <c r="J268" s="183">
        <f>BK268</f>
        <v>0</v>
      </c>
      <c r="K268" s="169"/>
      <c r="L268" s="174"/>
      <c r="M268" s="175"/>
      <c r="N268" s="176"/>
      <c r="O268" s="176"/>
      <c r="P268" s="177">
        <f>SUM(P269:P272)</f>
        <v>0</v>
      </c>
      <c r="Q268" s="176"/>
      <c r="R268" s="177">
        <f>SUM(R269:R272)</f>
        <v>0</v>
      </c>
      <c r="S268" s="176"/>
      <c r="T268" s="178">
        <f>SUM(T269:T272)</f>
        <v>0</v>
      </c>
      <c r="AR268" s="179" t="s">
        <v>81</v>
      </c>
      <c r="AT268" s="180" t="s">
        <v>72</v>
      </c>
      <c r="AU268" s="180" t="s">
        <v>81</v>
      </c>
      <c r="AY268" s="179" t="s">
        <v>182</v>
      </c>
      <c r="BK268" s="181">
        <f>SUM(BK269:BK272)</f>
        <v>0</v>
      </c>
    </row>
    <row r="269" spans="1:65" s="1" customFormat="1" ht="33" customHeight="1">
      <c r="A269" s="33"/>
      <c r="B269" s="34"/>
      <c r="C269" s="184" t="s">
        <v>453</v>
      </c>
      <c r="D269" s="184" t="s">
        <v>184</v>
      </c>
      <c r="E269" s="185" t="s">
        <v>480</v>
      </c>
      <c r="F269" s="186" t="s">
        <v>481</v>
      </c>
      <c r="G269" s="187" t="s">
        <v>305</v>
      </c>
      <c r="H269" s="188">
        <v>55.975999999999999</v>
      </c>
      <c r="I269" s="189"/>
      <c r="J269" s="190">
        <f>ROUND(I269*H269,2)</f>
        <v>0</v>
      </c>
      <c r="K269" s="186" t="s">
        <v>188</v>
      </c>
      <c r="L269" s="38"/>
      <c r="M269" s="191" t="s">
        <v>1</v>
      </c>
      <c r="N269" s="192" t="s">
        <v>38</v>
      </c>
      <c r="O269" s="70"/>
      <c r="P269" s="193">
        <f>O269*H269</f>
        <v>0</v>
      </c>
      <c r="Q269" s="193">
        <v>0</v>
      </c>
      <c r="R269" s="193">
        <f>Q269*H269</f>
        <v>0</v>
      </c>
      <c r="S269" s="193">
        <v>0</v>
      </c>
      <c r="T269" s="194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95" t="s">
        <v>189</v>
      </c>
      <c r="AT269" s="195" t="s">
        <v>184</v>
      </c>
      <c r="AU269" s="195" t="s">
        <v>83</v>
      </c>
      <c r="AY269" s="16" t="s">
        <v>182</v>
      </c>
      <c r="BE269" s="196">
        <f>IF(N269="základní",J269,0)</f>
        <v>0</v>
      </c>
      <c r="BF269" s="196">
        <f>IF(N269="snížená",J269,0)</f>
        <v>0</v>
      </c>
      <c r="BG269" s="196">
        <f>IF(N269="zákl. přenesená",J269,0)</f>
        <v>0</v>
      </c>
      <c r="BH269" s="196">
        <f>IF(N269="sníž. přenesená",J269,0)</f>
        <v>0</v>
      </c>
      <c r="BI269" s="196">
        <f>IF(N269="nulová",J269,0)</f>
        <v>0</v>
      </c>
      <c r="BJ269" s="16" t="s">
        <v>81</v>
      </c>
      <c r="BK269" s="196">
        <f>ROUND(I269*H269,2)</f>
        <v>0</v>
      </c>
      <c r="BL269" s="16" t="s">
        <v>189</v>
      </c>
      <c r="BM269" s="195" t="s">
        <v>482</v>
      </c>
    </row>
    <row r="270" spans="1:65" s="12" customFormat="1">
      <c r="B270" s="197"/>
      <c r="C270" s="198"/>
      <c r="D270" s="199" t="s">
        <v>191</v>
      </c>
      <c r="E270" s="200" t="s">
        <v>1</v>
      </c>
      <c r="F270" s="201" t="s">
        <v>624</v>
      </c>
      <c r="G270" s="198"/>
      <c r="H270" s="202">
        <v>55.975999999999999</v>
      </c>
      <c r="I270" s="203"/>
      <c r="J270" s="198"/>
      <c r="K270" s="198"/>
      <c r="L270" s="204"/>
      <c r="M270" s="205"/>
      <c r="N270" s="206"/>
      <c r="O270" s="206"/>
      <c r="P270" s="206"/>
      <c r="Q270" s="206"/>
      <c r="R270" s="206"/>
      <c r="S270" s="206"/>
      <c r="T270" s="207"/>
      <c r="AT270" s="208" t="s">
        <v>191</v>
      </c>
      <c r="AU270" s="208" t="s">
        <v>83</v>
      </c>
      <c r="AV270" s="12" t="s">
        <v>83</v>
      </c>
      <c r="AW270" s="12" t="s">
        <v>30</v>
      </c>
      <c r="AX270" s="12" t="s">
        <v>81</v>
      </c>
      <c r="AY270" s="208" t="s">
        <v>182</v>
      </c>
    </row>
    <row r="271" spans="1:65" s="1" customFormat="1" ht="24">
      <c r="A271" s="33"/>
      <c r="B271" s="34"/>
      <c r="C271" s="184" t="s">
        <v>459</v>
      </c>
      <c r="D271" s="184" t="s">
        <v>184</v>
      </c>
      <c r="E271" s="185" t="s">
        <v>485</v>
      </c>
      <c r="F271" s="186" t="s">
        <v>486</v>
      </c>
      <c r="G271" s="187" t="s">
        <v>305</v>
      </c>
      <c r="H271" s="188">
        <v>16.393000000000001</v>
      </c>
      <c r="I271" s="189"/>
      <c r="J271" s="190">
        <f>ROUND(I271*H271,2)</f>
        <v>0</v>
      </c>
      <c r="K271" s="186" t="s">
        <v>188</v>
      </c>
      <c r="L271" s="38"/>
      <c r="M271" s="191" t="s">
        <v>1</v>
      </c>
      <c r="N271" s="192" t="s">
        <v>38</v>
      </c>
      <c r="O271" s="70"/>
      <c r="P271" s="193">
        <f>O271*H271</f>
        <v>0</v>
      </c>
      <c r="Q271" s="193">
        <v>0</v>
      </c>
      <c r="R271" s="193">
        <f>Q271*H271</f>
        <v>0</v>
      </c>
      <c r="S271" s="193">
        <v>0</v>
      </c>
      <c r="T271" s="194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95" t="s">
        <v>189</v>
      </c>
      <c r="AT271" s="195" t="s">
        <v>184</v>
      </c>
      <c r="AU271" s="195" t="s">
        <v>83</v>
      </c>
      <c r="AY271" s="16" t="s">
        <v>182</v>
      </c>
      <c r="BE271" s="196">
        <f>IF(N271="základní",J271,0)</f>
        <v>0</v>
      </c>
      <c r="BF271" s="196">
        <f>IF(N271="snížená",J271,0)</f>
        <v>0</v>
      </c>
      <c r="BG271" s="196">
        <f>IF(N271="zákl. přenesená",J271,0)</f>
        <v>0</v>
      </c>
      <c r="BH271" s="196">
        <f>IF(N271="sníž. přenesená",J271,0)</f>
        <v>0</v>
      </c>
      <c r="BI271" s="196">
        <f>IF(N271="nulová",J271,0)</f>
        <v>0</v>
      </c>
      <c r="BJ271" s="16" t="s">
        <v>81</v>
      </c>
      <c r="BK271" s="196">
        <f>ROUND(I271*H271,2)</f>
        <v>0</v>
      </c>
      <c r="BL271" s="16" t="s">
        <v>189</v>
      </c>
      <c r="BM271" s="195" t="s">
        <v>487</v>
      </c>
    </row>
    <row r="272" spans="1:65" s="12" customFormat="1">
      <c r="B272" s="197"/>
      <c r="C272" s="198"/>
      <c r="D272" s="199" t="s">
        <v>191</v>
      </c>
      <c r="E272" s="200" t="s">
        <v>1</v>
      </c>
      <c r="F272" s="201" t="s">
        <v>625</v>
      </c>
      <c r="G272" s="198"/>
      <c r="H272" s="202">
        <v>16.393000000000001</v>
      </c>
      <c r="I272" s="203"/>
      <c r="J272" s="198"/>
      <c r="K272" s="198"/>
      <c r="L272" s="204"/>
      <c r="M272" s="240"/>
      <c r="N272" s="241"/>
      <c r="O272" s="241"/>
      <c r="P272" s="241"/>
      <c r="Q272" s="241"/>
      <c r="R272" s="241"/>
      <c r="S272" s="241"/>
      <c r="T272" s="242"/>
      <c r="AT272" s="208" t="s">
        <v>191</v>
      </c>
      <c r="AU272" s="208" t="s">
        <v>83</v>
      </c>
      <c r="AV272" s="12" t="s">
        <v>83</v>
      </c>
      <c r="AW272" s="12" t="s">
        <v>30</v>
      </c>
      <c r="AX272" s="12" t="s">
        <v>81</v>
      </c>
      <c r="AY272" s="208" t="s">
        <v>182</v>
      </c>
    </row>
    <row r="273" spans="1:31" s="1" customFormat="1" ht="6.95" customHeight="1">
      <c r="A273" s="33"/>
      <c r="B273" s="53"/>
      <c r="C273" s="54"/>
      <c r="D273" s="54"/>
      <c r="E273" s="54"/>
      <c r="F273" s="54"/>
      <c r="G273" s="54"/>
      <c r="H273" s="54"/>
      <c r="I273" s="54"/>
      <c r="J273" s="54"/>
      <c r="K273" s="54"/>
      <c r="L273" s="38"/>
      <c r="M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</row>
  </sheetData>
  <sheetProtection sheet="1" objects="1" scenarios="1" formatColumns="0" formatRows="0" autoFilter="0"/>
  <autoFilter ref="C123:K272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honeticPr fontId="39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7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1:56" ht="36.950000000000003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6" t="s">
        <v>104</v>
      </c>
      <c r="AZ2" s="106" t="s">
        <v>114</v>
      </c>
      <c r="BA2" s="106" t="s">
        <v>115</v>
      </c>
      <c r="BB2" s="106" t="s">
        <v>1</v>
      </c>
      <c r="BC2" s="106" t="s">
        <v>626</v>
      </c>
      <c r="BD2" s="106" t="s">
        <v>83</v>
      </c>
    </row>
    <row r="3" spans="1:56" ht="6.95" hidden="1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83</v>
      </c>
      <c r="AZ3" s="106" t="s">
        <v>118</v>
      </c>
      <c r="BA3" s="106" t="s">
        <v>119</v>
      </c>
      <c r="BB3" s="106" t="s">
        <v>1</v>
      </c>
      <c r="BC3" s="106" t="s">
        <v>120</v>
      </c>
      <c r="BD3" s="106" t="s">
        <v>83</v>
      </c>
    </row>
    <row r="4" spans="1:56" ht="24.95" hidden="1" customHeight="1">
      <c r="B4" s="19"/>
      <c r="D4" s="109" t="s">
        <v>117</v>
      </c>
      <c r="L4" s="19"/>
      <c r="M4" s="110" t="s">
        <v>10</v>
      </c>
      <c r="AT4" s="16" t="s">
        <v>4</v>
      </c>
      <c r="AZ4" s="106" t="s">
        <v>121</v>
      </c>
      <c r="BA4" s="106" t="s">
        <v>122</v>
      </c>
      <c r="BB4" s="106" t="s">
        <v>1</v>
      </c>
      <c r="BC4" s="106" t="s">
        <v>626</v>
      </c>
      <c r="BD4" s="106" t="s">
        <v>83</v>
      </c>
    </row>
    <row r="5" spans="1:56" ht="6.95" hidden="1" customHeight="1">
      <c r="B5" s="19"/>
      <c r="L5" s="19"/>
      <c r="AZ5" s="106" t="s">
        <v>123</v>
      </c>
      <c r="BA5" s="106" t="s">
        <v>124</v>
      </c>
      <c r="BB5" s="106" t="s">
        <v>1</v>
      </c>
      <c r="BC5" s="106" t="s">
        <v>627</v>
      </c>
      <c r="BD5" s="106" t="s">
        <v>83</v>
      </c>
    </row>
    <row r="6" spans="1:56" ht="12" hidden="1" customHeight="1">
      <c r="B6" s="19"/>
      <c r="D6" s="111" t="s">
        <v>16</v>
      </c>
      <c r="L6" s="19"/>
      <c r="AZ6" s="106" t="s">
        <v>126</v>
      </c>
      <c r="BA6" s="106" t="s">
        <v>127</v>
      </c>
      <c r="BB6" s="106" t="s">
        <v>1</v>
      </c>
      <c r="BC6" s="106" t="s">
        <v>628</v>
      </c>
      <c r="BD6" s="106" t="s">
        <v>83</v>
      </c>
    </row>
    <row r="7" spans="1:56" ht="16.5" hidden="1" customHeight="1">
      <c r="B7" s="19"/>
      <c r="E7" s="306" t="str">
        <f ca="1">'Rekapitulace stavby'!K6</f>
        <v>Vodovodní přípojky Chlístovice - Žandov</v>
      </c>
      <c r="F7" s="307"/>
      <c r="G7" s="307"/>
      <c r="H7" s="307"/>
      <c r="L7" s="19"/>
      <c r="AZ7" s="106" t="s">
        <v>129</v>
      </c>
      <c r="BA7" s="106" t="s">
        <v>130</v>
      </c>
      <c r="BB7" s="106" t="s">
        <v>1</v>
      </c>
      <c r="BC7" s="106" t="s">
        <v>629</v>
      </c>
      <c r="BD7" s="106" t="s">
        <v>83</v>
      </c>
    </row>
    <row r="8" spans="1:56" s="1" customFormat="1" ht="12" hidden="1" customHeight="1">
      <c r="A8" s="33"/>
      <c r="B8" s="38"/>
      <c r="C8" s="33"/>
      <c r="D8" s="111" t="s">
        <v>128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106" t="s">
        <v>133</v>
      </c>
      <c r="BA8" s="106" t="s">
        <v>134</v>
      </c>
      <c r="BB8" s="106" t="s">
        <v>1</v>
      </c>
      <c r="BC8" s="106" t="s">
        <v>135</v>
      </c>
      <c r="BD8" s="106" t="s">
        <v>83</v>
      </c>
    </row>
    <row r="9" spans="1:56" s="1" customFormat="1" ht="16.5" hidden="1" customHeight="1">
      <c r="A9" s="33"/>
      <c r="B9" s="38"/>
      <c r="C9" s="33"/>
      <c r="D9" s="33"/>
      <c r="E9" s="308" t="s">
        <v>630</v>
      </c>
      <c r="F9" s="309"/>
      <c r="G9" s="309"/>
      <c r="H9" s="309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6" t="s">
        <v>136</v>
      </c>
      <c r="BA9" s="106" t="s">
        <v>137</v>
      </c>
      <c r="BB9" s="106" t="s">
        <v>1</v>
      </c>
      <c r="BC9" s="106" t="s">
        <v>631</v>
      </c>
      <c r="BD9" s="106" t="s">
        <v>83</v>
      </c>
    </row>
    <row r="10" spans="1:56" s="1" customFormat="1" hidden="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06" t="s">
        <v>139</v>
      </c>
      <c r="BA10" s="106" t="s">
        <v>140</v>
      </c>
      <c r="BB10" s="106" t="s">
        <v>1</v>
      </c>
      <c r="BC10" s="106" t="s">
        <v>632</v>
      </c>
      <c r="BD10" s="106" t="s">
        <v>83</v>
      </c>
    </row>
    <row r="11" spans="1:56" s="1" customFormat="1" ht="12" hidden="1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6" t="s">
        <v>142</v>
      </c>
      <c r="BA11" s="106" t="s">
        <v>143</v>
      </c>
      <c r="BB11" s="106" t="s">
        <v>1</v>
      </c>
      <c r="BC11" s="106" t="s">
        <v>633</v>
      </c>
      <c r="BD11" s="106" t="s">
        <v>83</v>
      </c>
    </row>
    <row r="12" spans="1:56" s="1" customFormat="1" ht="12" hidden="1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 ca="1">'Rekapitulace stavby'!AN8</f>
        <v>19. 4. 2021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6" t="s">
        <v>145</v>
      </c>
      <c r="BA12" s="106" t="s">
        <v>146</v>
      </c>
      <c r="BB12" s="106" t="s">
        <v>1</v>
      </c>
      <c r="BC12" s="106" t="s">
        <v>634</v>
      </c>
      <c r="BD12" s="106" t="s">
        <v>83</v>
      </c>
    </row>
    <row r="13" spans="1:56" s="1" customFormat="1" ht="10.9" hidden="1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6" t="s">
        <v>148</v>
      </c>
      <c r="BA13" s="106" t="s">
        <v>149</v>
      </c>
      <c r="BB13" s="106" t="s">
        <v>1</v>
      </c>
      <c r="BC13" s="106" t="s">
        <v>276</v>
      </c>
      <c r="BD13" s="106" t="s">
        <v>83</v>
      </c>
    </row>
    <row r="14" spans="1:56" s="1" customFormat="1" ht="12" hidden="1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 ca="1">IF('Rekapitulace stavby'!AN10="","",'Rekapitulace stavby'!AN10)</f>
        <v/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6" t="s">
        <v>111</v>
      </c>
      <c r="BA14" s="106" t="s">
        <v>112</v>
      </c>
      <c r="BB14" s="106" t="s">
        <v>1</v>
      </c>
      <c r="BC14" s="106" t="s">
        <v>628</v>
      </c>
      <c r="BD14" s="106" t="s">
        <v>83</v>
      </c>
    </row>
    <row r="15" spans="1:56" s="1" customFormat="1" ht="18" hidden="1" customHeight="1">
      <c r="A15" s="33"/>
      <c r="B15" s="38"/>
      <c r="C15" s="33"/>
      <c r="D15" s="33"/>
      <c r="E15" s="112" t="str">
        <f ca="1">IF('Rekapitulace stavby'!E11="","",'Rekapitulace stavby'!E11)</f>
        <v xml:space="preserve"> </v>
      </c>
      <c r="F15" s="33"/>
      <c r="G15" s="33"/>
      <c r="H15" s="33"/>
      <c r="I15" s="111" t="s">
        <v>26</v>
      </c>
      <c r="J15" s="112" t="str">
        <f ca="1"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1" customFormat="1" ht="6.95" hidden="1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1" customFormat="1" ht="12" hidden="1" customHeight="1">
      <c r="A17" s="33"/>
      <c r="B17" s="38"/>
      <c r="C17" s="33"/>
      <c r="D17" s="111" t="s">
        <v>27</v>
      </c>
      <c r="E17" s="33"/>
      <c r="F17" s="33"/>
      <c r="G17" s="33"/>
      <c r="H17" s="33"/>
      <c r="I17" s="111" t="s">
        <v>25</v>
      </c>
      <c r="J17" s="29" t="str">
        <f ca="1"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1" customFormat="1" ht="18" hidden="1" customHeight="1">
      <c r="A18" s="33"/>
      <c r="B18" s="38"/>
      <c r="C18" s="33"/>
      <c r="D18" s="33"/>
      <c r="E18" s="310" t="str">
        <f ca="1">'Rekapitulace stavby'!E14</f>
        <v>Vyplň údaj</v>
      </c>
      <c r="F18" s="311"/>
      <c r="G18" s="311"/>
      <c r="H18" s="311"/>
      <c r="I18" s="111" t="s">
        <v>26</v>
      </c>
      <c r="J18" s="29" t="str">
        <f ca="1"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1" customFormat="1" ht="6.95" hidden="1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1" customFormat="1" ht="12" hidden="1" customHeight="1">
      <c r="A20" s="33"/>
      <c r="B20" s="38"/>
      <c r="C20" s="33"/>
      <c r="D20" s="111" t="s">
        <v>29</v>
      </c>
      <c r="E20" s="33"/>
      <c r="F20" s="33"/>
      <c r="G20" s="33"/>
      <c r="H20" s="33"/>
      <c r="I20" s="111" t="s">
        <v>25</v>
      </c>
      <c r="J20" s="112" t="str">
        <f ca="1"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1" customFormat="1" ht="18" hidden="1" customHeight="1">
      <c r="A21" s="33"/>
      <c r="B21" s="38"/>
      <c r="C21" s="33"/>
      <c r="D21" s="33"/>
      <c r="E21" s="112" t="str">
        <f ca="1">IF('Rekapitulace stavby'!E17="","",'Rekapitulace stavby'!E17)</f>
        <v xml:space="preserve"> </v>
      </c>
      <c r="F21" s="33"/>
      <c r="G21" s="33"/>
      <c r="H21" s="33"/>
      <c r="I21" s="111" t="s">
        <v>26</v>
      </c>
      <c r="J21" s="112" t="str">
        <f ca="1"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1" customFormat="1" ht="6.95" hidden="1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1" customFormat="1" ht="12" hidden="1" customHeight="1">
      <c r="A23" s="33"/>
      <c r="B23" s="38"/>
      <c r="C23" s="33"/>
      <c r="D23" s="111" t="s">
        <v>31</v>
      </c>
      <c r="E23" s="33"/>
      <c r="F23" s="33"/>
      <c r="G23" s="33"/>
      <c r="H23" s="33"/>
      <c r="I23" s="111" t="s">
        <v>25</v>
      </c>
      <c r="J23" s="112" t="str">
        <f ca="1">IF('Rekapitulace stavby'!AN19="","",'Rekapitulace stavby'!AN19)</f>
        <v/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1" customFormat="1" ht="18" hidden="1" customHeight="1">
      <c r="A24" s="33"/>
      <c r="B24" s="38"/>
      <c r="C24" s="33"/>
      <c r="D24" s="33"/>
      <c r="E24" s="112" t="str">
        <f ca="1">IF('Rekapitulace stavby'!E20="","",'Rekapitulace stavby'!E20)</f>
        <v xml:space="preserve"> </v>
      </c>
      <c r="F24" s="33"/>
      <c r="G24" s="33"/>
      <c r="H24" s="33"/>
      <c r="I24" s="111" t="s">
        <v>26</v>
      </c>
      <c r="J24" s="112" t="str">
        <f ca="1">IF('Rekapitulace stavby'!AN20="","",'Rekapitulace stavby'!AN20)</f>
        <v/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1" customFormat="1" ht="6.95" hidden="1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1" customFormat="1" ht="12" hidden="1" customHeight="1">
      <c r="A26" s="33"/>
      <c r="B26" s="38"/>
      <c r="C26" s="33"/>
      <c r="D26" s="111" t="s">
        <v>32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7" customFormat="1" ht="16.5" hidden="1" customHeight="1">
      <c r="A27" s="114"/>
      <c r="B27" s="115"/>
      <c r="C27" s="114"/>
      <c r="D27" s="114"/>
      <c r="E27" s="312" t="s">
        <v>1</v>
      </c>
      <c r="F27" s="312"/>
      <c r="G27" s="312"/>
      <c r="H27" s="312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1" customFormat="1" ht="6.95" hidden="1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1" customFormat="1" ht="6.95" hidden="1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1" customFormat="1" ht="25.35" hidden="1" customHeight="1">
      <c r="A30" s="33"/>
      <c r="B30" s="38"/>
      <c r="C30" s="33"/>
      <c r="D30" s="118" t="s">
        <v>33</v>
      </c>
      <c r="E30" s="33"/>
      <c r="F30" s="33"/>
      <c r="G30" s="33"/>
      <c r="H30" s="33"/>
      <c r="I30" s="33"/>
      <c r="J30" s="119">
        <f>ROUND(J124,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1" customFormat="1" ht="6.95" hidden="1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1" customFormat="1" ht="14.45" hidden="1" customHeight="1">
      <c r="A32" s="33"/>
      <c r="B32" s="38"/>
      <c r="C32" s="33"/>
      <c r="D32" s="33"/>
      <c r="E32" s="33"/>
      <c r="F32" s="120" t="s">
        <v>35</v>
      </c>
      <c r="G32" s="33"/>
      <c r="H32" s="33"/>
      <c r="I32" s="120" t="s">
        <v>34</v>
      </c>
      <c r="J32" s="120" t="s">
        <v>36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1" customFormat="1" ht="14.45" hidden="1" customHeight="1">
      <c r="A33" s="33"/>
      <c r="B33" s="38"/>
      <c r="C33" s="33"/>
      <c r="D33" s="121" t="s">
        <v>37</v>
      </c>
      <c r="E33" s="111" t="s">
        <v>38</v>
      </c>
      <c r="F33" s="122">
        <f>ROUND((SUM(BE124:BE273)),  2)</f>
        <v>0</v>
      </c>
      <c r="G33" s="33"/>
      <c r="H33" s="33"/>
      <c r="I33" s="123">
        <v>0.21</v>
      </c>
      <c r="J33" s="122">
        <f>ROUND(((SUM(BE124:BE273))*I33),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1" customFormat="1" ht="14.45" hidden="1" customHeight="1">
      <c r="A34" s="33"/>
      <c r="B34" s="38"/>
      <c r="C34" s="33"/>
      <c r="D34" s="33"/>
      <c r="E34" s="111" t="s">
        <v>39</v>
      </c>
      <c r="F34" s="122">
        <f>ROUND((SUM(BF124:BF273)),  2)</f>
        <v>0</v>
      </c>
      <c r="G34" s="33"/>
      <c r="H34" s="33"/>
      <c r="I34" s="123">
        <v>0.15</v>
      </c>
      <c r="J34" s="122">
        <f>ROUND(((SUM(BF124:BF273))*I34),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1" customFormat="1" ht="14.45" hidden="1" customHeight="1">
      <c r="A35" s="33"/>
      <c r="B35" s="38"/>
      <c r="C35" s="33"/>
      <c r="D35" s="33"/>
      <c r="E35" s="111" t="s">
        <v>40</v>
      </c>
      <c r="F35" s="122">
        <f>ROUND((SUM(BG124:BG273)),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1" customFormat="1" ht="14.45" hidden="1" customHeight="1">
      <c r="A36" s="33"/>
      <c r="B36" s="38"/>
      <c r="C36" s="33"/>
      <c r="D36" s="33"/>
      <c r="E36" s="111" t="s">
        <v>41</v>
      </c>
      <c r="F36" s="122">
        <f>ROUND((SUM(BH124:BH273)),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1" customFormat="1" ht="14.45" hidden="1" customHeight="1">
      <c r="A37" s="33"/>
      <c r="B37" s="38"/>
      <c r="C37" s="33"/>
      <c r="D37" s="33"/>
      <c r="E37" s="111" t="s">
        <v>42</v>
      </c>
      <c r="F37" s="122">
        <f>ROUND((SUM(BI124:BI273)),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1" customFormat="1" ht="6.95" hidden="1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25.35" hidden="1" customHeight="1">
      <c r="A39" s="33"/>
      <c r="B39" s="38"/>
      <c r="C39" s="124"/>
      <c r="D39" s="125" t="s">
        <v>43</v>
      </c>
      <c r="E39" s="126"/>
      <c r="F39" s="126"/>
      <c r="G39" s="127" t="s">
        <v>44</v>
      </c>
      <c r="H39" s="128" t="s">
        <v>45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1" customFormat="1" ht="14.45" hidden="1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ht="14.45" hidden="1" customHeight="1">
      <c r="B41" s="19"/>
      <c r="L41" s="19"/>
    </row>
    <row r="42" spans="1:31" ht="14.45" hidden="1" customHeight="1">
      <c r="B42" s="19"/>
      <c r="L42" s="19"/>
    </row>
    <row r="43" spans="1:31" ht="14.45" hidden="1" customHeight="1">
      <c r="B43" s="19"/>
      <c r="L43" s="19"/>
    </row>
    <row r="44" spans="1:31" ht="14.45" hidden="1" customHeight="1">
      <c r="B44" s="19"/>
      <c r="L44" s="19"/>
    </row>
    <row r="45" spans="1:31" ht="14.45" hidden="1" customHeight="1">
      <c r="B45" s="19"/>
      <c r="L45" s="19"/>
    </row>
    <row r="46" spans="1:31" ht="14.45" hidden="1" customHeight="1">
      <c r="B46" s="19"/>
      <c r="L46" s="19"/>
    </row>
    <row r="47" spans="1:31" ht="14.45" hidden="1" customHeight="1">
      <c r="B47" s="19"/>
      <c r="L47" s="19"/>
    </row>
    <row r="48" spans="1:31" ht="14.45" hidden="1" customHeight="1">
      <c r="B48" s="19"/>
      <c r="L48" s="19"/>
    </row>
    <row r="49" spans="1:31" ht="14.45" hidden="1" customHeight="1">
      <c r="B49" s="19"/>
      <c r="L49" s="19"/>
    </row>
    <row r="50" spans="1:31" s="1" customFormat="1" ht="14.45" hidden="1" customHeight="1">
      <c r="B50" s="50"/>
      <c r="D50" s="131" t="s">
        <v>46</v>
      </c>
      <c r="E50" s="132"/>
      <c r="F50" s="132"/>
      <c r="G50" s="131" t="s">
        <v>47</v>
      </c>
      <c r="H50" s="132"/>
      <c r="I50" s="132"/>
      <c r="J50" s="132"/>
      <c r="K50" s="132"/>
      <c r="L50" s="50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1" customFormat="1" ht="12.75" hidden="1">
      <c r="A61" s="33"/>
      <c r="B61" s="38"/>
      <c r="C61" s="33"/>
      <c r="D61" s="133" t="s">
        <v>48</v>
      </c>
      <c r="E61" s="134"/>
      <c r="F61" s="135" t="s">
        <v>49</v>
      </c>
      <c r="G61" s="133" t="s">
        <v>48</v>
      </c>
      <c r="H61" s="134"/>
      <c r="I61" s="134"/>
      <c r="J61" s="136" t="s">
        <v>49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1" customFormat="1" ht="12.75" hidden="1">
      <c r="A65" s="33"/>
      <c r="B65" s="38"/>
      <c r="C65" s="33"/>
      <c r="D65" s="131" t="s">
        <v>50</v>
      </c>
      <c r="E65" s="137"/>
      <c r="F65" s="137"/>
      <c r="G65" s="131" t="s">
        <v>51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1" customFormat="1" ht="12.75" hidden="1">
      <c r="A76" s="33"/>
      <c r="B76" s="38"/>
      <c r="C76" s="33"/>
      <c r="D76" s="133" t="s">
        <v>48</v>
      </c>
      <c r="E76" s="134"/>
      <c r="F76" s="135" t="s">
        <v>49</v>
      </c>
      <c r="G76" s="133" t="s">
        <v>48</v>
      </c>
      <c r="H76" s="134"/>
      <c r="I76" s="134"/>
      <c r="J76" s="136" t="s">
        <v>49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1" customFormat="1" ht="14.45" hidden="1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hidden="1"/>
    <row r="79" spans="1:31" hidden="1"/>
    <row r="80" spans="1:31" hidden="1"/>
    <row r="81" spans="1:47" s="1" customFormat="1" ht="6.95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1" customFormat="1" ht="24.95" customHeight="1">
      <c r="A82" s="33"/>
      <c r="B82" s="34"/>
      <c r="C82" s="22" t="s">
        <v>154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1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1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1" customFormat="1" ht="16.5" customHeight="1">
      <c r="A85" s="33"/>
      <c r="B85" s="34"/>
      <c r="C85" s="35"/>
      <c r="D85" s="35"/>
      <c r="E85" s="304" t="str">
        <f>E7</f>
        <v>Vodovodní přípojky Chlístovice - Žandov</v>
      </c>
      <c r="F85" s="305"/>
      <c r="G85" s="305"/>
      <c r="H85" s="30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1" customFormat="1" ht="12" customHeight="1">
      <c r="A86" s="33"/>
      <c r="B86" s="34"/>
      <c r="C86" s="28" t="s">
        <v>128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1" customFormat="1" ht="16.5" customHeight="1">
      <c r="A87" s="33"/>
      <c r="B87" s="34"/>
      <c r="C87" s="35"/>
      <c r="D87" s="35"/>
      <c r="E87" s="282" t="str">
        <f>E9</f>
        <v>SO 01.8 - Vodovodní přípojky Všesoky</v>
      </c>
      <c r="F87" s="303"/>
      <c r="G87" s="303"/>
      <c r="H87" s="30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1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1" customFormat="1" ht="12" customHeight="1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 t="str">
        <f>IF(J12="","",J12)</f>
        <v>19. 4. 2021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1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1" customFormat="1" ht="15.2" customHeight="1">
      <c r="A91" s="33"/>
      <c r="B91" s="34"/>
      <c r="C91" s="28" t="s">
        <v>24</v>
      </c>
      <c r="D91" s="35"/>
      <c r="E91" s="35"/>
      <c r="F91" s="26" t="str">
        <f>E15</f>
        <v xml:space="preserve"> </v>
      </c>
      <c r="G91" s="35"/>
      <c r="H91" s="35"/>
      <c r="I91" s="28" t="s">
        <v>29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1" customFormat="1" ht="15.2" customHeight="1">
      <c r="A92" s="33"/>
      <c r="B92" s="34"/>
      <c r="C92" s="28" t="s">
        <v>27</v>
      </c>
      <c r="D92" s="35"/>
      <c r="E92" s="35"/>
      <c r="F92" s="26" t="str">
        <f>IF(E18="","",E18)</f>
        <v>Vyplň údaj</v>
      </c>
      <c r="G92" s="35"/>
      <c r="H92" s="35"/>
      <c r="I92" s="28" t="s">
        <v>31</v>
      </c>
      <c r="J92" s="31" t="str">
        <f>E24</f>
        <v xml:space="preserve"> 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1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1" customFormat="1" ht="29.25" customHeight="1">
      <c r="A94" s="33"/>
      <c r="B94" s="34"/>
      <c r="C94" s="142" t="s">
        <v>155</v>
      </c>
      <c r="D94" s="42"/>
      <c r="E94" s="42"/>
      <c r="F94" s="42"/>
      <c r="G94" s="42"/>
      <c r="H94" s="42"/>
      <c r="I94" s="42"/>
      <c r="J94" s="143" t="s">
        <v>156</v>
      </c>
      <c r="K94" s="42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1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1" customFormat="1" ht="22.9" customHeight="1">
      <c r="A96" s="33"/>
      <c r="B96" s="34"/>
      <c r="C96" s="144" t="s">
        <v>157</v>
      </c>
      <c r="D96" s="35"/>
      <c r="E96" s="35"/>
      <c r="F96" s="35"/>
      <c r="G96" s="35"/>
      <c r="H96" s="35"/>
      <c r="I96" s="35"/>
      <c r="J96" s="82">
        <f>J124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158</v>
      </c>
    </row>
    <row r="97" spans="1:31" s="8" customFormat="1" ht="24.95" customHeight="1">
      <c r="B97" s="145"/>
      <c r="C97" s="146"/>
      <c r="D97" s="147" t="s">
        <v>159</v>
      </c>
      <c r="E97" s="148"/>
      <c r="F97" s="148"/>
      <c r="G97" s="148"/>
      <c r="H97" s="148"/>
      <c r="I97" s="148"/>
      <c r="J97" s="149">
        <f>J125</f>
        <v>0</v>
      </c>
      <c r="K97" s="146"/>
      <c r="L97" s="150"/>
    </row>
    <row r="98" spans="1:31" s="9" customFormat="1" ht="19.899999999999999" customHeight="1">
      <c r="B98" s="151"/>
      <c r="C98" s="152"/>
      <c r="D98" s="153" t="s">
        <v>160</v>
      </c>
      <c r="E98" s="154"/>
      <c r="F98" s="154"/>
      <c r="G98" s="154"/>
      <c r="H98" s="154"/>
      <c r="I98" s="154"/>
      <c r="J98" s="155">
        <f>J126</f>
        <v>0</v>
      </c>
      <c r="K98" s="152"/>
      <c r="L98" s="156"/>
    </row>
    <row r="99" spans="1:31" s="9" customFormat="1" ht="19.899999999999999" customHeight="1">
      <c r="B99" s="151"/>
      <c r="C99" s="152"/>
      <c r="D99" s="153" t="s">
        <v>161</v>
      </c>
      <c r="E99" s="154"/>
      <c r="F99" s="154"/>
      <c r="G99" s="154"/>
      <c r="H99" s="154"/>
      <c r="I99" s="154"/>
      <c r="J99" s="155">
        <f>J211</f>
        <v>0</v>
      </c>
      <c r="K99" s="152"/>
      <c r="L99" s="156"/>
    </row>
    <row r="100" spans="1:31" s="9" customFormat="1" ht="19.899999999999999" customHeight="1">
      <c r="B100" s="151"/>
      <c r="C100" s="152"/>
      <c r="D100" s="153" t="s">
        <v>162</v>
      </c>
      <c r="E100" s="154"/>
      <c r="F100" s="154"/>
      <c r="G100" s="154"/>
      <c r="H100" s="154"/>
      <c r="I100" s="154"/>
      <c r="J100" s="155">
        <f>J216</f>
        <v>0</v>
      </c>
      <c r="K100" s="152"/>
      <c r="L100" s="156"/>
    </row>
    <row r="101" spans="1:31" s="9" customFormat="1" ht="19.899999999999999" customHeight="1">
      <c r="B101" s="151"/>
      <c r="C101" s="152"/>
      <c r="D101" s="153" t="s">
        <v>163</v>
      </c>
      <c r="E101" s="154"/>
      <c r="F101" s="154"/>
      <c r="G101" s="154"/>
      <c r="H101" s="154"/>
      <c r="I101" s="154"/>
      <c r="J101" s="155">
        <f>J233</f>
        <v>0</v>
      </c>
      <c r="K101" s="152"/>
      <c r="L101" s="156"/>
    </row>
    <row r="102" spans="1:31" s="9" customFormat="1" ht="19.899999999999999" customHeight="1">
      <c r="B102" s="151"/>
      <c r="C102" s="152"/>
      <c r="D102" s="153" t="s">
        <v>164</v>
      </c>
      <c r="E102" s="154"/>
      <c r="F102" s="154"/>
      <c r="G102" s="154"/>
      <c r="H102" s="154"/>
      <c r="I102" s="154"/>
      <c r="J102" s="155">
        <f>J251</f>
        <v>0</v>
      </c>
      <c r="K102" s="152"/>
      <c r="L102" s="156"/>
    </row>
    <row r="103" spans="1:31" s="9" customFormat="1" ht="19.899999999999999" customHeight="1">
      <c r="B103" s="151"/>
      <c r="C103" s="152"/>
      <c r="D103" s="153" t="s">
        <v>165</v>
      </c>
      <c r="E103" s="154"/>
      <c r="F103" s="154"/>
      <c r="G103" s="154"/>
      <c r="H103" s="154"/>
      <c r="I103" s="154"/>
      <c r="J103" s="155">
        <f>J260</f>
        <v>0</v>
      </c>
      <c r="K103" s="152"/>
      <c r="L103" s="156"/>
    </row>
    <row r="104" spans="1:31" s="9" customFormat="1" ht="19.899999999999999" customHeight="1">
      <c r="B104" s="151"/>
      <c r="C104" s="152"/>
      <c r="D104" s="153" t="s">
        <v>166</v>
      </c>
      <c r="E104" s="154"/>
      <c r="F104" s="154"/>
      <c r="G104" s="154"/>
      <c r="H104" s="154"/>
      <c r="I104" s="154"/>
      <c r="J104" s="155">
        <f>J269</f>
        <v>0</v>
      </c>
      <c r="K104" s="152"/>
      <c r="L104" s="156"/>
    </row>
    <row r="105" spans="1:31" s="1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1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1" customFormat="1" ht="6.95" customHeight="1">
      <c r="A110" s="33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1" customFormat="1" ht="24.95" customHeight="1">
      <c r="A111" s="33"/>
      <c r="B111" s="34"/>
      <c r="C111" s="22" t="s">
        <v>167</v>
      </c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1" customFormat="1" ht="6.95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A113" s="33"/>
      <c r="B113" s="34"/>
      <c r="C113" s="28" t="s">
        <v>16</v>
      </c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6.5" customHeight="1">
      <c r="A114" s="33"/>
      <c r="B114" s="34"/>
      <c r="C114" s="35"/>
      <c r="D114" s="35"/>
      <c r="E114" s="304" t="str">
        <f>E7</f>
        <v>Vodovodní přípojky Chlístovice - Žandov</v>
      </c>
      <c r="F114" s="305"/>
      <c r="G114" s="305"/>
      <c r="H114" s="30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1" customFormat="1" ht="12" customHeight="1">
      <c r="A115" s="33"/>
      <c r="B115" s="34"/>
      <c r="C115" s="28" t="s">
        <v>128</v>
      </c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" customFormat="1" ht="16.5" customHeight="1">
      <c r="A116" s="33"/>
      <c r="B116" s="34"/>
      <c r="C116" s="35"/>
      <c r="D116" s="35"/>
      <c r="E116" s="282" t="str">
        <f>E9</f>
        <v>SO 01.8 - Vodovodní přípojky Všesoky</v>
      </c>
      <c r="F116" s="303"/>
      <c r="G116" s="303"/>
      <c r="H116" s="303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" customFormat="1" ht="6.9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" customFormat="1" ht="12" customHeight="1">
      <c r="A118" s="33"/>
      <c r="B118" s="34"/>
      <c r="C118" s="28" t="s">
        <v>20</v>
      </c>
      <c r="D118" s="35"/>
      <c r="E118" s="35"/>
      <c r="F118" s="26" t="str">
        <f>F12</f>
        <v xml:space="preserve"> </v>
      </c>
      <c r="G118" s="35"/>
      <c r="H118" s="35"/>
      <c r="I118" s="28" t="s">
        <v>22</v>
      </c>
      <c r="J118" s="65" t="str">
        <f>IF(J12="","",J12)</f>
        <v>19. 4. 2021</v>
      </c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" customFormat="1" ht="6.95" customHeight="1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" customFormat="1" ht="15.2" customHeight="1">
      <c r="A120" s="33"/>
      <c r="B120" s="34"/>
      <c r="C120" s="28" t="s">
        <v>24</v>
      </c>
      <c r="D120" s="35"/>
      <c r="E120" s="35"/>
      <c r="F120" s="26" t="str">
        <f>E15</f>
        <v xml:space="preserve"> </v>
      </c>
      <c r="G120" s="35"/>
      <c r="H120" s="35"/>
      <c r="I120" s="28" t="s">
        <v>29</v>
      </c>
      <c r="J120" s="31" t="str">
        <f>E21</f>
        <v xml:space="preserve"> </v>
      </c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" customFormat="1" ht="15.2" customHeight="1">
      <c r="A121" s="33"/>
      <c r="B121" s="34"/>
      <c r="C121" s="28" t="s">
        <v>27</v>
      </c>
      <c r="D121" s="35"/>
      <c r="E121" s="35"/>
      <c r="F121" s="26" t="str">
        <f>IF(E18="","",E18)</f>
        <v>Vyplň údaj</v>
      </c>
      <c r="G121" s="35"/>
      <c r="H121" s="35"/>
      <c r="I121" s="28" t="s">
        <v>31</v>
      </c>
      <c r="J121" s="31" t="str">
        <f>E24</f>
        <v xml:space="preserve"> 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" customFormat="1" ht="10.3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0" customFormat="1" ht="29.25" customHeight="1">
      <c r="A123" s="157"/>
      <c r="B123" s="158"/>
      <c r="C123" s="159" t="s">
        <v>168</v>
      </c>
      <c r="D123" s="160" t="s">
        <v>58</v>
      </c>
      <c r="E123" s="160" t="s">
        <v>54</v>
      </c>
      <c r="F123" s="160" t="s">
        <v>55</v>
      </c>
      <c r="G123" s="160" t="s">
        <v>169</v>
      </c>
      <c r="H123" s="160" t="s">
        <v>170</v>
      </c>
      <c r="I123" s="160" t="s">
        <v>171</v>
      </c>
      <c r="J123" s="160" t="s">
        <v>156</v>
      </c>
      <c r="K123" s="161" t="s">
        <v>172</v>
      </c>
      <c r="L123" s="162"/>
      <c r="M123" s="73" t="s">
        <v>1</v>
      </c>
      <c r="N123" s="74" t="s">
        <v>37</v>
      </c>
      <c r="O123" s="74" t="s">
        <v>173</v>
      </c>
      <c r="P123" s="74" t="s">
        <v>174</v>
      </c>
      <c r="Q123" s="74" t="s">
        <v>175</v>
      </c>
      <c r="R123" s="74" t="s">
        <v>176</v>
      </c>
      <c r="S123" s="74" t="s">
        <v>177</v>
      </c>
      <c r="T123" s="75" t="s">
        <v>178</v>
      </c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</row>
    <row r="124" spans="1:65" s="1" customFormat="1" ht="22.9" customHeight="1">
      <c r="A124" s="33"/>
      <c r="B124" s="34"/>
      <c r="C124" s="80" t="s">
        <v>179</v>
      </c>
      <c r="D124" s="35"/>
      <c r="E124" s="35"/>
      <c r="F124" s="35"/>
      <c r="G124" s="35"/>
      <c r="H124" s="35"/>
      <c r="I124" s="35"/>
      <c r="J124" s="163">
        <f>BK124</f>
        <v>0</v>
      </c>
      <c r="K124" s="35"/>
      <c r="L124" s="38"/>
      <c r="M124" s="76"/>
      <c r="N124" s="164"/>
      <c r="O124" s="77"/>
      <c r="P124" s="165">
        <f>P125</f>
        <v>0</v>
      </c>
      <c r="Q124" s="77"/>
      <c r="R124" s="165">
        <f>R125</f>
        <v>176.91658369999999</v>
      </c>
      <c r="S124" s="77"/>
      <c r="T124" s="166">
        <f>T125</f>
        <v>60.176615999999996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6" t="s">
        <v>72</v>
      </c>
      <c r="AU124" s="16" t="s">
        <v>158</v>
      </c>
      <c r="BK124" s="167">
        <f>BK125</f>
        <v>0</v>
      </c>
    </row>
    <row r="125" spans="1:65" s="11" customFormat="1" ht="25.9" customHeight="1">
      <c r="B125" s="168"/>
      <c r="C125" s="169"/>
      <c r="D125" s="170" t="s">
        <v>72</v>
      </c>
      <c r="E125" s="171" t="s">
        <v>180</v>
      </c>
      <c r="F125" s="171" t="s">
        <v>181</v>
      </c>
      <c r="G125" s="169"/>
      <c r="H125" s="169"/>
      <c r="I125" s="172"/>
      <c r="J125" s="173">
        <f>BK125</f>
        <v>0</v>
      </c>
      <c r="K125" s="169"/>
      <c r="L125" s="174"/>
      <c r="M125" s="175"/>
      <c r="N125" s="176"/>
      <c r="O125" s="176"/>
      <c r="P125" s="177">
        <f>P126+P211+P216+P233+P251+P260+P269</f>
        <v>0</v>
      </c>
      <c r="Q125" s="176"/>
      <c r="R125" s="177">
        <f>R126+R211+R216+R233+R251+R260+R269</f>
        <v>176.91658369999999</v>
      </c>
      <c r="S125" s="176"/>
      <c r="T125" s="178">
        <f>T126+T211+T216+T233+T251+T260+T269</f>
        <v>60.176615999999996</v>
      </c>
      <c r="AR125" s="179" t="s">
        <v>81</v>
      </c>
      <c r="AT125" s="180" t="s">
        <v>72</v>
      </c>
      <c r="AU125" s="180" t="s">
        <v>73</v>
      </c>
      <c r="AY125" s="179" t="s">
        <v>182</v>
      </c>
      <c r="BK125" s="181">
        <f>BK126+BK211+BK216+BK233+BK251+BK260+BK269</f>
        <v>0</v>
      </c>
    </row>
    <row r="126" spans="1:65" s="11" customFormat="1" ht="22.9" customHeight="1">
      <c r="B126" s="168"/>
      <c r="C126" s="169"/>
      <c r="D126" s="170" t="s">
        <v>72</v>
      </c>
      <c r="E126" s="182" t="s">
        <v>81</v>
      </c>
      <c r="F126" s="182" t="s">
        <v>183</v>
      </c>
      <c r="G126" s="169"/>
      <c r="H126" s="169"/>
      <c r="I126" s="172"/>
      <c r="J126" s="183">
        <f>BK126</f>
        <v>0</v>
      </c>
      <c r="K126" s="169"/>
      <c r="L126" s="174"/>
      <c r="M126" s="175"/>
      <c r="N126" s="176"/>
      <c r="O126" s="176"/>
      <c r="P126" s="177">
        <f>SUM(P127:P210)</f>
        <v>0</v>
      </c>
      <c r="Q126" s="176"/>
      <c r="R126" s="177">
        <f>SUM(R127:R210)</f>
        <v>137.69251799999998</v>
      </c>
      <c r="S126" s="176"/>
      <c r="T126" s="178">
        <f>SUM(T127:T210)</f>
        <v>60.176615999999996</v>
      </c>
      <c r="AR126" s="179" t="s">
        <v>81</v>
      </c>
      <c r="AT126" s="180" t="s">
        <v>72</v>
      </c>
      <c r="AU126" s="180" t="s">
        <v>81</v>
      </c>
      <c r="AY126" s="179" t="s">
        <v>182</v>
      </c>
      <c r="BK126" s="181">
        <f>SUM(BK127:BK210)</f>
        <v>0</v>
      </c>
    </row>
    <row r="127" spans="1:65" s="1" customFormat="1" ht="24">
      <c r="A127" s="33"/>
      <c r="B127" s="34"/>
      <c r="C127" s="184" t="s">
        <v>81</v>
      </c>
      <c r="D127" s="184" t="s">
        <v>184</v>
      </c>
      <c r="E127" s="185" t="s">
        <v>185</v>
      </c>
      <c r="F127" s="186" t="s">
        <v>186</v>
      </c>
      <c r="G127" s="187" t="s">
        <v>187</v>
      </c>
      <c r="H127" s="188">
        <v>71.603999999999999</v>
      </c>
      <c r="I127" s="189"/>
      <c r="J127" s="190">
        <f>ROUND(I127*H127,2)</f>
        <v>0</v>
      </c>
      <c r="K127" s="186" t="s">
        <v>188</v>
      </c>
      <c r="L127" s="38"/>
      <c r="M127" s="191" t="s">
        <v>1</v>
      </c>
      <c r="N127" s="192" t="s">
        <v>38</v>
      </c>
      <c r="O127" s="70"/>
      <c r="P127" s="193">
        <f>O127*H127</f>
        <v>0</v>
      </c>
      <c r="Q127" s="193">
        <v>0</v>
      </c>
      <c r="R127" s="193">
        <f>Q127*H127</f>
        <v>0</v>
      </c>
      <c r="S127" s="193">
        <v>0.29499999999999998</v>
      </c>
      <c r="T127" s="194">
        <f>S127*H127</f>
        <v>21.123179999999998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5" t="s">
        <v>189</v>
      </c>
      <c r="AT127" s="195" t="s">
        <v>184</v>
      </c>
      <c r="AU127" s="195" t="s">
        <v>83</v>
      </c>
      <c r="AY127" s="16" t="s">
        <v>182</v>
      </c>
      <c r="BE127" s="196">
        <f>IF(N127="základní",J127,0)</f>
        <v>0</v>
      </c>
      <c r="BF127" s="196">
        <f>IF(N127="snížená",J127,0)</f>
        <v>0</v>
      </c>
      <c r="BG127" s="196">
        <f>IF(N127="zákl. přenesená",J127,0)</f>
        <v>0</v>
      </c>
      <c r="BH127" s="196">
        <f>IF(N127="sníž. přenesená",J127,0)</f>
        <v>0</v>
      </c>
      <c r="BI127" s="196">
        <f>IF(N127="nulová",J127,0)</f>
        <v>0</v>
      </c>
      <c r="BJ127" s="16" t="s">
        <v>81</v>
      </c>
      <c r="BK127" s="196">
        <f>ROUND(I127*H127,2)</f>
        <v>0</v>
      </c>
      <c r="BL127" s="16" t="s">
        <v>189</v>
      </c>
      <c r="BM127" s="195" t="s">
        <v>190</v>
      </c>
    </row>
    <row r="128" spans="1:65" s="12" customFormat="1">
      <c r="B128" s="197"/>
      <c r="C128" s="198"/>
      <c r="D128" s="199" t="s">
        <v>191</v>
      </c>
      <c r="E128" s="200" t="s">
        <v>1</v>
      </c>
      <c r="F128" s="201" t="s">
        <v>192</v>
      </c>
      <c r="G128" s="198"/>
      <c r="H128" s="202">
        <v>71.603999999999999</v>
      </c>
      <c r="I128" s="203"/>
      <c r="J128" s="198"/>
      <c r="K128" s="198"/>
      <c r="L128" s="204"/>
      <c r="M128" s="205"/>
      <c r="N128" s="206"/>
      <c r="O128" s="206"/>
      <c r="P128" s="206"/>
      <c r="Q128" s="206"/>
      <c r="R128" s="206"/>
      <c r="S128" s="206"/>
      <c r="T128" s="207"/>
      <c r="AT128" s="208" t="s">
        <v>191</v>
      </c>
      <c r="AU128" s="208" t="s">
        <v>83</v>
      </c>
      <c r="AV128" s="12" t="s">
        <v>83</v>
      </c>
      <c r="AW128" s="12" t="s">
        <v>30</v>
      </c>
      <c r="AX128" s="12" t="s">
        <v>81</v>
      </c>
      <c r="AY128" s="208" t="s">
        <v>182</v>
      </c>
    </row>
    <row r="129" spans="1:65" s="1" customFormat="1" ht="24">
      <c r="A129" s="33"/>
      <c r="B129" s="34"/>
      <c r="C129" s="184" t="s">
        <v>83</v>
      </c>
      <c r="D129" s="184" t="s">
        <v>184</v>
      </c>
      <c r="E129" s="185" t="s">
        <v>193</v>
      </c>
      <c r="F129" s="186" t="s">
        <v>194</v>
      </c>
      <c r="G129" s="187" t="s">
        <v>187</v>
      </c>
      <c r="H129" s="188">
        <v>101.422</v>
      </c>
      <c r="I129" s="189"/>
      <c r="J129" s="190">
        <f>ROUND(I129*H129,2)</f>
        <v>0</v>
      </c>
      <c r="K129" s="186" t="s">
        <v>188</v>
      </c>
      <c r="L129" s="38"/>
      <c r="M129" s="191" t="s">
        <v>1</v>
      </c>
      <c r="N129" s="192" t="s">
        <v>38</v>
      </c>
      <c r="O129" s="70"/>
      <c r="P129" s="193">
        <f>O129*H129</f>
        <v>0</v>
      </c>
      <c r="Q129" s="193">
        <v>0</v>
      </c>
      <c r="R129" s="193">
        <f>Q129*H129</f>
        <v>0</v>
      </c>
      <c r="S129" s="193">
        <v>9.8000000000000004E-2</v>
      </c>
      <c r="T129" s="194">
        <f>S129*H129</f>
        <v>9.9393560000000001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95" t="s">
        <v>189</v>
      </c>
      <c r="AT129" s="195" t="s">
        <v>184</v>
      </c>
      <c r="AU129" s="195" t="s">
        <v>83</v>
      </c>
      <c r="AY129" s="16" t="s">
        <v>182</v>
      </c>
      <c r="BE129" s="196">
        <f>IF(N129="základní",J129,0)</f>
        <v>0</v>
      </c>
      <c r="BF129" s="196">
        <f>IF(N129="snížená",J129,0)</f>
        <v>0</v>
      </c>
      <c r="BG129" s="196">
        <f>IF(N129="zákl. přenesená",J129,0)</f>
        <v>0</v>
      </c>
      <c r="BH129" s="196">
        <f>IF(N129="sníž. přenesená",J129,0)</f>
        <v>0</v>
      </c>
      <c r="BI129" s="196">
        <f>IF(N129="nulová",J129,0)</f>
        <v>0</v>
      </c>
      <c r="BJ129" s="16" t="s">
        <v>81</v>
      </c>
      <c r="BK129" s="196">
        <f>ROUND(I129*H129,2)</f>
        <v>0</v>
      </c>
      <c r="BL129" s="16" t="s">
        <v>189</v>
      </c>
      <c r="BM129" s="195" t="s">
        <v>195</v>
      </c>
    </row>
    <row r="130" spans="1:65" s="12" customFormat="1">
      <c r="B130" s="197"/>
      <c r="C130" s="198"/>
      <c r="D130" s="199" t="s">
        <v>191</v>
      </c>
      <c r="E130" s="200" t="s">
        <v>1</v>
      </c>
      <c r="F130" s="201" t="s">
        <v>196</v>
      </c>
      <c r="G130" s="198"/>
      <c r="H130" s="202">
        <v>38.779000000000003</v>
      </c>
      <c r="I130" s="203"/>
      <c r="J130" s="198"/>
      <c r="K130" s="198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191</v>
      </c>
      <c r="AU130" s="208" t="s">
        <v>83</v>
      </c>
      <c r="AV130" s="12" t="s">
        <v>83</v>
      </c>
      <c r="AW130" s="12" t="s">
        <v>30</v>
      </c>
      <c r="AX130" s="12" t="s">
        <v>73</v>
      </c>
      <c r="AY130" s="208" t="s">
        <v>182</v>
      </c>
    </row>
    <row r="131" spans="1:65" s="12" customFormat="1">
      <c r="B131" s="197"/>
      <c r="C131" s="198"/>
      <c r="D131" s="199" t="s">
        <v>191</v>
      </c>
      <c r="E131" s="200" t="s">
        <v>1</v>
      </c>
      <c r="F131" s="201" t="s">
        <v>197</v>
      </c>
      <c r="G131" s="198"/>
      <c r="H131" s="202">
        <v>38.779000000000003</v>
      </c>
      <c r="I131" s="203"/>
      <c r="J131" s="198"/>
      <c r="K131" s="198"/>
      <c r="L131" s="204"/>
      <c r="M131" s="205"/>
      <c r="N131" s="206"/>
      <c r="O131" s="206"/>
      <c r="P131" s="206"/>
      <c r="Q131" s="206"/>
      <c r="R131" s="206"/>
      <c r="S131" s="206"/>
      <c r="T131" s="207"/>
      <c r="AT131" s="208" t="s">
        <v>191</v>
      </c>
      <c r="AU131" s="208" t="s">
        <v>83</v>
      </c>
      <c r="AV131" s="12" t="s">
        <v>83</v>
      </c>
      <c r="AW131" s="12" t="s">
        <v>30</v>
      </c>
      <c r="AX131" s="12" t="s">
        <v>73</v>
      </c>
      <c r="AY131" s="208" t="s">
        <v>182</v>
      </c>
    </row>
    <row r="132" spans="1:65" s="12" customFormat="1">
      <c r="B132" s="197"/>
      <c r="C132" s="198"/>
      <c r="D132" s="199" t="s">
        <v>191</v>
      </c>
      <c r="E132" s="200" t="s">
        <v>1</v>
      </c>
      <c r="F132" s="201" t="s">
        <v>198</v>
      </c>
      <c r="G132" s="198"/>
      <c r="H132" s="202">
        <v>23.864000000000001</v>
      </c>
      <c r="I132" s="203"/>
      <c r="J132" s="198"/>
      <c r="K132" s="198"/>
      <c r="L132" s="204"/>
      <c r="M132" s="205"/>
      <c r="N132" s="206"/>
      <c r="O132" s="206"/>
      <c r="P132" s="206"/>
      <c r="Q132" s="206"/>
      <c r="R132" s="206"/>
      <c r="S132" s="206"/>
      <c r="T132" s="207"/>
      <c r="AT132" s="208" t="s">
        <v>191</v>
      </c>
      <c r="AU132" s="208" t="s">
        <v>83</v>
      </c>
      <c r="AV132" s="12" t="s">
        <v>83</v>
      </c>
      <c r="AW132" s="12" t="s">
        <v>30</v>
      </c>
      <c r="AX132" s="12" t="s">
        <v>73</v>
      </c>
      <c r="AY132" s="208" t="s">
        <v>182</v>
      </c>
    </row>
    <row r="133" spans="1:65" s="13" customFormat="1">
      <c r="B133" s="209"/>
      <c r="C133" s="210"/>
      <c r="D133" s="199" t="s">
        <v>191</v>
      </c>
      <c r="E133" s="211" t="s">
        <v>1</v>
      </c>
      <c r="F133" s="212" t="s">
        <v>199</v>
      </c>
      <c r="G133" s="210"/>
      <c r="H133" s="213">
        <v>101.422</v>
      </c>
      <c r="I133" s="214"/>
      <c r="J133" s="210"/>
      <c r="K133" s="210"/>
      <c r="L133" s="215"/>
      <c r="M133" s="216"/>
      <c r="N133" s="217"/>
      <c r="O133" s="217"/>
      <c r="P133" s="217"/>
      <c r="Q133" s="217"/>
      <c r="R133" s="217"/>
      <c r="S133" s="217"/>
      <c r="T133" s="218"/>
      <c r="AT133" s="219" t="s">
        <v>191</v>
      </c>
      <c r="AU133" s="219" t="s">
        <v>83</v>
      </c>
      <c r="AV133" s="13" t="s">
        <v>189</v>
      </c>
      <c r="AW133" s="13" t="s">
        <v>30</v>
      </c>
      <c r="AX133" s="13" t="s">
        <v>81</v>
      </c>
      <c r="AY133" s="219" t="s">
        <v>182</v>
      </c>
    </row>
    <row r="134" spans="1:65" s="1" customFormat="1" ht="24">
      <c r="A134" s="33"/>
      <c r="B134" s="34"/>
      <c r="C134" s="184" t="s">
        <v>200</v>
      </c>
      <c r="D134" s="184" t="s">
        <v>184</v>
      </c>
      <c r="E134" s="185" t="s">
        <v>201</v>
      </c>
      <c r="F134" s="186" t="s">
        <v>202</v>
      </c>
      <c r="G134" s="187" t="s">
        <v>187</v>
      </c>
      <c r="H134" s="188">
        <v>23.864000000000001</v>
      </c>
      <c r="I134" s="189"/>
      <c r="J134" s="190">
        <f>ROUND(I134*H134,2)</f>
        <v>0</v>
      </c>
      <c r="K134" s="186" t="s">
        <v>188</v>
      </c>
      <c r="L134" s="38"/>
      <c r="M134" s="191" t="s">
        <v>1</v>
      </c>
      <c r="N134" s="192" t="s">
        <v>38</v>
      </c>
      <c r="O134" s="70"/>
      <c r="P134" s="193">
        <f>O134*H134</f>
        <v>0</v>
      </c>
      <c r="Q134" s="193">
        <v>0</v>
      </c>
      <c r="R134" s="193">
        <f>Q134*H134</f>
        <v>0</v>
      </c>
      <c r="S134" s="193">
        <v>0.22</v>
      </c>
      <c r="T134" s="194">
        <f>S134*H134</f>
        <v>5.2500800000000005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5" t="s">
        <v>189</v>
      </c>
      <c r="AT134" s="195" t="s">
        <v>184</v>
      </c>
      <c r="AU134" s="195" t="s">
        <v>83</v>
      </c>
      <c r="AY134" s="16" t="s">
        <v>182</v>
      </c>
      <c r="BE134" s="196">
        <f>IF(N134="základní",J134,0)</f>
        <v>0</v>
      </c>
      <c r="BF134" s="196">
        <f>IF(N134="snížená",J134,0)</f>
        <v>0</v>
      </c>
      <c r="BG134" s="196">
        <f>IF(N134="zákl. přenesená",J134,0)</f>
        <v>0</v>
      </c>
      <c r="BH134" s="196">
        <f>IF(N134="sníž. přenesená",J134,0)</f>
        <v>0</v>
      </c>
      <c r="BI134" s="196">
        <f>IF(N134="nulová",J134,0)</f>
        <v>0</v>
      </c>
      <c r="BJ134" s="16" t="s">
        <v>81</v>
      </c>
      <c r="BK134" s="196">
        <f>ROUND(I134*H134,2)</f>
        <v>0</v>
      </c>
      <c r="BL134" s="16" t="s">
        <v>189</v>
      </c>
      <c r="BM134" s="195" t="s">
        <v>203</v>
      </c>
    </row>
    <row r="135" spans="1:65" s="12" customFormat="1">
      <c r="B135" s="197"/>
      <c r="C135" s="198"/>
      <c r="D135" s="199" t="s">
        <v>191</v>
      </c>
      <c r="E135" s="200" t="s">
        <v>1</v>
      </c>
      <c r="F135" s="201" t="s">
        <v>204</v>
      </c>
      <c r="G135" s="198"/>
      <c r="H135" s="202">
        <v>23.864000000000001</v>
      </c>
      <c r="I135" s="203"/>
      <c r="J135" s="198"/>
      <c r="K135" s="198"/>
      <c r="L135" s="204"/>
      <c r="M135" s="205"/>
      <c r="N135" s="206"/>
      <c r="O135" s="206"/>
      <c r="P135" s="206"/>
      <c r="Q135" s="206"/>
      <c r="R135" s="206"/>
      <c r="S135" s="206"/>
      <c r="T135" s="207"/>
      <c r="AT135" s="208" t="s">
        <v>191</v>
      </c>
      <c r="AU135" s="208" t="s">
        <v>83</v>
      </c>
      <c r="AV135" s="12" t="s">
        <v>83</v>
      </c>
      <c r="AW135" s="12" t="s">
        <v>30</v>
      </c>
      <c r="AX135" s="12" t="s">
        <v>73</v>
      </c>
      <c r="AY135" s="208" t="s">
        <v>182</v>
      </c>
    </row>
    <row r="136" spans="1:65" s="13" customFormat="1">
      <c r="B136" s="209"/>
      <c r="C136" s="210"/>
      <c r="D136" s="199" t="s">
        <v>191</v>
      </c>
      <c r="E136" s="211" t="s">
        <v>1</v>
      </c>
      <c r="F136" s="212" t="s">
        <v>199</v>
      </c>
      <c r="G136" s="210"/>
      <c r="H136" s="213">
        <v>23.864000000000001</v>
      </c>
      <c r="I136" s="214"/>
      <c r="J136" s="210"/>
      <c r="K136" s="210"/>
      <c r="L136" s="215"/>
      <c r="M136" s="216"/>
      <c r="N136" s="217"/>
      <c r="O136" s="217"/>
      <c r="P136" s="217"/>
      <c r="Q136" s="217"/>
      <c r="R136" s="217"/>
      <c r="S136" s="217"/>
      <c r="T136" s="218"/>
      <c r="AT136" s="219" t="s">
        <v>191</v>
      </c>
      <c r="AU136" s="219" t="s">
        <v>83</v>
      </c>
      <c r="AV136" s="13" t="s">
        <v>189</v>
      </c>
      <c r="AW136" s="13" t="s">
        <v>30</v>
      </c>
      <c r="AX136" s="13" t="s">
        <v>81</v>
      </c>
      <c r="AY136" s="219" t="s">
        <v>182</v>
      </c>
    </row>
    <row r="137" spans="1:65" s="1" customFormat="1" ht="24">
      <c r="A137" s="33"/>
      <c r="B137" s="34"/>
      <c r="C137" s="184" t="s">
        <v>189</v>
      </c>
      <c r="D137" s="184" t="s">
        <v>184</v>
      </c>
      <c r="E137" s="185" t="s">
        <v>205</v>
      </c>
      <c r="F137" s="186" t="s">
        <v>206</v>
      </c>
      <c r="G137" s="187" t="s">
        <v>187</v>
      </c>
      <c r="H137" s="188">
        <v>47.728000000000002</v>
      </c>
      <c r="I137" s="189"/>
      <c r="J137" s="190">
        <f>ROUND(I137*H137,2)</f>
        <v>0</v>
      </c>
      <c r="K137" s="186" t="s">
        <v>188</v>
      </c>
      <c r="L137" s="38"/>
      <c r="M137" s="191" t="s">
        <v>1</v>
      </c>
      <c r="N137" s="192" t="s">
        <v>38</v>
      </c>
      <c r="O137" s="70"/>
      <c r="P137" s="193">
        <f>O137*H137</f>
        <v>0</v>
      </c>
      <c r="Q137" s="193">
        <v>0</v>
      </c>
      <c r="R137" s="193">
        <f>Q137*H137</f>
        <v>0</v>
      </c>
      <c r="S137" s="193">
        <v>0.5</v>
      </c>
      <c r="T137" s="194">
        <f>S137*H137</f>
        <v>23.864000000000001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5" t="s">
        <v>189</v>
      </c>
      <c r="AT137" s="195" t="s">
        <v>184</v>
      </c>
      <c r="AU137" s="195" t="s">
        <v>83</v>
      </c>
      <c r="AY137" s="16" t="s">
        <v>182</v>
      </c>
      <c r="BE137" s="196">
        <f>IF(N137="základní",J137,0)</f>
        <v>0</v>
      </c>
      <c r="BF137" s="196">
        <f>IF(N137="snížená",J137,0)</f>
        <v>0</v>
      </c>
      <c r="BG137" s="196">
        <f>IF(N137="zákl. přenesená",J137,0)</f>
        <v>0</v>
      </c>
      <c r="BH137" s="196">
        <f>IF(N137="sníž. přenesená",J137,0)</f>
        <v>0</v>
      </c>
      <c r="BI137" s="196">
        <f>IF(N137="nulová",J137,0)</f>
        <v>0</v>
      </c>
      <c r="BJ137" s="16" t="s">
        <v>81</v>
      </c>
      <c r="BK137" s="196">
        <f>ROUND(I137*H137,2)</f>
        <v>0</v>
      </c>
      <c r="BL137" s="16" t="s">
        <v>189</v>
      </c>
      <c r="BM137" s="195" t="s">
        <v>207</v>
      </c>
    </row>
    <row r="138" spans="1:65" s="12" customFormat="1">
      <c r="B138" s="197"/>
      <c r="C138" s="198"/>
      <c r="D138" s="199" t="s">
        <v>191</v>
      </c>
      <c r="E138" s="200" t="s">
        <v>1</v>
      </c>
      <c r="F138" s="201" t="s">
        <v>208</v>
      </c>
      <c r="G138" s="198"/>
      <c r="H138" s="202">
        <v>47.728000000000002</v>
      </c>
      <c r="I138" s="203"/>
      <c r="J138" s="198"/>
      <c r="K138" s="198"/>
      <c r="L138" s="204"/>
      <c r="M138" s="205"/>
      <c r="N138" s="206"/>
      <c r="O138" s="206"/>
      <c r="P138" s="206"/>
      <c r="Q138" s="206"/>
      <c r="R138" s="206"/>
      <c r="S138" s="206"/>
      <c r="T138" s="207"/>
      <c r="AT138" s="208" t="s">
        <v>191</v>
      </c>
      <c r="AU138" s="208" t="s">
        <v>83</v>
      </c>
      <c r="AV138" s="12" t="s">
        <v>83</v>
      </c>
      <c r="AW138" s="12" t="s">
        <v>30</v>
      </c>
      <c r="AX138" s="12" t="s">
        <v>81</v>
      </c>
      <c r="AY138" s="208" t="s">
        <v>182</v>
      </c>
    </row>
    <row r="139" spans="1:65" s="1" customFormat="1" ht="24">
      <c r="A139" s="33"/>
      <c r="B139" s="34"/>
      <c r="C139" s="184" t="s">
        <v>209</v>
      </c>
      <c r="D139" s="184" t="s">
        <v>184</v>
      </c>
      <c r="E139" s="185" t="s">
        <v>210</v>
      </c>
      <c r="F139" s="186" t="s">
        <v>211</v>
      </c>
      <c r="G139" s="187" t="s">
        <v>212</v>
      </c>
      <c r="H139" s="188">
        <v>17.899999999999999</v>
      </c>
      <c r="I139" s="189"/>
      <c r="J139" s="190">
        <f>ROUND(I139*H139,2)</f>
        <v>0</v>
      </c>
      <c r="K139" s="186" t="s">
        <v>1</v>
      </c>
      <c r="L139" s="38"/>
      <c r="M139" s="191" t="s">
        <v>1</v>
      </c>
      <c r="N139" s="192" t="s">
        <v>38</v>
      </c>
      <c r="O139" s="70"/>
      <c r="P139" s="193">
        <f>O139*H139</f>
        <v>0</v>
      </c>
      <c r="Q139" s="193">
        <v>3.6900000000000002E-2</v>
      </c>
      <c r="R139" s="193">
        <f>Q139*H139</f>
        <v>0.66051000000000004</v>
      </c>
      <c r="S139" s="193">
        <v>0</v>
      </c>
      <c r="T139" s="194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5" t="s">
        <v>189</v>
      </c>
      <c r="AT139" s="195" t="s">
        <v>184</v>
      </c>
      <c r="AU139" s="195" t="s">
        <v>83</v>
      </c>
      <c r="AY139" s="16" t="s">
        <v>182</v>
      </c>
      <c r="BE139" s="196">
        <f>IF(N139="základní",J139,0)</f>
        <v>0</v>
      </c>
      <c r="BF139" s="196">
        <f>IF(N139="snížená",J139,0)</f>
        <v>0</v>
      </c>
      <c r="BG139" s="196">
        <f>IF(N139="zákl. přenesená",J139,0)</f>
        <v>0</v>
      </c>
      <c r="BH139" s="196">
        <f>IF(N139="sníž. přenesená",J139,0)</f>
        <v>0</v>
      </c>
      <c r="BI139" s="196">
        <f>IF(N139="nulová",J139,0)</f>
        <v>0</v>
      </c>
      <c r="BJ139" s="16" t="s">
        <v>81</v>
      </c>
      <c r="BK139" s="196">
        <f>ROUND(I139*H139,2)</f>
        <v>0</v>
      </c>
      <c r="BL139" s="16" t="s">
        <v>189</v>
      </c>
      <c r="BM139" s="195" t="s">
        <v>213</v>
      </c>
    </row>
    <row r="140" spans="1:65" s="12" customFormat="1">
      <c r="B140" s="197"/>
      <c r="C140" s="198"/>
      <c r="D140" s="199" t="s">
        <v>191</v>
      </c>
      <c r="E140" s="200" t="s">
        <v>1</v>
      </c>
      <c r="F140" s="201" t="s">
        <v>214</v>
      </c>
      <c r="G140" s="198"/>
      <c r="H140" s="202">
        <v>17.899999999999999</v>
      </c>
      <c r="I140" s="203"/>
      <c r="J140" s="198"/>
      <c r="K140" s="198"/>
      <c r="L140" s="204"/>
      <c r="M140" s="205"/>
      <c r="N140" s="206"/>
      <c r="O140" s="206"/>
      <c r="P140" s="206"/>
      <c r="Q140" s="206"/>
      <c r="R140" s="206"/>
      <c r="S140" s="206"/>
      <c r="T140" s="207"/>
      <c r="AT140" s="208" t="s">
        <v>191</v>
      </c>
      <c r="AU140" s="208" t="s">
        <v>83</v>
      </c>
      <c r="AV140" s="12" t="s">
        <v>83</v>
      </c>
      <c r="AW140" s="12" t="s">
        <v>30</v>
      </c>
      <c r="AX140" s="12" t="s">
        <v>81</v>
      </c>
      <c r="AY140" s="208" t="s">
        <v>182</v>
      </c>
    </row>
    <row r="141" spans="1:65" s="1" customFormat="1" ht="24">
      <c r="A141" s="33"/>
      <c r="B141" s="34"/>
      <c r="C141" s="184" t="s">
        <v>215</v>
      </c>
      <c r="D141" s="184" t="s">
        <v>184</v>
      </c>
      <c r="E141" s="185" t="s">
        <v>216</v>
      </c>
      <c r="F141" s="186" t="s">
        <v>217</v>
      </c>
      <c r="G141" s="187" t="s">
        <v>187</v>
      </c>
      <c r="H141" s="188">
        <v>77.570999999999998</v>
      </c>
      <c r="I141" s="189"/>
      <c r="J141" s="190">
        <f>ROUND(I141*H141,2)</f>
        <v>0</v>
      </c>
      <c r="K141" s="186" t="s">
        <v>188</v>
      </c>
      <c r="L141" s="38"/>
      <c r="M141" s="191" t="s">
        <v>1</v>
      </c>
      <c r="N141" s="192" t="s">
        <v>38</v>
      </c>
      <c r="O141" s="70"/>
      <c r="P141" s="193">
        <f>O141*H141</f>
        <v>0</v>
      </c>
      <c r="Q141" s="193">
        <v>0</v>
      </c>
      <c r="R141" s="193">
        <f>Q141*H141</f>
        <v>0</v>
      </c>
      <c r="S141" s="193">
        <v>0</v>
      </c>
      <c r="T141" s="194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5" t="s">
        <v>189</v>
      </c>
      <c r="AT141" s="195" t="s">
        <v>184</v>
      </c>
      <c r="AU141" s="195" t="s">
        <v>83</v>
      </c>
      <c r="AY141" s="16" t="s">
        <v>182</v>
      </c>
      <c r="BE141" s="196">
        <f>IF(N141="základní",J141,0)</f>
        <v>0</v>
      </c>
      <c r="BF141" s="196">
        <f>IF(N141="snížená",J141,0)</f>
        <v>0</v>
      </c>
      <c r="BG141" s="196">
        <f>IF(N141="zákl. přenesená",J141,0)</f>
        <v>0</v>
      </c>
      <c r="BH141" s="196">
        <f>IF(N141="sníž. přenesená",J141,0)</f>
        <v>0</v>
      </c>
      <c r="BI141" s="196">
        <f>IF(N141="nulová",J141,0)</f>
        <v>0</v>
      </c>
      <c r="BJ141" s="16" t="s">
        <v>81</v>
      </c>
      <c r="BK141" s="196">
        <f>ROUND(I141*H141,2)</f>
        <v>0</v>
      </c>
      <c r="BL141" s="16" t="s">
        <v>189</v>
      </c>
      <c r="BM141" s="195" t="s">
        <v>218</v>
      </c>
    </row>
    <row r="142" spans="1:65" s="12" customFormat="1">
      <c r="B142" s="197"/>
      <c r="C142" s="198"/>
      <c r="D142" s="199" t="s">
        <v>191</v>
      </c>
      <c r="E142" s="200" t="s">
        <v>1</v>
      </c>
      <c r="F142" s="201" t="s">
        <v>219</v>
      </c>
      <c r="G142" s="198"/>
      <c r="H142" s="202">
        <v>77.570999999999998</v>
      </c>
      <c r="I142" s="203"/>
      <c r="J142" s="198"/>
      <c r="K142" s="198"/>
      <c r="L142" s="204"/>
      <c r="M142" s="205"/>
      <c r="N142" s="206"/>
      <c r="O142" s="206"/>
      <c r="P142" s="206"/>
      <c r="Q142" s="206"/>
      <c r="R142" s="206"/>
      <c r="S142" s="206"/>
      <c r="T142" s="207"/>
      <c r="AT142" s="208" t="s">
        <v>191</v>
      </c>
      <c r="AU142" s="208" t="s">
        <v>83</v>
      </c>
      <c r="AV142" s="12" t="s">
        <v>83</v>
      </c>
      <c r="AW142" s="12" t="s">
        <v>30</v>
      </c>
      <c r="AX142" s="12" t="s">
        <v>73</v>
      </c>
      <c r="AY142" s="208" t="s">
        <v>182</v>
      </c>
    </row>
    <row r="143" spans="1:65" s="13" customFormat="1">
      <c r="B143" s="209"/>
      <c r="C143" s="210"/>
      <c r="D143" s="199" t="s">
        <v>191</v>
      </c>
      <c r="E143" s="211" t="s">
        <v>1</v>
      </c>
      <c r="F143" s="212" t="s">
        <v>199</v>
      </c>
      <c r="G143" s="210"/>
      <c r="H143" s="213">
        <v>77.570999999999998</v>
      </c>
      <c r="I143" s="214"/>
      <c r="J143" s="210"/>
      <c r="K143" s="210"/>
      <c r="L143" s="215"/>
      <c r="M143" s="216"/>
      <c r="N143" s="217"/>
      <c r="O143" s="217"/>
      <c r="P143" s="217"/>
      <c r="Q143" s="217"/>
      <c r="R143" s="217"/>
      <c r="S143" s="217"/>
      <c r="T143" s="218"/>
      <c r="AT143" s="219" t="s">
        <v>191</v>
      </c>
      <c r="AU143" s="219" t="s">
        <v>83</v>
      </c>
      <c r="AV143" s="13" t="s">
        <v>189</v>
      </c>
      <c r="AW143" s="13" t="s">
        <v>30</v>
      </c>
      <c r="AX143" s="13" t="s">
        <v>81</v>
      </c>
      <c r="AY143" s="219" t="s">
        <v>182</v>
      </c>
    </row>
    <row r="144" spans="1:65" s="1" customFormat="1" ht="24">
      <c r="A144" s="33"/>
      <c r="B144" s="34"/>
      <c r="C144" s="184" t="s">
        <v>220</v>
      </c>
      <c r="D144" s="184" t="s">
        <v>184</v>
      </c>
      <c r="E144" s="185" t="s">
        <v>221</v>
      </c>
      <c r="F144" s="186" t="s">
        <v>222</v>
      </c>
      <c r="G144" s="187" t="s">
        <v>223</v>
      </c>
      <c r="H144" s="188">
        <v>51.042999999999999</v>
      </c>
      <c r="I144" s="189"/>
      <c r="J144" s="190">
        <f>ROUND(I144*H144,2)</f>
        <v>0</v>
      </c>
      <c r="K144" s="186" t="s">
        <v>188</v>
      </c>
      <c r="L144" s="38"/>
      <c r="M144" s="191" t="s">
        <v>1</v>
      </c>
      <c r="N144" s="192" t="s">
        <v>38</v>
      </c>
      <c r="O144" s="70"/>
      <c r="P144" s="193">
        <f>O144*H144</f>
        <v>0</v>
      </c>
      <c r="Q144" s="193">
        <v>0</v>
      </c>
      <c r="R144" s="193">
        <f>Q144*H144</f>
        <v>0</v>
      </c>
      <c r="S144" s="193">
        <v>0</v>
      </c>
      <c r="T144" s="194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5" t="s">
        <v>189</v>
      </c>
      <c r="AT144" s="195" t="s">
        <v>184</v>
      </c>
      <c r="AU144" s="195" t="s">
        <v>83</v>
      </c>
      <c r="AY144" s="16" t="s">
        <v>182</v>
      </c>
      <c r="BE144" s="196">
        <f>IF(N144="základní",J144,0)</f>
        <v>0</v>
      </c>
      <c r="BF144" s="196">
        <f>IF(N144="snížená",J144,0)</f>
        <v>0</v>
      </c>
      <c r="BG144" s="196">
        <f>IF(N144="zákl. přenesená",J144,0)</f>
        <v>0</v>
      </c>
      <c r="BH144" s="196">
        <f>IF(N144="sníž. přenesená",J144,0)</f>
        <v>0</v>
      </c>
      <c r="BI144" s="196">
        <f>IF(N144="nulová",J144,0)</f>
        <v>0</v>
      </c>
      <c r="BJ144" s="16" t="s">
        <v>81</v>
      </c>
      <c r="BK144" s="196">
        <f>ROUND(I144*H144,2)</f>
        <v>0</v>
      </c>
      <c r="BL144" s="16" t="s">
        <v>189</v>
      </c>
      <c r="BM144" s="195" t="s">
        <v>224</v>
      </c>
    </row>
    <row r="145" spans="1:65" s="12" customFormat="1">
      <c r="B145" s="197"/>
      <c r="C145" s="198"/>
      <c r="D145" s="199" t="s">
        <v>191</v>
      </c>
      <c r="E145" s="200" t="s">
        <v>1</v>
      </c>
      <c r="F145" s="201" t="s">
        <v>225</v>
      </c>
      <c r="G145" s="198"/>
      <c r="H145" s="202">
        <v>51.042999999999999</v>
      </c>
      <c r="I145" s="203"/>
      <c r="J145" s="198"/>
      <c r="K145" s="198"/>
      <c r="L145" s="204"/>
      <c r="M145" s="205"/>
      <c r="N145" s="206"/>
      <c r="O145" s="206"/>
      <c r="P145" s="206"/>
      <c r="Q145" s="206"/>
      <c r="R145" s="206"/>
      <c r="S145" s="206"/>
      <c r="T145" s="207"/>
      <c r="AT145" s="208" t="s">
        <v>191</v>
      </c>
      <c r="AU145" s="208" t="s">
        <v>83</v>
      </c>
      <c r="AV145" s="12" t="s">
        <v>83</v>
      </c>
      <c r="AW145" s="12" t="s">
        <v>30</v>
      </c>
      <c r="AX145" s="12" t="s">
        <v>81</v>
      </c>
      <c r="AY145" s="208" t="s">
        <v>182</v>
      </c>
    </row>
    <row r="146" spans="1:65" s="1" customFormat="1" ht="33" customHeight="1">
      <c r="A146" s="33"/>
      <c r="B146" s="34"/>
      <c r="C146" s="184" t="s">
        <v>226</v>
      </c>
      <c r="D146" s="184" t="s">
        <v>184</v>
      </c>
      <c r="E146" s="185" t="s">
        <v>237</v>
      </c>
      <c r="F146" s="186" t="s">
        <v>238</v>
      </c>
      <c r="G146" s="187" t="s">
        <v>223</v>
      </c>
      <c r="H146" s="188">
        <v>85.072000000000003</v>
      </c>
      <c r="I146" s="189"/>
      <c r="J146" s="190">
        <f>ROUND(I146*H146,2)</f>
        <v>0</v>
      </c>
      <c r="K146" s="186" t="s">
        <v>1</v>
      </c>
      <c r="L146" s="38"/>
      <c r="M146" s="191" t="s">
        <v>1</v>
      </c>
      <c r="N146" s="192" t="s">
        <v>38</v>
      </c>
      <c r="O146" s="70"/>
      <c r="P146" s="193">
        <f>O146*H146</f>
        <v>0</v>
      </c>
      <c r="Q146" s="193">
        <v>0</v>
      </c>
      <c r="R146" s="193">
        <f>Q146*H146</f>
        <v>0</v>
      </c>
      <c r="S146" s="193">
        <v>0</v>
      </c>
      <c r="T146" s="194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5" t="s">
        <v>189</v>
      </c>
      <c r="AT146" s="195" t="s">
        <v>184</v>
      </c>
      <c r="AU146" s="195" t="s">
        <v>83</v>
      </c>
      <c r="AY146" s="16" t="s">
        <v>182</v>
      </c>
      <c r="BE146" s="196">
        <f>IF(N146="základní",J146,0)</f>
        <v>0</v>
      </c>
      <c r="BF146" s="196">
        <f>IF(N146="snížená",J146,0)</f>
        <v>0</v>
      </c>
      <c r="BG146" s="196">
        <f>IF(N146="zákl. přenesená",J146,0)</f>
        <v>0</v>
      </c>
      <c r="BH146" s="196">
        <f>IF(N146="sníž. přenesená",J146,0)</f>
        <v>0</v>
      </c>
      <c r="BI146" s="196">
        <f>IF(N146="nulová",J146,0)</f>
        <v>0</v>
      </c>
      <c r="BJ146" s="16" t="s">
        <v>81</v>
      </c>
      <c r="BK146" s="196">
        <f>ROUND(I146*H146,2)</f>
        <v>0</v>
      </c>
      <c r="BL146" s="16" t="s">
        <v>189</v>
      </c>
      <c r="BM146" s="195" t="s">
        <v>239</v>
      </c>
    </row>
    <row r="147" spans="1:65" s="12" customFormat="1">
      <c r="B147" s="197"/>
      <c r="C147" s="198"/>
      <c r="D147" s="199" t="s">
        <v>191</v>
      </c>
      <c r="E147" s="200" t="s">
        <v>1</v>
      </c>
      <c r="F147" s="201" t="s">
        <v>240</v>
      </c>
      <c r="G147" s="198"/>
      <c r="H147" s="202">
        <v>200.48</v>
      </c>
      <c r="I147" s="203"/>
      <c r="J147" s="198"/>
      <c r="K147" s="198"/>
      <c r="L147" s="204"/>
      <c r="M147" s="205"/>
      <c r="N147" s="206"/>
      <c r="O147" s="206"/>
      <c r="P147" s="206"/>
      <c r="Q147" s="206"/>
      <c r="R147" s="206"/>
      <c r="S147" s="206"/>
      <c r="T147" s="207"/>
      <c r="AT147" s="208" t="s">
        <v>191</v>
      </c>
      <c r="AU147" s="208" t="s">
        <v>83</v>
      </c>
      <c r="AV147" s="12" t="s">
        <v>83</v>
      </c>
      <c r="AW147" s="12" t="s">
        <v>30</v>
      </c>
      <c r="AX147" s="12" t="s">
        <v>73</v>
      </c>
      <c r="AY147" s="208" t="s">
        <v>182</v>
      </c>
    </row>
    <row r="148" spans="1:65" s="12" customFormat="1">
      <c r="B148" s="197"/>
      <c r="C148" s="198"/>
      <c r="D148" s="199" t="s">
        <v>191</v>
      </c>
      <c r="E148" s="200" t="s">
        <v>1</v>
      </c>
      <c r="F148" s="201" t="s">
        <v>241</v>
      </c>
      <c r="G148" s="198"/>
      <c r="H148" s="202">
        <v>9.52</v>
      </c>
      <c r="I148" s="203"/>
      <c r="J148" s="198"/>
      <c r="K148" s="198"/>
      <c r="L148" s="204"/>
      <c r="M148" s="205"/>
      <c r="N148" s="206"/>
      <c r="O148" s="206"/>
      <c r="P148" s="206"/>
      <c r="Q148" s="206"/>
      <c r="R148" s="206"/>
      <c r="S148" s="206"/>
      <c r="T148" s="207"/>
      <c r="AT148" s="208" t="s">
        <v>191</v>
      </c>
      <c r="AU148" s="208" t="s">
        <v>83</v>
      </c>
      <c r="AV148" s="12" t="s">
        <v>83</v>
      </c>
      <c r="AW148" s="12" t="s">
        <v>30</v>
      </c>
      <c r="AX148" s="12" t="s">
        <v>73</v>
      </c>
      <c r="AY148" s="208" t="s">
        <v>182</v>
      </c>
    </row>
    <row r="149" spans="1:65" s="14" customFormat="1">
      <c r="B149" s="220"/>
      <c r="C149" s="221"/>
      <c r="D149" s="199" t="s">
        <v>191</v>
      </c>
      <c r="E149" s="222" t="s">
        <v>1</v>
      </c>
      <c r="F149" s="223" t="s">
        <v>242</v>
      </c>
      <c r="G149" s="221"/>
      <c r="H149" s="222" t="s">
        <v>1</v>
      </c>
      <c r="I149" s="224"/>
      <c r="J149" s="221"/>
      <c r="K149" s="221"/>
      <c r="L149" s="225"/>
      <c r="M149" s="226"/>
      <c r="N149" s="227"/>
      <c r="O149" s="227"/>
      <c r="P149" s="227"/>
      <c r="Q149" s="227"/>
      <c r="R149" s="227"/>
      <c r="S149" s="227"/>
      <c r="T149" s="228"/>
      <c r="AT149" s="229" t="s">
        <v>191</v>
      </c>
      <c r="AU149" s="229" t="s">
        <v>83</v>
      </c>
      <c r="AV149" s="14" t="s">
        <v>81</v>
      </c>
      <c r="AW149" s="14" t="s">
        <v>30</v>
      </c>
      <c r="AX149" s="14" t="s">
        <v>73</v>
      </c>
      <c r="AY149" s="229" t="s">
        <v>182</v>
      </c>
    </row>
    <row r="150" spans="1:65" s="12" customFormat="1">
      <c r="B150" s="197"/>
      <c r="C150" s="198"/>
      <c r="D150" s="199" t="s">
        <v>191</v>
      </c>
      <c r="E150" s="200" t="s">
        <v>1</v>
      </c>
      <c r="F150" s="201" t="s">
        <v>243</v>
      </c>
      <c r="G150" s="198"/>
      <c r="H150" s="202">
        <v>-8.3520000000000003</v>
      </c>
      <c r="I150" s="203"/>
      <c r="J150" s="198"/>
      <c r="K150" s="198"/>
      <c r="L150" s="204"/>
      <c r="M150" s="205"/>
      <c r="N150" s="206"/>
      <c r="O150" s="206"/>
      <c r="P150" s="206"/>
      <c r="Q150" s="206"/>
      <c r="R150" s="206"/>
      <c r="S150" s="206"/>
      <c r="T150" s="207"/>
      <c r="AT150" s="208" t="s">
        <v>191</v>
      </c>
      <c r="AU150" s="208" t="s">
        <v>83</v>
      </c>
      <c r="AV150" s="12" t="s">
        <v>83</v>
      </c>
      <c r="AW150" s="12" t="s">
        <v>30</v>
      </c>
      <c r="AX150" s="12" t="s">
        <v>73</v>
      </c>
      <c r="AY150" s="208" t="s">
        <v>182</v>
      </c>
    </row>
    <row r="151" spans="1:65" s="12" customFormat="1">
      <c r="B151" s="197"/>
      <c r="C151" s="198"/>
      <c r="D151" s="199" t="s">
        <v>191</v>
      </c>
      <c r="E151" s="200" t="s">
        <v>1</v>
      </c>
      <c r="F151" s="201" t="s">
        <v>244</v>
      </c>
      <c r="G151" s="198"/>
      <c r="H151" s="202">
        <v>-10.739000000000001</v>
      </c>
      <c r="I151" s="203"/>
      <c r="J151" s="198"/>
      <c r="K151" s="198"/>
      <c r="L151" s="204"/>
      <c r="M151" s="205"/>
      <c r="N151" s="206"/>
      <c r="O151" s="206"/>
      <c r="P151" s="206"/>
      <c r="Q151" s="206"/>
      <c r="R151" s="206"/>
      <c r="S151" s="206"/>
      <c r="T151" s="207"/>
      <c r="AT151" s="208" t="s">
        <v>191</v>
      </c>
      <c r="AU151" s="208" t="s">
        <v>83</v>
      </c>
      <c r="AV151" s="12" t="s">
        <v>83</v>
      </c>
      <c r="AW151" s="12" t="s">
        <v>30</v>
      </c>
      <c r="AX151" s="12" t="s">
        <v>73</v>
      </c>
      <c r="AY151" s="208" t="s">
        <v>182</v>
      </c>
    </row>
    <row r="152" spans="1:65" s="12" customFormat="1">
      <c r="B152" s="197"/>
      <c r="C152" s="198"/>
      <c r="D152" s="199" t="s">
        <v>191</v>
      </c>
      <c r="E152" s="200" t="s">
        <v>1</v>
      </c>
      <c r="F152" s="201" t="s">
        <v>245</v>
      </c>
      <c r="G152" s="198"/>
      <c r="H152" s="202">
        <v>-10.741</v>
      </c>
      <c r="I152" s="203"/>
      <c r="J152" s="198"/>
      <c r="K152" s="198"/>
      <c r="L152" s="204"/>
      <c r="M152" s="205"/>
      <c r="N152" s="206"/>
      <c r="O152" s="206"/>
      <c r="P152" s="206"/>
      <c r="Q152" s="206"/>
      <c r="R152" s="206"/>
      <c r="S152" s="206"/>
      <c r="T152" s="207"/>
      <c r="AT152" s="208" t="s">
        <v>191</v>
      </c>
      <c r="AU152" s="208" t="s">
        <v>83</v>
      </c>
      <c r="AV152" s="12" t="s">
        <v>83</v>
      </c>
      <c r="AW152" s="12" t="s">
        <v>30</v>
      </c>
      <c r="AX152" s="12" t="s">
        <v>73</v>
      </c>
      <c r="AY152" s="208" t="s">
        <v>182</v>
      </c>
    </row>
    <row r="153" spans="1:65" s="12" customFormat="1">
      <c r="B153" s="197"/>
      <c r="C153" s="198"/>
      <c r="D153" s="199" t="s">
        <v>191</v>
      </c>
      <c r="E153" s="200" t="s">
        <v>1</v>
      </c>
      <c r="F153" s="201" t="s">
        <v>246</v>
      </c>
      <c r="G153" s="198"/>
      <c r="H153" s="202">
        <v>-10.025</v>
      </c>
      <c r="I153" s="203"/>
      <c r="J153" s="198"/>
      <c r="K153" s="198"/>
      <c r="L153" s="204"/>
      <c r="M153" s="205"/>
      <c r="N153" s="206"/>
      <c r="O153" s="206"/>
      <c r="P153" s="206"/>
      <c r="Q153" s="206"/>
      <c r="R153" s="206"/>
      <c r="S153" s="206"/>
      <c r="T153" s="207"/>
      <c r="AT153" s="208" t="s">
        <v>191</v>
      </c>
      <c r="AU153" s="208" t="s">
        <v>83</v>
      </c>
      <c r="AV153" s="12" t="s">
        <v>83</v>
      </c>
      <c r="AW153" s="12" t="s">
        <v>30</v>
      </c>
      <c r="AX153" s="12" t="s">
        <v>73</v>
      </c>
      <c r="AY153" s="208" t="s">
        <v>182</v>
      </c>
    </row>
    <row r="154" spans="1:65" s="13" customFormat="1">
      <c r="B154" s="209"/>
      <c r="C154" s="210"/>
      <c r="D154" s="199" t="s">
        <v>191</v>
      </c>
      <c r="E154" s="211" t="s">
        <v>129</v>
      </c>
      <c r="F154" s="212" t="s">
        <v>199</v>
      </c>
      <c r="G154" s="210"/>
      <c r="H154" s="213">
        <v>170.143</v>
      </c>
      <c r="I154" s="214"/>
      <c r="J154" s="210"/>
      <c r="K154" s="210"/>
      <c r="L154" s="215"/>
      <c r="M154" s="216"/>
      <c r="N154" s="217"/>
      <c r="O154" s="217"/>
      <c r="P154" s="217"/>
      <c r="Q154" s="217"/>
      <c r="R154" s="217"/>
      <c r="S154" s="217"/>
      <c r="T154" s="218"/>
      <c r="AT154" s="219" t="s">
        <v>191</v>
      </c>
      <c r="AU154" s="219" t="s">
        <v>83</v>
      </c>
      <c r="AV154" s="13" t="s">
        <v>189</v>
      </c>
      <c r="AW154" s="13" t="s">
        <v>30</v>
      </c>
      <c r="AX154" s="13" t="s">
        <v>73</v>
      </c>
      <c r="AY154" s="219" t="s">
        <v>182</v>
      </c>
    </row>
    <row r="155" spans="1:65" s="12" customFormat="1">
      <c r="B155" s="197"/>
      <c r="C155" s="198"/>
      <c r="D155" s="199" t="s">
        <v>191</v>
      </c>
      <c r="E155" s="200" t="s">
        <v>1</v>
      </c>
      <c r="F155" s="201" t="s">
        <v>247</v>
      </c>
      <c r="G155" s="198"/>
      <c r="H155" s="202">
        <v>85.072000000000003</v>
      </c>
      <c r="I155" s="203"/>
      <c r="J155" s="198"/>
      <c r="K155" s="198"/>
      <c r="L155" s="204"/>
      <c r="M155" s="205"/>
      <c r="N155" s="206"/>
      <c r="O155" s="206"/>
      <c r="P155" s="206"/>
      <c r="Q155" s="206"/>
      <c r="R155" s="206"/>
      <c r="S155" s="206"/>
      <c r="T155" s="207"/>
      <c r="AT155" s="208" t="s">
        <v>191</v>
      </c>
      <c r="AU155" s="208" t="s">
        <v>83</v>
      </c>
      <c r="AV155" s="12" t="s">
        <v>83</v>
      </c>
      <c r="AW155" s="12" t="s">
        <v>30</v>
      </c>
      <c r="AX155" s="12" t="s">
        <v>81</v>
      </c>
      <c r="AY155" s="208" t="s">
        <v>182</v>
      </c>
    </row>
    <row r="156" spans="1:65" s="1" customFormat="1" ht="33" customHeight="1">
      <c r="A156" s="33"/>
      <c r="B156" s="34"/>
      <c r="C156" s="184" t="s">
        <v>232</v>
      </c>
      <c r="D156" s="184" t="s">
        <v>184</v>
      </c>
      <c r="E156" s="185" t="s">
        <v>249</v>
      </c>
      <c r="F156" s="186" t="s">
        <v>250</v>
      </c>
      <c r="G156" s="187" t="s">
        <v>223</v>
      </c>
      <c r="H156" s="188">
        <v>85.072000000000003</v>
      </c>
      <c r="I156" s="189"/>
      <c r="J156" s="190">
        <f>ROUND(I156*H156,2)</f>
        <v>0</v>
      </c>
      <c r="K156" s="186" t="s">
        <v>1</v>
      </c>
      <c r="L156" s="38"/>
      <c r="M156" s="191" t="s">
        <v>1</v>
      </c>
      <c r="N156" s="192" t="s">
        <v>38</v>
      </c>
      <c r="O156" s="70"/>
      <c r="P156" s="193">
        <f>O156*H156</f>
        <v>0</v>
      </c>
      <c r="Q156" s="193">
        <v>0</v>
      </c>
      <c r="R156" s="193">
        <f>Q156*H156</f>
        <v>0</v>
      </c>
      <c r="S156" s="193">
        <v>0</v>
      </c>
      <c r="T156" s="194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5" t="s">
        <v>189</v>
      </c>
      <c r="AT156" s="195" t="s">
        <v>184</v>
      </c>
      <c r="AU156" s="195" t="s">
        <v>83</v>
      </c>
      <c r="AY156" s="16" t="s">
        <v>182</v>
      </c>
      <c r="BE156" s="196">
        <f>IF(N156="základní",J156,0)</f>
        <v>0</v>
      </c>
      <c r="BF156" s="196">
        <f>IF(N156="snížená",J156,0)</f>
        <v>0</v>
      </c>
      <c r="BG156" s="196">
        <f>IF(N156="zákl. přenesená",J156,0)</f>
        <v>0</v>
      </c>
      <c r="BH156" s="196">
        <f>IF(N156="sníž. přenesená",J156,0)</f>
        <v>0</v>
      </c>
      <c r="BI156" s="196">
        <f>IF(N156="nulová",J156,0)</f>
        <v>0</v>
      </c>
      <c r="BJ156" s="16" t="s">
        <v>81</v>
      </c>
      <c r="BK156" s="196">
        <f>ROUND(I156*H156,2)</f>
        <v>0</v>
      </c>
      <c r="BL156" s="16" t="s">
        <v>189</v>
      </c>
      <c r="BM156" s="195" t="s">
        <v>251</v>
      </c>
    </row>
    <row r="157" spans="1:65" s="12" customFormat="1">
      <c r="B157" s="197"/>
      <c r="C157" s="198"/>
      <c r="D157" s="199" t="s">
        <v>191</v>
      </c>
      <c r="E157" s="200" t="s">
        <v>1</v>
      </c>
      <c r="F157" s="201" t="s">
        <v>247</v>
      </c>
      <c r="G157" s="198"/>
      <c r="H157" s="202">
        <v>85.072000000000003</v>
      </c>
      <c r="I157" s="203"/>
      <c r="J157" s="198"/>
      <c r="K157" s="198"/>
      <c r="L157" s="204"/>
      <c r="M157" s="205"/>
      <c r="N157" s="206"/>
      <c r="O157" s="206"/>
      <c r="P157" s="206"/>
      <c r="Q157" s="206"/>
      <c r="R157" s="206"/>
      <c r="S157" s="206"/>
      <c r="T157" s="207"/>
      <c r="AT157" s="208" t="s">
        <v>191</v>
      </c>
      <c r="AU157" s="208" t="s">
        <v>83</v>
      </c>
      <c r="AV157" s="12" t="s">
        <v>83</v>
      </c>
      <c r="AW157" s="12" t="s">
        <v>30</v>
      </c>
      <c r="AX157" s="12" t="s">
        <v>81</v>
      </c>
      <c r="AY157" s="208" t="s">
        <v>182</v>
      </c>
    </row>
    <row r="158" spans="1:65" s="1" customFormat="1" ht="21.75" customHeight="1">
      <c r="A158" s="33"/>
      <c r="B158" s="34"/>
      <c r="C158" s="184" t="s">
        <v>236</v>
      </c>
      <c r="D158" s="184" t="s">
        <v>184</v>
      </c>
      <c r="E158" s="185" t="s">
        <v>253</v>
      </c>
      <c r="F158" s="186" t="s">
        <v>254</v>
      </c>
      <c r="G158" s="187" t="s">
        <v>187</v>
      </c>
      <c r="H158" s="188">
        <v>501.2</v>
      </c>
      <c r="I158" s="189"/>
      <c r="J158" s="190">
        <f>ROUND(I158*H158,2)</f>
        <v>0</v>
      </c>
      <c r="K158" s="186" t="s">
        <v>188</v>
      </c>
      <c r="L158" s="38"/>
      <c r="M158" s="191" t="s">
        <v>1</v>
      </c>
      <c r="N158" s="192" t="s">
        <v>38</v>
      </c>
      <c r="O158" s="70"/>
      <c r="P158" s="193">
        <f>O158*H158</f>
        <v>0</v>
      </c>
      <c r="Q158" s="193">
        <v>8.4000000000000003E-4</v>
      </c>
      <c r="R158" s="193">
        <f>Q158*H158</f>
        <v>0.42100799999999999</v>
      </c>
      <c r="S158" s="193">
        <v>0</v>
      </c>
      <c r="T158" s="194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5" t="s">
        <v>189</v>
      </c>
      <c r="AT158" s="195" t="s">
        <v>184</v>
      </c>
      <c r="AU158" s="195" t="s">
        <v>83</v>
      </c>
      <c r="AY158" s="16" t="s">
        <v>182</v>
      </c>
      <c r="BE158" s="196">
        <f>IF(N158="základní",J158,0)</f>
        <v>0</v>
      </c>
      <c r="BF158" s="196">
        <f>IF(N158="snížená",J158,0)</f>
        <v>0</v>
      </c>
      <c r="BG158" s="196">
        <f>IF(N158="zákl. přenesená",J158,0)</f>
        <v>0</v>
      </c>
      <c r="BH158" s="196">
        <f>IF(N158="sníž. přenesená",J158,0)</f>
        <v>0</v>
      </c>
      <c r="BI158" s="196">
        <f>IF(N158="nulová",J158,0)</f>
        <v>0</v>
      </c>
      <c r="BJ158" s="16" t="s">
        <v>81</v>
      </c>
      <c r="BK158" s="196">
        <f>ROUND(I158*H158,2)</f>
        <v>0</v>
      </c>
      <c r="BL158" s="16" t="s">
        <v>189</v>
      </c>
      <c r="BM158" s="195" t="s">
        <v>255</v>
      </c>
    </row>
    <row r="159" spans="1:65" s="12" customFormat="1">
      <c r="B159" s="197"/>
      <c r="C159" s="198"/>
      <c r="D159" s="199" t="s">
        <v>191</v>
      </c>
      <c r="E159" s="200" t="s">
        <v>1</v>
      </c>
      <c r="F159" s="201" t="s">
        <v>256</v>
      </c>
      <c r="G159" s="198"/>
      <c r="H159" s="202">
        <v>501.2</v>
      </c>
      <c r="I159" s="203"/>
      <c r="J159" s="198"/>
      <c r="K159" s="198"/>
      <c r="L159" s="204"/>
      <c r="M159" s="205"/>
      <c r="N159" s="206"/>
      <c r="O159" s="206"/>
      <c r="P159" s="206"/>
      <c r="Q159" s="206"/>
      <c r="R159" s="206"/>
      <c r="S159" s="206"/>
      <c r="T159" s="207"/>
      <c r="AT159" s="208" t="s">
        <v>191</v>
      </c>
      <c r="AU159" s="208" t="s">
        <v>83</v>
      </c>
      <c r="AV159" s="12" t="s">
        <v>83</v>
      </c>
      <c r="AW159" s="12" t="s">
        <v>30</v>
      </c>
      <c r="AX159" s="12" t="s">
        <v>81</v>
      </c>
      <c r="AY159" s="208" t="s">
        <v>182</v>
      </c>
    </row>
    <row r="160" spans="1:65" s="1" customFormat="1" ht="24">
      <c r="A160" s="33"/>
      <c r="B160" s="34"/>
      <c r="C160" s="184" t="s">
        <v>248</v>
      </c>
      <c r="D160" s="184" t="s">
        <v>184</v>
      </c>
      <c r="E160" s="185" t="s">
        <v>258</v>
      </c>
      <c r="F160" s="186" t="s">
        <v>259</v>
      </c>
      <c r="G160" s="187" t="s">
        <v>187</v>
      </c>
      <c r="H160" s="188">
        <v>501.2</v>
      </c>
      <c r="I160" s="189"/>
      <c r="J160" s="190">
        <f>ROUND(I160*H160,2)</f>
        <v>0</v>
      </c>
      <c r="K160" s="186" t="s">
        <v>188</v>
      </c>
      <c r="L160" s="38"/>
      <c r="M160" s="191" t="s">
        <v>1</v>
      </c>
      <c r="N160" s="192" t="s">
        <v>38</v>
      </c>
      <c r="O160" s="70"/>
      <c r="P160" s="193">
        <f>O160*H160</f>
        <v>0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5" t="s">
        <v>189</v>
      </c>
      <c r="AT160" s="195" t="s">
        <v>184</v>
      </c>
      <c r="AU160" s="195" t="s">
        <v>83</v>
      </c>
      <c r="AY160" s="16" t="s">
        <v>182</v>
      </c>
      <c r="BE160" s="196">
        <f>IF(N160="základní",J160,0)</f>
        <v>0</v>
      </c>
      <c r="BF160" s="196">
        <f>IF(N160="snížená",J160,0)</f>
        <v>0</v>
      </c>
      <c r="BG160" s="196">
        <f>IF(N160="zákl. přenesená",J160,0)</f>
        <v>0</v>
      </c>
      <c r="BH160" s="196">
        <f>IF(N160="sníž. přenesená",J160,0)</f>
        <v>0</v>
      </c>
      <c r="BI160" s="196">
        <f>IF(N160="nulová",J160,0)</f>
        <v>0</v>
      </c>
      <c r="BJ160" s="16" t="s">
        <v>81</v>
      </c>
      <c r="BK160" s="196">
        <f>ROUND(I160*H160,2)</f>
        <v>0</v>
      </c>
      <c r="BL160" s="16" t="s">
        <v>189</v>
      </c>
      <c r="BM160" s="195" t="s">
        <v>260</v>
      </c>
    </row>
    <row r="161" spans="1:65" s="12" customFormat="1">
      <c r="B161" s="197"/>
      <c r="C161" s="198"/>
      <c r="D161" s="199" t="s">
        <v>191</v>
      </c>
      <c r="E161" s="200" t="s">
        <v>1</v>
      </c>
      <c r="F161" s="201" t="s">
        <v>256</v>
      </c>
      <c r="G161" s="198"/>
      <c r="H161" s="202">
        <v>501.2</v>
      </c>
      <c r="I161" s="203"/>
      <c r="J161" s="198"/>
      <c r="K161" s="198"/>
      <c r="L161" s="204"/>
      <c r="M161" s="205"/>
      <c r="N161" s="206"/>
      <c r="O161" s="206"/>
      <c r="P161" s="206"/>
      <c r="Q161" s="206"/>
      <c r="R161" s="206"/>
      <c r="S161" s="206"/>
      <c r="T161" s="207"/>
      <c r="AT161" s="208" t="s">
        <v>191</v>
      </c>
      <c r="AU161" s="208" t="s">
        <v>83</v>
      </c>
      <c r="AV161" s="12" t="s">
        <v>83</v>
      </c>
      <c r="AW161" s="12" t="s">
        <v>30</v>
      </c>
      <c r="AX161" s="12" t="s">
        <v>81</v>
      </c>
      <c r="AY161" s="208" t="s">
        <v>182</v>
      </c>
    </row>
    <row r="162" spans="1:65" s="1" customFormat="1" ht="33" customHeight="1">
      <c r="A162" s="33"/>
      <c r="B162" s="34"/>
      <c r="C162" s="184" t="s">
        <v>252</v>
      </c>
      <c r="D162" s="184" t="s">
        <v>184</v>
      </c>
      <c r="E162" s="185" t="s">
        <v>262</v>
      </c>
      <c r="F162" s="186" t="s">
        <v>263</v>
      </c>
      <c r="G162" s="187" t="s">
        <v>223</v>
      </c>
      <c r="H162" s="188">
        <v>123.908</v>
      </c>
      <c r="I162" s="189"/>
      <c r="J162" s="190">
        <f>ROUND(I162*H162,2)</f>
        <v>0</v>
      </c>
      <c r="K162" s="186" t="s">
        <v>1</v>
      </c>
      <c r="L162" s="38"/>
      <c r="M162" s="191" t="s">
        <v>1</v>
      </c>
      <c r="N162" s="192" t="s">
        <v>38</v>
      </c>
      <c r="O162" s="70"/>
      <c r="P162" s="193">
        <f>O162*H162</f>
        <v>0</v>
      </c>
      <c r="Q162" s="193">
        <v>0</v>
      </c>
      <c r="R162" s="193">
        <f>Q162*H162</f>
        <v>0</v>
      </c>
      <c r="S162" s="193">
        <v>0</v>
      </c>
      <c r="T162" s="194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5" t="s">
        <v>189</v>
      </c>
      <c r="AT162" s="195" t="s">
        <v>184</v>
      </c>
      <c r="AU162" s="195" t="s">
        <v>83</v>
      </c>
      <c r="AY162" s="16" t="s">
        <v>182</v>
      </c>
      <c r="BE162" s="196">
        <f>IF(N162="základní",J162,0)</f>
        <v>0</v>
      </c>
      <c r="BF162" s="196">
        <f>IF(N162="snížená",J162,0)</f>
        <v>0</v>
      </c>
      <c r="BG162" s="196">
        <f>IF(N162="zákl. přenesená",J162,0)</f>
        <v>0</v>
      </c>
      <c r="BH162" s="196">
        <f>IF(N162="sníž. přenesená",J162,0)</f>
        <v>0</v>
      </c>
      <c r="BI162" s="196">
        <f>IF(N162="nulová",J162,0)</f>
        <v>0</v>
      </c>
      <c r="BJ162" s="16" t="s">
        <v>81</v>
      </c>
      <c r="BK162" s="196">
        <f>ROUND(I162*H162,2)</f>
        <v>0</v>
      </c>
      <c r="BL162" s="16" t="s">
        <v>189</v>
      </c>
      <c r="BM162" s="195" t="s">
        <v>264</v>
      </c>
    </row>
    <row r="163" spans="1:65" s="12" customFormat="1">
      <c r="B163" s="197"/>
      <c r="C163" s="198"/>
      <c r="D163" s="199" t="s">
        <v>191</v>
      </c>
      <c r="E163" s="200" t="s">
        <v>1</v>
      </c>
      <c r="F163" s="201" t="s">
        <v>496</v>
      </c>
      <c r="G163" s="198"/>
      <c r="H163" s="202">
        <v>97.831999999999994</v>
      </c>
      <c r="I163" s="203"/>
      <c r="J163" s="198"/>
      <c r="K163" s="198"/>
      <c r="L163" s="204"/>
      <c r="M163" s="205"/>
      <c r="N163" s="206"/>
      <c r="O163" s="206"/>
      <c r="P163" s="206"/>
      <c r="Q163" s="206"/>
      <c r="R163" s="206"/>
      <c r="S163" s="206"/>
      <c r="T163" s="207"/>
      <c r="AT163" s="208" t="s">
        <v>191</v>
      </c>
      <c r="AU163" s="208" t="s">
        <v>83</v>
      </c>
      <c r="AV163" s="12" t="s">
        <v>83</v>
      </c>
      <c r="AW163" s="12" t="s">
        <v>30</v>
      </c>
      <c r="AX163" s="12" t="s">
        <v>73</v>
      </c>
      <c r="AY163" s="208" t="s">
        <v>182</v>
      </c>
    </row>
    <row r="164" spans="1:65" s="12" customFormat="1" ht="22.5">
      <c r="B164" s="197"/>
      <c r="C164" s="198"/>
      <c r="D164" s="199" t="s">
        <v>191</v>
      </c>
      <c r="E164" s="200" t="s">
        <v>1</v>
      </c>
      <c r="F164" s="201" t="s">
        <v>270</v>
      </c>
      <c r="G164" s="198"/>
      <c r="H164" s="202">
        <v>26.076000000000001</v>
      </c>
      <c r="I164" s="203"/>
      <c r="J164" s="198"/>
      <c r="K164" s="198"/>
      <c r="L164" s="204"/>
      <c r="M164" s="205"/>
      <c r="N164" s="206"/>
      <c r="O164" s="206"/>
      <c r="P164" s="206"/>
      <c r="Q164" s="206"/>
      <c r="R164" s="206"/>
      <c r="S164" s="206"/>
      <c r="T164" s="207"/>
      <c r="AT164" s="208" t="s">
        <v>191</v>
      </c>
      <c r="AU164" s="208" t="s">
        <v>83</v>
      </c>
      <c r="AV164" s="12" t="s">
        <v>83</v>
      </c>
      <c r="AW164" s="12" t="s">
        <v>30</v>
      </c>
      <c r="AX164" s="12" t="s">
        <v>73</v>
      </c>
      <c r="AY164" s="208" t="s">
        <v>182</v>
      </c>
    </row>
    <row r="165" spans="1:65" s="13" customFormat="1">
      <c r="B165" s="209"/>
      <c r="C165" s="210"/>
      <c r="D165" s="199" t="s">
        <v>191</v>
      </c>
      <c r="E165" s="211" t="s">
        <v>1</v>
      </c>
      <c r="F165" s="212" t="s">
        <v>199</v>
      </c>
      <c r="G165" s="210"/>
      <c r="H165" s="213">
        <v>123.908</v>
      </c>
      <c r="I165" s="214"/>
      <c r="J165" s="210"/>
      <c r="K165" s="210"/>
      <c r="L165" s="215"/>
      <c r="M165" s="216"/>
      <c r="N165" s="217"/>
      <c r="O165" s="217"/>
      <c r="P165" s="217"/>
      <c r="Q165" s="217"/>
      <c r="R165" s="217"/>
      <c r="S165" s="217"/>
      <c r="T165" s="218"/>
      <c r="AT165" s="219" t="s">
        <v>191</v>
      </c>
      <c r="AU165" s="219" t="s">
        <v>83</v>
      </c>
      <c r="AV165" s="13" t="s">
        <v>189</v>
      </c>
      <c r="AW165" s="13" t="s">
        <v>30</v>
      </c>
      <c r="AX165" s="13" t="s">
        <v>81</v>
      </c>
      <c r="AY165" s="219" t="s">
        <v>182</v>
      </c>
    </row>
    <row r="166" spans="1:65" s="1" customFormat="1" ht="33" customHeight="1">
      <c r="A166" s="33"/>
      <c r="B166" s="34"/>
      <c r="C166" s="184" t="s">
        <v>257</v>
      </c>
      <c r="D166" s="184" t="s">
        <v>184</v>
      </c>
      <c r="E166" s="185" t="s">
        <v>267</v>
      </c>
      <c r="F166" s="186" t="s">
        <v>268</v>
      </c>
      <c r="G166" s="187" t="s">
        <v>223</v>
      </c>
      <c r="H166" s="188">
        <v>123.908</v>
      </c>
      <c r="I166" s="189"/>
      <c r="J166" s="190">
        <f>ROUND(I166*H166,2)</f>
        <v>0</v>
      </c>
      <c r="K166" s="186" t="s">
        <v>1</v>
      </c>
      <c r="L166" s="38"/>
      <c r="M166" s="191" t="s">
        <v>1</v>
      </c>
      <c r="N166" s="192" t="s">
        <v>38</v>
      </c>
      <c r="O166" s="70"/>
      <c r="P166" s="193">
        <f>O166*H166</f>
        <v>0</v>
      </c>
      <c r="Q166" s="193">
        <v>0</v>
      </c>
      <c r="R166" s="193">
        <f>Q166*H166</f>
        <v>0</v>
      </c>
      <c r="S166" s="193">
        <v>0</v>
      </c>
      <c r="T166" s="194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5" t="s">
        <v>189</v>
      </c>
      <c r="AT166" s="195" t="s">
        <v>184</v>
      </c>
      <c r="AU166" s="195" t="s">
        <v>83</v>
      </c>
      <c r="AY166" s="16" t="s">
        <v>182</v>
      </c>
      <c r="BE166" s="196">
        <f>IF(N166="základní",J166,0)</f>
        <v>0</v>
      </c>
      <c r="BF166" s="196">
        <f>IF(N166="snížená",J166,0)</f>
        <v>0</v>
      </c>
      <c r="BG166" s="196">
        <f>IF(N166="zákl. přenesená",J166,0)</f>
        <v>0</v>
      </c>
      <c r="BH166" s="196">
        <f>IF(N166="sníž. přenesená",J166,0)</f>
        <v>0</v>
      </c>
      <c r="BI166" s="196">
        <f>IF(N166="nulová",J166,0)</f>
        <v>0</v>
      </c>
      <c r="BJ166" s="16" t="s">
        <v>81</v>
      </c>
      <c r="BK166" s="196">
        <f>ROUND(I166*H166,2)</f>
        <v>0</v>
      </c>
      <c r="BL166" s="16" t="s">
        <v>189</v>
      </c>
      <c r="BM166" s="195" t="s">
        <v>269</v>
      </c>
    </row>
    <row r="167" spans="1:65" s="12" customFormat="1" ht="22.5">
      <c r="B167" s="197"/>
      <c r="C167" s="198"/>
      <c r="D167" s="199" t="s">
        <v>191</v>
      </c>
      <c r="E167" s="200" t="s">
        <v>1</v>
      </c>
      <c r="F167" s="201" t="s">
        <v>270</v>
      </c>
      <c r="G167" s="198"/>
      <c r="H167" s="202">
        <v>26.076000000000001</v>
      </c>
      <c r="I167" s="203"/>
      <c r="J167" s="198"/>
      <c r="K167" s="198"/>
      <c r="L167" s="204"/>
      <c r="M167" s="205"/>
      <c r="N167" s="206"/>
      <c r="O167" s="206"/>
      <c r="P167" s="206"/>
      <c r="Q167" s="206"/>
      <c r="R167" s="206"/>
      <c r="S167" s="206"/>
      <c r="T167" s="207"/>
      <c r="AT167" s="208" t="s">
        <v>191</v>
      </c>
      <c r="AU167" s="208" t="s">
        <v>83</v>
      </c>
      <c r="AV167" s="12" t="s">
        <v>83</v>
      </c>
      <c r="AW167" s="12" t="s">
        <v>30</v>
      </c>
      <c r="AX167" s="12" t="s">
        <v>73</v>
      </c>
      <c r="AY167" s="208" t="s">
        <v>182</v>
      </c>
    </row>
    <row r="168" spans="1:65" s="12" customFormat="1">
      <c r="B168" s="197"/>
      <c r="C168" s="198"/>
      <c r="D168" s="199" t="s">
        <v>191</v>
      </c>
      <c r="E168" s="200" t="s">
        <v>1</v>
      </c>
      <c r="F168" s="201" t="s">
        <v>497</v>
      </c>
      <c r="G168" s="198"/>
      <c r="H168" s="202">
        <v>97.831999999999994</v>
      </c>
      <c r="I168" s="203"/>
      <c r="J168" s="198"/>
      <c r="K168" s="198"/>
      <c r="L168" s="204"/>
      <c r="M168" s="205"/>
      <c r="N168" s="206"/>
      <c r="O168" s="206"/>
      <c r="P168" s="206"/>
      <c r="Q168" s="206"/>
      <c r="R168" s="206"/>
      <c r="S168" s="206"/>
      <c r="T168" s="207"/>
      <c r="AT168" s="208" t="s">
        <v>191</v>
      </c>
      <c r="AU168" s="208" t="s">
        <v>83</v>
      </c>
      <c r="AV168" s="12" t="s">
        <v>83</v>
      </c>
      <c r="AW168" s="12" t="s">
        <v>30</v>
      </c>
      <c r="AX168" s="12" t="s">
        <v>73</v>
      </c>
      <c r="AY168" s="208" t="s">
        <v>182</v>
      </c>
    </row>
    <row r="169" spans="1:65" s="13" customFormat="1">
      <c r="B169" s="209"/>
      <c r="C169" s="210"/>
      <c r="D169" s="199" t="s">
        <v>191</v>
      </c>
      <c r="E169" s="211" t="s">
        <v>1</v>
      </c>
      <c r="F169" s="212" t="s">
        <v>199</v>
      </c>
      <c r="G169" s="210"/>
      <c r="H169" s="213">
        <v>123.908</v>
      </c>
      <c r="I169" s="214"/>
      <c r="J169" s="210"/>
      <c r="K169" s="210"/>
      <c r="L169" s="215"/>
      <c r="M169" s="216"/>
      <c r="N169" s="217"/>
      <c r="O169" s="217"/>
      <c r="P169" s="217"/>
      <c r="Q169" s="217"/>
      <c r="R169" s="217"/>
      <c r="S169" s="217"/>
      <c r="T169" s="218"/>
      <c r="AT169" s="219" t="s">
        <v>191</v>
      </c>
      <c r="AU169" s="219" t="s">
        <v>83</v>
      </c>
      <c r="AV169" s="13" t="s">
        <v>189</v>
      </c>
      <c r="AW169" s="13" t="s">
        <v>30</v>
      </c>
      <c r="AX169" s="13" t="s">
        <v>81</v>
      </c>
      <c r="AY169" s="219" t="s">
        <v>182</v>
      </c>
    </row>
    <row r="170" spans="1:65" s="1" customFormat="1" ht="33" customHeight="1">
      <c r="A170" s="33"/>
      <c r="B170" s="34"/>
      <c r="C170" s="184" t="s">
        <v>261</v>
      </c>
      <c r="D170" s="184" t="s">
        <v>184</v>
      </c>
      <c r="E170" s="185" t="s">
        <v>272</v>
      </c>
      <c r="F170" s="186" t="s">
        <v>273</v>
      </c>
      <c r="G170" s="187" t="s">
        <v>223</v>
      </c>
      <c r="H170" s="188">
        <v>68.966999999999999</v>
      </c>
      <c r="I170" s="189"/>
      <c r="J170" s="190">
        <f>ROUND(I170*H170,2)</f>
        <v>0</v>
      </c>
      <c r="K170" s="186" t="s">
        <v>188</v>
      </c>
      <c r="L170" s="38"/>
      <c r="M170" s="191" t="s">
        <v>1</v>
      </c>
      <c r="N170" s="192" t="s">
        <v>38</v>
      </c>
      <c r="O170" s="70"/>
      <c r="P170" s="193">
        <f>O170*H170</f>
        <v>0</v>
      </c>
      <c r="Q170" s="193">
        <v>0</v>
      </c>
      <c r="R170" s="193">
        <f>Q170*H170</f>
        <v>0</v>
      </c>
      <c r="S170" s="193">
        <v>0</v>
      </c>
      <c r="T170" s="194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95" t="s">
        <v>189</v>
      </c>
      <c r="AT170" s="195" t="s">
        <v>184</v>
      </c>
      <c r="AU170" s="195" t="s">
        <v>83</v>
      </c>
      <c r="AY170" s="16" t="s">
        <v>182</v>
      </c>
      <c r="BE170" s="196">
        <f>IF(N170="základní",J170,0)</f>
        <v>0</v>
      </c>
      <c r="BF170" s="196">
        <f>IF(N170="snížená",J170,0)</f>
        <v>0</v>
      </c>
      <c r="BG170" s="196">
        <f>IF(N170="zákl. přenesená",J170,0)</f>
        <v>0</v>
      </c>
      <c r="BH170" s="196">
        <f>IF(N170="sníž. přenesená",J170,0)</f>
        <v>0</v>
      </c>
      <c r="BI170" s="196">
        <f>IF(N170="nulová",J170,0)</f>
        <v>0</v>
      </c>
      <c r="BJ170" s="16" t="s">
        <v>81</v>
      </c>
      <c r="BK170" s="196">
        <f>ROUND(I170*H170,2)</f>
        <v>0</v>
      </c>
      <c r="BL170" s="16" t="s">
        <v>189</v>
      </c>
      <c r="BM170" s="195" t="s">
        <v>274</v>
      </c>
    </row>
    <row r="171" spans="1:65" s="12" customFormat="1">
      <c r="B171" s="197"/>
      <c r="C171" s="198"/>
      <c r="D171" s="199" t="s">
        <v>191</v>
      </c>
      <c r="E171" s="200" t="s">
        <v>1</v>
      </c>
      <c r="F171" s="201" t="s">
        <v>498</v>
      </c>
      <c r="G171" s="198"/>
      <c r="H171" s="202">
        <v>68.966999999999999</v>
      </c>
      <c r="I171" s="203"/>
      <c r="J171" s="198"/>
      <c r="K171" s="198"/>
      <c r="L171" s="204"/>
      <c r="M171" s="205"/>
      <c r="N171" s="206"/>
      <c r="O171" s="206"/>
      <c r="P171" s="206"/>
      <c r="Q171" s="206"/>
      <c r="R171" s="206"/>
      <c r="S171" s="206"/>
      <c r="T171" s="207"/>
      <c r="AT171" s="208" t="s">
        <v>191</v>
      </c>
      <c r="AU171" s="208" t="s">
        <v>83</v>
      </c>
      <c r="AV171" s="12" t="s">
        <v>83</v>
      </c>
      <c r="AW171" s="12" t="s">
        <v>30</v>
      </c>
      <c r="AX171" s="12" t="s">
        <v>81</v>
      </c>
      <c r="AY171" s="208" t="s">
        <v>182</v>
      </c>
    </row>
    <row r="172" spans="1:65" s="1" customFormat="1" ht="36">
      <c r="A172" s="33"/>
      <c r="B172" s="34"/>
      <c r="C172" s="184" t="s">
        <v>8</v>
      </c>
      <c r="D172" s="184" t="s">
        <v>184</v>
      </c>
      <c r="E172" s="185" t="s">
        <v>277</v>
      </c>
      <c r="F172" s="186" t="s">
        <v>278</v>
      </c>
      <c r="G172" s="187" t="s">
        <v>223</v>
      </c>
      <c r="H172" s="188">
        <v>689.67200000000003</v>
      </c>
      <c r="I172" s="189"/>
      <c r="J172" s="190">
        <f>ROUND(I172*H172,2)</f>
        <v>0</v>
      </c>
      <c r="K172" s="186" t="s">
        <v>188</v>
      </c>
      <c r="L172" s="38"/>
      <c r="M172" s="191" t="s">
        <v>1</v>
      </c>
      <c r="N172" s="192" t="s">
        <v>38</v>
      </c>
      <c r="O172" s="70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5" t="s">
        <v>189</v>
      </c>
      <c r="AT172" s="195" t="s">
        <v>184</v>
      </c>
      <c r="AU172" s="195" t="s">
        <v>83</v>
      </c>
      <c r="AY172" s="16" t="s">
        <v>182</v>
      </c>
      <c r="BE172" s="196">
        <f>IF(N172="základní",J172,0)</f>
        <v>0</v>
      </c>
      <c r="BF172" s="196">
        <f>IF(N172="snížená",J172,0)</f>
        <v>0</v>
      </c>
      <c r="BG172" s="196">
        <f>IF(N172="zákl. přenesená",J172,0)</f>
        <v>0</v>
      </c>
      <c r="BH172" s="196">
        <f>IF(N172="sníž. přenesená",J172,0)</f>
        <v>0</v>
      </c>
      <c r="BI172" s="196">
        <f>IF(N172="nulová",J172,0)</f>
        <v>0</v>
      </c>
      <c r="BJ172" s="16" t="s">
        <v>81</v>
      </c>
      <c r="BK172" s="196">
        <f>ROUND(I172*H172,2)</f>
        <v>0</v>
      </c>
      <c r="BL172" s="16" t="s">
        <v>189</v>
      </c>
      <c r="BM172" s="195" t="s">
        <v>279</v>
      </c>
    </row>
    <row r="173" spans="1:65" s="12" customFormat="1">
      <c r="B173" s="197"/>
      <c r="C173" s="198"/>
      <c r="D173" s="199" t="s">
        <v>191</v>
      </c>
      <c r="E173" s="200" t="s">
        <v>1</v>
      </c>
      <c r="F173" s="201" t="s">
        <v>499</v>
      </c>
      <c r="G173" s="198"/>
      <c r="H173" s="202">
        <v>689.67200000000003</v>
      </c>
      <c r="I173" s="203"/>
      <c r="J173" s="198"/>
      <c r="K173" s="198"/>
      <c r="L173" s="204"/>
      <c r="M173" s="205"/>
      <c r="N173" s="206"/>
      <c r="O173" s="206"/>
      <c r="P173" s="206"/>
      <c r="Q173" s="206"/>
      <c r="R173" s="206"/>
      <c r="S173" s="206"/>
      <c r="T173" s="207"/>
      <c r="AT173" s="208" t="s">
        <v>191</v>
      </c>
      <c r="AU173" s="208" t="s">
        <v>83</v>
      </c>
      <c r="AV173" s="12" t="s">
        <v>83</v>
      </c>
      <c r="AW173" s="12" t="s">
        <v>30</v>
      </c>
      <c r="AX173" s="12" t="s">
        <v>81</v>
      </c>
      <c r="AY173" s="208" t="s">
        <v>182</v>
      </c>
    </row>
    <row r="174" spans="1:65" s="1" customFormat="1" ht="33" customHeight="1">
      <c r="A174" s="33"/>
      <c r="B174" s="34"/>
      <c r="C174" s="184" t="s">
        <v>271</v>
      </c>
      <c r="D174" s="184" t="s">
        <v>184</v>
      </c>
      <c r="E174" s="185" t="s">
        <v>282</v>
      </c>
      <c r="F174" s="186" t="s">
        <v>283</v>
      </c>
      <c r="G174" s="187" t="s">
        <v>223</v>
      </c>
      <c r="H174" s="188">
        <v>68.966999999999999</v>
      </c>
      <c r="I174" s="189"/>
      <c r="J174" s="190">
        <f>ROUND(I174*H174,2)</f>
        <v>0</v>
      </c>
      <c r="K174" s="186" t="s">
        <v>188</v>
      </c>
      <c r="L174" s="38"/>
      <c r="M174" s="191" t="s">
        <v>1</v>
      </c>
      <c r="N174" s="192" t="s">
        <v>38</v>
      </c>
      <c r="O174" s="70"/>
      <c r="P174" s="193">
        <f>O174*H174</f>
        <v>0</v>
      </c>
      <c r="Q174" s="193">
        <v>0</v>
      </c>
      <c r="R174" s="193">
        <f>Q174*H174</f>
        <v>0</v>
      </c>
      <c r="S174" s="193">
        <v>0</v>
      </c>
      <c r="T174" s="194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5" t="s">
        <v>189</v>
      </c>
      <c r="AT174" s="195" t="s">
        <v>184</v>
      </c>
      <c r="AU174" s="195" t="s">
        <v>83</v>
      </c>
      <c r="AY174" s="16" t="s">
        <v>182</v>
      </c>
      <c r="BE174" s="196">
        <f>IF(N174="základní",J174,0)</f>
        <v>0</v>
      </c>
      <c r="BF174" s="196">
        <f>IF(N174="snížená",J174,0)</f>
        <v>0</v>
      </c>
      <c r="BG174" s="196">
        <f>IF(N174="zákl. přenesená",J174,0)</f>
        <v>0</v>
      </c>
      <c r="BH174" s="196">
        <f>IF(N174="sníž. přenesená",J174,0)</f>
        <v>0</v>
      </c>
      <c r="BI174" s="196">
        <f>IF(N174="nulová",J174,0)</f>
        <v>0</v>
      </c>
      <c r="BJ174" s="16" t="s">
        <v>81</v>
      </c>
      <c r="BK174" s="196">
        <f>ROUND(I174*H174,2)</f>
        <v>0</v>
      </c>
      <c r="BL174" s="16" t="s">
        <v>189</v>
      </c>
      <c r="BM174" s="195" t="s">
        <v>284</v>
      </c>
    </row>
    <row r="175" spans="1:65" s="12" customFormat="1" ht="22.5">
      <c r="B175" s="197"/>
      <c r="C175" s="198"/>
      <c r="D175" s="199" t="s">
        <v>191</v>
      </c>
      <c r="E175" s="200" t="s">
        <v>1</v>
      </c>
      <c r="F175" s="201" t="s">
        <v>500</v>
      </c>
      <c r="G175" s="198"/>
      <c r="H175" s="202">
        <v>68.966999999999999</v>
      </c>
      <c r="I175" s="203"/>
      <c r="J175" s="198"/>
      <c r="K175" s="198"/>
      <c r="L175" s="204"/>
      <c r="M175" s="205"/>
      <c r="N175" s="206"/>
      <c r="O175" s="206"/>
      <c r="P175" s="206"/>
      <c r="Q175" s="206"/>
      <c r="R175" s="206"/>
      <c r="S175" s="206"/>
      <c r="T175" s="207"/>
      <c r="AT175" s="208" t="s">
        <v>191</v>
      </c>
      <c r="AU175" s="208" t="s">
        <v>83</v>
      </c>
      <c r="AV175" s="12" t="s">
        <v>83</v>
      </c>
      <c r="AW175" s="12" t="s">
        <v>30</v>
      </c>
      <c r="AX175" s="12" t="s">
        <v>81</v>
      </c>
      <c r="AY175" s="208" t="s">
        <v>182</v>
      </c>
    </row>
    <row r="176" spans="1:65" s="1" customFormat="1" ht="36">
      <c r="A176" s="33"/>
      <c r="B176" s="34"/>
      <c r="C176" s="184" t="s">
        <v>276</v>
      </c>
      <c r="D176" s="184" t="s">
        <v>184</v>
      </c>
      <c r="E176" s="185" t="s">
        <v>286</v>
      </c>
      <c r="F176" s="186" t="s">
        <v>287</v>
      </c>
      <c r="G176" s="187" t="s">
        <v>223</v>
      </c>
      <c r="H176" s="188">
        <v>689.67200000000003</v>
      </c>
      <c r="I176" s="189"/>
      <c r="J176" s="190">
        <f>ROUND(I176*H176,2)</f>
        <v>0</v>
      </c>
      <c r="K176" s="186" t="s">
        <v>188</v>
      </c>
      <c r="L176" s="38"/>
      <c r="M176" s="191" t="s">
        <v>1</v>
      </c>
      <c r="N176" s="192" t="s">
        <v>38</v>
      </c>
      <c r="O176" s="70"/>
      <c r="P176" s="193">
        <f>O176*H176</f>
        <v>0</v>
      </c>
      <c r="Q176" s="193">
        <v>0</v>
      </c>
      <c r="R176" s="193">
        <f>Q176*H176</f>
        <v>0</v>
      </c>
      <c r="S176" s="193">
        <v>0</v>
      </c>
      <c r="T176" s="194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5" t="s">
        <v>189</v>
      </c>
      <c r="AT176" s="195" t="s">
        <v>184</v>
      </c>
      <c r="AU176" s="195" t="s">
        <v>83</v>
      </c>
      <c r="AY176" s="16" t="s">
        <v>182</v>
      </c>
      <c r="BE176" s="196">
        <f>IF(N176="základní",J176,0)</f>
        <v>0</v>
      </c>
      <c r="BF176" s="196">
        <f>IF(N176="snížená",J176,0)</f>
        <v>0</v>
      </c>
      <c r="BG176" s="196">
        <f>IF(N176="zákl. přenesená",J176,0)</f>
        <v>0</v>
      </c>
      <c r="BH176" s="196">
        <f>IF(N176="sníž. přenesená",J176,0)</f>
        <v>0</v>
      </c>
      <c r="BI176" s="196">
        <f>IF(N176="nulová",J176,0)</f>
        <v>0</v>
      </c>
      <c r="BJ176" s="16" t="s">
        <v>81</v>
      </c>
      <c r="BK176" s="196">
        <f>ROUND(I176*H176,2)</f>
        <v>0</v>
      </c>
      <c r="BL176" s="16" t="s">
        <v>189</v>
      </c>
      <c r="BM176" s="195" t="s">
        <v>288</v>
      </c>
    </row>
    <row r="177" spans="1:65" s="12" customFormat="1">
      <c r="B177" s="197"/>
      <c r="C177" s="198"/>
      <c r="D177" s="199" t="s">
        <v>191</v>
      </c>
      <c r="E177" s="200" t="s">
        <v>1</v>
      </c>
      <c r="F177" s="201" t="s">
        <v>499</v>
      </c>
      <c r="G177" s="198"/>
      <c r="H177" s="202">
        <v>689.67200000000003</v>
      </c>
      <c r="I177" s="203"/>
      <c r="J177" s="198"/>
      <c r="K177" s="198"/>
      <c r="L177" s="204"/>
      <c r="M177" s="205"/>
      <c r="N177" s="206"/>
      <c r="O177" s="206"/>
      <c r="P177" s="206"/>
      <c r="Q177" s="206"/>
      <c r="R177" s="206"/>
      <c r="S177" s="206"/>
      <c r="T177" s="207"/>
      <c r="AT177" s="208" t="s">
        <v>191</v>
      </c>
      <c r="AU177" s="208" t="s">
        <v>83</v>
      </c>
      <c r="AV177" s="12" t="s">
        <v>83</v>
      </c>
      <c r="AW177" s="12" t="s">
        <v>30</v>
      </c>
      <c r="AX177" s="12" t="s">
        <v>81</v>
      </c>
      <c r="AY177" s="208" t="s">
        <v>182</v>
      </c>
    </row>
    <row r="178" spans="1:65" s="1" customFormat="1" ht="24">
      <c r="A178" s="33"/>
      <c r="B178" s="34"/>
      <c r="C178" s="184" t="s">
        <v>281</v>
      </c>
      <c r="D178" s="184" t="s">
        <v>184</v>
      </c>
      <c r="E178" s="185" t="s">
        <v>290</v>
      </c>
      <c r="F178" s="186" t="s">
        <v>291</v>
      </c>
      <c r="G178" s="187" t="s">
        <v>223</v>
      </c>
      <c r="H178" s="188">
        <v>85.072000000000003</v>
      </c>
      <c r="I178" s="189"/>
      <c r="J178" s="190">
        <f>ROUND(I178*H178,2)</f>
        <v>0</v>
      </c>
      <c r="K178" s="186" t="s">
        <v>1</v>
      </c>
      <c r="L178" s="38"/>
      <c r="M178" s="191" t="s">
        <v>1</v>
      </c>
      <c r="N178" s="192" t="s">
        <v>38</v>
      </c>
      <c r="O178" s="70"/>
      <c r="P178" s="193">
        <f>O178*H178</f>
        <v>0</v>
      </c>
      <c r="Q178" s="193">
        <v>0</v>
      </c>
      <c r="R178" s="193">
        <f>Q178*H178</f>
        <v>0</v>
      </c>
      <c r="S178" s="193">
        <v>0</v>
      </c>
      <c r="T178" s="194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5" t="s">
        <v>189</v>
      </c>
      <c r="AT178" s="195" t="s">
        <v>184</v>
      </c>
      <c r="AU178" s="195" t="s">
        <v>83</v>
      </c>
      <c r="AY178" s="16" t="s">
        <v>182</v>
      </c>
      <c r="BE178" s="196">
        <f>IF(N178="základní",J178,0)</f>
        <v>0</v>
      </c>
      <c r="BF178" s="196">
        <f>IF(N178="snížená",J178,0)</f>
        <v>0</v>
      </c>
      <c r="BG178" s="196">
        <f>IF(N178="zákl. přenesená",J178,0)</f>
        <v>0</v>
      </c>
      <c r="BH178" s="196">
        <f>IF(N178="sníž. přenesená",J178,0)</f>
        <v>0</v>
      </c>
      <c r="BI178" s="196">
        <f>IF(N178="nulová",J178,0)</f>
        <v>0</v>
      </c>
      <c r="BJ178" s="16" t="s">
        <v>81</v>
      </c>
      <c r="BK178" s="196">
        <f>ROUND(I178*H178,2)</f>
        <v>0</v>
      </c>
      <c r="BL178" s="16" t="s">
        <v>189</v>
      </c>
      <c r="BM178" s="195" t="s">
        <v>292</v>
      </c>
    </row>
    <row r="179" spans="1:65" s="12" customFormat="1">
      <c r="B179" s="197"/>
      <c r="C179" s="198"/>
      <c r="D179" s="199" t="s">
        <v>191</v>
      </c>
      <c r="E179" s="200" t="s">
        <v>1</v>
      </c>
      <c r="F179" s="201" t="s">
        <v>247</v>
      </c>
      <c r="G179" s="198"/>
      <c r="H179" s="202">
        <v>85.072000000000003</v>
      </c>
      <c r="I179" s="203"/>
      <c r="J179" s="198"/>
      <c r="K179" s="198"/>
      <c r="L179" s="204"/>
      <c r="M179" s="205"/>
      <c r="N179" s="206"/>
      <c r="O179" s="206"/>
      <c r="P179" s="206"/>
      <c r="Q179" s="206"/>
      <c r="R179" s="206"/>
      <c r="S179" s="206"/>
      <c r="T179" s="207"/>
      <c r="AT179" s="208" t="s">
        <v>191</v>
      </c>
      <c r="AU179" s="208" t="s">
        <v>83</v>
      </c>
      <c r="AV179" s="12" t="s">
        <v>83</v>
      </c>
      <c r="AW179" s="12" t="s">
        <v>30</v>
      </c>
      <c r="AX179" s="12" t="s">
        <v>81</v>
      </c>
      <c r="AY179" s="208" t="s">
        <v>182</v>
      </c>
    </row>
    <row r="180" spans="1:65" s="1" customFormat="1" ht="24">
      <c r="A180" s="33"/>
      <c r="B180" s="34"/>
      <c r="C180" s="184" t="s">
        <v>285</v>
      </c>
      <c r="D180" s="184" t="s">
        <v>184</v>
      </c>
      <c r="E180" s="185" t="s">
        <v>294</v>
      </c>
      <c r="F180" s="186" t="s">
        <v>295</v>
      </c>
      <c r="G180" s="187" t="s">
        <v>223</v>
      </c>
      <c r="H180" s="188">
        <v>85.072000000000003</v>
      </c>
      <c r="I180" s="189"/>
      <c r="J180" s="190">
        <f>ROUND(I180*H180,2)</f>
        <v>0</v>
      </c>
      <c r="K180" s="186" t="s">
        <v>1</v>
      </c>
      <c r="L180" s="38"/>
      <c r="M180" s="191" t="s">
        <v>1</v>
      </c>
      <c r="N180" s="192" t="s">
        <v>38</v>
      </c>
      <c r="O180" s="70"/>
      <c r="P180" s="193">
        <f>O180*H180</f>
        <v>0</v>
      </c>
      <c r="Q180" s="193">
        <v>0</v>
      </c>
      <c r="R180" s="193">
        <f>Q180*H180</f>
        <v>0</v>
      </c>
      <c r="S180" s="193">
        <v>0</v>
      </c>
      <c r="T180" s="194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5" t="s">
        <v>189</v>
      </c>
      <c r="AT180" s="195" t="s">
        <v>184</v>
      </c>
      <c r="AU180" s="195" t="s">
        <v>83</v>
      </c>
      <c r="AY180" s="16" t="s">
        <v>182</v>
      </c>
      <c r="BE180" s="196">
        <f>IF(N180="základní",J180,0)</f>
        <v>0</v>
      </c>
      <c r="BF180" s="196">
        <f>IF(N180="snížená",J180,0)</f>
        <v>0</v>
      </c>
      <c r="BG180" s="196">
        <f>IF(N180="zákl. přenesená",J180,0)</f>
        <v>0</v>
      </c>
      <c r="BH180" s="196">
        <f>IF(N180="sníž. přenesená",J180,0)</f>
        <v>0</v>
      </c>
      <c r="BI180" s="196">
        <f>IF(N180="nulová",J180,0)</f>
        <v>0</v>
      </c>
      <c r="BJ180" s="16" t="s">
        <v>81</v>
      </c>
      <c r="BK180" s="196">
        <f>ROUND(I180*H180,2)</f>
        <v>0</v>
      </c>
      <c r="BL180" s="16" t="s">
        <v>189</v>
      </c>
      <c r="BM180" s="195" t="s">
        <v>296</v>
      </c>
    </row>
    <row r="181" spans="1:65" s="12" customFormat="1">
      <c r="B181" s="197"/>
      <c r="C181" s="198"/>
      <c r="D181" s="199" t="s">
        <v>191</v>
      </c>
      <c r="E181" s="200" t="s">
        <v>1</v>
      </c>
      <c r="F181" s="201" t="s">
        <v>247</v>
      </c>
      <c r="G181" s="198"/>
      <c r="H181" s="202">
        <v>85.072000000000003</v>
      </c>
      <c r="I181" s="203"/>
      <c r="J181" s="198"/>
      <c r="K181" s="198"/>
      <c r="L181" s="204"/>
      <c r="M181" s="205"/>
      <c r="N181" s="206"/>
      <c r="O181" s="206"/>
      <c r="P181" s="206"/>
      <c r="Q181" s="206"/>
      <c r="R181" s="206"/>
      <c r="S181" s="206"/>
      <c r="T181" s="207"/>
      <c r="AT181" s="208" t="s">
        <v>191</v>
      </c>
      <c r="AU181" s="208" t="s">
        <v>83</v>
      </c>
      <c r="AV181" s="12" t="s">
        <v>83</v>
      </c>
      <c r="AW181" s="12" t="s">
        <v>30</v>
      </c>
      <c r="AX181" s="12" t="s">
        <v>81</v>
      </c>
      <c r="AY181" s="208" t="s">
        <v>182</v>
      </c>
    </row>
    <row r="182" spans="1:65" s="1" customFormat="1" ht="16.5" customHeight="1">
      <c r="A182" s="33"/>
      <c r="B182" s="34"/>
      <c r="C182" s="184" t="s">
        <v>289</v>
      </c>
      <c r="D182" s="184" t="s">
        <v>184</v>
      </c>
      <c r="E182" s="185" t="s">
        <v>298</v>
      </c>
      <c r="F182" s="186" t="s">
        <v>299</v>
      </c>
      <c r="G182" s="187" t="s">
        <v>223</v>
      </c>
      <c r="H182" s="188">
        <v>290.08600000000001</v>
      </c>
      <c r="I182" s="189"/>
      <c r="J182" s="190">
        <f>ROUND(I182*H182,2)</f>
        <v>0</v>
      </c>
      <c r="K182" s="186" t="s">
        <v>1</v>
      </c>
      <c r="L182" s="38"/>
      <c r="M182" s="191" t="s">
        <v>1</v>
      </c>
      <c r="N182" s="192" t="s">
        <v>38</v>
      </c>
      <c r="O182" s="70"/>
      <c r="P182" s="193">
        <f>O182*H182</f>
        <v>0</v>
      </c>
      <c r="Q182" s="193">
        <v>0</v>
      </c>
      <c r="R182" s="193">
        <f>Q182*H182</f>
        <v>0</v>
      </c>
      <c r="S182" s="193">
        <v>0</v>
      </c>
      <c r="T182" s="194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5" t="s">
        <v>189</v>
      </c>
      <c r="AT182" s="195" t="s">
        <v>184</v>
      </c>
      <c r="AU182" s="195" t="s">
        <v>83</v>
      </c>
      <c r="AY182" s="16" t="s">
        <v>182</v>
      </c>
      <c r="BE182" s="196">
        <f>IF(N182="základní",J182,0)</f>
        <v>0</v>
      </c>
      <c r="BF182" s="196">
        <f>IF(N182="snížená",J182,0)</f>
        <v>0</v>
      </c>
      <c r="BG182" s="196">
        <f>IF(N182="zákl. přenesená",J182,0)</f>
        <v>0</v>
      </c>
      <c r="BH182" s="196">
        <f>IF(N182="sníž. přenesená",J182,0)</f>
        <v>0</v>
      </c>
      <c r="BI182" s="196">
        <f>IF(N182="nulová",J182,0)</f>
        <v>0</v>
      </c>
      <c r="BJ182" s="16" t="s">
        <v>81</v>
      </c>
      <c r="BK182" s="196">
        <f>ROUND(I182*H182,2)</f>
        <v>0</v>
      </c>
      <c r="BL182" s="16" t="s">
        <v>189</v>
      </c>
      <c r="BM182" s="195" t="s">
        <v>300</v>
      </c>
    </row>
    <row r="183" spans="1:65" s="12" customFormat="1">
      <c r="B183" s="197"/>
      <c r="C183" s="198"/>
      <c r="D183" s="199" t="s">
        <v>191</v>
      </c>
      <c r="E183" s="200" t="s">
        <v>1</v>
      </c>
      <c r="F183" s="201" t="s">
        <v>301</v>
      </c>
      <c r="G183" s="198"/>
      <c r="H183" s="202">
        <v>290.08600000000001</v>
      </c>
      <c r="I183" s="203"/>
      <c r="J183" s="198"/>
      <c r="K183" s="198"/>
      <c r="L183" s="204"/>
      <c r="M183" s="205"/>
      <c r="N183" s="206"/>
      <c r="O183" s="206"/>
      <c r="P183" s="206"/>
      <c r="Q183" s="206"/>
      <c r="R183" s="206"/>
      <c r="S183" s="206"/>
      <c r="T183" s="207"/>
      <c r="AT183" s="208" t="s">
        <v>191</v>
      </c>
      <c r="AU183" s="208" t="s">
        <v>83</v>
      </c>
      <c r="AV183" s="12" t="s">
        <v>83</v>
      </c>
      <c r="AW183" s="12" t="s">
        <v>30</v>
      </c>
      <c r="AX183" s="12" t="s">
        <v>81</v>
      </c>
      <c r="AY183" s="208" t="s">
        <v>182</v>
      </c>
    </row>
    <row r="184" spans="1:65" s="1" customFormat="1" ht="24">
      <c r="A184" s="33"/>
      <c r="B184" s="34"/>
      <c r="C184" s="184" t="s">
        <v>7</v>
      </c>
      <c r="D184" s="184" t="s">
        <v>184</v>
      </c>
      <c r="E184" s="185" t="s">
        <v>303</v>
      </c>
      <c r="F184" s="186" t="s">
        <v>304</v>
      </c>
      <c r="G184" s="187" t="s">
        <v>305</v>
      </c>
      <c r="H184" s="188">
        <v>215.89699999999999</v>
      </c>
      <c r="I184" s="189"/>
      <c r="J184" s="190">
        <f>ROUND(I184*H184,2)</f>
        <v>0</v>
      </c>
      <c r="K184" s="186" t="s">
        <v>1</v>
      </c>
      <c r="L184" s="38"/>
      <c r="M184" s="191" t="s">
        <v>1</v>
      </c>
      <c r="N184" s="192" t="s">
        <v>38</v>
      </c>
      <c r="O184" s="70"/>
      <c r="P184" s="193">
        <f>O184*H184</f>
        <v>0</v>
      </c>
      <c r="Q184" s="193">
        <v>0</v>
      </c>
      <c r="R184" s="193">
        <f>Q184*H184</f>
        <v>0</v>
      </c>
      <c r="S184" s="193">
        <v>0</v>
      </c>
      <c r="T184" s="194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5" t="s">
        <v>189</v>
      </c>
      <c r="AT184" s="195" t="s">
        <v>184</v>
      </c>
      <c r="AU184" s="195" t="s">
        <v>83</v>
      </c>
      <c r="AY184" s="16" t="s">
        <v>182</v>
      </c>
      <c r="BE184" s="196">
        <f>IF(N184="základní",J184,0)</f>
        <v>0</v>
      </c>
      <c r="BF184" s="196">
        <f>IF(N184="snížená",J184,0)</f>
        <v>0</v>
      </c>
      <c r="BG184" s="196">
        <f>IF(N184="zákl. přenesená",J184,0)</f>
        <v>0</v>
      </c>
      <c r="BH184" s="196">
        <f>IF(N184="sníž. přenesená",J184,0)</f>
        <v>0</v>
      </c>
      <c r="BI184" s="196">
        <f>IF(N184="nulová",J184,0)</f>
        <v>0</v>
      </c>
      <c r="BJ184" s="16" t="s">
        <v>81</v>
      </c>
      <c r="BK184" s="196">
        <f>ROUND(I184*H184,2)</f>
        <v>0</v>
      </c>
      <c r="BL184" s="16" t="s">
        <v>189</v>
      </c>
      <c r="BM184" s="195" t="s">
        <v>306</v>
      </c>
    </row>
    <row r="185" spans="1:65" s="12" customFormat="1">
      <c r="B185" s="197"/>
      <c r="C185" s="198"/>
      <c r="D185" s="199" t="s">
        <v>191</v>
      </c>
      <c r="E185" s="200" t="s">
        <v>1</v>
      </c>
      <c r="F185" s="201" t="s">
        <v>307</v>
      </c>
      <c r="G185" s="198"/>
      <c r="H185" s="202">
        <v>215.89699999999999</v>
      </c>
      <c r="I185" s="203"/>
      <c r="J185" s="198"/>
      <c r="K185" s="198"/>
      <c r="L185" s="204"/>
      <c r="M185" s="205"/>
      <c r="N185" s="206"/>
      <c r="O185" s="206"/>
      <c r="P185" s="206"/>
      <c r="Q185" s="206"/>
      <c r="R185" s="206"/>
      <c r="S185" s="206"/>
      <c r="T185" s="207"/>
      <c r="AT185" s="208" t="s">
        <v>191</v>
      </c>
      <c r="AU185" s="208" t="s">
        <v>83</v>
      </c>
      <c r="AV185" s="12" t="s">
        <v>83</v>
      </c>
      <c r="AW185" s="12" t="s">
        <v>30</v>
      </c>
      <c r="AX185" s="12" t="s">
        <v>81</v>
      </c>
      <c r="AY185" s="208" t="s">
        <v>182</v>
      </c>
    </row>
    <row r="186" spans="1:65" s="1" customFormat="1" ht="24">
      <c r="A186" s="33"/>
      <c r="B186" s="34"/>
      <c r="C186" s="184" t="s">
        <v>297</v>
      </c>
      <c r="D186" s="184" t="s">
        <v>184</v>
      </c>
      <c r="E186" s="185" t="s">
        <v>309</v>
      </c>
      <c r="F186" s="186" t="s">
        <v>310</v>
      </c>
      <c r="G186" s="187" t="s">
        <v>223</v>
      </c>
      <c r="H186" s="188">
        <v>126.095</v>
      </c>
      <c r="I186" s="189"/>
      <c r="J186" s="190">
        <f>ROUND(I186*H186,2)</f>
        <v>0</v>
      </c>
      <c r="K186" s="186" t="s">
        <v>1</v>
      </c>
      <c r="L186" s="38"/>
      <c r="M186" s="191" t="s">
        <v>1</v>
      </c>
      <c r="N186" s="192" t="s">
        <v>38</v>
      </c>
      <c r="O186" s="70"/>
      <c r="P186" s="193">
        <f>O186*H186</f>
        <v>0</v>
      </c>
      <c r="Q186" s="193">
        <v>0</v>
      </c>
      <c r="R186" s="193">
        <f>Q186*H186</f>
        <v>0</v>
      </c>
      <c r="S186" s="193">
        <v>0</v>
      </c>
      <c r="T186" s="194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5" t="s">
        <v>189</v>
      </c>
      <c r="AT186" s="195" t="s">
        <v>184</v>
      </c>
      <c r="AU186" s="195" t="s">
        <v>83</v>
      </c>
      <c r="AY186" s="16" t="s">
        <v>182</v>
      </c>
      <c r="BE186" s="196">
        <f>IF(N186="základní",J186,0)</f>
        <v>0</v>
      </c>
      <c r="BF186" s="196">
        <f>IF(N186="snížená",J186,0)</f>
        <v>0</v>
      </c>
      <c r="BG186" s="196">
        <f>IF(N186="zákl. přenesená",J186,0)</f>
        <v>0</v>
      </c>
      <c r="BH186" s="196">
        <f>IF(N186="sníž. přenesená",J186,0)</f>
        <v>0</v>
      </c>
      <c r="BI186" s="196">
        <f>IF(N186="nulová",J186,0)</f>
        <v>0</v>
      </c>
      <c r="BJ186" s="16" t="s">
        <v>81</v>
      </c>
      <c r="BK186" s="196">
        <f>ROUND(I186*H186,2)</f>
        <v>0</v>
      </c>
      <c r="BL186" s="16" t="s">
        <v>189</v>
      </c>
      <c r="BM186" s="195" t="s">
        <v>311</v>
      </c>
    </row>
    <row r="187" spans="1:65" s="12" customFormat="1">
      <c r="B187" s="197"/>
      <c r="C187" s="198"/>
      <c r="D187" s="199" t="s">
        <v>191</v>
      </c>
      <c r="E187" s="200" t="s">
        <v>1</v>
      </c>
      <c r="F187" s="201" t="s">
        <v>312</v>
      </c>
      <c r="G187" s="198"/>
      <c r="H187" s="202">
        <v>126.095</v>
      </c>
      <c r="I187" s="203"/>
      <c r="J187" s="198"/>
      <c r="K187" s="198"/>
      <c r="L187" s="204"/>
      <c r="M187" s="205"/>
      <c r="N187" s="206"/>
      <c r="O187" s="206"/>
      <c r="P187" s="206"/>
      <c r="Q187" s="206"/>
      <c r="R187" s="206"/>
      <c r="S187" s="206"/>
      <c r="T187" s="207"/>
      <c r="AT187" s="208" t="s">
        <v>191</v>
      </c>
      <c r="AU187" s="208" t="s">
        <v>83</v>
      </c>
      <c r="AV187" s="12" t="s">
        <v>83</v>
      </c>
      <c r="AW187" s="12" t="s">
        <v>30</v>
      </c>
      <c r="AX187" s="12" t="s">
        <v>81</v>
      </c>
      <c r="AY187" s="208" t="s">
        <v>182</v>
      </c>
    </row>
    <row r="188" spans="1:65" s="1" customFormat="1" ht="16.5" customHeight="1">
      <c r="A188" s="33"/>
      <c r="B188" s="34"/>
      <c r="C188" s="230" t="s">
        <v>302</v>
      </c>
      <c r="D188" s="230" t="s">
        <v>315</v>
      </c>
      <c r="E188" s="231" t="s">
        <v>316</v>
      </c>
      <c r="F188" s="232" t="s">
        <v>317</v>
      </c>
      <c r="G188" s="233" t="s">
        <v>305</v>
      </c>
      <c r="H188" s="234">
        <v>136.61099999999999</v>
      </c>
      <c r="I188" s="235"/>
      <c r="J188" s="236">
        <f>ROUND(I188*H188,2)</f>
        <v>0</v>
      </c>
      <c r="K188" s="232" t="s">
        <v>188</v>
      </c>
      <c r="L188" s="237"/>
      <c r="M188" s="238" t="s">
        <v>1</v>
      </c>
      <c r="N188" s="239" t="s">
        <v>38</v>
      </c>
      <c r="O188" s="70"/>
      <c r="P188" s="193">
        <f>O188*H188</f>
        <v>0</v>
      </c>
      <c r="Q188" s="193">
        <v>1</v>
      </c>
      <c r="R188" s="193">
        <f>Q188*H188</f>
        <v>136.61099999999999</v>
      </c>
      <c r="S188" s="193">
        <v>0</v>
      </c>
      <c r="T188" s="194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5" t="s">
        <v>226</v>
      </c>
      <c r="AT188" s="195" t="s">
        <v>315</v>
      </c>
      <c r="AU188" s="195" t="s">
        <v>83</v>
      </c>
      <c r="AY188" s="16" t="s">
        <v>182</v>
      </c>
      <c r="BE188" s="196">
        <f>IF(N188="základní",J188,0)</f>
        <v>0</v>
      </c>
      <c r="BF188" s="196">
        <f>IF(N188="snížená",J188,0)</f>
        <v>0</v>
      </c>
      <c r="BG188" s="196">
        <f>IF(N188="zákl. přenesená",J188,0)</f>
        <v>0</v>
      </c>
      <c r="BH188" s="196">
        <f>IF(N188="sníž. přenesená",J188,0)</f>
        <v>0</v>
      </c>
      <c r="BI188" s="196">
        <f>IF(N188="nulová",J188,0)</f>
        <v>0</v>
      </c>
      <c r="BJ188" s="16" t="s">
        <v>81</v>
      </c>
      <c r="BK188" s="196">
        <f>ROUND(I188*H188,2)</f>
        <v>0</v>
      </c>
      <c r="BL188" s="16" t="s">
        <v>189</v>
      </c>
      <c r="BM188" s="195" t="s">
        <v>318</v>
      </c>
    </row>
    <row r="189" spans="1:65" s="14" customFormat="1">
      <c r="B189" s="220"/>
      <c r="C189" s="221"/>
      <c r="D189" s="199" t="s">
        <v>191</v>
      </c>
      <c r="E189" s="222" t="s">
        <v>1</v>
      </c>
      <c r="F189" s="223" t="s">
        <v>319</v>
      </c>
      <c r="G189" s="221"/>
      <c r="H189" s="222" t="s">
        <v>1</v>
      </c>
      <c r="I189" s="224"/>
      <c r="J189" s="221"/>
      <c r="K189" s="221"/>
      <c r="L189" s="225"/>
      <c r="M189" s="226"/>
      <c r="N189" s="227"/>
      <c r="O189" s="227"/>
      <c r="P189" s="227"/>
      <c r="Q189" s="227"/>
      <c r="R189" s="227"/>
      <c r="S189" s="227"/>
      <c r="T189" s="228"/>
      <c r="AT189" s="229" t="s">
        <v>191</v>
      </c>
      <c r="AU189" s="229" t="s">
        <v>83</v>
      </c>
      <c r="AV189" s="14" t="s">
        <v>81</v>
      </c>
      <c r="AW189" s="14" t="s">
        <v>30</v>
      </c>
      <c r="AX189" s="14" t="s">
        <v>73</v>
      </c>
      <c r="AY189" s="229" t="s">
        <v>182</v>
      </c>
    </row>
    <row r="190" spans="1:65" s="12" customFormat="1">
      <c r="B190" s="197"/>
      <c r="C190" s="198"/>
      <c r="D190" s="199" t="s">
        <v>191</v>
      </c>
      <c r="E190" s="200" t="s">
        <v>1</v>
      </c>
      <c r="F190" s="201" t="s">
        <v>320</v>
      </c>
      <c r="G190" s="198"/>
      <c r="H190" s="202">
        <v>17.898</v>
      </c>
      <c r="I190" s="203"/>
      <c r="J190" s="198"/>
      <c r="K190" s="198"/>
      <c r="L190" s="204"/>
      <c r="M190" s="205"/>
      <c r="N190" s="206"/>
      <c r="O190" s="206"/>
      <c r="P190" s="206"/>
      <c r="Q190" s="206"/>
      <c r="R190" s="206"/>
      <c r="S190" s="206"/>
      <c r="T190" s="207"/>
      <c r="AT190" s="208" t="s">
        <v>191</v>
      </c>
      <c r="AU190" s="208" t="s">
        <v>83</v>
      </c>
      <c r="AV190" s="12" t="s">
        <v>83</v>
      </c>
      <c r="AW190" s="12" t="s">
        <v>30</v>
      </c>
      <c r="AX190" s="12" t="s">
        <v>73</v>
      </c>
      <c r="AY190" s="208" t="s">
        <v>182</v>
      </c>
    </row>
    <row r="191" spans="1:65" s="12" customFormat="1">
      <c r="B191" s="197"/>
      <c r="C191" s="198"/>
      <c r="D191" s="199" t="s">
        <v>191</v>
      </c>
      <c r="E191" s="200" t="s">
        <v>1</v>
      </c>
      <c r="F191" s="201" t="s">
        <v>321</v>
      </c>
      <c r="G191" s="198"/>
      <c r="H191" s="202">
        <v>15.512</v>
      </c>
      <c r="I191" s="203"/>
      <c r="J191" s="198"/>
      <c r="K191" s="198"/>
      <c r="L191" s="204"/>
      <c r="M191" s="205"/>
      <c r="N191" s="206"/>
      <c r="O191" s="206"/>
      <c r="P191" s="206"/>
      <c r="Q191" s="206"/>
      <c r="R191" s="206"/>
      <c r="S191" s="206"/>
      <c r="T191" s="207"/>
      <c r="AT191" s="208" t="s">
        <v>191</v>
      </c>
      <c r="AU191" s="208" t="s">
        <v>83</v>
      </c>
      <c r="AV191" s="12" t="s">
        <v>83</v>
      </c>
      <c r="AW191" s="12" t="s">
        <v>30</v>
      </c>
      <c r="AX191" s="12" t="s">
        <v>73</v>
      </c>
      <c r="AY191" s="208" t="s">
        <v>182</v>
      </c>
    </row>
    <row r="192" spans="1:65" s="12" customFormat="1">
      <c r="B192" s="197"/>
      <c r="C192" s="198"/>
      <c r="D192" s="199" t="s">
        <v>191</v>
      </c>
      <c r="E192" s="200" t="s">
        <v>1</v>
      </c>
      <c r="F192" s="201" t="s">
        <v>322</v>
      </c>
      <c r="G192" s="198"/>
      <c r="H192" s="202">
        <v>42.484999999999999</v>
      </c>
      <c r="I192" s="203"/>
      <c r="J192" s="198"/>
      <c r="K192" s="198"/>
      <c r="L192" s="204"/>
      <c r="M192" s="205"/>
      <c r="N192" s="206"/>
      <c r="O192" s="206"/>
      <c r="P192" s="206"/>
      <c r="Q192" s="206"/>
      <c r="R192" s="206"/>
      <c r="S192" s="206"/>
      <c r="T192" s="207"/>
      <c r="AT192" s="208" t="s">
        <v>191</v>
      </c>
      <c r="AU192" s="208" t="s">
        <v>83</v>
      </c>
      <c r="AV192" s="12" t="s">
        <v>83</v>
      </c>
      <c r="AW192" s="12" t="s">
        <v>30</v>
      </c>
      <c r="AX192" s="12" t="s">
        <v>73</v>
      </c>
      <c r="AY192" s="208" t="s">
        <v>182</v>
      </c>
    </row>
    <row r="193" spans="1:65" s="13" customFormat="1">
      <c r="B193" s="209"/>
      <c r="C193" s="210"/>
      <c r="D193" s="199" t="s">
        <v>191</v>
      </c>
      <c r="E193" s="211" t="s">
        <v>145</v>
      </c>
      <c r="F193" s="212" t="s">
        <v>199</v>
      </c>
      <c r="G193" s="210"/>
      <c r="H193" s="213">
        <v>75.894999999999996</v>
      </c>
      <c r="I193" s="214"/>
      <c r="J193" s="210"/>
      <c r="K193" s="210"/>
      <c r="L193" s="215"/>
      <c r="M193" s="216"/>
      <c r="N193" s="217"/>
      <c r="O193" s="217"/>
      <c r="P193" s="217"/>
      <c r="Q193" s="217"/>
      <c r="R193" s="217"/>
      <c r="S193" s="217"/>
      <c r="T193" s="218"/>
      <c r="AT193" s="219" t="s">
        <v>191</v>
      </c>
      <c r="AU193" s="219" t="s">
        <v>83</v>
      </c>
      <c r="AV193" s="13" t="s">
        <v>189</v>
      </c>
      <c r="AW193" s="13" t="s">
        <v>30</v>
      </c>
      <c r="AX193" s="13" t="s">
        <v>73</v>
      </c>
      <c r="AY193" s="219" t="s">
        <v>182</v>
      </c>
    </row>
    <row r="194" spans="1:65" s="12" customFormat="1">
      <c r="B194" s="197"/>
      <c r="C194" s="198"/>
      <c r="D194" s="199" t="s">
        <v>191</v>
      </c>
      <c r="E194" s="200" t="s">
        <v>1</v>
      </c>
      <c r="F194" s="201" t="s">
        <v>323</v>
      </c>
      <c r="G194" s="198"/>
      <c r="H194" s="202">
        <v>136.61099999999999</v>
      </c>
      <c r="I194" s="203"/>
      <c r="J194" s="198"/>
      <c r="K194" s="198"/>
      <c r="L194" s="204"/>
      <c r="M194" s="205"/>
      <c r="N194" s="206"/>
      <c r="O194" s="206"/>
      <c r="P194" s="206"/>
      <c r="Q194" s="206"/>
      <c r="R194" s="206"/>
      <c r="S194" s="206"/>
      <c r="T194" s="207"/>
      <c r="AT194" s="208" t="s">
        <v>191</v>
      </c>
      <c r="AU194" s="208" t="s">
        <v>83</v>
      </c>
      <c r="AV194" s="12" t="s">
        <v>83</v>
      </c>
      <c r="AW194" s="12" t="s">
        <v>30</v>
      </c>
      <c r="AX194" s="12" t="s">
        <v>81</v>
      </c>
      <c r="AY194" s="208" t="s">
        <v>182</v>
      </c>
    </row>
    <row r="195" spans="1:65" s="1" customFormat="1" ht="24">
      <c r="A195" s="33"/>
      <c r="B195" s="34"/>
      <c r="C195" s="184" t="s">
        <v>308</v>
      </c>
      <c r="D195" s="184" t="s">
        <v>184</v>
      </c>
      <c r="E195" s="185" t="s">
        <v>325</v>
      </c>
      <c r="F195" s="186" t="s">
        <v>326</v>
      </c>
      <c r="G195" s="187" t="s">
        <v>223</v>
      </c>
      <c r="H195" s="188">
        <v>28.64</v>
      </c>
      <c r="I195" s="189"/>
      <c r="J195" s="190">
        <f>ROUND(I195*H195,2)</f>
        <v>0</v>
      </c>
      <c r="K195" s="186" t="s">
        <v>1</v>
      </c>
      <c r="L195" s="38"/>
      <c r="M195" s="191" t="s">
        <v>1</v>
      </c>
      <c r="N195" s="192" t="s">
        <v>38</v>
      </c>
      <c r="O195" s="70"/>
      <c r="P195" s="193">
        <f>O195*H195</f>
        <v>0</v>
      </c>
      <c r="Q195" s="193">
        <v>0</v>
      </c>
      <c r="R195" s="193">
        <f>Q195*H195</f>
        <v>0</v>
      </c>
      <c r="S195" s="193">
        <v>0</v>
      </c>
      <c r="T195" s="194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5" t="s">
        <v>189</v>
      </c>
      <c r="AT195" s="195" t="s">
        <v>184</v>
      </c>
      <c r="AU195" s="195" t="s">
        <v>83</v>
      </c>
      <c r="AY195" s="16" t="s">
        <v>182</v>
      </c>
      <c r="BE195" s="196">
        <f>IF(N195="základní",J195,0)</f>
        <v>0</v>
      </c>
      <c r="BF195" s="196">
        <f>IF(N195="snížená",J195,0)</f>
        <v>0</v>
      </c>
      <c r="BG195" s="196">
        <f>IF(N195="zákl. přenesená",J195,0)</f>
        <v>0</v>
      </c>
      <c r="BH195" s="196">
        <f>IF(N195="sníž. přenesená",J195,0)</f>
        <v>0</v>
      </c>
      <c r="BI195" s="196">
        <f>IF(N195="nulová",J195,0)</f>
        <v>0</v>
      </c>
      <c r="BJ195" s="16" t="s">
        <v>81</v>
      </c>
      <c r="BK195" s="196">
        <f>ROUND(I195*H195,2)</f>
        <v>0</v>
      </c>
      <c r="BL195" s="16" t="s">
        <v>189</v>
      </c>
      <c r="BM195" s="195" t="s">
        <v>327</v>
      </c>
    </row>
    <row r="196" spans="1:65" s="12" customFormat="1">
      <c r="B196" s="197"/>
      <c r="C196" s="198"/>
      <c r="D196" s="199" t="s">
        <v>191</v>
      </c>
      <c r="E196" s="200" t="s">
        <v>136</v>
      </c>
      <c r="F196" s="201" t="s">
        <v>328</v>
      </c>
      <c r="G196" s="198"/>
      <c r="H196" s="202">
        <v>28.64</v>
      </c>
      <c r="I196" s="203"/>
      <c r="J196" s="198"/>
      <c r="K196" s="198"/>
      <c r="L196" s="204"/>
      <c r="M196" s="205"/>
      <c r="N196" s="206"/>
      <c r="O196" s="206"/>
      <c r="P196" s="206"/>
      <c r="Q196" s="206"/>
      <c r="R196" s="206"/>
      <c r="S196" s="206"/>
      <c r="T196" s="207"/>
      <c r="AT196" s="208" t="s">
        <v>191</v>
      </c>
      <c r="AU196" s="208" t="s">
        <v>83</v>
      </c>
      <c r="AV196" s="12" t="s">
        <v>83</v>
      </c>
      <c r="AW196" s="12" t="s">
        <v>30</v>
      </c>
      <c r="AX196" s="12" t="s">
        <v>81</v>
      </c>
      <c r="AY196" s="208" t="s">
        <v>182</v>
      </c>
    </row>
    <row r="197" spans="1:65" s="1" customFormat="1" ht="16.5" customHeight="1">
      <c r="A197" s="33"/>
      <c r="B197" s="34"/>
      <c r="C197" s="230" t="s">
        <v>314</v>
      </c>
      <c r="D197" s="230" t="s">
        <v>315</v>
      </c>
      <c r="E197" s="231" t="s">
        <v>330</v>
      </c>
      <c r="F197" s="232" t="s">
        <v>331</v>
      </c>
      <c r="G197" s="233" t="s">
        <v>305</v>
      </c>
      <c r="H197" s="234">
        <v>51.552</v>
      </c>
      <c r="I197" s="235"/>
      <c r="J197" s="236">
        <f>ROUND(I197*H197,2)</f>
        <v>0</v>
      </c>
      <c r="K197" s="232" t="s">
        <v>1</v>
      </c>
      <c r="L197" s="237"/>
      <c r="M197" s="238" t="s">
        <v>1</v>
      </c>
      <c r="N197" s="239" t="s">
        <v>38</v>
      </c>
      <c r="O197" s="70"/>
      <c r="P197" s="193">
        <f>O197*H197</f>
        <v>0</v>
      </c>
      <c r="Q197" s="193">
        <v>0</v>
      </c>
      <c r="R197" s="193">
        <f>Q197*H197</f>
        <v>0</v>
      </c>
      <c r="S197" s="193">
        <v>0</v>
      </c>
      <c r="T197" s="194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5" t="s">
        <v>226</v>
      </c>
      <c r="AT197" s="195" t="s">
        <v>315</v>
      </c>
      <c r="AU197" s="195" t="s">
        <v>83</v>
      </c>
      <c r="AY197" s="16" t="s">
        <v>182</v>
      </c>
      <c r="BE197" s="196">
        <f>IF(N197="základní",J197,0)</f>
        <v>0</v>
      </c>
      <c r="BF197" s="196">
        <f>IF(N197="snížená",J197,0)</f>
        <v>0</v>
      </c>
      <c r="BG197" s="196">
        <f>IF(N197="zákl. přenesená",J197,0)</f>
        <v>0</v>
      </c>
      <c r="BH197" s="196">
        <f>IF(N197="sníž. přenesená",J197,0)</f>
        <v>0</v>
      </c>
      <c r="BI197" s="196">
        <f>IF(N197="nulová",J197,0)</f>
        <v>0</v>
      </c>
      <c r="BJ197" s="16" t="s">
        <v>81</v>
      </c>
      <c r="BK197" s="196">
        <f>ROUND(I197*H197,2)</f>
        <v>0</v>
      </c>
      <c r="BL197" s="16" t="s">
        <v>189</v>
      </c>
      <c r="BM197" s="195" t="s">
        <v>332</v>
      </c>
    </row>
    <row r="198" spans="1:65" s="12" customFormat="1">
      <c r="B198" s="197"/>
      <c r="C198" s="198"/>
      <c r="D198" s="199" t="s">
        <v>191</v>
      </c>
      <c r="E198" s="200" t="s">
        <v>1</v>
      </c>
      <c r="F198" s="201" t="s">
        <v>333</v>
      </c>
      <c r="G198" s="198"/>
      <c r="H198" s="202">
        <v>51.552</v>
      </c>
      <c r="I198" s="203"/>
      <c r="J198" s="198"/>
      <c r="K198" s="198"/>
      <c r="L198" s="204"/>
      <c r="M198" s="205"/>
      <c r="N198" s="206"/>
      <c r="O198" s="206"/>
      <c r="P198" s="206"/>
      <c r="Q198" s="206"/>
      <c r="R198" s="206"/>
      <c r="S198" s="206"/>
      <c r="T198" s="207"/>
      <c r="AT198" s="208" t="s">
        <v>191</v>
      </c>
      <c r="AU198" s="208" t="s">
        <v>83</v>
      </c>
      <c r="AV198" s="12" t="s">
        <v>83</v>
      </c>
      <c r="AW198" s="12" t="s">
        <v>30</v>
      </c>
      <c r="AX198" s="12" t="s">
        <v>81</v>
      </c>
      <c r="AY198" s="208" t="s">
        <v>182</v>
      </c>
    </row>
    <row r="199" spans="1:65" s="1" customFormat="1" ht="24">
      <c r="A199" s="33"/>
      <c r="B199" s="34"/>
      <c r="C199" s="184" t="s">
        <v>324</v>
      </c>
      <c r="D199" s="184" t="s">
        <v>184</v>
      </c>
      <c r="E199" s="185" t="s">
        <v>335</v>
      </c>
      <c r="F199" s="186" t="s">
        <v>336</v>
      </c>
      <c r="G199" s="187" t="s">
        <v>187</v>
      </c>
      <c r="H199" s="188">
        <v>77.570999999999998</v>
      </c>
      <c r="I199" s="189"/>
      <c r="J199" s="190">
        <f>ROUND(I199*H199,2)</f>
        <v>0</v>
      </c>
      <c r="K199" s="186" t="s">
        <v>188</v>
      </c>
      <c r="L199" s="38"/>
      <c r="M199" s="191" t="s">
        <v>1</v>
      </c>
      <c r="N199" s="192" t="s">
        <v>38</v>
      </c>
      <c r="O199" s="70"/>
      <c r="P199" s="193">
        <f>O199*H199</f>
        <v>0</v>
      </c>
      <c r="Q199" s="193">
        <v>0</v>
      </c>
      <c r="R199" s="193">
        <f>Q199*H199</f>
        <v>0</v>
      </c>
      <c r="S199" s="193">
        <v>0</v>
      </c>
      <c r="T199" s="194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5" t="s">
        <v>189</v>
      </c>
      <c r="AT199" s="195" t="s">
        <v>184</v>
      </c>
      <c r="AU199" s="195" t="s">
        <v>83</v>
      </c>
      <c r="AY199" s="16" t="s">
        <v>182</v>
      </c>
      <c r="BE199" s="196">
        <f>IF(N199="základní",J199,0)</f>
        <v>0</v>
      </c>
      <c r="BF199" s="196">
        <f>IF(N199="snížená",J199,0)</f>
        <v>0</v>
      </c>
      <c r="BG199" s="196">
        <f>IF(N199="zákl. přenesená",J199,0)</f>
        <v>0</v>
      </c>
      <c r="BH199" s="196">
        <f>IF(N199="sníž. přenesená",J199,0)</f>
        <v>0</v>
      </c>
      <c r="BI199" s="196">
        <f>IF(N199="nulová",J199,0)</f>
        <v>0</v>
      </c>
      <c r="BJ199" s="16" t="s">
        <v>81</v>
      </c>
      <c r="BK199" s="196">
        <f>ROUND(I199*H199,2)</f>
        <v>0</v>
      </c>
      <c r="BL199" s="16" t="s">
        <v>189</v>
      </c>
      <c r="BM199" s="195" t="s">
        <v>337</v>
      </c>
    </row>
    <row r="200" spans="1:65" s="12" customFormat="1">
      <c r="B200" s="197"/>
      <c r="C200" s="198"/>
      <c r="D200" s="199" t="s">
        <v>191</v>
      </c>
      <c r="E200" s="200" t="s">
        <v>1</v>
      </c>
      <c r="F200" s="201" t="s">
        <v>219</v>
      </c>
      <c r="G200" s="198"/>
      <c r="H200" s="202">
        <v>77.570999999999998</v>
      </c>
      <c r="I200" s="203"/>
      <c r="J200" s="198"/>
      <c r="K200" s="198"/>
      <c r="L200" s="204"/>
      <c r="M200" s="205"/>
      <c r="N200" s="206"/>
      <c r="O200" s="206"/>
      <c r="P200" s="206"/>
      <c r="Q200" s="206"/>
      <c r="R200" s="206"/>
      <c r="S200" s="206"/>
      <c r="T200" s="207"/>
      <c r="AT200" s="208" t="s">
        <v>191</v>
      </c>
      <c r="AU200" s="208" t="s">
        <v>83</v>
      </c>
      <c r="AV200" s="12" t="s">
        <v>83</v>
      </c>
      <c r="AW200" s="12" t="s">
        <v>30</v>
      </c>
      <c r="AX200" s="12" t="s">
        <v>73</v>
      </c>
      <c r="AY200" s="208" t="s">
        <v>182</v>
      </c>
    </row>
    <row r="201" spans="1:65" s="13" customFormat="1">
      <c r="B201" s="209"/>
      <c r="C201" s="210"/>
      <c r="D201" s="199" t="s">
        <v>191</v>
      </c>
      <c r="E201" s="211" t="s">
        <v>1</v>
      </c>
      <c r="F201" s="212" t="s">
        <v>199</v>
      </c>
      <c r="G201" s="210"/>
      <c r="H201" s="213">
        <v>77.570999999999998</v>
      </c>
      <c r="I201" s="214"/>
      <c r="J201" s="210"/>
      <c r="K201" s="210"/>
      <c r="L201" s="215"/>
      <c r="M201" s="216"/>
      <c r="N201" s="217"/>
      <c r="O201" s="217"/>
      <c r="P201" s="217"/>
      <c r="Q201" s="217"/>
      <c r="R201" s="217"/>
      <c r="S201" s="217"/>
      <c r="T201" s="218"/>
      <c r="AT201" s="219" t="s">
        <v>191</v>
      </c>
      <c r="AU201" s="219" t="s">
        <v>83</v>
      </c>
      <c r="AV201" s="13" t="s">
        <v>189</v>
      </c>
      <c r="AW201" s="13" t="s">
        <v>30</v>
      </c>
      <c r="AX201" s="13" t="s">
        <v>81</v>
      </c>
      <c r="AY201" s="219" t="s">
        <v>182</v>
      </c>
    </row>
    <row r="202" spans="1:65" s="1" customFormat="1" ht="16.5" customHeight="1">
      <c r="A202" s="33"/>
      <c r="B202" s="34"/>
      <c r="C202" s="184" t="s">
        <v>329</v>
      </c>
      <c r="D202" s="184" t="s">
        <v>184</v>
      </c>
      <c r="E202" s="185" t="s">
        <v>339</v>
      </c>
      <c r="F202" s="186" t="s">
        <v>340</v>
      </c>
      <c r="G202" s="187" t="s">
        <v>341</v>
      </c>
      <c r="H202" s="188">
        <v>179</v>
      </c>
      <c r="I202" s="189"/>
      <c r="J202" s="190">
        <f>ROUND(I202*H202,2)</f>
        <v>0</v>
      </c>
      <c r="K202" s="186" t="s">
        <v>1</v>
      </c>
      <c r="L202" s="38"/>
      <c r="M202" s="191" t="s">
        <v>1</v>
      </c>
      <c r="N202" s="192" t="s">
        <v>38</v>
      </c>
      <c r="O202" s="70"/>
      <c r="P202" s="193">
        <f>O202*H202</f>
        <v>0</v>
      </c>
      <c r="Q202" s="193">
        <v>0</v>
      </c>
      <c r="R202" s="193">
        <f>Q202*H202</f>
        <v>0</v>
      </c>
      <c r="S202" s="193">
        <v>0</v>
      </c>
      <c r="T202" s="194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5" t="s">
        <v>189</v>
      </c>
      <c r="AT202" s="195" t="s">
        <v>184</v>
      </c>
      <c r="AU202" s="195" t="s">
        <v>83</v>
      </c>
      <c r="AY202" s="16" t="s">
        <v>182</v>
      </c>
      <c r="BE202" s="196">
        <f>IF(N202="základní",J202,0)</f>
        <v>0</v>
      </c>
      <c r="BF202" s="196">
        <f>IF(N202="snížená",J202,0)</f>
        <v>0</v>
      </c>
      <c r="BG202" s="196">
        <f>IF(N202="zákl. přenesená",J202,0)</f>
        <v>0</v>
      </c>
      <c r="BH202" s="196">
        <f>IF(N202="sníž. přenesená",J202,0)</f>
        <v>0</v>
      </c>
      <c r="BI202" s="196">
        <f>IF(N202="nulová",J202,0)</f>
        <v>0</v>
      </c>
      <c r="BJ202" s="16" t="s">
        <v>81</v>
      </c>
      <c r="BK202" s="196">
        <f>ROUND(I202*H202,2)</f>
        <v>0</v>
      </c>
      <c r="BL202" s="16" t="s">
        <v>189</v>
      </c>
      <c r="BM202" s="195" t="s">
        <v>342</v>
      </c>
    </row>
    <row r="203" spans="1:65" s="12" customFormat="1">
      <c r="B203" s="197"/>
      <c r="C203" s="198"/>
      <c r="D203" s="199" t="s">
        <v>191</v>
      </c>
      <c r="E203" s="200" t="s">
        <v>123</v>
      </c>
      <c r="F203" s="201" t="s">
        <v>635</v>
      </c>
      <c r="G203" s="198"/>
      <c r="H203" s="202">
        <v>179</v>
      </c>
      <c r="I203" s="203"/>
      <c r="J203" s="198"/>
      <c r="K203" s="198"/>
      <c r="L203" s="204"/>
      <c r="M203" s="205"/>
      <c r="N203" s="206"/>
      <c r="O203" s="206"/>
      <c r="P203" s="206"/>
      <c r="Q203" s="206"/>
      <c r="R203" s="206"/>
      <c r="S203" s="206"/>
      <c r="T203" s="207"/>
      <c r="AT203" s="208" t="s">
        <v>191</v>
      </c>
      <c r="AU203" s="208" t="s">
        <v>83</v>
      </c>
      <c r="AV203" s="12" t="s">
        <v>83</v>
      </c>
      <c r="AW203" s="12" t="s">
        <v>30</v>
      </c>
      <c r="AX203" s="12" t="s">
        <v>81</v>
      </c>
      <c r="AY203" s="208" t="s">
        <v>182</v>
      </c>
    </row>
    <row r="204" spans="1:65" s="12" customFormat="1">
      <c r="B204" s="197"/>
      <c r="C204" s="198"/>
      <c r="D204" s="199" t="s">
        <v>191</v>
      </c>
      <c r="E204" s="200" t="s">
        <v>118</v>
      </c>
      <c r="F204" s="201" t="s">
        <v>344</v>
      </c>
      <c r="G204" s="198"/>
      <c r="H204" s="202">
        <v>0.8</v>
      </c>
      <c r="I204" s="203"/>
      <c r="J204" s="198"/>
      <c r="K204" s="198"/>
      <c r="L204" s="204"/>
      <c r="M204" s="205"/>
      <c r="N204" s="206"/>
      <c r="O204" s="206"/>
      <c r="P204" s="206"/>
      <c r="Q204" s="206"/>
      <c r="R204" s="206"/>
      <c r="S204" s="206"/>
      <c r="T204" s="207"/>
      <c r="AT204" s="208" t="s">
        <v>191</v>
      </c>
      <c r="AU204" s="208" t="s">
        <v>83</v>
      </c>
      <c r="AV204" s="12" t="s">
        <v>83</v>
      </c>
      <c r="AW204" s="12" t="s">
        <v>30</v>
      </c>
      <c r="AX204" s="12" t="s">
        <v>73</v>
      </c>
      <c r="AY204" s="208" t="s">
        <v>182</v>
      </c>
    </row>
    <row r="205" spans="1:65" s="12" customFormat="1">
      <c r="B205" s="197"/>
      <c r="C205" s="198"/>
      <c r="D205" s="199" t="s">
        <v>191</v>
      </c>
      <c r="E205" s="200" t="s">
        <v>133</v>
      </c>
      <c r="F205" s="201" t="s">
        <v>345</v>
      </c>
      <c r="G205" s="198"/>
      <c r="H205" s="202">
        <v>1.4</v>
      </c>
      <c r="I205" s="203"/>
      <c r="J205" s="198"/>
      <c r="K205" s="198"/>
      <c r="L205" s="204"/>
      <c r="M205" s="205"/>
      <c r="N205" s="206"/>
      <c r="O205" s="206"/>
      <c r="P205" s="206"/>
      <c r="Q205" s="206"/>
      <c r="R205" s="206"/>
      <c r="S205" s="206"/>
      <c r="T205" s="207"/>
      <c r="AT205" s="208" t="s">
        <v>191</v>
      </c>
      <c r="AU205" s="208" t="s">
        <v>83</v>
      </c>
      <c r="AV205" s="12" t="s">
        <v>83</v>
      </c>
      <c r="AW205" s="12" t="s">
        <v>30</v>
      </c>
      <c r="AX205" s="12" t="s">
        <v>73</v>
      </c>
      <c r="AY205" s="208" t="s">
        <v>182</v>
      </c>
    </row>
    <row r="206" spans="1:65" s="12" customFormat="1">
      <c r="B206" s="197"/>
      <c r="C206" s="198"/>
      <c r="D206" s="199" t="s">
        <v>191</v>
      </c>
      <c r="E206" s="200" t="s">
        <v>148</v>
      </c>
      <c r="F206" s="201" t="s">
        <v>636</v>
      </c>
      <c r="G206" s="198"/>
      <c r="H206" s="202">
        <v>17</v>
      </c>
      <c r="I206" s="203"/>
      <c r="J206" s="198"/>
      <c r="K206" s="198"/>
      <c r="L206" s="204"/>
      <c r="M206" s="205"/>
      <c r="N206" s="206"/>
      <c r="O206" s="206"/>
      <c r="P206" s="206"/>
      <c r="Q206" s="206"/>
      <c r="R206" s="206"/>
      <c r="S206" s="206"/>
      <c r="T206" s="207"/>
      <c r="AT206" s="208" t="s">
        <v>191</v>
      </c>
      <c r="AU206" s="208" t="s">
        <v>83</v>
      </c>
      <c r="AV206" s="12" t="s">
        <v>83</v>
      </c>
      <c r="AW206" s="12" t="s">
        <v>30</v>
      </c>
      <c r="AX206" s="12" t="s">
        <v>73</v>
      </c>
      <c r="AY206" s="208" t="s">
        <v>182</v>
      </c>
    </row>
    <row r="207" spans="1:65" s="12" customFormat="1">
      <c r="B207" s="197"/>
      <c r="C207" s="198"/>
      <c r="D207" s="199" t="s">
        <v>191</v>
      </c>
      <c r="E207" s="200" t="s">
        <v>121</v>
      </c>
      <c r="F207" s="201" t="s">
        <v>637</v>
      </c>
      <c r="G207" s="198"/>
      <c r="H207" s="202">
        <v>29.83</v>
      </c>
      <c r="I207" s="203"/>
      <c r="J207" s="198"/>
      <c r="K207" s="198"/>
      <c r="L207" s="204"/>
      <c r="M207" s="205"/>
      <c r="N207" s="206"/>
      <c r="O207" s="206"/>
      <c r="P207" s="206"/>
      <c r="Q207" s="206"/>
      <c r="R207" s="206"/>
      <c r="S207" s="206"/>
      <c r="T207" s="207"/>
      <c r="AT207" s="208" t="s">
        <v>191</v>
      </c>
      <c r="AU207" s="208" t="s">
        <v>83</v>
      </c>
      <c r="AV207" s="12" t="s">
        <v>83</v>
      </c>
      <c r="AW207" s="12" t="s">
        <v>30</v>
      </c>
      <c r="AX207" s="12" t="s">
        <v>73</v>
      </c>
      <c r="AY207" s="208" t="s">
        <v>182</v>
      </c>
    </row>
    <row r="208" spans="1:65" s="12" customFormat="1">
      <c r="B208" s="197"/>
      <c r="C208" s="198"/>
      <c r="D208" s="199" t="s">
        <v>191</v>
      </c>
      <c r="E208" s="200" t="s">
        <v>114</v>
      </c>
      <c r="F208" s="201" t="s">
        <v>638</v>
      </c>
      <c r="G208" s="198"/>
      <c r="H208" s="202">
        <v>29.83</v>
      </c>
      <c r="I208" s="203"/>
      <c r="J208" s="198"/>
      <c r="K208" s="198"/>
      <c r="L208" s="204"/>
      <c r="M208" s="205"/>
      <c r="N208" s="206"/>
      <c r="O208" s="206"/>
      <c r="P208" s="206"/>
      <c r="Q208" s="206"/>
      <c r="R208" s="206"/>
      <c r="S208" s="206"/>
      <c r="T208" s="207"/>
      <c r="AT208" s="208" t="s">
        <v>191</v>
      </c>
      <c r="AU208" s="208" t="s">
        <v>83</v>
      </c>
      <c r="AV208" s="12" t="s">
        <v>83</v>
      </c>
      <c r="AW208" s="12" t="s">
        <v>30</v>
      </c>
      <c r="AX208" s="12" t="s">
        <v>73</v>
      </c>
      <c r="AY208" s="208" t="s">
        <v>182</v>
      </c>
    </row>
    <row r="209" spans="1:65" s="12" customFormat="1">
      <c r="B209" s="197"/>
      <c r="C209" s="198"/>
      <c r="D209" s="199" t="s">
        <v>191</v>
      </c>
      <c r="E209" s="200" t="s">
        <v>126</v>
      </c>
      <c r="F209" s="201" t="s">
        <v>639</v>
      </c>
      <c r="G209" s="198"/>
      <c r="H209" s="202">
        <v>59.67</v>
      </c>
      <c r="I209" s="203"/>
      <c r="J209" s="198"/>
      <c r="K209" s="198"/>
      <c r="L209" s="204"/>
      <c r="M209" s="205"/>
      <c r="N209" s="206"/>
      <c r="O209" s="206"/>
      <c r="P209" s="206"/>
      <c r="Q209" s="206"/>
      <c r="R209" s="206"/>
      <c r="S209" s="206"/>
      <c r="T209" s="207"/>
      <c r="AT209" s="208" t="s">
        <v>191</v>
      </c>
      <c r="AU209" s="208" t="s">
        <v>83</v>
      </c>
      <c r="AV209" s="12" t="s">
        <v>83</v>
      </c>
      <c r="AW209" s="12" t="s">
        <v>30</v>
      </c>
      <c r="AX209" s="12" t="s">
        <v>73</v>
      </c>
      <c r="AY209" s="208" t="s">
        <v>182</v>
      </c>
    </row>
    <row r="210" spans="1:65" s="12" customFormat="1">
      <c r="B210" s="197"/>
      <c r="C210" s="198"/>
      <c r="D210" s="199" t="s">
        <v>191</v>
      </c>
      <c r="E210" s="200" t="s">
        <v>111</v>
      </c>
      <c r="F210" s="201" t="s">
        <v>640</v>
      </c>
      <c r="G210" s="198"/>
      <c r="H210" s="202">
        <v>59.67</v>
      </c>
      <c r="I210" s="203"/>
      <c r="J210" s="198"/>
      <c r="K210" s="198"/>
      <c r="L210" s="204"/>
      <c r="M210" s="205"/>
      <c r="N210" s="206"/>
      <c r="O210" s="206"/>
      <c r="P210" s="206"/>
      <c r="Q210" s="206"/>
      <c r="R210" s="206"/>
      <c r="S210" s="206"/>
      <c r="T210" s="207"/>
      <c r="AT210" s="208" t="s">
        <v>191</v>
      </c>
      <c r="AU210" s="208" t="s">
        <v>83</v>
      </c>
      <c r="AV210" s="12" t="s">
        <v>83</v>
      </c>
      <c r="AW210" s="12" t="s">
        <v>30</v>
      </c>
      <c r="AX210" s="12" t="s">
        <v>73</v>
      </c>
      <c r="AY210" s="208" t="s">
        <v>182</v>
      </c>
    </row>
    <row r="211" spans="1:65" s="11" customFormat="1" ht="22.9" customHeight="1">
      <c r="B211" s="168"/>
      <c r="C211" s="169"/>
      <c r="D211" s="170" t="s">
        <v>72</v>
      </c>
      <c r="E211" s="182" t="s">
        <v>189</v>
      </c>
      <c r="F211" s="182" t="s">
        <v>354</v>
      </c>
      <c r="G211" s="169"/>
      <c r="H211" s="169"/>
      <c r="I211" s="172"/>
      <c r="J211" s="183">
        <f>BK211</f>
        <v>0</v>
      </c>
      <c r="K211" s="169"/>
      <c r="L211" s="174"/>
      <c r="M211" s="175"/>
      <c r="N211" s="176"/>
      <c r="O211" s="176"/>
      <c r="P211" s="177">
        <f>SUM(P212:P215)</f>
        <v>0</v>
      </c>
      <c r="Q211" s="176"/>
      <c r="R211" s="177">
        <f>SUM(R212:R215)</f>
        <v>0</v>
      </c>
      <c r="S211" s="176"/>
      <c r="T211" s="178">
        <f>SUM(T212:T215)</f>
        <v>0</v>
      </c>
      <c r="AR211" s="179" t="s">
        <v>81</v>
      </c>
      <c r="AT211" s="180" t="s">
        <v>72</v>
      </c>
      <c r="AU211" s="180" t="s">
        <v>81</v>
      </c>
      <c r="AY211" s="179" t="s">
        <v>182</v>
      </c>
      <c r="BK211" s="181">
        <f>SUM(BK212:BK215)</f>
        <v>0</v>
      </c>
    </row>
    <row r="212" spans="1:65" s="1" customFormat="1" ht="16.5" customHeight="1">
      <c r="A212" s="33"/>
      <c r="B212" s="34"/>
      <c r="C212" s="184" t="s">
        <v>334</v>
      </c>
      <c r="D212" s="184" t="s">
        <v>184</v>
      </c>
      <c r="E212" s="185" t="s">
        <v>356</v>
      </c>
      <c r="F212" s="186" t="s">
        <v>357</v>
      </c>
      <c r="G212" s="187" t="s">
        <v>223</v>
      </c>
      <c r="H212" s="188">
        <v>1.0880000000000001</v>
      </c>
      <c r="I212" s="189"/>
      <c r="J212" s="190">
        <f>ROUND(I212*H212,2)</f>
        <v>0</v>
      </c>
      <c r="K212" s="186" t="s">
        <v>1</v>
      </c>
      <c r="L212" s="38"/>
      <c r="M212" s="191" t="s">
        <v>1</v>
      </c>
      <c r="N212" s="192" t="s">
        <v>38</v>
      </c>
      <c r="O212" s="70"/>
      <c r="P212" s="193">
        <f>O212*H212</f>
        <v>0</v>
      </c>
      <c r="Q212" s="193">
        <v>0</v>
      </c>
      <c r="R212" s="193">
        <f>Q212*H212</f>
        <v>0</v>
      </c>
      <c r="S212" s="193">
        <v>0</v>
      </c>
      <c r="T212" s="194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5" t="s">
        <v>189</v>
      </c>
      <c r="AT212" s="195" t="s">
        <v>184</v>
      </c>
      <c r="AU212" s="195" t="s">
        <v>83</v>
      </c>
      <c r="AY212" s="16" t="s">
        <v>182</v>
      </c>
      <c r="BE212" s="196">
        <f>IF(N212="základní",J212,0)</f>
        <v>0</v>
      </c>
      <c r="BF212" s="196">
        <f>IF(N212="snížená",J212,0)</f>
        <v>0</v>
      </c>
      <c r="BG212" s="196">
        <f>IF(N212="zákl. přenesená",J212,0)</f>
        <v>0</v>
      </c>
      <c r="BH212" s="196">
        <f>IF(N212="sníž. přenesená",J212,0)</f>
        <v>0</v>
      </c>
      <c r="BI212" s="196">
        <f>IF(N212="nulová",J212,0)</f>
        <v>0</v>
      </c>
      <c r="BJ212" s="16" t="s">
        <v>81</v>
      </c>
      <c r="BK212" s="196">
        <f>ROUND(I212*H212,2)</f>
        <v>0</v>
      </c>
      <c r="BL212" s="16" t="s">
        <v>189</v>
      </c>
      <c r="BM212" s="195" t="s">
        <v>358</v>
      </c>
    </row>
    <row r="213" spans="1:65" s="12" customFormat="1">
      <c r="B213" s="197"/>
      <c r="C213" s="198"/>
      <c r="D213" s="199" t="s">
        <v>191</v>
      </c>
      <c r="E213" s="200" t="s">
        <v>142</v>
      </c>
      <c r="F213" s="201" t="s">
        <v>359</v>
      </c>
      <c r="G213" s="198"/>
      <c r="H213" s="202">
        <v>1.0880000000000001</v>
      </c>
      <c r="I213" s="203"/>
      <c r="J213" s="198"/>
      <c r="K213" s="198"/>
      <c r="L213" s="204"/>
      <c r="M213" s="205"/>
      <c r="N213" s="206"/>
      <c r="O213" s="206"/>
      <c r="P213" s="206"/>
      <c r="Q213" s="206"/>
      <c r="R213" s="206"/>
      <c r="S213" s="206"/>
      <c r="T213" s="207"/>
      <c r="AT213" s="208" t="s">
        <v>191</v>
      </c>
      <c r="AU213" s="208" t="s">
        <v>83</v>
      </c>
      <c r="AV213" s="12" t="s">
        <v>83</v>
      </c>
      <c r="AW213" s="12" t="s">
        <v>30</v>
      </c>
      <c r="AX213" s="12" t="s">
        <v>81</v>
      </c>
      <c r="AY213" s="208" t="s">
        <v>182</v>
      </c>
    </row>
    <row r="214" spans="1:65" s="1" customFormat="1" ht="24">
      <c r="A214" s="33"/>
      <c r="B214" s="34"/>
      <c r="C214" s="184" t="s">
        <v>338</v>
      </c>
      <c r="D214" s="184" t="s">
        <v>184</v>
      </c>
      <c r="E214" s="185" t="s">
        <v>361</v>
      </c>
      <c r="F214" s="186" t="s">
        <v>362</v>
      </c>
      <c r="G214" s="187" t="s">
        <v>223</v>
      </c>
      <c r="H214" s="188">
        <v>14.32</v>
      </c>
      <c r="I214" s="189"/>
      <c r="J214" s="190">
        <f>ROUND(I214*H214,2)</f>
        <v>0</v>
      </c>
      <c r="K214" s="186" t="s">
        <v>188</v>
      </c>
      <c r="L214" s="38"/>
      <c r="M214" s="191" t="s">
        <v>1</v>
      </c>
      <c r="N214" s="192" t="s">
        <v>38</v>
      </c>
      <c r="O214" s="70"/>
      <c r="P214" s="193">
        <f>O214*H214</f>
        <v>0</v>
      </c>
      <c r="Q214" s="193">
        <v>0</v>
      </c>
      <c r="R214" s="193">
        <f>Q214*H214</f>
        <v>0</v>
      </c>
      <c r="S214" s="193">
        <v>0</v>
      </c>
      <c r="T214" s="194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5" t="s">
        <v>189</v>
      </c>
      <c r="AT214" s="195" t="s">
        <v>184</v>
      </c>
      <c r="AU214" s="195" t="s">
        <v>83</v>
      </c>
      <c r="AY214" s="16" t="s">
        <v>182</v>
      </c>
      <c r="BE214" s="196">
        <f>IF(N214="základní",J214,0)</f>
        <v>0</v>
      </c>
      <c r="BF214" s="196">
        <f>IF(N214="snížená",J214,0)</f>
        <v>0</v>
      </c>
      <c r="BG214" s="196">
        <f>IF(N214="zákl. přenesená",J214,0)</f>
        <v>0</v>
      </c>
      <c r="BH214" s="196">
        <f>IF(N214="sníž. přenesená",J214,0)</f>
        <v>0</v>
      </c>
      <c r="BI214" s="196">
        <f>IF(N214="nulová",J214,0)</f>
        <v>0</v>
      </c>
      <c r="BJ214" s="16" t="s">
        <v>81</v>
      </c>
      <c r="BK214" s="196">
        <f>ROUND(I214*H214,2)</f>
        <v>0</v>
      </c>
      <c r="BL214" s="16" t="s">
        <v>189</v>
      </c>
      <c r="BM214" s="195" t="s">
        <v>363</v>
      </c>
    </row>
    <row r="215" spans="1:65" s="12" customFormat="1">
      <c r="B215" s="197"/>
      <c r="C215" s="198"/>
      <c r="D215" s="199" t="s">
        <v>191</v>
      </c>
      <c r="E215" s="200" t="s">
        <v>139</v>
      </c>
      <c r="F215" s="201" t="s">
        <v>364</v>
      </c>
      <c r="G215" s="198"/>
      <c r="H215" s="202">
        <v>14.32</v>
      </c>
      <c r="I215" s="203"/>
      <c r="J215" s="198"/>
      <c r="K215" s="198"/>
      <c r="L215" s="204"/>
      <c r="M215" s="205"/>
      <c r="N215" s="206"/>
      <c r="O215" s="206"/>
      <c r="P215" s="206"/>
      <c r="Q215" s="206"/>
      <c r="R215" s="206"/>
      <c r="S215" s="206"/>
      <c r="T215" s="207"/>
      <c r="AT215" s="208" t="s">
        <v>191</v>
      </c>
      <c r="AU215" s="208" t="s">
        <v>83</v>
      </c>
      <c r="AV215" s="12" t="s">
        <v>83</v>
      </c>
      <c r="AW215" s="12" t="s">
        <v>30</v>
      </c>
      <c r="AX215" s="12" t="s">
        <v>81</v>
      </c>
      <c r="AY215" s="208" t="s">
        <v>182</v>
      </c>
    </row>
    <row r="216" spans="1:65" s="11" customFormat="1" ht="22.9" customHeight="1">
      <c r="B216" s="168"/>
      <c r="C216" s="169"/>
      <c r="D216" s="170" t="s">
        <v>72</v>
      </c>
      <c r="E216" s="182" t="s">
        <v>209</v>
      </c>
      <c r="F216" s="182" t="s">
        <v>365</v>
      </c>
      <c r="G216" s="169"/>
      <c r="H216" s="169"/>
      <c r="I216" s="172"/>
      <c r="J216" s="183">
        <f>BK216</f>
        <v>0</v>
      </c>
      <c r="K216" s="169"/>
      <c r="L216" s="174"/>
      <c r="M216" s="175"/>
      <c r="N216" s="176"/>
      <c r="O216" s="176"/>
      <c r="P216" s="177">
        <f>SUM(P217:P232)</f>
        <v>0</v>
      </c>
      <c r="Q216" s="176"/>
      <c r="R216" s="177">
        <f>SUM(R217:R232)</f>
        <v>30.736017</v>
      </c>
      <c r="S216" s="176"/>
      <c r="T216" s="178">
        <f>SUM(T217:T232)</f>
        <v>0</v>
      </c>
      <c r="AR216" s="179" t="s">
        <v>81</v>
      </c>
      <c r="AT216" s="180" t="s">
        <v>72</v>
      </c>
      <c r="AU216" s="180" t="s">
        <v>81</v>
      </c>
      <c r="AY216" s="179" t="s">
        <v>182</v>
      </c>
      <c r="BK216" s="181">
        <f>SUM(BK217:BK232)</f>
        <v>0</v>
      </c>
    </row>
    <row r="217" spans="1:65" s="1" customFormat="1" ht="16.5" customHeight="1">
      <c r="A217" s="33"/>
      <c r="B217" s="34"/>
      <c r="C217" s="184" t="s">
        <v>355</v>
      </c>
      <c r="D217" s="184" t="s">
        <v>184</v>
      </c>
      <c r="E217" s="185" t="s">
        <v>367</v>
      </c>
      <c r="F217" s="186" t="s">
        <v>368</v>
      </c>
      <c r="G217" s="187" t="s">
        <v>187</v>
      </c>
      <c r="H217" s="188">
        <v>71.603999999999999</v>
      </c>
      <c r="I217" s="189"/>
      <c r="J217" s="190">
        <f>ROUND(I217*H217,2)</f>
        <v>0</v>
      </c>
      <c r="K217" s="186" t="s">
        <v>188</v>
      </c>
      <c r="L217" s="38"/>
      <c r="M217" s="191" t="s">
        <v>1</v>
      </c>
      <c r="N217" s="192" t="s">
        <v>38</v>
      </c>
      <c r="O217" s="70"/>
      <c r="P217" s="193">
        <f>O217*H217</f>
        <v>0</v>
      </c>
      <c r="Q217" s="193">
        <v>0.34499999999999997</v>
      </c>
      <c r="R217" s="193">
        <f>Q217*H217</f>
        <v>24.703379999999999</v>
      </c>
      <c r="S217" s="193">
        <v>0</v>
      </c>
      <c r="T217" s="194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5" t="s">
        <v>189</v>
      </c>
      <c r="AT217" s="195" t="s">
        <v>184</v>
      </c>
      <c r="AU217" s="195" t="s">
        <v>83</v>
      </c>
      <c r="AY217" s="16" t="s">
        <v>182</v>
      </c>
      <c r="BE217" s="196">
        <f>IF(N217="základní",J217,0)</f>
        <v>0</v>
      </c>
      <c r="BF217" s="196">
        <f>IF(N217="snížená",J217,0)</f>
        <v>0</v>
      </c>
      <c r="BG217" s="196">
        <f>IF(N217="zákl. přenesená",J217,0)</f>
        <v>0</v>
      </c>
      <c r="BH217" s="196">
        <f>IF(N217="sníž. přenesená",J217,0)</f>
        <v>0</v>
      </c>
      <c r="BI217" s="196">
        <f>IF(N217="nulová",J217,0)</f>
        <v>0</v>
      </c>
      <c r="BJ217" s="16" t="s">
        <v>81</v>
      </c>
      <c r="BK217" s="196">
        <f>ROUND(I217*H217,2)</f>
        <v>0</v>
      </c>
      <c r="BL217" s="16" t="s">
        <v>189</v>
      </c>
      <c r="BM217" s="195" t="s">
        <v>369</v>
      </c>
    </row>
    <row r="218" spans="1:65" s="12" customFormat="1">
      <c r="B218" s="197"/>
      <c r="C218" s="198"/>
      <c r="D218" s="199" t="s">
        <v>191</v>
      </c>
      <c r="E218" s="200" t="s">
        <v>1</v>
      </c>
      <c r="F218" s="201" t="s">
        <v>192</v>
      </c>
      <c r="G218" s="198"/>
      <c r="H218" s="202">
        <v>71.603999999999999</v>
      </c>
      <c r="I218" s="203"/>
      <c r="J218" s="198"/>
      <c r="K218" s="198"/>
      <c r="L218" s="204"/>
      <c r="M218" s="205"/>
      <c r="N218" s="206"/>
      <c r="O218" s="206"/>
      <c r="P218" s="206"/>
      <c r="Q218" s="206"/>
      <c r="R218" s="206"/>
      <c r="S218" s="206"/>
      <c r="T218" s="207"/>
      <c r="AT218" s="208" t="s">
        <v>191</v>
      </c>
      <c r="AU218" s="208" t="s">
        <v>83</v>
      </c>
      <c r="AV218" s="12" t="s">
        <v>83</v>
      </c>
      <c r="AW218" s="12" t="s">
        <v>30</v>
      </c>
      <c r="AX218" s="12" t="s">
        <v>81</v>
      </c>
      <c r="AY218" s="208" t="s">
        <v>182</v>
      </c>
    </row>
    <row r="219" spans="1:65" s="1" customFormat="1" ht="16.5" customHeight="1">
      <c r="A219" s="33"/>
      <c r="B219" s="34"/>
      <c r="C219" s="184" t="s">
        <v>360</v>
      </c>
      <c r="D219" s="184" t="s">
        <v>184</v>
      </c>
      <c r="E219" s="185" t="s">
        <v>371</v>
      </c>
      <c r="F219" s="186" t="s">
        <v>372</v>
      </c>
      <c r="G219" s="187" t="s">
        <v>187</v>
      </c>
      <c r="H219" s="188">
        <v>23.864000000000001</v>
      </c>
      <c r="I219" s="189"/>
      <c r="J219" s="190">
        <f>ROUND(I219*H219,2)</f>
        <v>0</v>
      </c>
      <c r="K219" s="186" t="s">
        <v>188</v>
      </c>
      <c r="L219" s="38"/>
      <c r="M219" s="191" t="s">
        <v>1</v>
      </c>
      <c r="N219" s="192" t="s">
        <v>38</v>
      </c>
      <c r="O219" s="70"/>
      <c r="P219" s="193">
        <f>O219*H219</f>
        <v>0</v>
      </c>
      <c r="Q219" s="193">
        <v>0</v>
      </c>
      <c r="R219" s="193">
        <f>Q219*H219</f>
        <v>0</v>
      </c>
      <c r="S219" s="193">
        <v>0</v>
      </c>
      <c r="T219" s="194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5" t="s">
        <v>189</v>
      </c>
      <c r="AT219" s="195" t="s">
        <v>184</v>
      </c>
      <c r="AU219" s="195" t="s">
        <v>83</v>
      </c>
      <c r="AY219" s="16" t="s">
        <v>182</v>
      </c>
      <c r="BE219" s="196">
        <f>IF(N219="základní",J219,0)</f>
        <v>0</v>
      </c>
      <c r="BF219" s="196">
        <f>IF(N219="snížená",J219,0)</f>
        <v>0</v>
      </c>
      <c r="BG219" s="196">
        <f>IF(N219="zákl. přenesená",J219,0)</f>
        <v>0</v>
      </c>
      <c r="BH219" s="196">
        <f>IF(N219="sníž. přenesená",J219,0)</f>
        <v>0</v>
      </c>
      <c r="BI219" s="196">
        <f>IF(N219="nulová",J219,0)</f>
        <v>0</v>
      </c>
      <c r="BJ219" s="16" t="s">
        <v>81</v>
      </c>
      <c r="BK219" s="196">
        <f>ROUND(I219*H219,2)</f>
        <v>0</v>
      </c>
      <c r="BL219" s="16" t="s">
        <v>189</v>
      </c>
      <c r="BM219" s="195" t="s">
        <v>373</v>
      </c>
    </row>
    <row r="220" spans="1:65" s="12" customFormat="1">
      <c r="B220" s="197"/>
      <c r="C220" s="198"/>
      <c r="D220" s="199" t="s">
        <v>191</v>
      </c>
      <c r="E220" s="200" t="s">
        <v>1</v>
      </c>
      <c r="F220" s="201" t="s">
        <v>374</v>
      </c>
      <c r="G220" s="198"/>
      <c r="H220" s="202">
        <v>23.864000000000001</v>
      </c>
      <c r="I220" s="203"/>
      <c r="J220" s="198"/>
      <c r="K220" s="198"/>
      <c r="L220" s="204"/>
      <c r="M220" s="205"/>
      <c r="N220" s="206"/>
      <c r="O220" s="206"/>
      <c r="P220" s="206"/>
      <c r="Q220" s="206"/>
      <c r="R220" s="206"/>
      <c r="S220" s="206"/>
      <c r="T220" s="207"/>
      <c r="AT220" s="208" t="s">
        <v>191</v>
      </c>
      <c r="AU220" s="208" t="s">
        <v>83</v>
      </c>
      <c r="AV220" s="12" t="s">
        <v>83</v>
      </c>
      <c r="AW220" s="12" t="s">
        <v>30</v>
      </c>
      <c r="AX220" s="12" t="s">
        <v>81</v>
      </c>
      <c r="AY220" s="208" t="s">
        <v>182</v>
      </c>
    </row>
    <row r="221" spans="1:65" s="1" customFormat="1" ht="16.5" customHeight="1">
      <c r="A221" s="33"/>
      <c r="B221" s="34"/>
      <c r="C221" s="184" t="s">
        <v>366</v>
      </c>
      <c r="D221" s="184" t="s">
        <v>184</v>
      </c>
      <c r="E221" s="185" t="s">
        <v>376</v>
      </c>
      <c r="F221" s="186" t="s">
        <v>377</v>
      </c>
      <c r="G221" s="187" t="s">
        <v>187</v>
      </c>
      <c r="H221" s="188">
        <v>23.864000000000001</v>
      </c>
      <c r="I221" s="189"/>
      <c r="J221" s="190">
        <f>ROUND(I221*H221,2)</f>
        <v>0</v>
      </c>
      <c r="K221" s="186" t="s">
        <v>188</v>
      </c>
      <c r="L221" s="38"/>
      <c r="M221" s="191" t="s">
        <v>1</v>
      </c>
      <c r="N221" s="192" t="s">
        <v>38</v>
      </c>
      <c r="O221" s="70"/>
      <c r="P221" s="193">
        <f>O221*H221</f>
        <v>0</v>
      </c>
      <c r="Q221" s="193">
        <v>0</v>
      </c>
      <c r="R221" s="193">
        <f>Q221*H221</f>
        <v>0</v>
      </c>
      <c r="S221" s="193">
        <v>0</v>
      </c>
      <c r="T221" s="194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5" t="s">
        <v>189</v>
      </c>
      <c r="AT221" s="195" t="s">
        <v>184</v>
      </c>
      <c r="AU221" s="195" t="s">
        <v>83</v>
      </c>
      <c r="AY221" s="16" t="s">
        <v>182</v>
      </c>
      <c r="BE221" s="196">
        <f>IF(N221="základní",J221,0)</f>
        <v>0</v>
      </c>
      <c r="BF221" s="196">
        <f>IF(N221="snížená",J221,0)</f>
        <v>0</v>
      </c>
      <c r="BG221" s="196">
        <f>IF(N221="zákl. přenesená",J221,0)</f>
        <v>0</v>
      </c>
      <c r="BH221" s="196">
        <f>IF(N221="sníž. přenesená",J221,0)</f>
        <v>0</v>
      </c>
      <c r="BI221" s="196">
        <f>IF(N221="nulová",J221,0)</f>
        <v>0</v>
      </c>
      <c r="BJ221" s="16" t="s">
        <v>81</v>
      </c>
      <c r="BK221" s="196">
        <f>ROUND(I221*H221,2)</f>
        <v>0</v>
      </c>
      <c r="BL221" s="16" t="s">
        <v>189</v>
      </c>
      <c r="BM221" s="195" t="s">
        <v>378</v>
      </c>
    </row>
    <row r="222" spans="1:65" s="12" customFormat="1">
      <c r="B222" s="197"/>
      <c r="C222" s="198"/>
      <c r="D222" s="199" t="s">
        <v>191</v>
      </c>
      <c r="E222" s="200" t="s">
        <v>1</v>
      </c>
      <c r="F222" s="201" t="s">
        <v>198</v>
      </c>
      <c r="G222" s="198"/>
      <c r="H222" s="202">
        <v>23.864000000000001</v>
      </c>
      <c r="I222" s="203"/>
      <c r="J222" s="198"/>
      <c r="K222" s="198"/>
      <c r="L222" s="204"/>
      <c r="M222" s="205"/>
      <c r="N222" s="206"/>
      <c r="O222" s="206"/>
      <c r="P222" s="206"/>
      <c r="Q222" s="206"/>
      <c r="R222" s="206"/>
      <c r="S222" s="206"/>
      <c r="T222" s="207"/>
      <c r="AT222" s="208" t="s">
        <v>191</v>
      </c>
      <c r="AU222" s="208" t="s">
        <v>83</v>
      </c>
      <c r="AV222" s="12" t="s">
        <v>83</v>
      </c>
      <c r="AW222" s="12" t="s">
        <v>30</v>
      </c>
      <c r="AX222" s="12" t="s">
        <v>81</v>
      </c>
      <c r="AY222" s="208" t="s">
        <v>182</v>
      </c>
    </row>
    <row r="223" spans="1:65" s="1" customFormat="1" ht="33" customHeight="1">
      <c r="A223" s="33"/>
      <c r="B223" s="34"/>
      <c r="C223" s="184" t="s">
        <v>370</v>
      </c>
      <c r="D223" s="184" t="s">
        <v>184</v>
      </c>
      <c r="E223" s="185" t="s">
        <v>380</v>
      </c>
      <c r="F223" s="186" t="s">
        <v>381</v>
      </c>
      <c r="G223" s="187" t="s">
        <v>187</v>
      </c>
      <c r="H223" s="188">
        <v>77.558000000000007</v>
      </c>
      <c r="I223" s="189"/>
      <c r="J223" s="190">
        <f>ROUND(I223*H223,2)</f>
        <v>0</v>
      </c>
      <c r="K223" s="186" t="s">
        <v>188</v>
      </c>
      <c r="L223" s="38"/>
      <c r="M223" s="191" t="s">
        <v>1</v>
      </c>
      <c r="N223" s="192" t="s">
        <v>38</v>
      </c>
      <c r="O223" s="70"/>
      <c r="P223" s="193">
        <f>O223*H223</f>
        <v>0</v>
      </c>
      <c r="Q223" s="193">
        <v>0</v>
      </c>
      <c r="R223" s="193">
        <f>Q223*H223</f>
        <v>0</v>
      </c>
      <c r="S223" s="193">
        <v>0</v>
      </c>
      <c r="T223" s="194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5" t="s">
        <v>189</v>
      </c>
      <c r="AT223" s="195" t="s">
        <v>184</v>
      </c>
      <c r="AU223" s="195" t="s">
        <v>83</v>
      </c>
      <c r="AY223" s="16" t="s">
        <v>182</v>
      </c>
      <c r="BE223" s="196">
        <f>IF(N223="základní",J223,0)</f>
        <v>0</v>
      </c>
      <c r="BF223" s="196">
        <f>IF(N223="snížená",J223,0)</f>
        <v>0</v>
      </c>
      <c r="BG223" s="196">
        <f>IF(N223="zákl. přenesená",J223,0)</f>
        <v>0</v>
      </c>
      <c r="BH223" s="196">
        <f>IF(N223="sníž. přenesená",J223,0)</f>
        <v>0</v>
      </c>
      <c r="BI223" s="196">
        <f>IF(N223="nulová",J223,0)</f>
        <v>0</v>
      </c>
      <c r="BJ223" s="16" t="s">
        <v>81</v>
      </c>
      <c r="BK223" s="196">
        <f>ROUND(I223*H223,2)</f>
        <v>0</v>
      </c>
      <c r="BL223" s="16" t="s">
        <v>189</v>
      </c>
      <c r="BM223" s="195" t="s">
        <v>382</v>
      </c>
    </row>
    <row r="224" spans="1:65" s="12" customFormat="1">
      <c r="B224" s="197"/>
      <c r="C224" s="198"/>
      <c r="D224" s="199" t="s">
        <v>191</v>
      </c>
      <c r="E224" s="200" t="s">
        <v>1</v>
      </c>
      <c r="F224" s="201" t="s">
        <v>196</v>
      </c>
      <c r="G224" s="198"/>
      <c r="H224" s="202">
        <v>38.779000000000003</v>
      </c>
      <c r="I224" s="203"/>
      <c r="J224" s="198"/>
      <c r="K224" s="198"/>
      <c r="L224" s="204"/>
      <c r="M224" s="205"/>
      <c r="N224" s="206"/>
      <c r="O224" s="206"/>
      <c r="P224" s="206"/>
      <c r="Q224" s="206"/>
      <c r="R224" s="206"/>
      <c r="S224" s="206"/>
      <c r="T224" s="207"/>
      <c r="AT224" s="208" t="s">
        <v>191</v>
      </c>
      <c r="AU224" s="208" t="s">
        <v>83</v>
      </c>
      <c r="AV224" s="12" t="s">
        <v>83</v>
      </c>
      <c r="AW224" s="12" t="s">
        <v>30</v>
      </c>
      <c r="AX224" s="12" t="s">
        <v>73</v>
      </c>
      <c r="AY224" s="208" t="s">
        <v>182</v>
      </c>
    </row>
    <row r="225" spans="1:65" s="12" customFormat="1">
      <c r="B225" s="197"/>
      <c r="C225" s="198"/>
      <c r="D225" s="199" t="s">
        <v>191</v>
      </c>
      <c r="E225" s="200" t="s">
        <v>1</v>
      </c>
      <c r="F225" s="201" t="s">
        <v>197</v>
      </c>
      <c r="G225" s="198"/>
      <c r="H225" s="202">
        <v>38.779000000000003</v>
      </c>
      <c r="I225" s="203"/>
      <c r="J225" s="198"/>
      <c r="K225" s="198"/>
      <c r="L225" s="204"/>
      <c r="M225" s="205"/>
      <c r="N225" s="206"/>
      <c r="O225" s="206"/>
      <c r="P225" s="206"/>
      <c r="Q225" s="206"/>
      <c r="R225" s="206"/>
      <c r="S225" s="206"/>
      <c r="T225" s="207"/>
      <c r="AT225" s="208" t="s">
        <v>191</v>
      </c>
      <c r="AU225" s="208" t="s">
        <v>83</v>
      </c>
      <c r="AV225" s="12" t="s">
        <v>83</v>
      </c>
      <c r="AW225" s="12" t="s">
        <v>30</v>
      </c>
      <c r="AX225" s="12" t="s">
        <v>73</v>
      </c>
      <c r="AY225" s="208" t="s">
        <v>182</v>
      </c>
    </row>
    <row r="226" spans="1:65" s="13" customFormat="1">
      <c r="B226" s="209"/>
      <c r="C226" s="210"/>
      <c r="D226" s="199" t="s">
        <v>191</v>
      </c>
      <c r="E226" s="211" t="s">
        <v>1</v>
      </c>
      <c r="F226" s="212" t="s">
        <v>199</v>
      </c>
      <c r="G226" s="210"/>
      <c r="H226" s="213">
        <v>77.558000000000007</v>
      </c>
      <c r="I226" s="214"/>
      <c r="J226" s="210"/>
      <c r="K226" s="210"/>
      <c r="L226" s="215"/>
      <c r="M226" s="216"/>
      <c r="N226" s="217"/>
      <c r="O226" s="217"/>
      <c r="P226" s="217"/>
      <c r="Q226" s="217"/>
      <c r="R226" s="217"/>
      <c r="S226" s="217"/>
      <c r="T226" s="218"/>
      <c r="AT226" s="219" t="s">
        <v>191</v>
      </c>
      <c r="AU226" s="219" t="s">
        <v>83</v>
      </c>
      <c r="AV226" s="13" t="s">
        <v>189</v>
      </c>
      <c r="AW226" s="13" t="s">
        <v>30</v>
      </c>
      <c r="AX226" s="13" t="s">
        <v>81</v>
      </c>
      <c r="AY226" s="219" t="s">
        <v>182</v>
      </c>
    </row>
    <row r="227" spans="1:65" s="1" customFormat="1" ht="24">
      <c r="A227" s="33"/>
      <c r="B227" s="34"/>
      <c r="C227" s="184" t="s">
        <v>375</v>
      </c>
      <c r="D227" s="184" t="s">
        <v>184</v>
      </c>
      <c r="E227" s="185" t="s">
        <v>384</v>
      </c>
      <c r="F227" s="186" t="s">
        <v>385</v>
      </c>
      <c r="G227" s="187" t="s">
        <v>187</v>
      </c>
      <c r="H227" s="188">
        <v>71.591999999999999</v>
      </c>
      <c r="I227" s="189"/>
      <c r="J227" s="190">
        <f>ROUND(I227*H227,2)</f>
        <v>0</v>
      </c>
      <c r="K227" s="186" t="s">
        <v>188</v>
      </c>
      <c r="L227" s="38"/>
      <c r="M227" s="191" t="s">
        <v>1</v>
      </c>
      <c r="N227" s="192" t="s">
        <v>38</v>
      </c>
      <c r="O227" s="70"/>
      <c r="P227" s="193">
        <f>O227*H227</f>
        <v>0</v>
      </c>
      <c r="Q227" s="193">
        <v>0</v>
      </c>
      <c r="R227" s="193">
        <f>Q227*H227</f>
        <v>0</v>
      </c>
      <c r="S227" s="193">
        <v>0</v>
      </c>
      <c r="T227" s="194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5" t="s">
        <v>189</v>
      </c>
      <c r="AT227" s="195" t="s">
        <v>184</v>
      </c>
      <c r="AU227" s="195" t="s">
        <v>83</v>
      </c>
      <c r="AY227" s="16" t="s">
        <v>182</v>
      </c>
      <c r="BE227" s="196">
        <f>IF(N227="základní",J227,0)</f>
        <v>0</v>
      </c>
      <c r="BF227" s="196">
        <f>IF(N227="snížená",J227,0)</f>
        <v>0</v>
      </c>
      <c r="BG227" s="196">
        <f>IF(N227="zákl. přenesená",J227,0)</f>
        <v>0</v>
      </c>
      <c r="BH227" s="196">
        <f>IF(N227="sníž. přenesená",J227,0)</f>
        <v>0</v>
      </c>
      <c r="BI227" s="196">
        <f>IF(N227="nulová",J227,0)</f>
        <v>0</v>
      </c>
      <c r="BJ227" s="16" t="s">
        <v>81</v>
      </c>
      <c r="BK227" s="196">
        <f>ROUND(I227*H227,2)</f>
        <v>0</v>
      </c>
      <c r="BL227" s="16" t="s">
        <v>189</v>
      </c>
      <c r="BM227" s="195" t="s">
        <v>386</v>
      </c>
    </row>
    <row r="228" spans="1:65" s="12" customFormat="1">
      <c r="B228" s="197"/>
      <c r="C228" s="198"/>
      <c r="D228" s="199" t="s">
        <v>191</v>
      </c>
      <c r="E228" s="200" t="s">
        <v>1</v>
      </c>
      <c r="F228" s="201" t="s">
        <v>387</v>
      </c>
      <c r="G228" s="198"/>
      <c r="H228" s="202">
        <v>47.728000000000002</v>
      </c>
      <c r="I228" s="203"/>
      <c r="J228" s="198"/>
      <c r="K228" s="198"/>
      <c r="L228" s="204"/>
      <c r="M228" s="205"/>
      <c r="N228" s="206"/>
      <c r="O228" s="206"/>
      <c r="P228" s="206"/>
      <c r="Q228" s="206"/>
      <c r="R228" s="206"/>
      <c r="S228" s="206"/>
      <c r="T228" s="207"/>
      <c r="AT228" s="208" t="s">
        <v>191</v>
      </c>
      <c r="AU228" s="208" t="s">
        <v>83</v>
      </c>
      <c r="AV228" s="12" t="s">
        <v>83</v>
      </c>
      <c r="AW228" s="12" t="s">
        <v>30</v>
      </c>
      <c r="AX228" s="12" t="s">
        <v>73</v>
      </c>
      <c r="AY228" s="208" t="s">
        <v>182</v>
      </c>
    </row>
    <row r="229" spans="1:65" s="12" customFormat="1">
      <c r="B229" s="197"/>
      <c r="C229" s="198"/>
      <c r="D229" s="199" t="s">
        <v>191</v>
      </c>
      <c r="E229" s="200" t="s">
        <v>1</v>
      </c>
      <c r="F229" s="201" t="s">
        <v>198</v>
      </c>
      <c r="G229" s="198"/>
      <c r="H229" s="202">
        <v>23.864000000000001</v>
      </c>
      <c r="I229" s="203"/>
      <c r="J229" s="198"/>
      <c r="K229" s="198"/>
      <c r="L229" s="204"/>
      <c r="M229" s="205"/>
      <c r="N229" s="206"/>
      <c r="O229" s="206"/>
      <c r="P229" s="206"/>
      <c r="Q229" s="206"/>
      <c r="R229" s="206"/>
      <c r="S229" s="206"/>
      <c r="T229" s="207"/>
      <c r="AT229" s="208" t="s">
        <v>191</v>
      </c>
      <c r="AU229" s="208" t="s">
        <v>83</v>
      </c>
      <c r="AV229" s="12" t="s">
        <v>83</v>
      </c>
      <c r="AW229" s="12" t="s">
        <v>30</v>
      </c>
      <c r="AX229" s="12" t="s">
        <v>73</v>
      </c>
      <c r="AY229" s="208" t="s">
        <v>182</v>
      </c>
    </row>
    <row r="230" spans="1:65" s="13" customFormat="1">
      <c r="B230" s="209"/>
      <c r="C230" s="210"/>
      <c r="D230" s="199" t="s">
        <v>191</v>
      </c>
      <c r="E230" s="211" t="s">
        <v>1</v>
      </c>
      <c r="F230" s="212" t="s">
        <v>199</v>
      </c>
      <c r="G230" s="210"/>
      <c r="H230" s="213">
        <v>71.591999999999999</v>
      </c>
      <c r="I230" s="214"/>
      <c r="J230" s="210"/>
      <c r="K230" s="210"/>
      <c r="L230" s="215"/>
      <c r="M230" s="216"/>
      <c r="N230" s="217"/>
      <c r="O230" s="217"/>
      <c r="P230" s="217"/>
      <c r="Q230" s="217"/>
      <c r="R230" s="217"/>
      <c r="S230" s="217"/>
      <c r="T230" s="218"/>
      <c r="AT230" s="219" t="s">
        <v>191</v>
      </c>
      <c r="AU230" s="219" t="s">
        <v>83</v>
      </c>
      <c r="AV230" s="13" t="s">
        <v>189</v>
      </c>
      <c r="AW230" s="13" t="s">
        <v>30</v>
      </c>
      <c r="AX230" s="13" t="s">
        <v>81</v>
      </c>
      <c r="AY230" s="219" t="s">
        <v>182</v>
      </c>
    </row>
    <row r="231" spans="1:65" s="1" customFormat="1" ht="24">
      <c r="A231" s="33"/>
      <c r="B231" s="34"/>
      <c r="C231" s="184" t="s">
        <v>379</v>
      </c>
      <c r="D231" s="184" t="s">
        <v>184</v>
      </c>
      <c r="E231" s="185" t="s">
        <v>389</v>
      </c>
      <c r="F231" s="186" t="s">
        <v>390</v>
      </c>
      <c r="G231" s="187" t="s">
        <v>187</v>
      </c>
      <c r="H231" s="188">
        <v>71.603999999999999</v>
      </c>
      <c r="I231" s="189"/>
      <c r="J231" s="190">
        <f>ROUND(I231*H231,2)</f>
        <v>0</v>
      </c>
      <c r="K231" s="186" t="s">
        <v>188</v>
      </c>
      <c r="L231" s="38"/>
      <c r="M231" s="191" t="s">
        <v>1</v>
      </c>
      <c r="N231" s="192" t="s">
        <v>38</v>
      </c>
      <c r="O231" s="70"/>
      <c r="P231" s="193">
        <f>O231*H231</f>
        <v>0</v>
      </c>
      <c r="Q231" s="193">
        <v>8.4250000000000005E-2</v>
      </c>
      <c r="R231" s="193">
        <f>Q231*H231</f>
        <v>6.0326370000000002</v>
      </c>
      <c r="S231" s="193">
        <v>0</v>
      </c>
      <c r="T231" s="194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95" t="s">
        <v>189</v>
      </c>
      <c r="AT231" s="195" t="s">
        <v>184</v>
      </c>
      <c r="AU231" s="195" t="s">
        <v>83</v>
      </c>
      <c r="AY231" s="16" t="s">
        <v>182</v>
      </c>
      <c r="BE231" s="196">
        <f>IF(N231="základní",J231,0)</f>
        <v>0</v>
      </c>
      <c r="BF231" s="196">
        <f>IF(N231="snížená",J231,0)</f>
        <v>0</v>
      </c>
      <c r="BG231" s="196">
        <f>IF(N231="zákl. přenesená",J231,0)</f>
        <v>0</v>
      </c>
      <c r="BH231" s="196">
        <f>IF(N231="sníž. přenesená",J231,0)</f>
        <v>0</v>
      </c>
      <c r="BI231" s="196">
        <f>IF(N231="nulová",J231,0)</f>
        <v>0</v>
      </c>
      <c r="BJ231" s="16" t="s">
        <v>81</v>
      </c>
      <c r="BK231" s="196">
        <f>ROUND(I231*H231,2)</f>
        <v>0</v>
      </c>
      <c r="BL231" s="16" t="s">
        <v>189</v>
      </c>
      <c r="BM231" s="195" t="s">
        <v>391</v>
      </c>
    </row>
    <row r="232" spans="1:65" s="12" customFormat="1">
      <c r="B232" s="197"/>
      <c r="C232" s="198"/>
      <c r="D232" s="199" t="s">
        <v>191</v>
      </c>
      <c r="E232" s="200" t="s">
        <v>1</v>
      </c>
      <c r="F232" s="201" t="s">
        <v>192</v>
      </c>
      <c r="G232" s="198"/>
      <c r="H232" s="202">
        <v>71.603999999999999</v>
      </c>
      <c r="I232" s="203"/>
      <c r="J232" s="198"/>
      <c r="K232" s="198"/>
      <c r="L232" s="204"/>
      <c r="M232" s="205"/>
      <c r="N232" s="206"/>
      <c r="O232" s="206"/>
      <c r="P232" s="206"/>
      <c r="Q232" s="206"/>
      <c r="R232" s="206"/>
      <c r="S232" s="206"/>
      <c r="T232" s="207"/>
      <c r="AT232" s="208" t="s">
        <v>191</v>
      </c>
      <c r="AU232" s="208" t="s">
        <v>83</v>
      </c>
      <c r="AV232" s="12" t="s">
        <v>83</v>
      </c>
      <c r="AW232" s="12" t="s">
        <v>30</v>
      </c>
      <c r="AX232" s="12" t="s">
        <v>81</v>
      </c>
      <c r="AY232" s="208" t="s">
        <v>182</v>
      </c>
    </row>
    <row r="233" spans="1:65" s="11" customFormat="1" ht="22.9" customHeight="1">
      <c r="B233" s="168"/>
      <c r="C233" s="169"/>
      <c r="D233" s="170" t="s">
        <v>72</v>
      </c>
      <c r="E233" s="182" t="s">
        <v>226</v>
      </c>
      <c r="F233" s="182" t="s">
        <v>392</v>
      </c>
      <c r="G233" s="169"/>
      <c r="H233" s="169"/>
      <c r="I233" s="172"/>
      <c r="J233" s="183">
        <f>BK233</f>
        <v>0</v>
      </c>
      <c r="K233" s="169"/>
      <c r="L233" s="174"/>
      <c r="M233" s="175"/>
      <c r="N233" s="176"/>
      <c r="O233" s="176"/>
      <c r="P233" s="177">
        <f>SUM(P234:P250)</f>
        <v>0</v>
      </c>
      <c r="Q233" s="176"/>
      <c r="R233" s="177">
        <f>SUM(R234:R250)</f>
        <v>8.4749235000000027</v>
      </c>
      <c r="S233" s="176"/>
      <c r="T233" s="178">
        <f>SUM(T234:T250)</f>
        <v>0</v>
      </c>
      <c r="AR233" s="179" t="s">
        <v>81</v>
      </c>
      <c r="AT233" s="180" t="s">
        <v>72</v>
      </c>
      <c r="AU233" s="180" t="s">
        <v>81</v>
      </c>
      <c r="AY233" s="179" t="s">
        <v>182</v>
      </c>
      <c r="BK233" s="181">
        <f>SUM(BK234:BK250)</f>
        <v>0</v>
      </c>
    </row>
    <row r="234" spans="1:65" s="1" customFormat="1" ht="33" customHeight="1">
      <c r="A234" s="33"/>
      <c r="B234" s="34"/>
      <c r="C234" s="184" t="s">
        <v>383</v>
      </c>
      <c r="D234" s="184" t="s">
        <v>184</v>
      </c>
      <c r="E234" s="185" t="s">
        <v>394</v>
      </c>
      <c r="F234" s="186" t="s">
        <v>395</v>
      </c>
      <c r="G234" s="187" t="s">
        <v>212</v>
      </c>
      <c r="H234" s="188">
        <v>179</v>
      </c>
      <c r="I234" s="189"/>
      <c r="J234" s="190">
        <f>ROUND(I234*H234,2)</f>
        <v>0</v>
      </c>
      <c r="K234" s="186" t="s">
        <v>188</v>
      </c>
      <c r="L234" s="38"/>
      <c r="M234" s="191" t="s">
        <v>1</v>
      </c>
      <c r="N234" s="192" t="s">
        <v>38</v>
      </c>
      <c r="O234" s="70"/>
      <c r="P234" s="193">
        <f>O234*H234</f>
        <v>0</v>
      </c>
      <c r="Q234" s="193">
        <v>0</v>
      </c>
      <c r="R234" s="193">
        <f>Q234*H234</f>
        <v>0</v>
      </c>
      <c r="S234" s="193">
        <v>0</v>
      </c>
      <c r="T234" s="194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95" t="s">
        <v>189</v>
      </c>
      <c r="AT234" s="195" t="s">
        <v>184</v>
      </c>
      <c r="AU234" s="195" t="s">
        <v>83</v>
      </c>
      <c r="AY234" s="16" t="s">
        <v>182</v>
      </c>
      <c r="BE234" s="196">
        <f>IF(N234="základní",J234,0)</f>
        <v>0</v>
      </c>
      <c r="BF234" s="196">
        <f>IF(N234="snížená",J234,0)</f>
        <v>0</v>
      </c>
      <c r="BG234" s="196">
        <f>IF(N234="zákl. přenesená",J234,0)</f>
        <v>0</v>
      </c>
      <c r="BH234" s="196">
        <f>IF(N234="sníž. přenesená",J234,0)</f>
        <v>0</v>
      </c>
      <c r="BI234" s="196">
        <f>IF(N234="nulová",J234,0)</f>
        <v>0</v>
      </c>
      <c r="BJ234" s="16" t="s">
        <v>81</v>
      </c>
      <c r="BK234" s="196">
        <f>ROUND(I234*H234,2)</f>
        <v>0</v>
      </c>
      <c r="BL234" s="16" t="s">
        <v>189</v>
      </c>
      <c r="BM234" s="195" t="s">
        <v>396</v>
      </c>
    </row>
    <row r="235" spans="1:65" s="12" customFormat="1">
      <c r="B235" s="197"/>
      <c r="C235" s="198"/>
      <c r="D235" s="199" t="s">
        <v>191</v>
      </c>
      <c r="E235" s="200" t="s">
        <v>1</v>
      </c>
      <c r="F235" s="201" t="s">
        <v>123</v>
      </c>
      <c r="G235" s="198"/>
      <c r="H235" s="202">
        <v>179</v>
      </c>
      <c r="I235" s="203"/>
      <c r="J235" s="198"/>
      <c r="K235" s="198"/>
      <c r="L235" s="204"/>
      <c r="M235" s="205"/>
      <c r="N235" s="206"/>
      <c r="O235" s="206"/>
      <c r="P235" s="206"/>
      <c r="Q235" s="206"/>
      <c r="R235" s="206"/>
      <c r="S235" s="206"/>
      <c r="T235" s="207"/>
      <c r="AT235" s="208" t="s">
        <v>191</v>
      </c>
      <c r="AU235" s="208" t="s">
        <v>83</v>
      </c>
      <c r="AV235" s="12" t="s">
        <v>83</v>
      </c>
      <c r="AW235" s="12" t="s">
        <v>30</v>
      </c>
      <c r="AX235" s="12" t="s">
        <v>81</v>
      </c>
      <c r="AY235" s="208" t="s">
        <v>182</v>
      </c>
    </row>
    <row r="236" spans="1:65" s="1" customFormat="1" ht="16.5" customHeight="1">
      <c r="A236" s="33"/>
      <c r="B236" s="34"/>
      <c r="C236" s="230" t="s">
        <v>388</v>
      </c>
      <c r="D236" s="230" t="s">
        <v>315</v>
      </c>
      <c r="E236" s="231" t="s">
        <v>398</v>
      </c>
      <c r="F236" s="232" t="s">
        <v>399</v>
      </c>
      <c r="G236" s="233" t="s">
        <v>212</v>
      </c>
      <c r="H236" s="234">
        <v>187.95</v>
      </c>
      <c r="I236" s="235"/>
      <c r="J236" s="236">
        <f>ROUND(I236*H236,2)</f>
        <v>0</v>
      </c>
      <c r="K236" s="232" t="s">
        <v>1</v>
      </c>
      <c r="L236" s="237"/>
      <c r="M236" s="238" t="s">
        <v>1</v>
      </c>
      <c r="N236" s="239" t="s">
        <v>38</v>
      </c>
      <c r="O236" s="70"/>
      <c r="P236" s="193">
        <f>O236*H236</f>
        <v>0</v>
      </c>
      <c r="Q236" s="193">
        <v>2.14E-3</v>
      </c>
      <c r="R236" s="193">
        <f>Q236*H236</f>
        <v>0.40221299999999999</v>
      </c>
      <c r="S236" s="193">
        <v>0</v>
      </c>
      <c r="T236" s="194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95" t="s">
        <v>226</v>
      </c>
      <c r="AT236" s="195" t="s">
        <v>315</v>
      </c>
      <c r="AU236" s="195" t="s">
        <v>83</v>
      </c>
      <c r="AY236" s="16" t="s">
        <v>182</v>
      </c>
      <c r="BE236" s="196">
        <f>IF(N236="základní",J236,0)</f>
        <v>0</v>
      </c>
      <c r="BF236" s="196">
        <f>IF(N236="snížená",J236,0)</f>
        <v>0</v>
      </c>
      <c r="BG236" s="196">
        <f>IF(N236="zákl. přenesená",J236,0)</f>
        <v>0</v>
      </c>
      <c r="BH236" s="196">
        <f>IF(N236="sníž. přenesená",J236,0)</f>
        <v>0</v>
      </c>
      <c r="BI236" s="196">
        <f>IF(N236="nulová",J236,0)</f>
        <v>0</v>
      </c>
      <c r="BJ236" s="16" t="s">
        <v>81</v>
      </c>
      <c r="BK236" s="196">
        <f>ROUND(I236*H236,2)</f>
        <v>0</v>
      </c>
      <c r="BL236" s="16" t="s">
        <v>189</v>
      </c>
      <c r="BM236" s="195" t="s">
        <v>400</v>
      </c>
    </row>
    <row r="237" spans="1:65" s="12" customFormat="1">
      <c r="B237" s="197"/>
      <c r="C237" s="198"/>
      <c r="D237" s="199" t="s">
        <v>191</v>
      </c>
      <c r="E237" s="200" t="s">
        <v>1</v>
      </c>
      <c r="F237" s="201" t="s">
        <v>436</v>
      </c>
      <c r="G237" s="198"/>
      <c r="H237" s="202">
        <v>187.95</v>
      </c>
      <c r="I237" s="203"/>
      <c r="J237" s="198"/>
      <c r="K237" s="198"/>
      <c r="L237" s="204"/>
      <c r="M237" s="205"/>
      <c r="N237" s="206"/>
      <c r="O237" s="206"/>
      <c r="P237" s="206"/>
      <c r="Q237" s="206"/>
      <c r="R237" s="206"/>
      <c r="S237" s="206"/>
      <c r="T237" s="207"/>
      <c r="AT237" s="208" t="s">
        <v>191</v>
      </c>
      <c r="AU237" s="208" t="s">
        <v>83</v>
      </c>
      <c r="AV237" s="12" t="s">
        <v>83</v>
      </c>
      <c r="AW237" s="12" t="s">
        <v>30</v>
      </c>
      <c r="AX237" s="12" t="s">
        <v>81</v>
      </c>
      <c r="AY237" s="208" t="s">
        <v>182</v>
      </c>
    </row>
    <row r="238" spans="1:65" s="1" customFormat="1" ht="21.75" customHeight="1">
      <c r="A238" s="33"/>
      <c r="B238" s="34"/>
      <c r="C238" s="184" t="s">
        <v>393</v>
      </c>
      <c r="D238" s="184" t="s">
        <v>184</v>
      </c>
      <c r="E238" s="185" t="s">
        <v>408</v>
      </c>
      <c r="F238" s="186" t="s">
        <v>409</v>
      </c>
      <c r="G238" s="187" t="s">
        <v>212</v>
      </c>
      <c r="H238" s="188">
        <v>179</v>
      </c>
      <c r="I238" s="189"/>
      <c r="J238" s="190">
        <f>ROUND(I238*H238,2)</f>
        <v>0</v>
      </c>
      <c r="K238" s="186" t="s">
        <v>188</v>
      </c>
      <c r="L238" s="38"/>
      <c r="M238" s="191" t="s">
        <v>1</v>
      </c>
      <c r="N238" s="192" t="s">
        <v>38</v>
      </c>
      <c r="O238" s="70"/>
      <c r="P238" s="193">
        <f>O238*H238</f>
        <v>0</v>
      </c>
      <c r="Q238" s="193">
        <v>1.0000000000000001E-5</v>
      </c>
      <c r="R238" s="193">
        <f>Q238*H238</f>
        <v>1.7900000000000001E-3</v>
      </c>
      <c r="S238" s="193">
        <v>0</v>
      </c>
      <c r="T238" s="194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95" t="s">
        <v>271</v>
      </c>
      <c r="AT238" s="195" t="s">
        <v>184</v>
      </c>
      <c r="AU238" s="195" t="s">
        <v>83</v>
      </c>
      <c r="AY238" s="16" t="s">
        <v>182</v>
      </c>
      <c r="BE238" s="196">
        <f>IF(N238="základní",J238,0)</f>
        <v>0</v>
      </c>
      <c r="BF238" s="196">
        <f>IF(N238="snížená",J238,0)</f>
        <v>0</v>
      </c>
      <c r="BG238" s="196">
        <f>IF(N238="zákl. přenesená",J238,0)</f>
        <v>0</v>
      </c>
      <c r="BH238" s="196">
        <f>IF(N238="sníž. přenesená",J238,0)</f>
        <v>0</v>
      </c>
      <c r="BI238" s="196">
        <f>IF(N238="nulová",J238,0)</f>
        <v>0</v>
      </c>
      <c r="BJ238" s="16" t="s">
        <v>81</v>
      </c>
      <c r="BK238" s="196">
        <f>ROUND(I238*H238,2)</f>
        <v>0</v>
      </c>
      <c r="BL238" s="16" t="s">
        <v>271</v>
      </c>
      <c r="BM238" s="195" t="s">
        <v>410</v>
      </c>
    </row>
    <row r="239" spans="1:65" s="12" customFormat="1">
      <c r="B239" s="197"/>
      <c r="C239" s="198"/>
      <c r="D239" s="199" t="s">
        <v>191</v>
      </c>
      <c r="E239" s="200" t="s">
        <v>1</v>
      </c>
      <c r="F239" s="201" t="s">
        <v>123</v>
      </c>
      <c r="G239" s="198"/>
      <c r="H239" s="202">
        <v>179</v>
      </c>
      <c r="I239" s="203"/>
      <c r="J239" s="198"/>
      <c r="K239" s="198"/>
      <c r="L239" s="204"/>
      <c r="M239" s="205"/>
      <c r="N239" s="206"/>
      <c r="O239" s="206"/>
      <c r="P239" s="206"/>
      <c r="Q239" s="206"/>
      <c r="R239" s="206"/>
      <c r="S239" s="206"/>
      <c r="T239" s="207"/>
      <c r="AT239" s="208" t="s">
        <v>191</v>
      </c>
      <c r="AU239" s="208" t="s">
        <v>83</v>
      </c>
      <c r="AV239" s="12" t="s">
        <v>83</v>
      </c>
      <c r="AW239" s="12" t="s">
        <v>30</v>
      </c>
      <c r="AX239" s="12" t="s">
        <v>81</v>
      </c>
      <c r="AY239" s="208" t="s">
        <v>182</v>
      </c>
    </row>
    <row r="240" spans="1:65" s="1" customFormat="1" ht="16.5" customHeight="1">
      <c r="A240" s="33"/>
      <c r="B240" s="34"/>
      <c r="C240" s="184" t="s">
        <v>397</v>
      </c>
      <c r="D240" s="184" t="s">
        <v>184</v>
      </c>
      <c r="E240" s="185" t="s">
        <v>412</v>
      </c>
      <c r="F240" s="186" t="s">
        <v>413</v>
      </c>
      <c r="G240" s="187" t="s">
        <v>212</v>
      </c>
      <c r="H240" s="188">
        <v>179</v>
      </c>
      <c r="I240" s="189"/>
      <c r="J240" s="190">
        <f>ROUND(I240*H240,2)</f>
        <v>0</v>
      </c>
      <c r="K240" s="186" t="s">
        <v>1</v>
      </c>
      <c r="L240" s="38"/>
      <c r="M240" s="191" t="s">
        <v>1</v>
      </c>
      <c r="N240" s="192" t="s">
        <v>38</v>
      </c>
      <c r="O240" s="70"/>
      <c r="P240" s="193">
        <f>O240*H240</f>
        <v>0</v>
      </c>
      <c r="Q240" s="193">
        <v>0</v>
      </c>
      <c r="R240" s="193">
        <f>Q240*H240</f>
        <v>0</v>
      </c>
      <c r="S240" s="193">
        <v>0</v>
      </c>
      <c r="T240" s="194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95" t="s">
        <v>189</v>
      </c>
      <c r="AT240" s="195" t="s">
        <v>184</v>
      </c>
      <c r="AU240" s="195" t="s">
        <v>83</v>
      </c>
      <c r="AY240" s="16" t="s">
        <v>182</v>
      </c>
      <c r="BE240" s="196">
        <f>IF(N240="základní",J240,0)</f>
        <v>0</v>
      </c>
      <c r="BF240" s="196">
        <f>IF(N240="snížená",J240,0)</f>
        <v>0</v>
      </c>
      <c r="BG240" s="196">
        <f>IF(N240="zákl. přenesená",J240,0)</f>
        <v>0</v>
      </c>
      <c r="BH240" s="196">
        <f>IF(N240="sníž. přenesená",J240,0)</f>
        <v>0</v>
      </c>
      <c r="BI240" s="196">
        <f>IF(N240="nulová",J240,0)</f>
        <v>0</v>
      </c>
      <c r="BJ240" s="16" t="s">
        <v>81</v>
      </c>
      <c r="BK240" s="196">
        <f>ROUND(I240*H240,2)</f>
        <v>0</v>
      </c>
      <c r="BL240" s="16" t="s">
        <v>189</v>
      </c>
      <c r="BM240" s="195" t="s">
        <v>414</v>
      </c>
    </row>
    <row r="241" spans="1:65" s="12" customFormat="1">
      <c r="B241" s="197"/>
      <c r="C241" s="198"/>
      <c r="D241" s="199" t="s">
        <v>191</v>
      </c>
      <c r="E241" s="200" t="s">
        <v>1</v>
      </c>
      <c r="F241" s="201" t="s">
        <v>123</v>
      </c>
      <c r="G241" s="198"/>
      <c r="H241" s="202">
        <v>179</v>
      </c>
      <c r="I241" s="203"/>
      <c r="J241" s="198"/>
      <c r="K241" s="198"/>
      <c r="L241" s="204"/>
      <c r="M241" s="205"/>
      <c r="N241" s="206"/>
      <c r="O241" s="206"/>
      <c r="P241" s="206"/>
      <c r="Q241" s="206"/>
      <c r="R241" s="206"/>
      <c r="S241" s="206"/>
      <c r="T241" s="207"/>
      <c r="AT241" s="208" t="s">
        <v>191</v>
      </c>
      <c r="AU241" s="208" t="s">
        <v>83</v>
      </c>
      <c r="AV241" s="12" t="s">
        <v>83</v>
      </c>
      <c r="AW241" s="12" t="s">
        <v>30</v>
      </c>
      <c r="AX241" s="12" t="s">
        <v>81</v>
      </c>
      <c r="AY241" s="208" t="s">
        <v>182</v>
      </c>
    </row>
    <row r="242" spans="1:65" s="1" customFormat="1" ht="33" customHeight="1">
      <c r="A242" s="33"/>
      <c r="B242" s="34"/>
      <c r="C242" s="184" t="s">
        <v>402</v>
      </c>
      <c r="D242" s="184" t="s">
        <v>184</v>
      </c>
      <c r="E242" s="185" t="s">
        <v>416</v>
      </c>
      <c r="F242" s="186" t="s">
        <v>417</v>
      </c>
      <c r="G242" s="187" t="s">
        <v>418</v>
      </c>
      <c r="H242" s="188">
        <v>17</v>
      </c>
      <c r="I242" s="189"/>
      <c r="J242" s="190">
        <f>ROUND(I242*H242,2)</f>
        <v>0</v>
      </c>
      <c r="K242" s="186" t="s">
        <v>188</v>
      </c>
      <c r="L242" s="38"/>
      <c r="M242" s="191" t="s">
        <v>1</v>
      </c>
      <c r="N242" s="192" t="s">
        <v>38</v>
      </c>
      <c r="O242" s="70"/>
      <c r="P242" s="193">
        <f>O242*H242</f>
        <v>0</v>
      </c>
      <c r="Q242" s="193">
        <v>0.36191000000000001</v>
      </c>
      <c r="R242" s="193">
        <f>Q242*H242</f>
        <v>6.1524700000000001</v>
      </c>
      <c r="S242" s="193">
        <v>0</v>
      </c>
      <c r="T242" s="194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95" t="s">
        <v>189</v>
      </c>
      <c r="AT242" s="195" t="s">
        <v>184</v>
      </c>
      <c r="AU242" s="195" t="s">
        <v>83</v>
      </c>
      <c r="AY242" s="16" t="s">
        <v>182</v>
      </c>
      <c r="BE242" s="196">
        <f>IF(N242="základní",J242,0)</f>
        <v>0</v>
      </c>
      <c r="BF242" s="196">
        <f>IF(N242="snížená",J242,0)</f>
        <v>0</v>
      </c>
      <c r="BG242" s="196">
        <f>IF(N242="zákl. přenesená",J242,0)</f>
        <v>0</v>
      </c>
      <c r="BH242" s="196">
        <f>IF(N242="sníž. přenesená",J242,0)</f>
        <v>0</v>
      </c>
      <c r="BI242" s="196">
        <f>IF(N242="nulová",J242,0)</f>
        <v>0</v>
      </c>
      <c r="BJ242" s="16" t="s">
        <v>81</v>
      </c>
      <c r="BK242" s="196">
        <f>ROUND(I242*H242,2)</f>
        <v>0</v>
      </c>
      <c r="BL242" s="16" t="s">
        <v>189</v>
      </c>
      <c r="BM242" s="195" t="s">
        <v>419</v>
      </c>
    </row>
    <row r="243" spans="1:65" s="12" customFormat="1">
      <c r="B243" s="197"/>
      <c r="C243" s="198"/>
      <c r="D243" s="199" t="s">
        <v>191</v>
      </c>
      <c r="E243" s="200" t="s">
        <v>1</v>
      </c>
      <c r="F243" s="201" t="s">
        <v>148</v>
      </c>
      <c r="G243" s="198"/>
      <c r="H243" s="202">
        <v>17</v>
      </c>
      <c r="I243" s="203"/>
      <c r="J243" s="198"/>
      <c r="K243" s="198"/>
      <c r="L243" s="204"/>
      <c r="M243" s="205"/>
      <c r="N243" s="206"/>
      <c r="O243" s="206"/>
      <c r="P243" s="206"/>
      <c r="Q243" s="206"/>
      <c r="R243" s="206"/>
      <c r="S243" s="206"/>
      <c r="T243" s="207"/>
      <c r="AT243" s="208" t="s">
        <v>191</v>
      </c>
      <c r="AU243" s="208" t="s">
        <v>83</v>
      </c>
      <c r="AV243" s="12" t="s">
        <v>83</v>
      </c>
      <c r="AW243" s="12" t="s">
        <v>30</v>
      </c>
      <c r="AX243" s="12" t="s">
        <v>81</v>
      </c>
      <c r="AY243" s="208" t="s">
        <v>182</v>
      </c>
    </row>
    <row r="244" spans="1:65" s="1" customFormat="1" ht="24">
      <c r="A244" s="33"/>
      <c r="B244" s="34"/>
      <c r="C244" s="230" t="s">
        <v>407</v>
      </c>
      <c r="D244" s="230" t="s">
        <v>315</v>
      </c>
      <c r="E244" s="231" t="s">
        <v>421</v>
      </c>
      <c r="F244" s="232" t="s">
        <v>422</v>
      </c>
      <c r="G244" s="233" t="s">
        <v>418</v>
      </c>
      <c r="H244" s="234">
        <v>17</v>
      </c>
      <c r="I244" s="235"/>
      <c r="J244" s="236">
        <f>ROUND(I244*H244,2)</f>
        <v>0</v>
      </c>
      <c r="K244" s="232" t="s">
        <v>1</v>
      </c>
      <c r="L244" s="237"/>
      <c r="M244" s="238" t="s">
        <v>1</v>
      </c>
      <c r="N244" s="239" t="s">
        <v>38</v>
      </c>
      <c r="O244" s="70"/>
      <c r="P244" s="193">
        <f>O244*H244</f>
        <v>0</v>
      </c>
      <c r="Q244" s="193">
        <v>0.11</v>
      </c>
      <c r="R244" s="193">
        <f>Q244*H244</f>
        <v>1.87</v>
      </c>
      <c r="S244" s="193">
        <v>0</v>
      </c>
      <c r="T244" s="194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95" t="s">
        <v>226</v>
      </c>
      <c r="AT244" s="195" t="s">
        <v>315</v>
      </c>
      <c r="AU244" s="195" t="s">
        <v>83</v>
      </c>
      <c r="AY244" s="16" t="s">
        <v>182</v>
      </c>
      <c r="BE244" s="196">
        <f>IF(N244="základní",J244,0)</f>
        <v>0</v>
      </c>
      <c r="BF244" s="196">
        <f>IF(N244="snížená",J244,0)</f>
        <v>0</v>
      </c>
      <c r="BG244" s="196">
        <f>IF(N244="zákl. přenesená",J244,0)</f>
        <v>0</v>
      </c>
      <c r="BH244" s="196">
        <f>IF(N244="sníž. přenesená",J244,0)</f>
        <v>0</v>
      </c>
      <c r="BI244" s="196">
        <f>IF(N244="nulová",J244,0)</f>
        <v>0</v>
      </c>
      <c r="BJ244" s="16" t="s">
        <v>81</v>
      </c>
      <c r="BK244" s="196">
        <f>ROUND(I244*H244,2)</f>
        <v>0</v>
      </c>
      <c r="BL244" s="16" t="s">
        <v>189</v>
      </c>
      <c r="BM244" s="195" t="s">
        <v>423</v>
      </c>
    </row>
    <row r="245" spans="1:65" s="12" customFormat="1">
      <c r="B245" s="197"/>
      <c r="C245" s="198"/>
      <c r="D245" s="199" t="s">
        <v>191</v>
      </c>
      <c r="E245" s="200" t="s">
        <v>1</v>
      </c>
      <c r="F245" s="201" t="s">
        <v>148</v>
      </c>
      <c r="G245" s="198"/>
      <c r="H245" s="202">
        <v>17</v>
      </c>
      <c r="I245" s="203"/>
      <c r="J245" s="198"/>
      <c r="K245" s="198"/>
      <c r="L245" s="204"/>
      <c r="M245" s="205"/>
      <c r="N245" s="206"/>
      <c r="O245" s="206"/>
      <c r="P245" s="206"/>
      <c r="Q245" s="206"/>
      <c r="R245" s="206"/>
      <c r="S245" s="206"/>
      <c r="T245" s="207"/>
      <c r="AT245" s="208" t="s">
        <v>191</v>
      </c>
      <c r="AU245" s="208" t="s">
        <v>83</v>
      </c>
      <c r="AV245" s="12" t="s">
        <v>83</v>
      </c>
      <c r="AW245" s="12" t="s">
        <v>30</v>
      </c>
      <c r="AX245" s="12" t="s">
        <v>81</v>
      </c>
      <c r="AY245" s="208" t="s">
        <v>182</v>
      </c>
    </row>
    <row r="246" spans="1:65" s="1" customFormat="1" ht="24">
      <c r="A246" s="33"/>
      <c r="B246" s="34"/>
      <c r="C246" s="184" t="s">
        <v>411</v>
      </c>
      <c r="D246" s="184" t="s">
        <v>184</v>
      </c>
      <c r="E246" s="185" t="s">
        <v>529</v>
      </c>
      <c r="F246" s="186" t="s">
        <v>530</v>
      </c>
      <c r="G246" s="187" t="s">
        <v>418</v>
      </c>
      <c r="H246" s="188">
        <v>1</v>
      </c>
      <c r="I246" s="189"/>
      <c r="J246" s="190">
        <f>ROUND(I246*H246,2)</f>
        <v>0</v>
      </c>
      <c r="K246" s="186" t="s">
        <v>1</v>
      </c>
      <c r="L246" s="38"/>
      <c r="M246" s="191" t="s">
        <v>1</v>
      </c>
      <c r="N246" s="192" t="s">
        <v>38</v>
      </c>
      <c r="O246" s="70"/>
      <c r="P246" s="193">
        <f>O246*H246</f>
        <v>0</v>
      </c>
      <c r="Q246" s="193">
        <v>2E-3</v>
      </c>
      <c r="R246" s="193">
        <f>Q246*H246</f>
        <v>2E-3</v>
      </c>
      <c r="S246" s="193">
        <v>0</v>
      </c>
      <c r="T246" s="194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95" t="s">
        <v>189</v>
      </c>
      <c r="AT246" s="195" t="s">
        <v>184</v>
      </c>
      <c r="AU246" s="195" t="s">
        <v>83</v>
      </c>
      <c r="AY246" s="16" t="s">
        <v>182</v>
      </c>
      <c r="BE246" s="196">
        <f>IF(N246="základní",J246,0)</f>
        <v>0</v>
      </c>
      <c r="BF246" s="196">
        <f>IF(N246="snížená",J246,0)</f>
        <v>0</v>
      </c>
      <c r="BG246" s="196">
        <f>IF(N246="zákl. přenesená",J246,0)</f>
        <v>0</v>
      </c>
      <c r="BH246" s="196">
        <f>IF(N246="sníž. přenesená",J246,0)</f>
        <v>0</v>
      </c>
      <c r="BI246" s="196">
        <f>IF(N246="nulová",J246,0)</f>
        <v>0</v>
      </c>
      <c r="BJ246" s="16" t="s">
        <v>81</v>
      </c>
      <c r="BK246" s="196">
        <f>ROUND(I246*H246,2)</f>
        <v>0</v>
      </c>
      <c r="BL246" s="16" t="s">
        <v>189</v>
      </c>
      <c r="BM246" s="195" t="s">
        <v>641</v>
      </c>
    </row>
    <row r="247" spans="1:65" s="1" customFormat="1" ht="16.5" customHeight="1">
      <c r="A247" s="33"/>
      <c r="B247" s="34"/>
      <c r="C247" s="184" t="s">
        <v>415</v>
      </c>
      <c r="D247" s="184" t="s">
        <v>184</v>
      </c>
      <c r="E247" s="185" t="s">
        <v>433</v>
      </c>
      <c r="F247" s="186" t="s">
        <v>434</v>
      </c>
      <c r="G247" s="187" t="s">
        <v>212</v>
      </c>
      <c r="H247" s="188">
        <v>187.95</v>
      </c>
      <c r="I247" s="189"/>
      <c r="J247" s="190">
        <f>ROUND(I247*H247,2)</f>
        <v>0</v>
      </c>
      <c r="K247" s="186" t="s">
        <v>1</v>
      </c>
      <c r="L247" s="38"/>
      <c r="M247" s="191" t="s">
        <v>1</v>
      </c>
      <c r="N247" s="192" t="s">
        <v>38</v>
      </c>
      <c r="O247" s="70"/>
      <c r="P247" s="193">
        <f>O247*H247</f>
        <v>0</v>
      </c>
      <c r="Q247" s="193">
        <v>1.9000000000000001E-4</v>
      </c>
      <c r="R247" s="193">
        <f>Q247*H247</f>
        <v>3.5710499999999999E-2</v>
      </c>
      <c r="S247" s="193">
        <v>0</v>
      </c>
      <c r="T247" s="194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95" t="s">
        <v>189</v>
      </c>
      <c r="AT247" s="195" t="s">
        <v>184</v>
      </c>
      <c r="AU247" s="195" t="s">
        <v>83</v>
      </c>
      <c r="AY247" s="16" t="s">
        <v>182</v>
      </c>
      <c r="BE247" s="196">
        <f>IF(N247="základní",J247,0)</f>
        <v>0</v>
      </c>
      <c r="BF247" s="196">
        <f>IF(N247="snížená",J247,0)</f>
        <v>0</v>
      </c>
      <c r="BG247" s="196">
        <f>IF(N247="zákl. přenesená",J247,0)</f>
        <v>0</v>
      </c>
      <c r="BH247" s="196">
        <f>IF(N247="sníž. přenesená",J247,0)</f>
        <v>0</v>
      </c>
      <c r="BI247" s="196">
        <f>IF(N247="nulová",J247,0)</f>
        <v>0</v>
      </c>
      <c r="BJ247" s="16" t="s">
        <v>81</v>
      </c>
      <c r="BK247" s="196">
        <f>ROUND(I247*H247,2)</f>
        <v>0</v>
      </c>
      <c r="BL247" s="16" t="s">
        <v>189</v>
      </c>
      <c r="BM247" s="195" t="s">
        <v>435</v>
      </c>
    </row>
    <row r="248" spans="1:65" s="12" customFormat="1">
      <c r="B248" s="197"/>
      <c r="C248" s="198"/>
      <c r="D248" s="199" t="s">
        <v>191</v>
      </c>
      <c r="E248" s="200" t="s">
        <v>1</v>
      </c>
      <c r="F248" s="201" t="s">
        <v>436</v>
      </c>
      <c r="G248" s="198"/>
      <c r="H248" s="202">
        <v>187.95</v>
      </c>
      <c r="I248" s="203"/>
      <c r="J248" s="198"/>
      <c r="K248" s="198"/>
      <c r="L248" s="204"/>
      <c r="M248" s="205"/>
      <c r="N248" s="206"/>
      <c r="O248" s="206"/>
      <c r="P248" s="206"/>
      <c r="Q248" s="206"/>
      <c r="R248" s="206"/>
      <c r="S248" s="206"/>
      <c r="T248" s="207"/>
      <c r="AT248" s="208" t="s">
        <v>191</v>
      </c>
      <c r="AU248" s="208" t="s">
        <v>83</v>
      </c>
      <c r="AV248" s="12" t="s">
        <v>83</v>
      </c>
      <c r="AW248" s="12" t="s">
        <v>30</v>
      </c>
      <c r="AX248" s="12" t="s">
        <v>81</v>
      </c>
      <c r="AY248" s="208" t="s">
        <v>182</v>
      </c>
    </row>
    <row r="249" spans="1:65" s="1" customFormat="1" ht="21.75" customHeight="1">
      <c r="A249" s="33"/>
      <c r="B249" s="34"/>
      <c r="C249" s="184" t="s">
        <v>420</v>
      </c>
      <c r="D249" s="184" t="s">
        <v>184</v>
      </c>
      <c r="E249" s="185" t="s">
        <v>438</v>
      </c>
      <c r="F249" s="186" t="s">
        <v>439</v>
      </c>
      <c r="G249" s="187" t="s">
        <v>212</v>
      </c>
      <c r="H249" s="188">
        <v>179</v>
      </c>
      <c r="I249" s="189"/>
      <c r="J249" s="190">
        <f>ROUND(I249*H249,2)</f>
        <v>0</v>
      </c>
      <c r="K249" s="186" t="s">
        <v>1</v>
      </c>
      <c r="L249" s="38"/>
      <c r="M249" s="191" t="s">
        <v>1</v>
      </c>
      <c r="N249" s="192" t="s">
        <v>38</v>
      </c>
      <c r="O249" s="70"/>
      <c r="P249" s="193">
        <f>O249*H249</f>
        <v>0</v>
      </c>
      <c r="Q249" s="193">
        <v>6.0000000000000002E-5</v>
      </c>
      <c r="R249" s="193">
        <f>Q249*H249</f>
        <v>1.074E-2</v>
      </c>
      <c r="S249" s="193">
        <v>0</v>
      </c>
      <c r="T249" s="194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95" t="s">
        <v>189</v>
      </c>
      <c r="AT249" s="195" t="s">
        <v>184</v>
      </c>
      <c r="AU249" s="195" t="s">
        <v>83</v>
      </c>
      <c r="AY249" s="16" t="s">
        <v>182</v>
      </c>
      <c r="BE249" s="196">
        <f>IF(N249="základní",J249,0)</f>
        <v>0</v>
      </c>
      <c r="BF249" s="196">
        <f>IF(N249="snížená",J249,0)</f>
        <v>0</v>
      </c>
      <c r="BG249" s="196">
        <f>IF(N249="zákl. přenesená",J249,0)</f>
        <v>0</v>
      </c>
      <c r="BH249" s="196">
        <f>IF(N249="sníž. přenesená",J249,0)</f>
        <v>0</v>
      </c>
      <c r="BI249" s="196">
        <f>IF(N249="nulová",J249,0)</f>
        <v>0</v>
      </c>
      <c r="BJ249" s="16" t="s">
        <v>81</v>
      </c>
      <c r="BK249" s="196">
        <f>ROUND(I249*H249,2)</f>
        <v>0</v>
      </c>
      <c r="BL249" s="16" t="s">
        <v>189</v>
      </c>
      <c r="BM249" s="195" t="s">
        <v>440</v>
      </c>
    </row>
    <row r="250" spans="1:65" s="12" customFormat="1">
      <c r="B250" s="197"/>
      <c r="C250" s="198"/>
      <c r="D250" s="199" t="s">
        <v>191</v>
      </c>
      <c r="E250" s="200" t="s">
        <v>1</v>
      </c>
      <c r="F250" s="201" t="s">
        <v>123</v>
      </c>
      <c r="G250" s="198"/>
      <c r="H250" s="202">
        <v>179</v>
      </c>
      <c r="I250" s="203"/>
      <c r="J250" s="198"/>
      <c r="K250" s="198"/>
      <c r="L250" s="204"/>
      <c r="M250" s="205"/>
      <c r="N250" s="206"/>
      <c r="O250" s="206"/>
      <c r="P250" s="206"/>
      <c r="Q250" s="206"/>
      <c r="R250" s="206"/>
      <c r="S250" s="206"/>
      <c r="T250" s="207"/>
      <c r="AT250" s="208" t="s">
        <v>191</v>
      </c>
      <c r="AU250" s="208" t="s">
        <v>83</v>
      </c>
      <c r="AV250" s="12" t="s">
        <v>83</v>
      </c>
      <c r="AW250" s="12" t="s">
        <v>30</v>
      </c>
      <c r="AX250" s="12" t="s">
        <v>81</v>
      </c>
      <c r="AY250" s="208" t="s">
        <v>182</v>
      </c>
    </row>
    <row r="251" spans="1:65" s="11" customFormat="1" ht="22.9" customHeight="1">
      <c r="B251" s="168"/>
      <c r="C251" s="169"/>
      <c r="D251" s="170" t="s">
        <v>72</v>
      </c>
      <c r="E251" s="182" t="s">
        <v>232</v>
      </c>
      <c r="F251" s="182" t="s">
        <v>441</v>
      </c>
      <c r="G251" s="169"/>
      <c r="H251" s="169"/>
      <c r="I251" s="172"/>
      <c r="J251" s="183">
        <f>BK251</f>
        <v>0</v>
      </c>
      <c r="K251" s="169"/>
      <c r="L251" s="174"/>
      <c r="M251" s="175"/>
      <c r="N251" s="176"/>
      <c r="O251" s="176"/>
      <c r="P251" s="177">
        <f>SUM(P252:P259)</f>
        <v>0</v>
      </c>
      <c r="Q251" s="176"/>
      <c r="R251" s="177">
        <f>SUM(R252:R259)</f>
        <v>1.31252E-2</v>
      </c>
      <c r="S251" s="176"/>
      <c r="T251" s="178">
        <f>SUM(T252:T259)</f>
        <v>0</v>
      </c>
      <c r="AR251" s="179" t="s">
        <v>81</v>
      </c>
      <c r="AT251" s="180" t="s">
        <v>72</v>
      </c>
      <c r="AU251" s="180" t="s">
        <v>81</v>
      </c>
      <c r="AY251" s="179" t="s">
        <v>182</v>
      </c>
      <c r="BK251" s="181">
        <f>SUM(BK252:BK259)</f>
        <v>0</v>
      </c>
    </row>
    <row r="252" spans="1:65" s="1" customFormat="1" ht="24">
      <c r="A252" s="33"/>
      <c r="B252" s="34"/>
      <c r="C252" s="184" t="s">
        <v>424</v>
      </c>
      <c r="D252" s="184" t="s">
        <v>184</v>
      </c>
      <c r="E252" s="185" t="s">
        <v>443</v>
      </c>
      <c r="F252" s="186" t="s">
        <v>444</v>
      </c>
      <c r="G252" s="187" t="s">
        <v>212</v>
      </c>
      <c r="H252" s="188">
        <v>59.66</v>
      </c>
      <c r="I252" s="189"/>
      <c r="J252" s="190">
        <f>ROUND(I252*H252,2)</f>
        <v>0</v>
      </c>
      <c r="K252" s="186" t="s">
        <v>445</v>
      </c>
      <c r="L252" s="38"/>
      <c r="M252" s="191" t="s">
        <v>1</v>
      </c>
      <c r="N252" s="192" t="s">
        <v>38</v>
      </c>
      <c r="O252" s="70"/>
      <c r="P252" s="193">
        <f>O252*H252</f>
        <v>0</v>
      </c>
      <c r="Q252" s="193">
        <v>2.2000000000000001E-4</v>
      </c>
      <c r="R252" s="193">
        <f>Q252*H252</f>
        <v>1.31252E-2</v>
      </c>
      <c r="S252" s="193">
        <v>0</v>
      </c>
      <c r="T252" s="194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95" t="s">
        <v>189</v>
      </c>
      <c r="AT252" s="195" t="s">
        <v>184</v>
      </c>
      <c r="AU252" s="195" t="s">
        <v>83</v>
      </c>
      <c r="AY252" s="16" t="s">
        <v>182</v>
      </c>
      <c r="BE252" s="196">
        <f>IF(N252="základní",J252,0)</f>
        <v>0</v>
      </c>
      <c r="BF252" s="196">
        <f>IF(N252="snížená",J252,0)</f>
        <v>0</v>
      </c>
      <c r="BG252" s="196">
        <f>IF(N252="zákl. přenesená",J252,0)</f>
        <v>0</v>
      </c>
      <c r="BH252" s="196">
        <f>IF(N252="sníž. přenesená",J252,0)</f>
        <v>0</v>
      </c>
      <c r="BI252" s="196">
        <f>IF(N252="nulová",J252,0)</f>
        <v>0</v>
      </c>
      <c r="BJ252" s="16" t="s">
        <v>81</v>
      </c>
      <c r="BK252" s="196">
        <f>ROUND(I252*H252,2)</f>
        <v>0</v>
      </c>
      <c r="BL252" s="16" t="s">
        <v>189</v>
      </c>
      <c r="BM252" s="195" t="s">
        <v>446</v>
      </c>
    </row>
    <row r="253" spans="1:65" s="12" customFormat="1">
      <c r="B253" s="197"/>
      <c r="C253" s="198"/>
      <c r="D253" s="199" t="s">
        <v>191</v>
      </c>
      <c r="E253" s="200" t="s">
        <v>1</v>
      </c>
      <c r="F253" s="201" t="s">
        <v>447</v>
      </c>
      <c r="G253" s="198"/>
      <c r="H253" s="202">
        <v>59.66</v>
      </c>
      <c r="I253" s="203"/>
      <c r="J253" s="198"/>
      <c r="K253" s="198"/>
      <c r="L253" s="204"/>
      <c r="M253" s="205"/>
      <c r="N253" s="206"/>
      <c r="O253" s="206"/>
      <c r="P253" s="206"/>
      <c r="Q253" s="206"/>
      <c r="R253" s="206"/>
      <c r="S253" s="206"/>
      <c r="T253" s="207"/>
      <c r="AT253" s="208" t="s">
        <v>191</v>
      </c>
      <c r="AU253" s="208" t="s">
        <v>83</v>
      </c>
      <c r="AV253" s="12" t="s">
        <v>83</v>
      </c>
      <c r="AW253" s="12" t="s">
        <v>30</v>
      </c>
      <c r="AX253" s="12" t="s">
        <v>81</v>
      </c>
      <c r="AY253" s="208" t="s">
        <v>182</v>
      </c>
    </row>
    <row r="254" spans="1:65" s="1" customFormat="1" ht="16.5" customHeight="1">
      <c r="A254" s="33"/>
      <c r="B254" s="34"/>
      <c r="C254" s="184" t="s">
        <v>428</v>
      </c>
      <c r="D254" s="184" t="s">
        <v>184</v>
      </c>
      <c r="E254" s="185" t="s">
        <v>449</v>
      </c>
      <c r="F254" s="186" t="s">
        <v>450</v>
      </c>
      <c r="G254" s="187" t="s">
        <v>212</v>
      </c>
      <c r="H254" s="188">
        <v>178.98</v>
      </c>
      <c r="I254" s="189"/>
      <c r="J254" s="190">
        <f>ROUND(I254*H254,2)</f>
        <v>0</v>
      </c>
      <c r="K254" s="186" t="s">
        <v>188</v>
      </c>
      <c r="L254" s="38"/>
      <c r="M254" s="191" t="s">
        <v>1</v>
      </c>
      <c r="N254" s="192" t="s">
        <v>38</v>
      </c>
      <c r="O254" s="70"/>
      <c r="P254" s="193">
        <f>O254*H254</f>
        <v>0</v>
      </c>
      <c r="Q254" s="193">
        <v>0</v>
      </c>
      <c r="R254" s="193">
        <f>Q254*H254</f>
        <v>0</v>
      </c>
      <c r="S254" s="193">
        <v>0</v>
      </c>
      <c r="T254" s="194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95" t="s">
        <v>189</v>
      </c>
      <c r="AT254" s="195" t="s">
        <v>184</v>
      </c>
      <c r="AU254" s="195" t="s">
        <v>83</v>
      </c>
      <c r="AY254" s="16" t="s">
        <v>182</v>
      </c>
      <c r="BE254" s="196">
        <f>IF(N254="základní",J254,0)</f>
        <v>0</v>
      </c>
      <c r="BF254" s="196">
        <f>IF(N254="snížená",J254,0)</f>
        <v>0</v>
      </c>
      <c r="BG254" s="196">
        <f>IF(N254="zákl. přenesená",J254,0)</f>
        <v>0</v>
      </c>
      <c r="BH254" s="196">
        <f>IF(N254="sníž. přenesená",J254,0)</f>
        <v>0</v>
      </c>
      <c r="BI254" s="196">
        <f>IF(N254="nulová",J254,0)</f>
        <v>0</v>
      </c>
      <c r="BJ254" s="16" t="s">
        <v>81</v>
      </c>
      <c r="BK254" s="196">
        <f>ROUND(I254*H254,2)</f>
        <v>0</v>
      </c>
      <c r="BL254" s="16" t="s">
        <v>189</v>
      </c>
      <c r="BM254" s="195" t="s">
        <v>451</v>
      </c>
    </row>
    <row r="255" spans="1:65" s="12" customFormat="1">
      <c r="B255" s="197"/>
      <c r="C255" s="198"/>
      <c r="D255" s="199" t="s">
        <v>191</v>
      </c>
      <c r="E255" s="200" t="s">
        <v>1</v>
      </c>
      <c r="F255" s="201" t="s">
        <v>447</v>
      </c>
      <c r="G255" s="198"/>
      <c r="H255" s="202">
        <v>59.66</v>
      </c>
      <c r="I255" s="203"/>
      <c r="J255" s="198"/>
      <c r="K255" s="198"/>
      <c r="L255" s="204"/>
      <c r="M255" s="205"/>
      <c r="N255" s="206"/>
      <c r="O255" s="206"/>
      <c r="P255" s="206"/>
      <c r="Q255" s="206"/>
      <c r="R255" s="206"/>
      <c r="S255" s="206"/>
      <c r="T255" s="207"/>
      <c r="AT255" s="208" t="s">
        <v>191</v>
      </c>
      <c r="AU255" s="208" t="s">
        <v>83</v>
      </c>
      <c r="AV255" s="12" t="s">
        <v>83</v>
      </c>
      <c r="AW255" s="12" t="s">
        <v>30</v>
      </c>
      <c r="AX255" s="12" t="s">
        <v>73</v>
      </c>
      <c r="AY255" s="208" t="s">
        <v>182</v>
      </c>
    </row>
    <row r="256" spans="1:65" s="12" customFormat="1">
      <c r="B256" s="197"/>
      <c r="C256" s="198"/>
      <c r="D256" s="199" t="s">
        <v>191</v>
      </c>
      <c r="E256" s="200" t="s">
        <v>1</v>
      </c>
      <c r="F256" s="201" t="s">
        <v>452</v>
      </c>
      <c r="G256" s="198"/>
      <c r="H256" s="202">
        <v>119.32</v>
      </c>
      <c r="I256" s="203"/>
      <c r="J256" s="198"/>
      <c r="K256" s="198"/>
      <c r="L256" s="204"/>
      <c r="M256" s="205"/>
      <c r="N256" s="206"/>
      <c r="O256" s="206"/>
      <c r="P256" s="206"/>
      <c r="Q256" s="206"/>
      <c r="R256" s="206"/>
      <c r="S256" s="206"/>
      <c r="T256" s="207"/>
      <c r="AT256" s="208" t="s">
        <v>191</v>
      </c>
      <c r="AU256" s="208" t="s">
        <v>83</v>
      </c>
      <c r="AV256" s="12" t="s">
        <v>83</v>
      </c>
      <c r="AW256" s="12" t="s">
        <v>30</v>
      </c>
      <c r="AX256" s="12" t="s">
        <v>73</v>
      </c>
      <c r="AY256" s="208" t="s">
        <v>182</v>
      </c>
    </row>
    <row r="257" spans="1:65" s="13" customFormat="1">
      <c r="B257" s="209"/>
      <c r="C257" s="210"/>
      <c r="D257" s="199" t="s">
        <v>191</v>
      </c>
      <c r="E257" s="211" t="s">
        <v>1</v>
      </c>
      <c r="F257" s="212" t="s">
        <v>199</v>
      </c>
      <c r="G257" s="210"/>
      <c r="H257" s="213">
        <v>178.98</v>
      </c>
      <c r="I257" s="214"/>
      <c r="J257" s="210"/>
      <c r="K257" s="210"/>
      <c r="L257" s="215"/>
      <c r="M257" s="216"/>
      <c r="N257" s="217"/>
      <c r="O257" s="217"/>
      <c r="P257" s="217"/>
      <c r="Q257" s="217"/>
      <c r="R257" s="217"/>
      <c r="S257" s="217"/>
      <c r="T257" s="218"/>
      <c r="AT257" s="219" t="s">
        <v>191</v>
      </c>
      <c r="AU257" s="219" t="s">
        <v>83</v>
      </c>
      <c r="AV257" s="13" t="s">
        <v>189</v>
      </c>
      <c r="AW257" s="13" t="s">
        <v>30</v>
      </c>
      <c r="AX257" s="13" t="s">
        <v>81</v>
      </c>
      <c r="AY257" s="219" t="s">
        <v>182</v>
      </c>
    </row>
    <row r="258" spans="1:65" s="1" customFormat="1" ht="21.75" customHeight="1">
      <c r="A258" s="33"/>
      <c r="B258" s="34"/>
      <c r="C258" s="184" t="s">
        <v>432</v>
      </c>
      <c r="D258" s="184" t="s">
        <v>184</v>
      </c>
      <c r="E258" s="185" t="s">
        <v>454</v>
      </c>
      <c r="F258" s="186" t="s">
        <v>455</v>
      </c>
      <c r="G258" s="187" t="s">
        <v>212</v>
      </c>
      <c r="H258" s="188">
        <v>59.66</v>
      </c>
      <c r="I258" s="189"/>
      <c r="J258" s="190">
        <f>ROUND(I258*H258,2)</f>
        <v>0</v>
      </c>
      <c r="K258" s="186" t="s">
        <v>188</v>
      </c>
      <c r="L258" s="38"/>
      <c r="M258" s="191" t="s">
        <v>1</v>
      </c>
      <c r="N258" s="192" t="s">
        <v>38</v>
      </c>
      <c r="O258" s="70"/>
      <c r="P258" s="193">
        <f>O258*H258</f>
        <v>0</v>
      </c>
      <c r="Q258" s="193">
        <v>0</v>
      </c>
      <c r="R258" s="193">
        <f>Q258*H258</f>
        <v>0</v>
      </c>
      <c r="S258" s="193">
        <v>0</v>
      </c>
      <c r="T258" s="194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95" t="s">
        <v>189</v>
      </c>
      <c r="AT258" s="195" t="s">
        <v>184</v>
      </c>
      <c r="AU258" s="195" t="s">
        <v>83</v>
      </c>
      <c r="AY258" s="16" t="s">
        <v>182</v>
      </c>
      <c r="BE258" s="196">
        <f>IF(N258="základní",J258,0)</f>
        <v>0</v>
      </c>
      <c r="BF258" s="196">
        <f>IF(N258="snížená",J258,0)</f>
        <v>0</v>
      </c>
      <c r="BG258" s="196">
        <f>IF(N258="zákl. přenesená",J258,0)</f>
        <v>0</v>
      </c>
      <c r="BH258" s="196">
        <f>IF(N258="sníž. přenesená",J258,0)</f>
        <v>0</v>
      </c>
      <c r="BI258" s="196">
        <f>IF(N258="nulová",J258,0)</f>
        <v>0</v>
      </c>
      <c r="BJ258" s="16" t="s">
        <v>81</v>
      </c>
      <c r="BK258" s="196">
        <f>ROUND(I258*H258,2)</f>
        <v>0</v>
      </c>
      <c r="BL258" s="16" t="s">
        <v>189</v>
      </c>
      <c r="BM258" s="195" t="s">
        <v>456</v>
      </c>
    </row>
    <row r="259" spans="1:65" s="12" customFormat="1">
      <c r="B259" s="197"/>
      <c r="C259" s="198"/>
      <c r="D259" s="199" t="s">
        <v>191</v>
      </c>
      <c r="E259" s="200" t="s">
        <v>1</v>
      </c>
      <c r="F259" s="201" t="s">
        <v>447</v>
      </c>
      <c r="G259" s="198"/>
      <c r="H259" s="202">
        <v>59.66</v>
      </c>
      <c r="I259" s="203"/>
      <c r="J259" s="198"/>
      <c r="K259" s="198"/>
      <c r="L259" s="204"/>
      <c r="M259" s="205"/>
      <c r="N259" s="206"/>
      <c r="O259" s="206"/>
      <c r="P259" s="206"/>
      <c r="Q259" s="206"/>
      <c r="R259" s="206"/>
      <c r="S259" s="206"/>
      <c r="T259" s="207"/>
      <c r="AT259" s="208" t="s">
        <v>191</v>
      </c>
      <c r="AU259" s="208" t="s">
        <v>83</v>
      </c>
      <c r="AV259" s="12" t="s">
        <v>83</v>
      </c>
      <c r="AW259" s="12" t="s">
        <v>30</v>
      </c>
      <c r="AX259" s="12" t="s">
        <v>81</v>
      </c>
      <c r="AY259" s="208" t="s">
        <v>182</v>
      </c>
    </row>
    <row r="260" spans="1:65" s="11" customFormat="1" ht="22.9" customHeight="1">
      <c r="B260" s="168"/>
      <c r="C260" s="169"/>
      <c r="D260" s="170" t="s">
        <v>72</v>
      </c>
      <c r="E260" s="182" t="s">
        <v>457</v>
      </c>
      <c r="F260" s="182" t="s">
        <v>458</v>
      </c>
      <c r="G260" s="169"/>
      <c r="H260" s="169"/>
      <c r="I260" s="172"/>
      <c r="J260" s="183">
        <f>BK260</f>
        <v>0</v>
      </c>
      <c r="K260" s="169"/>
      <c r="L260" s="174"/>
      <c r="M260" s="175"/>
      <c r="N260" s="176"/>
      <c r="O260" s="176"/>
      <c r="P260" s="177">
        <f>SUM(P261:P268)</f>
        <v>0</v>
      </c>
      <c r="Q260" s="176"/>
      <c r="R260" s="177">
        <f>SUM(R261:R268)</f>
        <v>0</v>
      </c>
      <c r="S260" s="176"/>
      <c r="T260" s="178">
        <f>SUM(T261:T268)</f>
        <v>0</v>
      </c>
      <c r="AR260" s="179" t="s">
        <v>81</v>
      </c>
      <c r="AT260" s="180" t="s">
        <v>72</v>
      </c>
      <c r="AU260" s="180" t="s">
        <v>81</v>
      </c>
      <c r="AY260" s="179" t="s">
        <v>182</v>
      </c>
      <c r="BK260" s="181">
        <f>SUM(BK261:BK268)</f>
        <v>0</v>
      </c>
    </row>
    <row r="261" spans="1:65" s="1" customFormat="1" ht="24">
      <c r="A261" s="33"/>
      <c r="B261" s="34"/>
      <c r="C261" s="184" t="s">
        <v>437</v>
      </c>
      <c r="D261" s="184" t="s">
        <v>184</v>
      </c>
      <c r="E261" s="185" t="s">
        <v>460</v>
      </c>
      <c r="F261" s="186" t="s">
        <v>461</v>
      </c>
      <c r="G261" s="187" t="s">
        <v>305</v>
      </c>
      <c r="H261" s="188">
        <v>39.052999999999997</v>
      </c>
      <c r="I261" s="189"/>
      <c r="J261" s="190">
        <f>ROUND(I261*H261,2)</f>
        <v>0</v>
      </c>
      <c r="K261" s="186" t="s">
        <v>1</v>
      </c>
      <c r="L261" s="38"/>
      <c r="M261" s="191" t="s">
        <v>1</v>
      </c>
      <c r="N261" s="192" t="s">
        <v>38</v>
      </c>
      <c r="O261" s="70"/>
      <c r="P261" s="193">
        <f>O261*H261</f>
        <v>0</v>
      </c>
      <c r="Q261" s="193">
        <v>0</v>
      </c>
      <c r="R261" s="193">
        <f>Q261*H261</f>
        <v>0</v>
      </c>
      <c r="S261" s="193">
        <v>0</v>
      </c>
      <c r="T261" s="194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95" t="s">
        <v>189</v>
      </c>
      <c r="AT261" s="195" t="s">
        <v>184</v>
      </c>
      <c r="AU261" s="195" t="s">
        <v>83</v>
      </c>
      <c r="AY261" s="16" t="s">
        <v>182</v>
      </c>
      <c r="BE261" s="196">
        <f>IF(N261="základní",J261,0)</f>
        <v>0</v>
      </c>
      <c r="BF261" s="196">
        <f>IF(N261="snížená",J261,0)</f>
        <v>0</v>
      </c>
      <c r="BG261" s="196">
        <f>IF(N261="zákl. přenesená",J261,0)</f>
        <v>0</v>
      </c>
      <c r="BH261" s="196">
        <f>IF(N261="sníž. přenesená",J261,0)</f>
        <v>0</v>
      </c>
      <c r="BI261" s="196">
        <f>IF(N261="nulová",J261,0)</f>
        <v>0</v>
      </c>
      <c r="BJ261" s="16" t="s">
        <v>81</v>
      </c>
      <c r="BK261" s="196">
        <f>ROUND(I261*H261,2)</f>
        <v>0</v>
      </c>
      <c r="BL261" s="16" t="s">
        <v>189</v>
      </c>
      <c r="BM261" s="195" t="s">
        <v>462</v>
      </c>
    </row>
    <row r="262" spans="1:65" s="12" customFormat="1">
      <c r="B262" s="197"/>
      <c r="C262" s="198"/>
      <c r="D262" s="199" t="s">
        <v>191</v>
      </c>
      <c r="E262" s="200" t="s">
        <v>1</v>
      </c>
      <c r="F262" s="201" t="s">
        <v>642</v>
      </c>
      <c r="G262" s="198"/>
      <c r="H262" s="202">
        <v>39.052999999999997</v>
      </c>
      <c r="I262" s="203"/>
      <c r="J262" s="198"/>
      <c r="K262" s="198"/>
      <c r="L262" s="204"/>
      <c r="M262" s="205"/>
      <c r="N262" s="206"/>
      <c r="O262" s="206"/>
      <c r="P262" s="206"/>
      <c r="Q262" s="206"/>
      <c r="R262" s="206"/>
      <c r="S262" s="206"/>
      <c r="T262" s="207"/>
      <c r="AT262" s="208" t="s">
        <v>191</v>
      </c>
      <c r="AU262" s="208" t="s">
        <v>83</v>
      </c>
      <c r="AV262" s="12" t="s">
        <v>83</v>
      </c>
      <c r="AW262" s="12" t="s">
        <v>30</v>
      </c>
      <c r="AX262" s="12" t="s">
        <v>81</v>
      </c>
      <c r="AY262" s="208" t="s">
        <v>182</v>
      </c>
    </row>
    <row r="263" spans="1:65" s="1" customFormat="1" ht="24">
      <c r="A263" s="33"/>
      <c r="B263" s="34"/>
      <c r="C263" s="184" t="s">
        <v>442</v>
      </c>
      <c r="D263" s="184" t="s">
        <v>184</v>
      </c>
      <c r="E263" s="185" t="s">
        <v>464</v>
      </c>
      <c r="F263" s="186" t="s">
        <v>465</v>
      </c>
      <c r="G263" s="187" t="s">
        <v>305</v>
      </c>
      <c r="H263" s="188">
        <v>390.53</v>
      </c>
      <c r="I263" s="189"/>
      <c r="J263" s="190">
        <f>ROUND(I263*H263,2)</f>
        <v>0</v>
      </c>
      <c r="K263" s="186" t="s">
        <v>1</v>
      </c>
      <c r="L263" s="38"/>
      <c r="M263" s="191" t="s">
        <v>1</v>
      </c>
      <c r="N263" s="192" t="s">
        <v>38</v>
      </c>
      <c r="O263" s="70"/>
      <c r="P263" s="193">
        <f>O263*H263</f>
        <v>0</v>
      </c>
      <c r="Q263" s="193">
        <v>0</v>
      </c>
      <c r="R263" s="193">
        <f>Q263*H263</f>
        <v>0</v>
      </c>
      <c r="S263" s="193">
        <v>0</v>
      </c>
      <c r="T263" s="194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95" t="s">
        <v>189</v>
      </c>
      <c r="AT263" s="195" t="s">
        <v>184</v>
      </c>
      <c r="AU263" s="195" t="s">
        <v>83</v>
      </c>
      <c r="AY263" s="16" t="s">
        <v>182</v>
      </c>
      <c r="BE263" s="196">
        <f>IF(N263="základní",J263,0)</f>
        <v>0</v>
      </c>
      <c r="BF263" s="196">
        <f>IF(N263="snížená",J263,0)</f>
        <v>0</v>
      </c>
      <c r="BG263" s="196">
        <f>IF(N263="zákl. přenesená",J263,0)</f>
        <v>0</v>
      </c>
      <c r="BH263" s="196">
        <f>IF(N263="sníž. přenesená",J263,0)</f>
        <v>0</v>
      </c>
      <c r="BI263" s="196">
        <f>IF(N263="nulová",J263,0)</f>
        <v>0</v>
      </c>
      <c r="BJ263" s="16" t="s">
        <v>81</v>
      </c>
      <c r="BK263" s="196">
        <f>ROUND(I263*H263,2)</f>
        <v>0</v>
      </c>
      <c r="BL263" s="16" t="s">
        <v>189</v>
      </c>
      <c r="BM263" s="195" t="s">
        <v>466</v>
      </c>
    </row>
    <row r="264" spans="1:65" s="12" customFormat="1">
      <c r="B264" s="197"/>
      <c r="C264" s="198"/>
      <c r="D264" s="199" t="s">
        <v>191</v>
      </c>
      <c r="E264" s="200" t="s">
        <v>1</v>
      </c>
      <c r="F264" s="201" t="s">
        <v>643</v>
      </c>
      <c r="G264" s="198"/>
      <c r="H264" s="202">
        <v>390.53</v>
      </c>
      <c r="I264" s="203"/>
      <c r="J264" s="198"/>
      <c r="K264" s="198"/>
      <c r="L264" s="204"/>
      <c r="M264" s="205"/>
      <c r="N264" s="206"/>
      <c r="O264" s="206"/>
      <c r="P264" s="206"/>
      <c r="Q264" s="206"/>
      <c r="R264" s="206"/>
      <c r="S264" s="206"/>
      <c r="T264" s="207"/>
      <c r="AT264" s="208" t="s">
        <v>191</v>
      </c>
      <c r="AU264" s="208" t="s">
        <v>83</v>
      </c>
      <c r="AV264" s="12" t="s">
        <v>83</v>
      </c>
      <c r="AW264" s="12" t="s">
        <v>30</v>
      </c>
      <c r="AX264" s="12" t="s">
        <v>81</v>
      </c>
      <c r="AY264" s="208" t="s">
        <v>182</v>
      </c>
    </row>
    <row r="265" spans="1:65" s="1" customFormat="1" ht="33" customHeight="1">
      <c r="A265" s="33"/>
      <c r="B265" s="34"/>
      <c r="C265" s="184" t="s">
        <v>448</v>
      </c>
      <c r="D265" s="184" t="s">
        <v>184</v>
      </c>
      <c r="E265" s="185" t="s">
        <v>469</v>
      </c>
      <c r="F265" s="186" t="s">
        <v>470</v>
      </c>
      <c r="G265" s="187" t="s">
        <v>305</v>
      </c>
      <c r="H265" s="188">
        <v>15.189</v>
      </c>
      <c r="I265" s="189"/>
      <c r="J265" s="190">
        <f>ROUND(I265*H265,2)</f>
        <v>0</v>
      </c>
      <c r="K265" s="186" t="s">
        <v>188</v>
      </c>
      <c r="L265" s="38"/>
      <c r="M265" s="191" t="s">
        <v>1</v>
      </c>
      <c r="N265" s="192" t="s">
        <v>38</v>
      </c>
      <c r="O265" s="70"/>
      <c r="P265" s="193">
        <f>O265*H265</f>
        <v>0</v>
      </c>
      <c r="Q265" s="193">
        <v>0</v>
      </c>
      <c r="R265" s="193">
        <f>Q265*H265</f>
        <v>0</v>
      </c>
      <c r="S265" s="193">
        <v>0</v>
      </c>
      <c r="T265" s="194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95" t="s">
        <v>189</v>
      </c>
      <c r="AT265" s="195" t="s">
        <v>184</v>
      </c>
      <c r="AU265" s="195" t="s">
        <v>83</v>
      </c>
      <c r="AY265" s="16" t="s">
        <v>182</v>
      </c>
      <c r="BE265" s="196">
        <f>IF(N265="základní",J265,0)</f>
        <v>0</v>
      </c>
      <c r="BF265" s="196">
        <f>IF(N265="snížená",J265,0)</f>
        <v>0</v>
      </c>
      <c r="BG265" s="196">
        <f>IF(N265="zákl. přenesená",J265,0)</f>
        <v>0</v>
      </c>
      <c r="BH265" s="196">
        <f>IF(N265="sníž. přenesená",J265,0)</f>
        <v>0</v>
      </c>
      <c r="BI265" s="196">
        <f>IF(N265="nulová",J265,0)</f>
        <v>0</v>
      </c>
      <c r="BJ265" s="16" t="s">
        <v>81</v>
      </c>
      <c r="BK265" s="196">
        <f>ROUND(I265*H265,2)</f>
        <v>0</v>
      </c>
      <c r="BL265" s="16" t="s">
        <v>189</v>
      </c>
      <c r="BM265" s="195" t="s">
        <v>471</v>
      </c>
    </row>
    <row r="266" spans="1:65" s="12" customFormat="1">
      <c r="B266" s="197"/>
      <c r="C266" s="198"/>
      <c r="D266" s="199" t="s">
        <v>191</v>
      </c>
      <c r="E266" s="200" t="s">
        <v>1</v>
      </c>
      <c r="F266" s="201" t="s">
        <v>644</v>
      </c>
      <c r="G266" s="198"/>
      <c r="H266" s="202">
        <v>15.189</v>
      </c>
      <c r="I266" s="203"/>
      <c r="J266" s="198"/>
      <c r="K266" s="198"/>
      <c r="L266" s="204"/>
      <c r="M266" s="205"/>
      <c r="N266" s="206"/>
      <c r="O266" s="206"/>
      <c r="P266" s="206"/>
      <c r="Q266" s="206"/>
      <c r="R266" s="206"/>
      <c r="S266" s="206"/>
      <c r="T266" s="207"/>
      <c r="AT266" s="208" t="s">
        <v>191</v>
      </c>
      <c r="AU266" s="208" t="s">
        <v>83</v>
      </c>
      <c r="AV266" s="12" t="s">
        <v>83</v>
      </c>
      <c r="AW266" s="12" t="s">
        <v>30</v>
      </c>
      <c r="AX266" s="12" t="s">
        <v>81</v>
      </c>
      <c r="AY266" s="208" t="s">
        <v>182</v>
      </c>
    </row>
    <row r="267" spans="1:65" s="1" customFormat="1" ht="24">
      <c r="A267" s="33"/>
      <c r="B267" s="34"/>
      <c r="C267" s="184" t="s">
        <v>453</v>
      </c>
      <c r="D267" s="184" t="s">
        <v>184</v>
      </c>
      <c r="E267" s="185" t="s">
        <v>474</v>
      </c>
      <c r="F267" s="186" t="s">
        <v>304</v>
      </c>
      <c r="G267" s="187" t="s">
        <v>305</v>
      </c>
      <c r="H267" s="188">
        <v>23.864000000000001</v>
      </c>
      <c r="I267" s="189"/>
      <c r="J267" s="190">
        <f>ROUND(I267*H267,2)</f>
        <v>0</v>
      </c>
      <c r="K267" s="186" t="s">
        <v>188</v>
      </c>
      <c r="L267" s="38"/>
      <c r="M267" s="191" t="s">
        <v>1</v>
      </c>
      <c r="N267" s="192" t="s">
        <v>38</v>
      </c>
      <c r="O267" s="70"/>
      <c r="P267" s="193">
        <f>O267*H267</f>
        <v>0</v>
      </c>
      <c r="Q267" s="193">
        <v>0</v>
      </c>
      <c r="R267" s="193">
        <f>Q267*H267</f>
        <v>0</v>
      </c>
      <c r="S267" s="193">
        <v>0</v>
      </c>
      <c r="T267" s="194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95" t="s">
        <v>189</v>
      </c>
      <c r="AT267" s="195" t="s">
        <v>184</v>
      </c>
      <c r="AU267" s="195" t="s">
        <v>83</v>
      </c>
      <c r="AY267" s="16" t="s">
        <v>182</v>
      </c>
      <c r="BE267" s="196">
        <f>IF(N267="základní",J267,0)</f>
        <v>0</v>
      </c>
      <c r="BF267" s="196">
        <f>IF(N267="snížená",J267,0)</f>
        <v>0</v>
      </c>
      <c r="BG267" s="196">
        <f>IF(N267="zákl. přenesená",J267,0)</f>
        <v>0</v>
      </c>
      <c r="BH267" s="196">
        <f>IF(N267="sníž. přenesená",J267,0)</f>
        <v>0</v>
      </c>
      <c r="BI267" s="196">
        <f>IF(N267="nulová",J267,0)</f>
        <v>0</v>
      </c>
      <c r="BJ267" s="16" t="s">
        <v>81</v>
      </c>
      <c r="BK267" s="196">
        <f>ROUND(I267*H267,2)</f>
        <v>0</v>
      </c>
      <c r="BL267" s="16" t="s">
        <v>189</v>
      </c>
      <c r="BM267" s="195" t="s">
        <v>475</v>
      </c>
    </row>
    <row r="268" spans="1:65" s="12" customFormat="1">
      <c r="B268" s="197"/>
      <c r="C268" s="198"/>
      <c r="D268" s="199" t="s">
        <v>191</v>
      </c>
      <c r="E268" s="200" t="s">
        <v>1</v>
      </c>
      <c r="F268" s="201" t="s">
        <v>645</v>
      </c>
      <c r="G268" s="198"/>
      <c r="H268" s="202">
        <v>23.864000000000001</v>
      </c>
      <c r="I268" s="203"/>
      <c r="J268" s="198"/>
      <c r="K268" s="198"/>
      <c r="L268" s="204"/>
      <c r="M268" s="205"/>
      <c r="N268" s="206"/>
      <c r="O268" s="206"/>
      <c r="P268" s="206"/>
      <c r="Q268" s="206"/>
      <c r="R268" s="206"/>
      <c r="S268" s="206"/>
      <c r="T268" s="207"/>
      <c r="AT268" s="208" t="s">
        <v>191</v>
      </c>
      <c r="AU268" s="208" t="s">
        <v>83</v>
      </c>
      <c r="AV268" s="12" t="s">
        <v>83</v>
      </c>
      <c r="AW268" s="12" t="s">
        <v>30</v>
      </c>
      <c r="AX268" s="12" t="s">
        <v>81</v>
      </c>
      <c r="AY268" s="208" t="s">
        <v>182</v>
      </c>
    </row>
    <row r="269" spans="1:65" s="11" customFormat="1" ht="22.9" customHeight="1">
      <c r="B269" s="168"/>
      <c r="C269" s="169"/>
      <c r="D269" s="170" t="s">
        <v>72</v>
      </c>
      <c r="E269" s="182" t="s">
        <v>477</v>
      </c>
      <c r="F269" s="182" t="s">
        <v>478</v>
      </c>
      <c r="G269" s="169"/>
      <c r="H269" s="169"/>
      <c r="I269" s="172"/>
      <c r="J269" s="183">
        <f>BK269</f>
        <v>0</v>
      </c>
      <c r="K269" s="169"/>
      <c r="L269" s="174"/>
      <c r="M269" s="175"/>
      <c r="N269" s="176"/>
      <c r="O269" s="176"/>
      <c r="P269" s="177">
        <f>SUM(P270:P273)</f>
        <v>0</v>
      </c>
      <c r="Q269" s="176"/>
      <c r="R269" s="177">
        <f>SUM(R270:R273)</f>
        <v>0</v>
      </c>
      <c r="S269" s="176"/>
      <c r="T269" s="178">
        <f>SUM(T270:T273)</f>
        <v>0</v>
      </c>
      <c r="AR269" s="179" t="s">
        <v>81</v>
      </c>
      <c r="AT269" s="180" t="s">
        <v>72</v>
      </c>
      <c r="AU269" s="180" t="s">
        <v>81</v>
      </c>
      <c r="AY269" s="179" t="s">
        <v>182</v>
      </c>
      <c r="BK269" s="181">
        <f>SUM(BK270:BK273)</f>
        <v>0</v>
      </c>
    </row>
    <row r="270" spans="1:65" s="1" customFormat="1" ht="33" customHeight="1">
      <c r="A270" s="33"/>
      <c r="B270" s="34"/>
      <c r="C270" s="184" t="s">
        <v>459</v>
      </c>
      <c r="D270" s="184" t="s">
        <v>184</v>
      </c>
      <c r="E270" s="185" t="s">
        <v>480</v>
      </c>
      <c r="F270" s="186" t="s">
        <v>481</v>
      </c>
      <c r="G270" s="187" t="s">
        <v>305</v>
      </c>
      <c r="H270" s="188">
        <v>30.736000000000001</v>
      </c>
      <c r="I270" s="189"/>
      <c r="J270" s="190">
        <f>ROUND(I270*H270,2)</f>
        <v>0</v>
      </c>
      <c r="K270" s="186" t="s">
        <v>188</v>
      </c>
      <c r="L270" s="38"/>
      <c r="M270" s="191" t="s">
        <v>1</v>
      </c>
      <c r="N270" s="192" t="s">
        <v>38</v>
      </c>
      <c r="O270" s="70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95" t="s">
        <v>189</v>
      </c>
      <c r="AT270" s="195" t="s">
        <v>184</v>
      </c>
      <c r="AU270" s="195" t="s">
        <v>83</v>
      </c>
      <c r="AY270" s="16" t="s">
        <v>182</v>
      </c>
      <c r="BE270" s="196">
        <f>IF(N270="základní",J270,0)</f>
        <v>0</v>
      </c>
      <c r="BF270" s="196">
        <f>IF(N270="snížená",J270,0)</f>
        <v>0</v>
      </c>
      <c r="BG270" s="196">
        <f>IF(N270="zákl. přenesená",J270,0)</f>
        <v>0</v>
      </c>
      <c r="BH270" s="196">
        <f>IF(N270="sníž. přenesená",J270,0)</f>
        <v>0</v>
      </c>
      <c r="BI270" s="196">
        <f>IF(N270="nulová",J270,0)</f>
        <v>0</v>
      </c>
      <c r="BJ270" s="16" t="s">
        <v>81</v>
      </c>
      <c r="BK270" s="196">
        <f>ROUND(I270*H270,2)</f>
        <v>0</v>
      </c>
      <c r="BL270" s="16" t="s">
        <v>189</v>
      </c>
      <c r="BM270" s="195" t="s">
        <v>482</v>
      </c>
    </row>
    <row r="271" spans="1:65" s="12" customFormat="1">
      <c r="B271" s="197"/>
      <c r="C271" s="198"/>
      <c r="D271" s="199" t="s">
        <v>191</v>
      </c>
      <c r="E271" s="200" t="s">
        <v>1</v>
      </c>
      <c r="F271" s="201" t="s">
        <v>646</v>
      </c>
      <c r="G271" s="198"/>
      <c r="H271" s="202">
        <v>30.736000000000001</v>
      </c>
      <c r="I271" s="203"/>
      <c r="J271" s="198"/>
      <c r="K271" s="198"/>
      <c r="L271" s="204"/>
      <c r="M271" s="205"/>
      <c r="N271" s="206"/>
      <c r="O271" s="206"/>
      <c r="P271" s="206"/>
      <c r="Q271" s="206"/>
      <c r="R271" s="206"/>
      <c r="S271" s="206"/>
      <c r="T271" s="207"/>
      <c r="AT271" s="208" t="s">
        <v>191</v>
      </c>
      <c r="AU271" s="208" t="s">
        <v>83</v>
      </c>
      <c r="AV271" s="12" t="s">
        <v>83</v>
      </c>
      <c r="AW271" s="12" t="s">
        <v>30</v>
      </c>
      <c r="AX271" s="12" t="s">
        <v>81</v>
      </c>
      <c r="AY271" s="208" t="s">
        <v>182</v>
      </c>
    </row>
    <row r="272" spans="1:65" s="1" customFormat="1" ht="24">
      <c r="A272" s="33"/>
      <c r="B272" s="34"/>
      <c r="C272" s="184" t="s">
        <v>150</v>
      </c>
      <c r="D272" s="184" t="s">
        <v>184</v>
      </c>
      <c r="E272" s="185" t="s">
        <v>485</v>
      </c>
      <c r="F272" s="186" t="s">
        <v>486</v>
      </c>
      <c r="G272" s="187" t="s">
        <v>305</v>
      </c>
      <c r="H272" s="188">
        <v>8.4730000000000008</v>
      </c>
      <c r="I272" s="189"/>
      <c r="J272" s="190">
        <f>ROUND(I272*H272,2)</f>
        <v>0</v>
      </c>
      <c r="K272" s="186" t="s">
        <v>188</v>
      </c>
      <c r="L272" s="38"/>
      <c r="M272" s="191" t="s">
        <v>1</v>
      </c>
      <c r="N272" s="192" t="s">
        <v>38</v>
      </c>
      <c r="O272" s="70"/>
      <c r="P272" s="193">
        <f>O272*H272</f>
        <v>0</v>
      </c>
      <c r="Q272" s="193">
        <v>0</v>
      </c>
      <c r="R272" s="193">
        <f>Q272*H272</f>
        <v>0</v>
      </c>
      <c r="S272" s="193">
        <v>0</v>
      </c>
      <c r="T272" s="194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95" t="s">
        <v>189</v>
      </c>
      <c r="AT272" s="195" t="s">
        <v>184</v>
      </c>
      <c r="AU272" s="195" t="s">
        <v>83</v>
      </c>
      <c r="AY272" s="16" t="s">
        <v>182</v>
      </c>
      <c r="BE272" s="196">
        <f>IF(N272="základní",J272,0)</f>
        <v>0</v>
      </c>
      <c r="BF272" s="196">
        <f>IF(N272="snížená",J272,0)</f>
        <v>0</v>
      </c>
      <c r="BG272" s="196">
        <f>IF(N272="zákl. přenesená",J272,0)</f>
        <v>0</v>
      </c>
      <c r="BH272" s="196">
        <f>IF(N272="sníž. přenesená",J272,0)</f>
        <v>0</v>
      </c>
      <c r="BI272" s="196">
        <f>IF(N272="nulová",J272,0)</f>
        <v>0</v>
      </c>
      <c r="BJ272" s="16" t="s">
        <v>81</v>
      </c>
      <c r="BK272" s="196">
        <f>ROUND(I272*H272,2)</f>
        <v>0</v>
      </c>
      <c r="BL272" s="16" t="s">
        <v>189</v>
      </c>
      <c r="BM272" s="195" t="s">
        <v>487</v>
      </c>
    </row>
    <row r="273" spans="1:51" s="12" customFormat="1">
      <c r="B273" s="197"/>
      <c r="C273" s="198"/>
      <c r="D273" s="199" t="s">
        <v>191</v>
      </c>
      <c r="E273" s="200" t="s">
        <v>1</v>
      </c>
      <c r="F273" s="201" t="s">
        <v>647</v>
      </c>
      <c r="G273" s="198"/>
      <c r="H273" s="202">
        <v>8.4730000000000008</v>
      </c>
      <c r="I273" s="203"/>
      <c r="J273" s="198"/>
      <c r="K273" s="198"/>
      <c r="L273" s="204"/>
      <c r="M273" s="240"/>
      <c r="N273" s="241"/>
      <c r="O273" s="241"/>
      <c r="P273" s="241"/>
      <c r="Q273" s="241"/>
      <c r="R273" s="241"/>
      <c r="S273" s="241"/>
      <c r="T273" s="242"/>
      <c r="AT273" s="208" t="s">
        <v>191</v>
      </c>
      <c r="AU273" s="208" t="s">
        <v>83</v>
      </c>
      <c r="AV273" s="12" t="s">
        <v>83</v>
      </c>
      <c r="AW273" s="12" t="s">
        <v>30</v>
      </c>
      <c r="AX273" s="12" t="s">
        <v>81</v>
      </c>
      <c r="AY273" s="208" t="s">
        <v>182</v>
      </c>
    </row>
    <row r="274" spans="1:51" s="1" customFormat="1" ht="6.95" customHeight="1">
      <c r="A274" s="33"/>
      <c r="B274" s="53"/>
      <c r="C274" s="54"/>
      <c r="D274" s="54"/>
      <c r="E274" s="54"/>
      <c r="F274" s="54"/>
      <c r="G274" s="54"/>
      <c r="H274" s="54"/>
      <c r="I274" s="54"/>
      <c r="J274" s="54"/>
      <c r="K274" s="54"/>
      <c r="L274" s="38"/>
      <c r="M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</row>
  </sheetData>
  <sheetProtection sheet="1" objects="1" scenarios="1" formatColumns="0" formatRows="0" autoFilter="0"/>
  <autoFilter ref="C123:K273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honeticPr fontId="39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24</vt:i4>
      </vt:variant>
    </vt:vector>
  </HeadingPairs>
  <TitlesOfParts>
    <vt:vector size="36" baseType="lpstr">
      <vt:lpstr>Rekapitulace stavby</vt:lpstr>
      <vt:lpstr>SO 01.1 - Vodovodní přípo...</vt:lpstr>
      <vt:lpstr>SO 01.2 - Vodovodní přípo...</vt:lpstr>
      <vt:lpstr>SO 01.3 - Vodovodní přípo...</vt:lpstr>
      <vt:lpstr>SO 01.4 - Vodovodní přípo...</vt:lpstr>
      <vt:lpstr>SO 01.5 - Vodovodní přípo...</vt:lpstr>
      <vt:lpstr>SO 01.6 - Vodovodní přípo...</vt:lpstr>
      <vt:lpstr>SO 01.7 - Vodovodní přípo...</vt:lpstr>
      <vt:lpstr>SO 01.8 - Vodovodní přípo...</vt:lpstr>
      <vt:lpstr>SO 01.9 - Vodovodní přípo...</vt:lpstr>
      <vt:lpstr>VRN - Vedlejší rozpočtové...</vt:lpstr>
      <vt:lpstr>Seznam figur</vt:lpstr>
      <vt:lpstr>'Rekapitulace stavby'!Názvy_tisku</vt:lpstr>
      <vt:lpstr>'Seznam figur'!Názvy_tisku</vt:lpstr>
      <vt:lpstr>'SO 01.1 - Vodovodní přípo...'!Názvy_tisku</vt:lpstr>
      <vt:lpstr>'SO 01.2 - Vodovodní přípo...'!Názvy_tisku</vt:lpstr>
      <vt:lpstr>'SO 01.3 - Vodovodní přípo...'!Názvy_tisku</vt:lpstr>
      <vt:lpstr>'SO 01.4 - Vodovodní přípo...'!Názvy_tisku</vt:lpstr>
      <vt:lpstr>'SO 01.5 - Vodovodní přípo...'!Názvy_tisku</vt:lpstr>
      <vt:lpstr>'SO 01.6 - Vodovodní přípo...'!Názvy_tisku</vt:lpstr>
      <vt:lpstr>'SO 01.7 - Vodovodní přípo...'!Názvy_tisku</vt:lpstr>
      <vt:lpstr>'SO 01.8 - Vodovodní přípo...'!Názvy_tisku</vt:lpstr>
      <vt:lpstr>'SO 01.9 - Vodovodní přípo...'!Názvy_tisku</vt:lpstr>
      <vt:lpstr>'VRN - Vedlejší rozpočtové...'!Názvy_tisku</vt:lpstr>
      <vt:lpstr>'Rekapitulace stavby'!Oblast_tisku</vt:lpstr>
      <vt:lpstr>'Seznam figur'!Oblast_tisku</vt:lpstr>
      <vt:lpstr>'SO 01.1 - Vodovodní přípo...'!Oblast_tisku</vt:lpstr>
      <vt:lpstr>'SO 01.2 - Vodovodní přípo...'!Oblast_tisku</vt:lpstr>
      <vt:lpstr>'SO 01.3 - Vodovodní přípo...'!Oblast_tisku</vt:lpstr>
      <vt:lpstr>'SO 01.4 - Vodovodní přípo...'!Oblast_tisku</vt:lpstr>
      <vt:lpstr>'SO 01.5 - Vodovodní přípo...'!Oblast_tisku</vt:lpstr>
      <vt:lpstr>'SO 01.6 - Vodovodní přípo...'!Oblast_tisku</vt:lpstr>
      <vt:lpstr>'SO 01.7 - Vodovodní přípo...'!Oblast_tisku</vt:lpstr>
      <vt:lpstr>'SO 01.8 - Vodovodní přípo...'!Oblast_tisku</vt:lpstr>
      <vt:lpstr>'SO 01.9 - Vodovodní přípo...'!Oblast_tisku</vt:lpstr>
      <vt:lpstr>'VRN - Vedlejší rozpočtové...'!Oblast_tisku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Stankova</cp:lastModifiedBy>
  <dcterms:created xsi:type="dcterms:W3CDTF">2021-04-20T06:35:56Z</dcterms:created>
  <dcterms:modified xsi:type="dcterms:W3CDTF">2021-06-08T06:14:27Z</dcterms:modified>
</cp:coreProperties>
</file>